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be\OneDrive\Desktop\Data Analytics\Module 1\Crowdfunding Analysis\Assignment\"/>
    </mc:Choice>
  </mc:AlternateContent>
  <xr:revisionPtr revIDLastSave="0" documentId="8_{4B871A1B-4B4E-4348-955B-CB1563BA56C6}" xr6:coauthVersionLast="47" xr6:coauthVersionMax="47" xr10:uidLastSave="{00000000-0000-0000-0000-000000000000}"/>
  <bookViews>
    <workbookView xWindow="-20610" yWindow="-120" windowWidth="20730" windowHeight="11160" firstSheet="3" activeTab="4" xr2:uid="{00000000-000D-0000-FFFF-FFFF00000000}"/>
  </bookViews>
  <sheets>
    <sheet name="Theater Outcomes by Launch Date" sheetId="24" r:id="rId1"/>
    <sheet name="Kickstarter" sheetId="1" r:id="rId2"/>
    <sheet name="Outcomes Based on Goals" sheetId="25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1" hidden="1">Kickstarter!$F$1:$F$4115</definedName>
    <definedName name="_xlcn.WorksheetConnection_KickstarterA1U41151" hidden="1">Kickstarter!$A$1:$U$4115</definedName>
  </definedNames>
  <calcPr calcId="191029"/>
  <pivotCaches>
    <pivotCache cacheId="0" r:id="rId8"/>
    <pivotCache cacheId="1" r:id="rId9"/>
    <pivotCache cacheId="149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U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0"/>
                <x16:calculatedTimeColumn columnName="Date Created Conversion (Quarter)" columnId="Date Created Conversion (Quarter)" contentType="quarters" isSelected="0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25" l="1"/>
  <c r="H12" i="25"/>
  <c r="H11" i="25"/>
  <c r="H10" i="25"/>
  <c r="H9" i="25"/>
  <c r="H8" i="25"/>
  <c r="H7" i="25"/>
  <c r="G13" i="25"/>
  <c r="G12" i="25"/>
  <c r="G11" i="25"/>
  <c r="G10" i="25"/>
  <c r="G9" i="25"/>
  <c r="G8" i="25"/>
  <c r="G7" i="25"/>
  <c r="F13" i="25"/>
  <c r="F12" i="25"/>
  <c r="F11" i="25"/>
  <c r="F10" i="25"/>
  <c r="F9" i="25"/>
  <c r="F8" i="25"/>
  <c r="F7" i="25"/>
  <c r="E13" i="25"/>
  <c r="E12" i="25"/>
  <c r="E11" i="25"/>
  <c r="E10" i="25"/>
  <c r="E9" i="25"/>
  <c r="E8" i="25"/>
  <c r="E7" i="25"/>
  <c r="D13" i="25"/>
  <c r="C13" i="25"/>
  <c r="B13" i="25"/>
  <c r="B2" i="25"/>
  <c r="E2" i="25" s="1"/>
  <c r="D12" i="25"/>
  <c r="C12" i="25"/>
  <c r="B12" i="25"/>
  <c r="D11" i="25"/>
  <c r="C11" i="25"/>
  <c r="B11" i="25"/>
  <c r="D10" i="25"/>
  <c r="B10" i="25"/>
  <c r="C10" i="25"/>
  <c r="D9" i="25"/>
  <c r="C9" i="25"/>
  <c r="B9" i="25"/>
  <c r="D8" i="25"/>
  <c r="C8" i="25"/>
  <c r="B8" i="25"/>
  <c r="B7" i="25"/>
  <c r="H6" i="25"/>
  <c r="H5" i="25"/>
  <c r="G6" i="25"/>
  <c r="G5" i="25"/>
  <c r="F6" i="25"/>
  <c r="F5" i="25"/>
  <c r="F4" i="25"/>
  <c r="E6" i="25"/>
  <c r="E5" i="25"/>
  <c r="D7" i="25"/>
  <c r="C7" i="25"/>
  <c r="D5" i="25"/>
  <c r="D6" i="25"/>
  <c r="C6" i="25"/>
  <c r="B6" i="25"/>
  <c r="C5" i="25"/>
  <c r="B5" i="25"/>
  <c r="B4" i="25"/>
  <c r="H3" i="25"/>
  <c r="G3" i="25"/>
  <c r="F3" i="25"/>
  <c r="E3" i="25"/>
  <c r="D4" i="25"/>
  <c r="C4" i="25"/>
  <c r="D3" i="25"/>
  <c r="C3" i="25"/>
  <c r="B3" i="25"/>
  <c r="D2" i="25"/>
  <c r="C2" i="25"/>
  <c r="U2924" i="1"/>
  <c r="F2" i="6"/>
  <c r="F3" i="6"/>
  <c r="F4" i="6"/>
  <c r="F5" i="6"/>
  <c r="F6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25" l="1"/>
  <c r="E4" i="25"/>
  <c r="H2" i="25"/>
  <c r="G2" i="25"/>
  <c r="H4" i="25" l="1"/>
  <c r="G4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410BF9-6640-4DF8-AD79-2DB143EB02F8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CB8BC8A-25A2-41C4-80F0-4A0CA1A8B075}" name="WorksheetConnection_Kickstarter!$A$1:$U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Years].[All]}"/>
    <s v="{[Range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<sst xmlns="http://schemas.openxmlformats.org/spreadsheetml/2006/main" count="33036" uniqueCount="8405">
  <si>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</si>
  <si>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</si>
  <si>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</si>
  <si>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</si>
  <si>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</si>
  <si>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</si>
  <si>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</si>
  <si>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</si>
  <si>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</si>
  <si>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</si>
  <si>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</si>
  <si>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</si>
  <si>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</si>
  <si>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</si>
  <si>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</si>
  <si>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</si>
  <si>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</si>
  <si>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</si>
  <si>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</si>
  <si>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</si>
  <si>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</si>
  <si>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</si>
  <si>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</si>
  <si>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</si>
  <si>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</si>
  <si>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</si>
  <si>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</si>
  <si>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</si>
  <si>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</si>
  <si>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</si>
  <si>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</si>
  <si>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</si>
  <si>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</si>
  <si>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</si>
  <si>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</si>
  <si>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</si>
  <si>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</si>
  <si>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</si>
  <si>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</si>
  <si>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</si>
  <si>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</si>
  <si>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</si>
  <si>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</si>
  <si>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</si>
  <si>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</si>
  <si>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</si>
  <si>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</si>
  <si>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</si>
  <si>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</si>
  <si>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</si>
  <si>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</si>
  <si>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</si>
  <si>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</si>
  <si>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</si>
  <si>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</si>
  <si>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</si>
  <si>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</si>
  <si>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</si>
  <si>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</si>
  <si>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</si>
  <si>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</si>
  <si>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</si>
  <si>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</si>
  <si>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</si>
  <si>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</si>
  <si>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</si>
  <si>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</si>
  <si>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</si>
  <si>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</si>
  <si>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</si>
  <si>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</si>
  <si>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</si>
  <si>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</si>
  <si>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</si>
  <si>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</si>
  <si>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</si>
  <si>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</si>
  <si>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</si>
  <si>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</si>
  <si>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</si>
  <si>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</si>
  <si>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</si>
  <si>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</si>
  <si>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</si>
  <si>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</si>
  <si>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</si>
  <si>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</si>
  <si>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</si>
  <si>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</si>
  <si>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</si>
  <si>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</si>
  <si>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</si>
  <si>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</si>
  <si>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</si>
  <si>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</si>
  <si>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</si>
  <si>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</si>
  <si>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</si>
  <si>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</si>
  <si>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</si>
  <si>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</si>
  <si>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</si>
  <si>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</si>
  <si>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</si>
  <si>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</si>
  <si>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</si>
  <si>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</si>
  <si>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</si>
  <si>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</si>
  <si>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</si>
  <si>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</si>
  <si>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</si>
  <si>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</si>
  <si>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</si>
  <si>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</si>
  <si>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</si>
  <si>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</si>
  <si>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</si>
  <si>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</si>
  <si>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</si>
  <si>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</si>
  <si>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</si>
  <si>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</si>
  <si>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</si>
  <si>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</si>
  <si>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</si>
  <si>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</si>
  <si>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</si>
  <si>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</si>
  <si>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</si>
  <si>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</si>
  <si>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</si>
  <si>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</si>
  <si>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</si>
  <si>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</si>
  <si>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</si>
  <si>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</si>
  <si>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</si>
  <si>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</si>
  <si>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</si>
  <si>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</si>
  <si>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</si>
  <si>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</si>
  <si>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</si>
  <si>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</si>
  <si>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</si>
  <si>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</si>
  <si>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</si>
  <si>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</si>
  <si>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</si>
  <si>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</si>
  <si>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</si>
  <si>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</si>
  <si>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</si>
  <si>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</si>
  <si>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</si>
  <si>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</si>
  <si>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</si>
  <si>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</si>
  <si>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</si>
  <si>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</si>
  <si>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</si>
  <si>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</si>
  <si>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</si>
  <si>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</si>
  <si>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</si>
  <si>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</si>
  <si>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</si>
  <si>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</si>
  <si>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</si>
  <si>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</si>
  <si>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</si>
  <si>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</si>
  <si>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</si>
  <si>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</si>
  <si>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</si>
  <si>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</si>
  <si>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</si>
  <si>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</si>
  <si>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</si>
  <si>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</si>
  <si>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</si>
  <si>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</si>
  <si>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</si>
  <si>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</si>
  <si>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</si>
  <si>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</si>
  <si>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</si>
  <si>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</si>
  <si>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</si>
  <si>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</si>
  <si>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</si>
  <si>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</si>
  <si>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</si>
  <si>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</si>
  <si>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</si>
  <si>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</si>
  <si>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</si>
  <si>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</si>
  <si>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</si>
  <si>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</si>
  <si>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</si>
  <si>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</si>
  <si>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</si>
  <si>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</si>
  <si>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</si>
  <si>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</si>
  <si>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</si>
  <si>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</si>
  <si>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</si>
  <si>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</si>
  <si>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</si>
  <si>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</si>
  <si>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</si>
  <si>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</si>
  <si>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</si>
  <si>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</si>
  <si>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</si>
  <si>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</si>
  <si>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</si>
  <si>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</si>
  <si>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</si>
  <si>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</si>
  <si>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</si>
  <si>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</si>
  <si>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</si>
  <si>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</si>
  <si>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</si>
  <si>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</si>
  <si>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</si>
  <si>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</si>
  <si>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</si>
  <si>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</si>
  <si>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</si>
  <si>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</si>
  <si>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</si>
  <si>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</si>
  <si>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</si>
  <si>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</si>
  <si>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</si>
  <si>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</si>
  <si>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</si>
  <si>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</si>
  <si>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</si>
  <si>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</si>
  <si>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</si>
  <si>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</si>
  <si>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</si>
  <si>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</si>
  <si>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</si>
  <si>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</si>
  <si>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</si>
  <si>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</si>
  <si>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</si>
  <si>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</si>
  <si>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</si>
  <si>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</si>
  <si>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</si>
  <si>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</si>
  <si>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</si>
  <si>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</si>
  <si>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</si>
  <si>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</si>
  <si>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</si>
  <si>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</si>
  <si>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</si>
  <si>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</si>
  <si>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</si>
  <si>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</si>
  <si>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</si>
  <si>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</si>
  <si>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</si>
  <si>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</si>
  <si>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</si>
  <si>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</si>
  <si>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</si>
  <si>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</si>
  <si>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</si>
  <si>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</si>
  <si>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</si>
  <si>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</si>
  <si>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</si>
  <si>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</si>
  <si>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</si>
  <si>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</si>
  <si>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</si>
  <si>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</si>
  <si>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</si>
  <si>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</si>
  <si>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</si>
  <si>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</si>
  <si>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</si>
  <si>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</si>
  <si>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</si>
  <si>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</si>
  <si>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</si>
  <si>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</si>
  <si>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</si>
  <si>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</si>
  <si>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</si>
  <si>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</si>
  <si>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</si>
  <si>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</si>
  <si>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</si>
  <si>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</si>
  <si>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</si>
  <si>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</si>
  <si>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</si>
  <si>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</si>
  <si>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</si>
  <si>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</si>
  <si>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</si>
  <si>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</si>
  <si>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</si>
  <si>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</si>
  <si>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</si>
  <si>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</si>
  <si>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</si>
  <si>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</si>
  <si>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</si>
  <si>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</si>
  <si>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</si>
  <si>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</si>
  <si>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</si>
  <si>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</si>
  <si>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</si>
  <si>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</si>
  <si>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</si>
  <si>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</si>
  <si>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</si>
  <si>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</si>
  <si>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</si>
  <si>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</si>
  <si>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</si>
  <si>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</si>
  <si>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</si>
  <si>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</si>
  <si>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</si>
  <si>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</si>
  <si>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</si>
  <si>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</si>
  <si>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</si>
  <si>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</si>
  <si>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</si>
  <si>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</si>
  <si>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</si>
  <si>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</si>
  <si>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</si>
  <si>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</si>
  <si>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</si>
  <si>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</si>
  <si>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</si>
  <si>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</si>
  <si>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</si>
  <si>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</si>
  <si>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</si>
  <si>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</si>
  <si>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</si>
  <si>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</si>
  <si>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</si>
  <si>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</si>
  <si>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</si>
  <si>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</si>
  <si>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</si>
  <si>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</si>
  <si>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</si>
  <si>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</si>
  <si>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</si>
  <si>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</si>
  <si>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</si>
  <si>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</si>
  <si>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</si>
  <si>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</si>
  <si>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</si>
  <si>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</si>
  <si>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</si>
  <si>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</si>
  <si>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</si>
  <si>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</si>
  <si>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</si>
  <si>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</si>
  <si>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</si>
  <si>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</si>
  <si>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</si>
  <si>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</si>
  <si>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</si>
  <si>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</si>
  <si>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</si>
  <si>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</si>
  <si>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</si>
  <si>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</si>
  <si>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</si>
  <si>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</si>
  <si>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</si>
  <si>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</si>
  <si>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</si>
  <si>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</si>
  <si>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</si>
  <si>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</si>
  <si>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</si>
  <si>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</si>
  <si>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</si>
  <si>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</si>
  <si>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</si>
  <si>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</si>
  <si>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</si>
  <si>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</si>
  <si>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</si>
  <si>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</si>
  <si>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</si>
  <si>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</si>
  <si>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</si>
  <si>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</si>
  <si>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</si>
  <si>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</si>
  <si>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</si>
  <si>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</si>
  <si>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</si>
  <si>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</si>
  <si>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</si>
  <si>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</si>
  <si>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</si>
  <si>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</si>
  <si>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</si>
  <si>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</si>
  <si>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</si>
  <si>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</si>
  <si>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</si>
  <si>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</si>
  <si>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</si>
  <si>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</si>
  <si>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</si>
  <si>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</si>
  <si>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</si>
  <si>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</si>
  <si>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</si>
  <si>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</si>
  <si>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</si>
  <si>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</si>
  <si>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</si>
  <si>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</si>
  <si>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</si>
  <si>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</si>
  <si>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</si>
  <si>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</si>
  <si>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</si>
  <si>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</si>
  <si>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</si>
  <si>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</si>
  <si>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</si>
  <si>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</si>
  <si>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</si>
  <si>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</si>
  <si>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</si>
  <si>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</si>
  <si>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</si>
  <si>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</si>
  <si>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</si>
  <si>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</si>
  <si>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</si>
  <si>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</si>
  <si>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</si>
  <si>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</si>
  <si>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</si>
  <si>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</si>
  <si>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</si>
  <si>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</si>
  <si>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</si>
  <si>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</si>
  <si>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</si>
  <si>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</si>
  <si>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</si>
  <si>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</si>
  <si>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</si>
  <si>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</si>
  <si>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</si>
  <si>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</si>
  <si>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</si>
  <si>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</si>
  <si>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</si>
  <si>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</si>
  <si>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</si>
  <si>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</si>
  <si>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</si>
  <si>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</si>
  <si>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</si>
  <si>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</si>
  <si>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</si>
  <si>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</si>
  <si>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</si>
  <si>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</si>
  <si>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</si>
  <si>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</si>
  <si>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</si>
  <si>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</si>
  <si>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</si>
  <si>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</si>
  <si>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</si>
  <si>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</si>
  <si>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</si>
  <si>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</si>
  <si>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</si>
  <si>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</si>
  <si>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</si>
  <si>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</si>
  <si>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</si>
  <si>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</si>
  <si>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</si>
  <si>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</si>
  <si>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</si>
  <si>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</si>
  <si>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</si>
  <si>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</si>
  <si>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</si>
  <si>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</si>
  <si>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</si>
  <si>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</si>
  <si>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</si>
  <si>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</si>
  <si>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</si>
  <si>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</si>
  <si>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</si>
  <si>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</si>
  <si>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</si>
  <si>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</si>
  <si>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</si>
  <si>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</si>
  <si>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</si>
  <si>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</si>
  <si>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</si>
  <si>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</si>
  <si>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</si>
  <si>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</si>
  <si>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</si>
  <si>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</si>
  <si>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</si>
  <si>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</si>
  <si>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</si>
  <si>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</si>
  <si>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</si>
  <si>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</si>
  <si>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</si>
  <si>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</si>
  <si>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</si>
  <si>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</si>
  <si>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</si>
  <si>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</si>
  <si>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</si>
  <si>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</si>
  <si>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</si>
  <si>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</si>
  <si>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</si>
  <si>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</si>
  <si>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</si>
  <si>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</si>
  <si>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</si>
  <si>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</si>
  <si>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</si>
  <si>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</si>
  <si>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</si>
  <si>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</si>
  <si>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</si>
  <si>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</si>
  <si>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</si>
  <si>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</si>
  <si>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</si>
  <si>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</si>
  <si>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</si>
  <si>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</si>
  <si>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</si>
  <si>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</si>
  <si>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</si>
  <si>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</si>
  <si>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</si>
  <si>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</si>
  <si>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</si>
  <si>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</si>
  <si>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</si>
  <si>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</si>
  <si>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</si>
  <si>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</si>
  <si>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</si>
  <si>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</si>
  <si>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</si>
  <si>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</si>
  <si>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</si>
  <si>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</si>
  <si>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</si>
  <si>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</si>
  <si>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</si>
  <si>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</si>
  <si>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</si>
  <si>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</si>
  <si>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</si>
  <si>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</si>
  <si>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</si>
  <si>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</si>
  <si>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</si>
  <si>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</si>
  <si>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</si>
  <si>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</si>
  <si>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</si>
  <si>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</si>
  <si>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</si>
  <si>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</si>
  <si>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</si>
  <si>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</si>
  <si>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</si>
  <si>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</si>
  <si>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</si>
  <si>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</si>
  <si>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</si>
  <si>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</si>
  <si>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</si>
  <si>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</si>
  <si>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</si>
  <si>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</si>
  <si>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</si>
  <si>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</si>
  <si>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</si>
  <si>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</si>
  <si>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</si>
  <si>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</si>
  <si>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</si>
  <si>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</si>
  <si>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</si>
  <si>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</si>
  <si>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</si>
  <si>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</si>
  <si>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</si>
  <si>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</si>
  <si>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</si>
  <si>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</si>
  <si>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</si>
  <si>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</si>
  <si>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</si>
  <si>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</si>
  <si>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</si>
  <si>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</si>
  <si>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</si>
  <si>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</si>
  <si>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</si>
  <si>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</si>
  <si>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</si>
  <si>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</si>
  <si>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</si>
  <si>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</si>
  <si>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</si>
  <si>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</si>
  <si>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</si>
  <si>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</si>
  <si>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</si>
  <si>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</si>
  <si>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</si>
  <si>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</si>
  <si>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</si>
  <si>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</si>
  <si>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</si>
  <si>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</si>
  <si>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</si>
  <si>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</si>
  <si>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</si>
  <si>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</si>
  <si>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</si>
  <si>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</si>
  <si>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</si>
  <si>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</si>
  <si>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</si>
  <si>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</si>
  <si>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</si>
  <si>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</si>
  <si>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</si>
  <si>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</si>
  <si>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</si>
  <si>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</si>
  <si>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</si>
  <si>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</si>
  <si>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</si>
  <si>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</si>
  <si>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</si>
  <si>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</si>
  <si>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</si>
  <si>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</si>
  <si>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</si>
  <si>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</si>
  <si>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</si>
  <si>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</si>
  <si>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</si>
  <si>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</si>
  <si>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</si>
  <si>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</si>
  <si>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</si>
  <si>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</si>
  <si>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</si>
  <si>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</si>
  <si>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</si>
  <si>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</si>
  <si>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</si>
  <si>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</si>
  <si>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</si>
  <si>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</si>
  <si>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</si>
  <si>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</si>
  <si>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</si>
  <si>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</si>
  <si>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</si>
  <si>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</si>
  <si>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</si>
  <si>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</si>
  <si>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</si>
  <si>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</si>
  <si>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</si>
  <si>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</si>
  <si>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</si>
  <si>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</si>
  <si>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</si>
  <si>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</si>
  <si>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</si>
  <si>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</si>
  <si>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</si>
  <si>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</si>
  <si>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</si>
  <si>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</si>
  <si>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</si>
  <si>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</si>
  <si>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</si>
  <si>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</si>
  <si>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</si>
  <si>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</si>
  <si>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</si>
  <si>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</si>
  <si>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</si>
  <si>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</si>
  <si>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</si>
  <si>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</si>
  <si>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</si>
  <si>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</si>
  <si>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</si>
  <si>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</si>
  <si>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</si>
  <si>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</si>
  <si>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</si>
  <si>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</si>
  <si>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</si>
  <si>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</si>
  <si>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</si>
  <si>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</si>
  <si>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</si>
  <si>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</si>
  <si>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</si>
  <si>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</si>
  <si>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</si>
  <si>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</si>
  <si>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</si>
  <si>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</si>
  <si>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</si>
  <si>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</si>
  <si>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</si>
  <si>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</si>
  <si>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</si>
  <si>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</si>
  <si>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</si>
  <si>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</si>
  <si>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</si>
  <si>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</si>
  <si>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</si>
  <si>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</si>
  <si>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</si>
  <si>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</si>
  <si>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</si>
  <si>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</si>
  <si>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</si>
  <si>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</si>
  <si>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</si>
  <si>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</si>
  <si>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</si>
  <si>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</si>
  <si>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</si>
  <si>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</si>
  <si>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</si>
  <si>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</si>
  <si>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</si>
  <si>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</si>
  <si>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</si>
  <si>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</si>
  <si>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</si>
  <si>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</si>
  <si>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</si>
  <si>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</si>
  <si>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</si>
  <si>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</si>
  <si>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</si>
  <si>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</si>
  <si>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</si>
  <si>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</si>
  <si>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</si>
  <si>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</si>
  <si>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</si>
  <si>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</si>
  <si>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</si>
  <si>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</si>
  <si>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</si>
  <si>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</si>
  <si>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</si>
  <si>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</si>
  <si>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</si>
  <si>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</si>
  <si>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</si>
  <si>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</si>
  <si>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</si>
  <si>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</si>
  <si>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</si>
  <si>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</si>
  <si>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</si>
  <si>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</si>
  <si>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</si>
  <si>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</si>
  <si>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</si>
  <si>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</si>
  <si>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</si>
  <si>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</si>
  <si>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</si>
  <si>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</si>
  <si>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</si>
  <si>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</si>
  <si>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</si>
  <si>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</si>
  <si>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</si>
  <si>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</si>
  <si>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</si>
  <si>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</si>
  <si>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</si>
  <si>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</si>
  <si>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</si>
  <si>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</si>
  <si>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</si>
  <si>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</si>
  <si>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</si>
  <si>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</si>
  <si>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</si>
  <si>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</si>
  <si>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</si>
  <si>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</si>
  <si>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</si>
  <si>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</si>
  <si>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</si>
  <si>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</si>
  <si>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</si>
  <si>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</si>
  <si>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</si>
  <si>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</si>
  <si>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</si>
  <si>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</si>
  <si>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</si>
  <si>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</si>
  <si>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</si>
  <si>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</si>
  <si>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</si>
  <si>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</si>
  <si>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</si>
  <si>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</si>
  <si>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</si>
  <si>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</si>
  <si>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</si>
  <si>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</si>
  <si>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</si>
  <si>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</si>
  <si>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</si>
  <si>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</si>
  <si>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</si>
  <si>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</si>
  <si>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</si>
  <si>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</si>
  <si>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</si>
  <si>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</si>
  <si>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</si>
  <si>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</si>
  <si>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</si>
  <si>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</si>
  <si>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</si>
  <si>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</si>
  <si>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</si>
  <si>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</si>
  <si>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</si>
  <si>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</si>
  <si>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</si>
  <si>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</si>
  <si>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</si>
  <si>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</si>
  <si>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</si>
  <si>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</si>
  <si>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</si>
  <si>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</si>
  <si>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</si>
  <si>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</si>
  <si>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</si>
  <si>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</si>
  <si>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</si>
  <si>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</si>
  <si>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</si>
  <si>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</si>
  <si>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</si>
  <si>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</si>
  <si>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</si>
  <si>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</si>
  <si>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</si>
  <si>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</si>
  <si>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</si>
  <si>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</si>
  <si>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</si>
  <si>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</si>
  <si>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</si>
  <si>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</si>
  <si>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</si>
  <si>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</si>
  <si>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</si>
  <si>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</si>
  <si>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</si>
  <si>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</si>
  <si>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</si>
  <si>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</si>
  <si>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</si>
  <si>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</si>
  <si>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</si>
  <si>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</si>
  <si>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</si>
  <si>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</si>
  <si>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</si>
  <si>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</si>
  <si>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</si>
  <si>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</si>
  <si>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</si>
  <si>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</si>
  <si>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</si>
  <si>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</si>
  <si>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</si>
  <si>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</si>
  <si>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</si>
  <si>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</si>
  <si>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</si>
  <si>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</si>
  <si>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</si>
  <si>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</si>
  <si>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</si>
  <si>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</si>
  <si>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</si>
  <si>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</si>
  <si>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</si>
  <si>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</si>
  <si>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</si>
  <si>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</si>
  <si>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</si>
  <si>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</si>
  <si>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</si>
  <si>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</si>
  <si>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</si>
  <si>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</si>
  <si>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</si>
  <si>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</si>
  <si>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</si>
  <si>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</si>
  <si>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</si>
  <si>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</si>
  <si>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</si>
  <si>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</si>
  <si>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</si>
  <si>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</si>
  <si>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</si>
  <si>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</si>
  <si>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</si>
  <si>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</si>
  <si>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</si>
  <si>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</si>
  <si>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</si>
  <si>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</si>
  <si>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</si>
  <si>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</si>
  <si>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</si>
  <si>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</si>
  <si>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</si>
  <si>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</si>
  <si>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</si>
  <si>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</si>
  <si>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</si>
  <si>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</si>
  <si>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</si>
  <si>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</si>
  <si>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</si>
  <si>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</si>
  <si>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</si>
  <si>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</si>
  <si>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</si>
  <si>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</si>
  <si>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</si>
  <si>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</si>
  <si>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</si>
  <si>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</si>
  <si>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</si>
  <si>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</si>
  <si>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</si>
  <si>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</si>
  <si>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</si>
  <si>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</si>
  <si>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</si>
  <si>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</si>
  <si>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</si>
  <si>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</si>
  <si>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</si>
  <si>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</si>
  <si>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</si>
  <si>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</si>
  <si>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</si>
  <si>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</si>
  <si>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</si>
  <si>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</si>
  <si>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</si>
  <si>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</si>
  <si>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</si>
  <si>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</si>
  <si>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</si>
  <si>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</si>
  <si>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</si>
  <si>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</si>
  <si>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</si>
  <si>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</si>
  <si>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</si>
  <si>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</si>
  <si>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</si>
  <si>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</si>
  <si>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</si>
  <si>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</si>
  <si>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</si>
  <si>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</si>
  <si>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</si>
  <si>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</si>
  <si>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</si>
  <si>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</si>
  <si>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</si>
  <si>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</si>
  <si>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</si>
  <si>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</si>
  <si>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</si>
  <si>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</si>
  <si>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</si>
  <si>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</si>
  <si>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</si>
  <si>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</si>
  <si>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</si>
  <si>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</si>
  <si>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</si>
  <si>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</si>
  <si>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</si>
  <si>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</si>
  <si>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</si>
  <si>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</si>
  <si>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</si>
  <si>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</si>
  <si>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</si>
  <si>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</si>
  <si>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</si>
  <si>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</si>
  <si>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</si>
  <si>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</si>
  <si>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</si>
  <si>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</si>
  <si>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</si>
  <si>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</si>
  <si>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</si>
  <si>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</si>
  <si>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</si>
  <si>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</si>
  <si>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</si>
  <si>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</si>
  <si>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</si>
  <si>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</si>
  <si>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</si>
  <si>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</si>
  <si>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</si>
  <si>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</si>
  <si>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</si>
  <si>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</si>
  <si>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</si>
  <si>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</si>
  <si>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</si>
  <si>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</si>
  <si>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</si>
  <si>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</si>
  <si>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</si>
  <si>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</si>
  <si>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</si>
  <si>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</si>
  <si>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</si>
  <si>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</si>
  <si>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</si>
  <si>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</si>
  <si>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</si>
  <si>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</si>
  <si>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</si>
  <si>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</si>
  <si>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</si>
  <si>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</si>
  <si>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</si>
  <si>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</si>
  <si>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</si>
  <si>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</si>
  <si>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</si>
  <si>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</si>
  <si>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</si>
  <si>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</si>
  <si>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</si>
  <si>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</si>
  <si>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</si>
  <si>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</si>
  <si>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</si>
  <si>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</si>
  <si>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</si>
  <si>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</si>
  <si>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</si>
  <si>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</si>
  <si>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</si>
  <si>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</si>
  <si>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</si>
  <si>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</si>
  <si>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</si>
  <si>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</si>
  <si>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</si>
  <si>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</si>
  <si>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</si>
  <si>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</si>
  <si>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</si>
  <si>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</si>
  <si>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</si>
  <si>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</si>
  <si>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</si>
  <si>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</si>
  <si>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</si>
  <si>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</si>
  <si>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</si>
  <si>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</si>
  <si>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</si>
  <si>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</si>
  <si>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</si>
  <si>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</si>
  <si>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</si>
  <si>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</si>
  <si>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</si>
  <si>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</si>
  <si>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</si>
  <si>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</si>
  <si>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</si>
  <si>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</si>
  <si>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</si>
  <si>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</si>
  <si>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</si>
  <si>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</si>
  <si>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</si>
  <si>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</si>
  <si>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</si>
  <si>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</si>
  <si>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</si>
  <si>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</si>
  <si>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</si>
  <si>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</si>
  <si>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</si>
  <si>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</si>
  <si>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</si>
  <si>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</si>
  <si>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</si>
  <si>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</si>
  <si>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</si>
  <si>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</si>
  <si>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</si>
  <si>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</si>
  <si>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</si>
  <si>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</si>
  <si>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</si>
  <si>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</si>
  <si>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</si>
  <si>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</si>
  <si>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</si>
  <si>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</si>
  <si>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</si>
  <si>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</si>
  <si>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</si>
  <si>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</si>
  <si>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</si>
  <si>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</si>
  <si>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</si>
  <si>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</si>
  <si>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</si>
  <si>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</si>
  <si>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</si>
  <si>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</si>
  <si>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</si>
  <si>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</si>
  <si>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</si>
  <si>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</si>
  <si>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</si>
  <si>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</si>
  <si>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</si>
  <si>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</si>
  <si>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</si>
  <si>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</si>
  <si>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</si>
  <si>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</si>
  <si>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</si>
  <si>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</si>
  <si>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</si>
  <si>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</si>
  <si>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</si>
  <si>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</si>
  <si>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</si>
  <si>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</si>
  <si>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</si>
  <si>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</si>
  <si>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</si>
  <si>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</si>
  <si>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</si>
  <si>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</si>
  <si>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</si>
  <si>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</si>
  <si>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</si>
  <si>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</si>
  <si>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</si>
  <si>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</si>
  <si>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</si>
  <si>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</si>
  <si>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</si>
  <si>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</si>
  <si>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</si>
  <si>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</si>
  <si>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</si>
  <si>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</si>
  <si>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</si>
  <si>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</si>
  <si>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</si>
  <si>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</si>
  <si>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</si>
  <si>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</si>
  <si>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</si>
  <si>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</si>
  <si>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</si>
  <si>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</si>
  <si>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</si>
  <si>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</si>
  <si>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</si>
  <si>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</si>
  <si>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</si>
  <si>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</si>
  <si>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</si>
  <si>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</si>
  <si>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</si>
  <si>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</si>
  <si>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</si>
  <si>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</si>
  <si>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</si>
  <si>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</si>
  <si>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</si>
  <si>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</si>
  <si>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</si>
  <si>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</si>
  <si>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</si>
  <si>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</si>
  <si>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</si>
  <si>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</si>
  <si>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</si>
  <si>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</si>
  <si>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</si>
  <si>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</si>
  <si>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</si>
  <si>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</si>
  <si>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</si>
  <si>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</si>
  <si>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</si>
  <si>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</si>
  <si>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</si>
  <si>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</si>
  <si>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</si>
  <si>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</si>
  <si>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</si>
  <si>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</si>
  <si>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</si>
  <si>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</si>
  <si>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</si>
  <si>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</si>
  <si>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</si>
  <si>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</si>
  <si>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</si>
  <si>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</si>
  <si>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</si>
  <si>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</si>
  <si>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</si>
  <si>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</si>
  <si>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</si>
  <si>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</si>
  <si>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</si>
  <si>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</si>
  <si>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</si>
  <si>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</si>
  <si>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</si>
  <si>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</si>
  <si>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</si>
  <si>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</si>
  <si>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</si>
  <si>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</si>
  <si>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</si>
  <si>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</si>
  <si>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</si>
  <si>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</si>
  <si>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</si>
  <si>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</si>
  <si>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</si>
  <si>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</si>
  <si>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</si>
  <si>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</si>
  <si>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</si>
  <si>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</si>
  <si>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</si>
  <si>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</si>
  <si>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</si>
  <si>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</si>
  <si>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</si>
  <si>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</si>
  <si>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</si>
  <si>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</si>
  <si>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</si>
  <si>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</si>
  <si>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</si>
  <si>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</si>
  <si>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</si>
  <si>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</si>
  <si>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</si>
  <si>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</si>
  <si>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</si>
  <si>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</si>
  <si>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</si>
  <si>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</si>
  <si>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</si>
  <si>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</si>
  <si>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</si>
  <si>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</si>
  <si>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</si>
  <si>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</si>
  <si>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</si>
  <si>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</si>
  <si>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</si>
  <si>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</si>
  <si>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</si>
  <si>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</si>
  <si>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</si>
  <si>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</si>
  <si>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</si>
  <si>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</si>
  <si>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</si>
  <si>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</si>
  <si>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</si>
  <si>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</si>
  <si>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</si>
  <si>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</si>
  <si>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</si>
  <si>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</si>
  <si>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</si>
  <si>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</si>
  <si>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</si>
  <si>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</si>
  <si>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</si>
  <si>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</si>
  <si>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</si>
  <si>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</si>
  <si>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</si>
  <si>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</si>
  <si>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</si>
  <si>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</si>
  <si>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</si>
  <si>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</si>
  <si>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</si>
  <si>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</si>
  <si>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</si>
  <si>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</si>
  <si>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</si>
  <si>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</si>
  <si>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</si>
  <si>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</si>
  <si>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</si>
  <si>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</si>
  <si>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</si>
  <si>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</si>
  <si>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</si>
  <si>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</si>
  <si>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</si>
  <si>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</si>
  <si>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</si>
  <si>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</si>
  <si>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</si>
  <si>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</si>
  <si>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</si>
  <si>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</si>
  <si>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</si>
  <si>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</si>
  <si>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</si>
  <si>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</si>
  <si>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</si>
  <si>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</si>
  <si>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</si>
  <si>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</si>
  <si>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</si>
  <si>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</si>
  <si>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</si>
  <si>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</si>
  <si>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</si>
  <si>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</si>
  <si>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</si>
  <si>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</si>
  <si>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</si>
  <si>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</si>
  <si>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</si>
  <si>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</si>
  <si>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</si>
  <si>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</si>
  <si>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</si>
  <si>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</si>
  <si>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</si>
  <si>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</si>
  <si>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</si>
  <si>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</si>
  <si>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</si>
  <si>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</si>
  <si>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</si>
  <si>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</si>
  <si>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</si>
  <si>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</si>
  <si>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</si>
  <si>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</si>
  <si>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</si>
  <si>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</si>
  <si>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</si>
  <si>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</si>
  <si>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</si>
  <si>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</si>
  <si>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</si>
  <si>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</si>
  <si>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</si>
  <si>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</si>
  <si>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</si>
  <si>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</si>
  <si>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</si>
  <si>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</si>
  <si>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</si>
  <si>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</si>
  <si>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</si>
  <si>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</si>
  <si>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</si>
  <si>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</si>
  <si>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</si>
  <si>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</si>
  <si>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</si>
  <si>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</si>
  <si>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</si>
  <si>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</si>
  <si>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</si>
  <si>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</si>
  <si>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</si>
  <si>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</si>
  <si>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</si>
  <si>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</si>
  <si>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</si>
  <si>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</si>
  <si>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</si>
  <si>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</si>
  <si>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</si>
  <si>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</si>
  <si>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</si>
  <si>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</si>
  <si>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</si>
  <si>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</si>
  <si>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</si>
  <si>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</si>
  <si>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</si>
  <si>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</si>
  <si>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</si>
  <si>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</si>
  <si>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</si>
  <si>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</si>
  <si>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</si>
  <si>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</si>
  <si>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</si>
  <si>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</si>
  <si>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</si>
  <si>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</si>
  <si>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</si>
  <si>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</si>
  <si>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</si>
  <si>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</si>
  <si>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</si>
  <si>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</si>
  <si>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</si>
  <si>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</si>
  <si>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</si>
  <si>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</si>
  <si>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</si>
  <si>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</si>
  <si>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</si>
  <si>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</si>
  <si>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</si>
  <si>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</si>
  <si>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</si>
  <si>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</si>
  <si>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</si>
  <si>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</si>
  <si>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</si>
  <si>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</si>
  <si>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</si>
  <si>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</si>
  <si>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</si>
  <si>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</si>
  <si>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</si>
  <si>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</si>
  <si>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</si>
  <si>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</si>
  <si>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</si>
  <si>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</si>
  <si>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</si>
  <si>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</si>
  <si>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</si>
  <si>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</si>
  <si>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</si>
  <si>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</si>
  <si>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</si>
  <si>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</si>
  <si>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</si>
  <si>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</si>
  <si>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</si>
  <si>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</si>
  <si>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</si>
  <si>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</si>
  <si>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</si>
  <si>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</si>
  <si>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</si>
  <si>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</si>
  <si>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</si>
  <si>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</si>
  <si>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</si>
  <si>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</si>
  <si>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</si>
  <si>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</si>
  <si>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</si>
  <si>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</si>
  <si>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</si>
  <si>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</si>
  <si>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</si>
  <si>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</si>
  <si>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</si>
  <si>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</si>
  <si>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</si>
  <si>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</si>
  <si>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</si>
  <si>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</si>
  <si>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</si>
  <si>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</si>
  <si>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</si>
  <si>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</si>
  <si>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</si>
  <si>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</si>
  <si>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</si>
  <si>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</si>
  <si>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</si>
  <si>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</si>
  <si>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</si>
  <si>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</si>
  <si>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</si>
  <si>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</si>
  <si>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</si>
  <si>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</si>
  <si>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</si>
  <si>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</si>
  <si>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</si>
  <si>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</si>
  <si>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</si>
  <si>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</si>
  <si>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</si>
  <si>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</si>
  <si>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</si>
  <si>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</si>
  <si>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</si>
  <si>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</si>
  <si>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</si>
  <si>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</si>
  <si>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</si>
  <si>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</si>
  <si>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</si>
  <si>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</si>
  <si>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</si>
  <si>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</si>
  <si>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</si>
  <si>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</si>
  <si>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</si>
  <si>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</si>
  <si>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</si>
  <si>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</si>
  <si>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</si>
  <si>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</si>
  <si>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</si>
  <si>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</si>
  <si>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</si>
  <si>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</si>
  <si>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</si>
  <si>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</si>
  <si>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</si>
  <si>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</si>
  <si>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</si>
  <si>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</si>
  <si>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</si>
  <si>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</si>
  <si>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</si>
  <si>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</si>
  <si>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</si>
  <si>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</si>
  <si>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</si>
  <si>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</si>
  <si>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</si>
  <si>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</si>
  <si>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</si>
  <si>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</si>
  <si>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</si>
  <si>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</si>
  <si>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</si>
  <si>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</si>
  <si>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</si>
  <si>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</si>
  <si>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</si>
  <si>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</si>
  <si>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</si>
  <si>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</si>
  <si>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</si>
  <si>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</si>
  <si>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</si>
  <si>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</si>
  <si>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</si>
  <si>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</si>
  <si>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</si>
  <si>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</si>
  <si>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</si>
  <si>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</si>
  <si>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</si>
  <si>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</si>
  <si>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</si>
  <si>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</si>
  <si>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</si>
  <si>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</si>
  <si>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</si>
  <si>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</si>
  <si>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</si>
  <si>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</si>
  <si>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</si>
  <si>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</si>
  <si>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</si>
  <si>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</si>
  <si>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</si>
  <si>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</si>
  <si>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</si>
  <si>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</si>
  <si>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</si>
  <si>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</si>
  <si>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</si>
  <si>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</si>
  <si>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</si>
  <si>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</si>
  <si>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</si>
  <si>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</si>
  <si>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</si>
  <si>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</si>
  <si>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</si>
  <si>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</si>
  <si>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</si>
  <si>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</si>
  <si>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</si>
  <si>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</si>
  <si>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</si>
  <si>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</si>
  <si>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</si>
  <si>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</si>
  <si>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</si>
  <si>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</si>
  <si>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</si>
  <si>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</si>
  <si>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</si>
  <si>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</si>
  <si>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</si>
  <si>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</si>
  <si>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</si>
  <si>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</si>
  <si>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</si>
  <si>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</si>
  <si>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</si>
  <si>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</si>
  <si>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</si>
  <si>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</si>
  <si>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</si>
  <si>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</si>
  <si>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</si>
  <si>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</si>
  <si>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</si>
  <si>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</si>
  <si>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</si>
  <si>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</si>
  <si>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</si>
  <si>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</si>
  <si>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</si>
  <si>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</si>
  <si>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</si>
  <si>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</si>
  <si>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</si>
  <si>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</si>
  <si>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</si>
  <si>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</si>
  <si>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</si>
  <si>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</si>
  <si>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</si>
  <si>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</si>
  <si>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</si>
  <si>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</si>
  <si>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</si>
  <si>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</si>
  <si>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</si>
  <si>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</si>
  <si>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</si>
  <si>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</si>
  <si>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</si>
  <si>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</si>
  <si>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</si>
  <si>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</si>
  <si>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</si>
  <si>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</si>
  <si>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</si>
  <si>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</si>
  <si>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</si>
  <si>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</si>
  <si>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</si>
  <si>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</si>
  <si>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</si>
  <si>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</si>
  <si>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</si>
  <si>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</si>
  <si>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</si>
  <si>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</si>
  <si>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</si>
  <si>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</si>
  <si>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</si>
  <si>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</si>
  <si>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</si>
  <si>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</si>
  <si>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</si>
  <si>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</si>
  <si>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</si>
  <si>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</si>
  <si>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</si>
  <si>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</si>
  <si>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</si>
  <si>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</si>
  <si>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</si>
  <si>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</si>
  <si>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</si>
  <si>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</si>
  <si>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</si>
  <si>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</si>
  <si>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</si>
  <si>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</si>
  <si>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</si>
  <si>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</si>
  <si>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</si>
  <si>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</si>
  <si>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</si>
  <si>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</si>
  <si>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</si>
  <si>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</si>
  <si>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</si>
  <si>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</si>
  <si>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</si>
  <si>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</si>
  <si>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</si>
  <si>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</si>
  <si>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</si>
  <si>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</si>
  <si>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</si>
  <si>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</si>
  <si>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</si>
  <si>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</si>
  <si>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</si>
  <si>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</si>
  <si>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</si>
  <si>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</si>
  <si>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</si>
  <si>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</si>
  <si>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</si>
  <si>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</si>
  <si>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</si>
  <si>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</si>
  <si>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</si>
  <si>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</si>
  <si>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</si>
  <si>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</si>
  <si>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</si>
  <si>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</si>
  <si>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</si>
  <si>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</si>
  <si>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</si>
  <si>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</si>
  <si>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</si>
  <si>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</si>
  <si>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</si>
  <si>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</si>
  <si>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</si>
  <si>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</si>
  <si>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</si>
  <si>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</si>
  <si>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</si>
  <si>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</si>
  <si>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</si>
  <si>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</si>
  <si>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</si>
  <si>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</si>
  <si>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</si>
  <si>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</si>
  <si>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</si>
  <si>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</si>
  <si>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</si>
  <si>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</si>
  <si>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</si>
  <si>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</si>
  <si>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</si>
  <si>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</si>
  <si>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</si>
  <si>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</si>
  <si>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</si>
  <si>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</si>
  <si>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</si>
  <si>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</si>
  <si>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</si>
  <si>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</si>
  <si>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</si>
  <si>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</si>
  <si>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</si>
  <si>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</si>
  <si>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</si>
  <si>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</si>
  <si>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</si>
  <si>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</si>
  <si>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</si>
  <si>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</si>
  <si>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</si>
  <si>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</si>
  <si>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</si>
  <si>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</si>
  <si>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</si>
  <si>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</si>
  <si>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</si>
  <si>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</si>
  <si>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</si>
  <si>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</si>
  <si>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</si>
  <si>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</si>
  <si>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</si>
  <si>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</si>
  <si>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</si>
  <si>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</si>
  <si>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</si>
  <si>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</si>
  <si>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</si>
  <si>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</si>
  <si>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</si>
  <si>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</si>
  <si>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</si>
  <si>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</si>
  <si>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</si>
  <si>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</si>
  <si>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</si>
  <si>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</si>
  <si>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</si>
  <si>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</si>
  <si>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</si>
  <si>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</si>
  <si>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</si>
  <si>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</si>
  <si>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</si>
  <si>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</si>
  <si>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</si>
  <si>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</si>
  <si>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</si>
  <si>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</si>
  <si>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</si>
  <si>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</si>
  <si>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</si>
  <si>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</si>
  <si>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</si>
  <si>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</si>
  <si>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</si>
  <si>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</si>
  <si>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</si>
  <si>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</si>
  <si>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</si>
  <si>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</si>
  <si>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</si>
  <si>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</si>
  <si>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</si>
  <si>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</si>
  <si>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</si>
  <si>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</si>
  <si>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</si>
  <si>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</si>
  <si>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</si>
  <si>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</si>
  <si>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</si>
  <si>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</si>
  <si>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</si>
  <si>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</si>
  <si>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</si>
  <si>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</si>
  <si>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</si>
  <si>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</si>
  <si>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</si>
  <si>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</si>
  <si>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</si>
  <si>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</si>
  <si>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</si>
  <si>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</si>
  <si>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</si>
  <si>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</si>
  <si>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</si>
  <si>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</si>
  <si>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</si>
  <si>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</si>
  <si>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</si>
  <si>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</si>
  <si>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</si>
  <si>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</si>
  <si>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</si>
  <si>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</si>
  <si>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</si>
  <si>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</si>
  <si>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</si>
  <si>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</si>
  <si>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</si>
  <si>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</si>
  <si>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</si>
  <si>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</si>
  <si>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</si>
  <si>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</si>
  <si>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</si>
  <si>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</si>
  <si>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</si>
  <si>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</si>
  <si>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</si>
  <si>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</si>
  <si>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</si>
  <si>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</si>
  <si>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</si>
  <si>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</si>
  <si>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</si>
  <si>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</si>
  <si>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</si>
  <si>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</si>
  <si>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</si>
  <si>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</si>
  <si>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</si>
  <si>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</si>
  <si>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</si>
  <si>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</si>
  <si>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</si>
  <si>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</si>
  <si>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</si>
  <si>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</si>
  <si>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</si>
  <si>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</si>
  <si>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</si>
  <si>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</si>
  <si>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</si>
  <si>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</si>
  <si>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</si>
  <si>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</si>
  <si>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</si>
  <si>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</si>
  <si>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</si>
  <si>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</si>
  <si>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</si>
  <si>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</si>
  <si>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</si>
  <si>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</si>
  <si>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</si>
  <si>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</si>
  <si>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</si>
  <si>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</si>
  <si>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</si>
  <si>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</si>
  <si>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</si>
  <si>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</si>
  <si>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</si>
  <si>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</si>
  <si>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</si>
  <si>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</si>
  <si>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</si>
  <si>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</si>
  <si>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</si>
  <si>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</si>
  <si>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</si>
  <si>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</si>
  <si>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</si>
  <si>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</si>
  <si>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</si>
  <si>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</si>
  <si>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</si>
  <si>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</si>
  <si>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</si>
  <si>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</si>
  <si>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</si>
  <si>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</si>
  <si>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</si>
  <si>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</si>
  <si>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</si>
  <si>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</si>
  <si>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</si>
  <si>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</si>
  <si>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</si>
  <si>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</si>
  <si>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</si>
  <si>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</si>
  <si>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</si>
  <si>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</si>
  <si>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</si>
  <si>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</si>
  <si>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</si>
  <si>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</si>
  <si>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</si>
  <si>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</si>
  <si>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</si>
  <si>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</si>
  <si>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</si>
  <si>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</si>
  <si>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</si>
  <si>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</si>
  <si>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</si>
  <si>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</si>
  <si>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</si>
  <si>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</si>
  <si>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</si>
  <si>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</si>
  <si>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</si>
  <si>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</si>
  <si>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</si>
  <si>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</si>
  <si>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</si>
  <si>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</si>
  <si>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</si>
  <si>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</si>
  <si>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</si>
  <si>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</si>
  <si>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</si>
  <si>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</si>
  <si>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</si>
  <si>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</si>
  <si>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</si>
  <si>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</si>
  <si>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</si>
  <si>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</si>
  <si>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</si>
  <si>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</si>
  <si>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</si>
  <si>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</si>
  <si>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</si>
  <si>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</si>
  <si>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</si>
  <si>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</si>
  <si>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</si>
  <si>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</si>
  <si>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</si>
  <si>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</si>
  <si>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</si>
  <si>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</si>
  <si>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</si>
  <si>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</si>
  <si>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</si>
  <si>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</si>
  <si>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</si>
  <si>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</si>
  <si>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</si>
  <si>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</si>
  <si>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</si>
  <si>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</si>
  <si>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</si>
  <si>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</si>
  <si>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</si>
  <si>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</si>
  <si>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</si>
  <si>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</si>
  <si>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</si>
  <si>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</si>
  <si>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</si>
  <si>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</si>
  <si>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</si>
  <si>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</si>
  <si>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</si>
  <si>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</si>
  <si>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</si>
  <si>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</si>
  <si>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</si>
  <si>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</si>
  <si>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</si>
  <si>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</si>
  <si>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</si>
  <si>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</si>
  <si>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</si>
  <si>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</si>
  <si>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</si>
  <si>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</si>
  <si>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</si>
  <si>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</si>
  <si>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</si>
  <si>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</si>
  <si>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</si>
  <si>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</si>
  <si>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</si>
  <si>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</si>
  <si>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</si>
  <si>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</si>
  <si>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</si>
  <si>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</si>
  <si>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</si>
  <si>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</si>
  <si>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</si>
  <si>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</si>
  <si>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</si>
  <si>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</si>
  <si>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</si>
  <si>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</si>
  <si>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</si>
  <si>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</si>
  <si>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</si>
  <si>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</si>
  <si>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</si>
  <si>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</si>
  <si>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</si>
  <si>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</si>
  <si>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</si>
  <si>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</si>
  <si>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</si>
  <si>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</si>
  <si>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</si>
  <si>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</si>
  <si>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</si>
  <si>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</si>
  <si>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</si>
  <si>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</si>
  <si>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</si>
  <si>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</si>
  <si>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</si>
  <si>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</si>
  <si>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</si>
  <si>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</si>
  <si>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</si>
  <si>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</si>
  <si>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</si>
  <si>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</si>
  <si>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</si>
  <si>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</si>
  <si>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</si>
  <si>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</si>
  <si>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</si>
  <si>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</si>
  <si>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</si>
  <si>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</si>
  <si>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</si>
  <si>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</si>
  <si>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</si>
  <si>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</si>
  <si>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</si>
  <si>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</si>
  <si>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</si>
  <si>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</si>
  <si>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</si>
  <si>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</si>
  <si>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</si>
  <si>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</si>
  <si>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</si>
  <si>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</si>
  <si>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</si>
  <si>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</si>
  <si>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</si>
  <si>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</si>
  <si>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</si>
  <si>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</si>
  <si>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</si>
  <si>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</si>
  <si>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</si>
  <si>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</si>
  <si>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</si>
  <si>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</si>
  <si>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</si>
  <si>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</si>
  <si>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</si>
  <si>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</si>
  <si>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</si>
  <si>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</si>
  <si>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</si>
  <si>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</si>
  <si>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</si>
  <si>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</si>
  <si>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</si>
  <si>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</si>
  <si>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</si>
  <si>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</si>
  <si>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</si>
  <si>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</si>
  <si>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</si>
  <si>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</si>
  <si>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</si>
  <si>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</si>
  <si>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</si>
  <si>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</si>
  <si>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</si>
  <si>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</si>
  <si>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</si>
  <si>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</si>
  <si>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</si>
  <si>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</si>
  <si>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</si>
  <si>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</si>
  <si>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</si>
  <si>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</si>
  <si>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</si>
  <si>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</si>
  <si>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</si>
  <si>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</si>
  <si>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</si>
  <si>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</si>
  <si>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</si>
  <si>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</si>
  <si>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</si>
  <si>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</si>
  <si>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</si>
  <si>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</si>
  <si>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</si>
  <si>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</si>
  <si>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</si>
  <si>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</si>
  <si>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</si>
  <si>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</si>
  <si>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</si>
  <si>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</si>
  <si>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</si>
  <si>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</si>
  <si>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</si>
  <si>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</si>
  <si>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</si>
  <si>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</si>
  <si>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</si>
  <si>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</si>
  <si>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</si>
  <si>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</si>
  <si>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</si>
  <si>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</si>
  <si>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</si>
  <si>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</si>
  <si>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</si>
  <si>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</si>
  <si>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</si>
  <si>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</si>
  <si>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</si>
  <si>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</si>
  <si>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</si>
  <si>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</si>
  <si>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</si>
  <si>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</si>
  <si>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</si>
  <si>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</si>
  <si>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</si>
  <si>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</si>
  <si>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</si>
  <si>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</si>
  <si>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</si>
  <si>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</si>
  <si>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</si>
  <si>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</si>
  <si>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</si>
  <si>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</si>
  <si>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</si>
  <si>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</si>
  <si>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</si>
  <si>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</si>
  <si>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</si>
  <si>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</si>
  <si>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</si>
  <si>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</si>
  <si>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</si>
  <si>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</si>
  <si>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</si>
  <si>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</si>
  <si>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</si>
  <si>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</si>
  <si>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</si>
  <si>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</si>
  <si>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</si>
  <si>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</si>
  <si>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</si>
  <si>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</si>
  <si>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</si>
  <si>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</si>
  <si>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</si>
  <si>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</si>
  <si>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</si>
  <si>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</si>
  <si>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</si>
  <si>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</si>
  <si>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</si>
  <si>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</si>
  <si>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</si>
  <si>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</si>
  <si>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</si>
  <si>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</si>
  <si>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</si>
  <si>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</si>
  <si>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</si>
  <si>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</si>
  <si>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</si>
  <si>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</si>
  <si>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</si>
  <si>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</si>
  <si>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</si>
  <si>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</si>
  <si>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</si>
  <si>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</si>
  <si>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</si>
  <si>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</si>
  <si>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</si>
  <si>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</si>
  <si>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</si>
  <si>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</si>
  <si>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</si>
  <si>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</si>
  <si>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</si>
  <si>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</si>
  <si>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</si>
  <si>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</si>
  <si>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</si>
  <si>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</si>
  <si>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</si>
  <si>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</si>
  <si>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</si>
  <si>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</si>
  <si>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</si>
  <si>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</si>
  <si>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</si>
  <si>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</si>
  <si>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</si>
  <si>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</si>
  <si>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</si>
  <si>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</si>
  <si>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</si>
  <si>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</si>
  <si>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</si>
  <si>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</si>
  <si>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</si>
  <si>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</si>
  <si>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</si>
  <si>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</si>
  <si>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</si>
  <si>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</si>
  <si>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</si>
  <si>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</si>
  <si>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</si>
  <si>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</si>
  <si>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</si>
  <si>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</si>
  <si>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</si>
  <si>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</si>
  <si>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</si>
  <si>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</si>
  <si>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</si>
  <si>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</si>
  <si>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</si>
  <si>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</si>
  <si>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</si>
  <si>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</si>
  <si>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</si>
  <si>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</si>
  <si>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</si>
  <si>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</si>
  <si>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</si>
  <si>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</si>
  <si>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</si>
  <si>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</si>
  <si>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</si>
  <si>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</si>
  <si>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</si>
  <si>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</si>
  <si>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</si>
  <si>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</si>
  <si>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</si>
  <si>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</si>
  <si>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</si>
  <si>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</si>
  <si>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</si>
  <si>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</si>
  <si>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</si>
  <si>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</si>
  <si>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</si>
  <si>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</si>
  <si>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</si>
  <si>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</si>
  <si>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</si>
  <si>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</si>
  <si>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</si>
  <si>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</si>
  <si>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</si>
  <si>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</si>
  <si>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</si>
  <si>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</si>
  <si>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</si>
  <si>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</si>
  <si>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</si>
  <si>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</si>
  <si>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</si>
  <si>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</si>
  <si>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</si>
  <si>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</si>
  <si>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</si>
  <si>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</si>
  <si>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</si>
  <si>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</si>
  <si>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</si>
  <si>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</si>
  <si>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</si>
  <si>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</si>
  <si>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</si>
  <si>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</si>
  <si>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</si>
  <si>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</si>
  <si>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</si>
  <si>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</si>
  <si>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</si>
  <si>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</si>
  <si>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</si>
  <si>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</si>
  <si>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</si>
  <si>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</si>
  <si>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</si>
  <si>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</si>
  <si>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</si>
  <si>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</si>
  <si>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</si>
  <si>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</si>
  <si>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</si>
  <si>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</si>
  <si>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</si>
  <si>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</si>
  <si>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</si>
  <si>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</si>
  <si>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</si>
  <si>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</si>
  <si>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</si>
  <si>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</si>
  <si>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</si>
  <si>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</si>
  <si>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</si>
  <si>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</si>
  <si>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</si>
  <si>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</si>
  <si>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</si>
  <si>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</si>
  <si>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</si>
  <si>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</si>
  <si>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</si>
  <si>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</si>
  <si>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</si>
  <si>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</si>
  <si>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</si>
  <si>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</si>
  <si>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</si>
  <si>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</si>
  <si>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</si>
  <si>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</si>
  <si>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</si>
  <si>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</si>
  <si>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</si>
  <si>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</si>
  <si>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</si>
  <si>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</si>
  <si>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</si>
  <si>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</si>
  <si>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</si>
  <si>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</si>
  <si>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</si>
  <si>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</si>
  <si>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</si>
  <si>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</si>
  <si>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</si>
  <si>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</si>
  <si>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</si>
  <si>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</si>
  <si>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</si>
  <si>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</si>
  <si>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</si>
  <si>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</si>
  <si>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</si>
  <si>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</si>
  <si>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</si>
  <si>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</si>
  <si>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</si>
  <si>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</si>
  <si>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</si>
  <si>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</si>
  <si>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</si>
  <si>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</si>
  <si>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</si>
  <si>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</si>
  <si>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</si>
  <si>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</si>
  <si>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</si>
  <si>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</si>
  <si>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</si>
  <si>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</si>
  <si>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</si>
  <si>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</si>
  <si>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</si>
  <si>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</si>
  <si>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</si>
  <si>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</si>
  <si>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</si>
  <si>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</si>
  <si>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</si>
  <si>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</si>
  <si>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</si>
  <si>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</si>
  <si>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</si>
  <si>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</si>
  <si>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</si>
  <si>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</si>
  <si>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</si>
  <si>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</si>
  <si>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</si>
  <si>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</si>
  <si>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</si>
  <si>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</si>
  <si>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</si>
  <si>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</si>
  <si>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</si>
  <si>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</si>
  <si>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</si>
  <si>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</si>
  <si>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</si>
  <si>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</si>
  <si>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</si>
  <si>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</si>
  <si>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</si>
  <si>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</si>
  <si>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</si>
  <si>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</si>
  <si>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</si>
  <si>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</si>
  <si>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</si>
  <si>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</si>
  <si>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</si>
  <si>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</si>
  <si>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</si>
  <si>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</si>
  <si>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</si>
  <si>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</si>
  <si>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</si>
  <si>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</si>
  <si>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</si>
  <si>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</si>
  <si>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</si>
  <si>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</si>
  <si>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</si>
  <si>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</si>
  <si>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</si>
  <si>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</si>
  <si>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</si>
  <si>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</si>
  <si>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</si>
  <si>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</si>
  <si>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</si>
  <si>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</si>
  <si>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</si>
  <si>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</si>
  <si>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</si>
  <si>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</si>
  <si>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</si>
  <si>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</si>
  <si>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</si>
  <si>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</si>
  <si>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</si>
  <si>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</si>
  <si>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</si>
  <si>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</si>
  <si>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</si>
  <si>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</si>
  <si>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</si>
  <si>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</si>
  <si>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</si>
  <si>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</si>
  <si>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</si>
  <si>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</si>
  <si>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</si>
  <si>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</si>
  <si>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</si>
  <si>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</si>
  <si>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</si>
  <si>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</si>
  <si>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</si>
  <si>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</si>
  <si>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</si>
  <si>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</si>
  <si>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</si>
  <si>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</si>
  <si>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</si>
  <si>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</si>
  <si>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</si>
  <si>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</si>
  <si>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</si>
  <si>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</si>
  <si>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</si>
  <si>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</si>
  <si>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</si>
  <si>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</si>
  <si>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</si>
  <si>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</si>
  <si>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</si>
  <si>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</si>
  <si>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</si>
  <si>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</si>
  <si>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</si>
  <si>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</si>
  <si>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</si>
  <si>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</si>
  <si>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</si>
  <si>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</si>
  <si>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</si>
  <si>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</si>
  <si>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</si>
  <si>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</si>
  <si>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</si>
  <si>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</si>
  <si>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</si>
  <si>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</si>
  <si>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</si>
  <si>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</si>
  <si>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</si>
  <si>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</si>
  <si>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</si>
  <si>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</si>
  <si>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</si>
  <si>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</si>
  <si>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</si>
  <si>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</si>
  <si>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</si>
  <si>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</si>
  <si>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</si>
  <si>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</si>
  <si>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</si>
  <si>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</si>
  <si>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</si>
  <si>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</si>
  <si>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</si>
  <si>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</si>
  <si>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</si>
  <si>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</si>
  <si>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</si>
  <si>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</si>
  <si>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</si>
  <si>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</si>
  <si>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</si>
  <si>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</si>
  <si>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</si>
  <si>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</si>
  <si>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</si>
  <si>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</si>
  <si>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</si>
  <si>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</si>
  <si>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</si>
  <si>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</si>
  <si>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</si>
  <si>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</si>
  <si>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</si>
  <si>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</si>
  <si>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</si>
  <si>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</si>
  <si>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</si>
  <si>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</si>
  <si>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</si>
  <si>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</si>
  <si>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</si>
  <si>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</si>
  <si>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</si>
  <si>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</si>
  <si>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</si>
  <si>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</si>
  <si>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</si>
  <si>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</si>
  <si>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</si>
  <si>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</si>
  <si>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</si>
  <si>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</si>
  <si>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</si>
  <si>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</si>
  <si>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</si>
  <si>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</si>
  <si>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</si>
  <si>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</si>
  <si>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</si>
  <si>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</si>
  <si>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</si>
  <si>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</si>
  <si>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</si>
  <si>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</si>
  <si>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</si>
  <si>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</si>
  <si>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</si>
  <si>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</si>
  <si>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</si>
  <si>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</si>
  <si>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</si>
  <si>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</si>
  <si>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</si>
  <si>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</si>
  <si>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</si>
  <si>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</si>
  <si>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</si>
  <si>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</si>
  <si>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</si>
  <si>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</si>
  <si>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</si>
  <si>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</si>
  <si>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</si>
  <si>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</si>
  <si>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</si>
  <si>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</si>
  <si>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</si>
  <si>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</si>
  <si>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</si>
  <si>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</si>
  <si>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</si>
  <si>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</si>
  <si>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</si>
  <si>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</si>
  <si>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</si>
  <si>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</si>
  <si>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</si>
  <si>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</si>
  <si>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</si>
  <si>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</si>
  <si>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</si>
  <si>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</si>
  <si>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</si>
  <si>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</si>
  <si>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</si>
  <si>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</si>
  <si>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</si>
  <si>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</si>
  <si>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</si>
  <si>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</si>
  <si>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</si>
  <si>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</si>
  <si>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</si>
  <si>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</si>
  <si>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</si>
  <si>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</si>
  <si>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</si>
  <si>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</si>
  <si>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</si>
  <si>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</si>
  <si>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</si>
  <si>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</si>
  <si>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</si>
  <si>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</si>
  <si>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</si>
  <si>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</si>
  <si>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</si>
  <si>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</si>
  <si>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</si>
  <si>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</si>
  <si>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</si>
  <si>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</si>
  <si>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</si>
  <si>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</si>
  <si>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</si>
  <si>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</si>
  <si>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</si>
  <si>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</si>
  <si>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</si>
  <si>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</si>
  <si>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</si>
  <si>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</si>
  <si>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</si>
  <si>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</si>
  <si>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</si>
  <si>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</si>
  <si>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</si>
  <si>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</si>
  <si>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</si>
  <si>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</si>
  <si>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</si>
  <si>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</si>
  <si>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</si>
  <si>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</si>
  <si>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</si>
  <si>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</si>
  <si>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</si>
  <si>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</si>
  <si>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</si>
  <si>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</si>
  <si>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</si>
  <si>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</si>
  <si>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</si>
  <si>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</si>
  <si>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</si>
  <si>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</si>
  <si>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</si>
  <si>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</si>
  <si>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</si>
  <si>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</si>
  <si>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</si>
  <si>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</si>
  <si>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</si>
  <si>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</si>
  <si>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</si>
  <si>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</si>
  <si>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</si>
  <si>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</si>
  <si>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</si>
  <si>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</si>
  <si>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</si>
  <si>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</si>
  <si>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</si>
  <si>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</si>
  <si>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</si>
  <si>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</si>
  <si>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</si>
  <si>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</si>
  <si>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</si>
  <si>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</si>
  <si>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</si>
  <si>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</si>
  <si>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</si>
  <si>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</si>
  <si>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</si>
  <si>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</si>
  <si>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</si>
  <si>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</si>
  <si>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</si>
  <si>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</si>
  <si>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</si>
  <si>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</si>
  <si>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</si>
  <si>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</si>
  <si>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</si>
  <si>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</si>
  <si>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</si>
  <si>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</si>
  <si>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</si>
  <si>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</si>
  <si>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</si>
  <si>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</si>
  <si>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</si>
  <si>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</si>
  <si>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</si>
  <si>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</si>
  <si>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</si>
  <si>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</si>
  <si>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</si>
  <si>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</si>
  <si>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</si>
  <si>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</si>
  <si>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</si>
  <si>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</si>
  <si>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</si>
  <si>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</si>
  <si>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</si>
  <si>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</si>
  <si>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</si>
  <si>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</si>
  <si>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</si>
  <si>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</si>
  <si>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</si>
  <si>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</si>
  <si>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</si>
  <si>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</si>
  <si>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</si>
  <si>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</si>
  <si>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</si>
  <si>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</si>
  <si>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</si>
  <si>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</si>
  <si>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</si>
  <si>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</si>
  <si>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</si>
  <si>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</si>
  <si>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</si>
  <si>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</si>
  <si>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</si>
  <si>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</si>
  <si>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</si>
  <si>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</si>
  <si>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</si>
  <si>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</si>
  <si>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</si>
  <si>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</si>
  <si>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</si>
  <si>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</si>
  <si>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</si>
  <si>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</si>
  <si>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</si>
  <si>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</si>
  <si>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</si>
  <si>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</si>
  <si>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</si>
  <si>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</si>
  <si>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</si>
  <si>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</si>
  <si>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</si>
  <si>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</si>
  <si>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</si>
  <si>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</si>
  <si>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</si>
  <si>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</si>
  <si>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</si>
  <si>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</si>
  <si>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</si>
  <si>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</si>
  <si>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</si>
  <si>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</si>
  <si>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</si>
  <si>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</si>
  <si>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</si>
  <si>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</si>
  <si>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</si>
  <si>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</si>
  <si>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</si>
  <si>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</si>
  <si>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</si>
  <si>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</si>
  <si>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</si>
  <si>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</si>
  <si>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</si>
  <si>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</si>
  <si>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</si>
  <si>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</si>
  <si>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</si>
  <si>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</si>
  <si>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</si>
  <si>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</si>
  <si>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</si>
  <si>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</si>
  <si>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</si>
  <si>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</si>
  <si>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</si>
  <si>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</si>
  <si>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</si>
  <si>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</si>
  <si>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</si>
  <si>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</si>
  <si>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</si>
  <si>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</si>
  <si>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</si>
  <si>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</si>
  <si>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</si>
  <si>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</si>
  <si>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</si>
  <si>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</si>
  <si>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</si>
  <si>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</si>
  <si>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</si>
  <si>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</si>
  <si>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</si>
  <si>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</si>
  <si>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</si>
  <si>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</si>
  <si>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</si>
  <si>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</si>
  <si>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</si>
  <si>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</si>
  <si>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</si>
  <si>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</si>
  <si>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</si>
  <si>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</si>
  <si>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</si>
  <si>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</si>
  <si>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</si>
  <si>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</si>
  <si>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</si>
  <si>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</si>
  <si>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</si>
  <si>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</si>
  <si>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</si>
  <si>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</si>
  <si>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</si>
  <si>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</si>
  <si>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</si>
  <si>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</si>
  <si>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</si>
  <si>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</si>
  <si>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</si>
  <si>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</si>
  <si>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</si>
  <si>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</si>
  <si>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</si>
  <si>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</si>
  <si>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</si>
  <si>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</si>
  <si>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</si>
  <si>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</si>
  <si>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</si>
  <si>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</si>
  <si>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</si>
  <si>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</si>
  <si>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</si>
  <si>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</si>
  <si>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</si>
  <si>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</si>
  <si>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</si>
  <si>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</si>
  <si>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</si>
  <si>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</si>
  <si>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</si>
  <si>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</si>
  <si>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</si>
  <si>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</si>
  <si>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</si>
  <si>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</si>
  <si>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</si>
  <si>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</si>
  <si>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</si>
  <si>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</si>
  <si>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</si>
  <si>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</si>
  <si>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</si>
  <si>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</si>
  <si>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</si>
  <si>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</si>
  <si>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</si>
  <si>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</si>
  <si>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</si>
  <si>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</si>
  <si>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</si>
  <si>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</si>
  <si>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</si>
  <si>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</si>
  <si>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</si>
  <si>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</si>
  <si>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</si>
  <si>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</si>
  <si>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</si>
  <si>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</si>
  <si>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</si>
  <si>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</si>
  <si>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</si>
  <si>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</si>
  <si>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</si>
  <si>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</si>
  <si>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</si>
  <si>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</si>
  <si>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</si>
  <si>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</si>
  <si>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</si>
  <si>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</si>
  <si>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</si>
  <si>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</si>
  <si>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</si>
  <si>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</si>
  <si>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</si>
  <si>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</si>
  <si>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</si>
  <si>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</si>
  <si>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</si>
  <si>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</si>
  <si>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</si>
  <si>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</si>
  <si>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</si>
  <si>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</si>
  <si>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</si>
  <si>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</si>
  <si>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</si>
  <si>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</si>
  <si>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</si>
  <si>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</si>
  <si>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</si>
  <si>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</si>
  <si>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</si>
  <si>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</si>
  <si>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</si>
  <si>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</si>
  <si>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</si>
  <si>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</si>
  <si>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</si>
  <si>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</si>
  <si>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</si>
  <si>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</si>
  <si>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</si>
  <si>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</si>
  <si>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</si>
  <si>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</si>
  <si>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</si>
  <si>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</si>
  <si>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</si>
  <si>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</si>
  <si>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</si>
  <si>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</si>
  <si>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</si>
  <si>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</si>
  <si>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</si>
  <si>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</si>
  <si>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</si>
  <si>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</si>
  <si>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</si>
  <si>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</si>
  <si>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</si>
  <si>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</si>
  <si>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</si>
  <si>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</si>
  <si>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</si>
  <si>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</si>
  <si>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</si>
  <si>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</si>
  <si>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</si>
  <si>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</si>
  <si>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</si>
  <si>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</si>
  <si>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</si>
  <si>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</si>
  <si>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</si>
  <si>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</si>
  <si>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</si>
  <si>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</si>
  <si>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</si>
  <si>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</si>
  <si>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</si>
  <si>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</si>
  <si>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</si>
  <si>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</si>
  <si>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</si>
  <si>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</si>
  <si>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</si>
  <si>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</si>
  <si>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</si>
  <si>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</si>
  <si>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</si>
  <si>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</si>
  <si>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</si>
  <si>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</si>
  <si>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</si>
  <si>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</si>
  <si>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</si>
  <si>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</si>
  <si>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</si>
  <si>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</si>
  <si>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</si>
  <si>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</si>
  <si>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</si>
  <si>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</si>
  <si>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</si>
  <si>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</si>
  <si>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</si>
  <si>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</si>
  <si>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</si>
  <si>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</si>
  <si>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</si>
  <si>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</si>
  <si>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</si>
  <si>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</si>
  <si>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</si>
  <si>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</si>
  <si>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</si>
  <si>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</si>
  <si>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</si>
  <si>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</si>
  <si>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</si>
  <si>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</si>
  <si>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</si>
  <si>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</si>
  <si>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</si>
  <si>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</si>
  <si>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</si>
  <si>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</si>
  <si>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</si>
  <si>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</si>
  <si>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</si>
  <si>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</si>
  <si>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</si>
  <si>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</si>
  <si>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</si>
  <si>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</si>
  <si>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</si>
  <si>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</si>
  <si>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</si>
  <si>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</si>
  <si>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</si>
  <si>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</si>
  <si>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</si>
  <si>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</si>
  <si>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</si>
  <si>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</si>
  <si>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</si>
  <si>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</si>
  <si>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</si>
  <si>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</si>
  <si>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</si>
  <si>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</si>
  <si>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</si>
  <si>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</si>
  <si>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</si>
  <si>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</si>
  <si>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</si>
  <si>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</si>
  <si>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</si>
  <si>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</si>
  <si>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</si>
  <si>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</si>
  <si>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</si>
  <si>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</si>
  <si>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</si>
  <si>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</si>
  <si>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</si>
  <si>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</si>
  <si>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</si>
  <si>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</si>
  <si>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</si>
  <si>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</si>
  <si>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</si>
  <si>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</si>
  <si>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</si>
  <si>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</si>
  <si>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</si>
  <si>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</si>
  <si>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</si>
  <si>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</si>
  <si>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</si>
  <si>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</si>
  <si>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</si>
  <si>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</si>
  <si>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</si>
  <si>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</si>
  <si>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</si>
  <si>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</si>
  <si>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</si>
  <si>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</si>
  <si>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</si>
  <si>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</si>
  <si>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</si>
  <si>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</si>
  <si>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</si>
  <si>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</si>
  <si>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</si>
  <si>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</si>
  <si>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</si>
  <si>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</si>
  <si>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</si>
  <si>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</si>
  <si>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</si>
  <si>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</si>
  <si>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</si>
  <si>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</si>
  <si>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</si>
  <si>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</si>
  <si>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</si>
  <si>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</si>
  <si>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</si>
  <si>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</si>
  <si>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</si>
  <si>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</si>
  <si>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</si>
  <si>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</si>
  <si>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</si>
  <si>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</si>
  <si>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</si>
  <si>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</si>
  <si>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</si>
  <si>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</si>
  <si>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</si>
  <si>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</si>
  <si>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</si>
  <si>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</si>
  <si>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</si>
  <si>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</si>
  <si>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</si>
  <si>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</si>
  <si>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</si>
  <si>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</si>
  <si>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</si>
  <si>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</si>
  <si>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</si>
  <si>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</si>
  <si>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</si>
  <si>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</si>
  <si>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</si>
  <si>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</si>
  <si>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</si>
  <si>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</si>
  <si>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</si>
  <si>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</si>
  <si>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</si>
  <si>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</si>
  <si>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</si>
  <si>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</si>
  <si>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</si>
  <si>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</si>
  <si>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</si>
  <si>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</si>
  <si>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</si>
  <si>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</si>
  <si>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</si>
  <si>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</si>
  <si>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</si>
  <si>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</si>
  <si>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</si>
  <si>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</si>
  <si>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</si>
  <si>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</si>
  <si>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</si>
  <si>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</si>
  <si>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</si>
  <si>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</si>
  <si>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</si>
  <si>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</si>
  <si>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</si>
  <si>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</si>
  <si>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</si>
  <si>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</si>
  <si>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</si>
  <si>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</si>
  <si>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</si>
  <si>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</si>
  <si>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</si>
  <si>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</si>
  <si>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</si>
  <si>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</si>
  <si>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</si>
  <si>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</si>
  <si>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</si>
  <si>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</si>
  <si>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</si>
  <si>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</si>
  <si>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</si>
  <si>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</si>
  <si>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</si>
  <si>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</si>
  <si>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</si>
  <si>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</si>
  <si>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</si>
  <si>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</si>
  <si>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</si>
  <si>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</si>
  <si>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</si>
  <si>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</si>
  <si>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</si>
  <si>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</si>
  <si>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</si>
  <si>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</si>
  <si>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</si>
  <si>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</si>
  <si>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</si>
  <si>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</si>
  <si>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</si>
  <si>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</si>
  <si>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</si>
  <si>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</si>
  <si>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</si>
  <si>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</si>
  <si>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</si>
  <si>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</si>
  <si>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</si>
  <si>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</si>
  <si>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</si>
  <si>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</si>
  <si>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</si>
  <si>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</si>
  <si>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</si>
  <si>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</si>
  <si>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</si>
  <si>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</si>
  <si>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</si>
  <si>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</si>
  <si>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</si>
  <si>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</si>
  <si>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</si>
  <si>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</si>
  <si>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</si>
  <si>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</si>
  <si>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</si>
  <si>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</si>
  <si>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</si>
  <si>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</si>
  <si>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</si>
  <si>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</si>
  <si>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</si>
  <si>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</si>
  <si>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</si>
  <si>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</si>
  <si>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</si>
  <si>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</si>
  <si>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</si>
  <si>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</si>
  <si>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</si>
  <si>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</si>
  <si>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</si>
  <si>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</si>
  <si>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</si>
  <si>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</si>
  <si>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</si>
  <si>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</si>
  <si>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</si>
  <si>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</si>
  <si>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</si>
  <si>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</si>
  <si>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</si>
  <si>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</si>
  <si>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</si>
  <si>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</si>
  <si>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</si>
  <si>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</si>
  <si>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</si>
  <si>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</si>
  <si>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</si>
  <si>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</si>
  <si>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</si>
  <si>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</si>
  <si>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</si>
  <si>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</si>
  <si>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</si>
  <si>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</si>
  <si>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</si>
  <si>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</si>
  <si>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</si>
  <si>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</si>
  <si>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</si>
  <si>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</si>
  <si>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</si>
  <si>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</si>
  <si>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</si>
  <si>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</si>
  <si>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</si>
  <si>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</si>
  <si>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</si>
  <si>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</si>
  <si>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</si>
  <si>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</si>
  <si>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</si>
  <si>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</si>
  <si>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</si>
  <si>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</si>
  <si>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</si>
  <si>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</si>
  <si>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</si>
  <si>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</si>
  <si>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</si>
  <si>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</si>
  <si>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</si>
  <si>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</si>
  <si>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</si>
  <si>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</si>
  <si>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</si>
  <si>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</si>
  <si>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</si>
  <si>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</si>
  <si>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</si>
  <si>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</si>
  <si>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</si>
  <si>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</si>
  <si>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</si>
  <si>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</si>
  <si>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</si>
  <si>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</si>
  <si>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</si>
  <si>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</si>
  <si>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</si>
  <si>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</si>
  <si>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</si>
  <si>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</si>
  <si>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</si>
  <si>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</si>
  <si>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</si>
  <si>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</si>
  <si>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</si>
  <si>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</si>
  <si>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</si>
  <si>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</si>
  <si>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</si>
  <si>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</si>
  <si>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</si>
  <si>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</si>
  <si>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</si>
  <si>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</si>
  <si>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</si>
  <si>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</si>
  <si>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</si>
  <si>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</si>
  <si>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</si>
  <si>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</si>
  <si>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</si>
  <si>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</si>
  <si>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</si>
  <si>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</si>
  <si>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</si>
  <si>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</si>
  <si>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</si>
  <si>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</si>
  <si>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</si>
  <si>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</si>
  <si>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</si>
  <si>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</si>
  <si>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</si>
  <si>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</si>
  <si>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</si>
  <si>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</si>
  <si>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</si>
  <si>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</si>
  <si>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</si>
  <si>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</si>
  <si>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</si>
  <si>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</si>
  <si>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</si>
  <si>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</si>
  <si>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</si>
  <si>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</si>
  <si>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</si>
  <si>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</si>
  <si>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</si>
  <si>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</si>
  <si>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</si>
  <si>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</si>
  <si>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</si>
  <si>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</si>
  <si>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</si>
  <si>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</si>
  <si>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</si>
  <si>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</si>
  <si>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</si>
  <si>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</si>
  <si>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</si>
  <si>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</si>
  <si>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</si>
  <si>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</si>
  <si>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</si>
  <si>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</si>
  <si>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</si>
  <si>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</si>
  <si>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</si>
  <si>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</si>
  <si>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</si>
  <si>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</si>
  <si>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</si>
  <si>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</si>
  <si>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</si>
  <si>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</si>
  <si>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</si>
  <si>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</si>
  <si>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</si>
  <si>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</si>
  <si>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</si>
  <si>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</si>
  <si>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</si>
  <si>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</si>
  <si>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</si>
  <si>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</si>
  <si>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</si>
  <si>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</si>
  <si>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</si>
  <si>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</si>
  <si>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</si>
  <si>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</si>
  <si>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</si>
  <si>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</si>
  <si>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</si>
  <si>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</si>
  <si>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</si>
  <si>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</si>
  <si>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</si>
  <si>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</si>
  <si>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</si>
  <si>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</si>
  <si>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</si>
  <si>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</si>
  <si>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</si>
  <si>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</si>
  <si>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</si>
  <si>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</si>
  <si>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</si>
  <si>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</si>
  <si>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</si>
  <si>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</si>
  <si>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</si>
  <si>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</si>
  <si>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</si>
  <si>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</si>
  <si>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</si>
  <si>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</si>
  <si>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</si>
  <si>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</si>
  <si>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</si>
  <si>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</si>
  <si>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</si>
  <si>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</si>
  <si>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</si>
  <si>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</si>
  <si>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</si>
  <si>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</si>
  <si>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</si>
  <si>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</si>
  <si>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</si>
  <si>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</si>
  <si>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</si>
  <si>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</si>
  <si>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</si>
  <si>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</si>
  <si>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</si>
  <si>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</si>
  <si>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</si>
  <si>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</si>
  <si>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</si>
  <si>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</si>
  <si>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</si>
  <si>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</si>
  <si>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</si>
  <si>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</si>
  <si>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</si>
  <si>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</si>
  <si>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</si>
  <si>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</si>
  <si>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</si>
  <si>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</si>
  <si>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</si>
  <si>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</si>
  <si>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</si>
  <si>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</si>
  <si>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</si>
  <si>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</si>
  <si>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</si>
  <si>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</si>
  <si>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</si>
  <si>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</si>
  <si>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</si>
  <si>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</si>
  <si>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</si>
  <si>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</si>
  <si>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</si>
  <si>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</si>
  <si>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</si>
  <si>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</si>
  <si>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</si>
  <si>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</si>
  <si>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</si>
  <si>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</si>
  <si>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</si>
  <si>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</si>
  <si>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</si>
  <si>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</si>
  <si>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</si>
  <si>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</si>
  <si>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</si>
  <si>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</si>
  <si>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</si>
  <si>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</si>
  <si>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</si>
  <si>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</si>
  <si>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</si>
  <si>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</si>
  <si>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</si>
  <si>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</si>
  <si>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</si>
  <si>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</si>
  <si>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</si>
  <si>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</si>
  <si>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</si>
  <si>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</si>
  <si>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</si>
  <si>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</si>
  <si>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</si>
  <si>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</si>
  <si>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</si>
  <si>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</si>
  <si>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</si>
  <si>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</si>
  <si>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</si>
  <si>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</si>
  <si>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</si>
  <si>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</si>
  <si>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</si>
  <si>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</si>
  <si>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</si>
  <si>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</si>
  <si>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</si>
  <si>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</si>
  <si>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</si>
  <si>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</si>
  <si>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</si>
  <si>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</si>
  <si>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</si>
  <si>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</si>
  <si>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</si>
  <si>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</si>
  <si>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</si>
  <si>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</si>
  <si>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</si>
  <si>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</si>
  <si>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</si>
  <si>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</si>
  <si>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</si>
  <si>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</si>
  <si>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</si>
  <si>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</si>
  <si>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</si>
  <si>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</si>
  <si>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</si>
  <si>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</si>
  <si>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</si>
  <si>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</si>
  <si>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</si>
  <si>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</si>
  <si>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</si>
  <si>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</si>
  <si>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</si>
  <si>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</si>
  <si>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</si>
  <si>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</si>
  <si>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</si>
  <si>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</si>
  <si>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</si>
  <si>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</si>
  <si>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</si>
  <si>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</si>
  <si>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</si>
  <si>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</si>
  <si>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</si>
  <si>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</si>
  <si>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</si>
  <si>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</si>
  <si>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</si>
  <si>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</si>
  <si>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</si>
  <si>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</si>
  <si>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</si>
  <si>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</si>
  <si>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</si>
  <si>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</si>
  <si>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</si>
  <si>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</si>
  <si>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</si>
  <si>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</si>
  <si>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</si>
  <si>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</si>
  <si>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</si>
  <si>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</si>
  <si>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</si>
  <si>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</si>
  <si>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</si>
  <si>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</si>
  <si>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</si>
  <si>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</si>
  <si>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</si>
  <si>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</si>
  <si>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</si>
  <si>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</si>
  <si>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</si>
  <si>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</si>
  <si>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</si>
  <si>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</si>
  <si>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</si>
  <si>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</si>
  <si>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</si>
  <si>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</si>
  <si>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</si>
  <si>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</si>
  <si>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</si>
  <si>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</si>
  <si>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</si>
  <si>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</si>
  <si>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</si>
  <si>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</si>
  <si>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</si>
  <si>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</si>
  <si>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</si>
  <si>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</si>
  <si>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</si>
  <si>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</si>
  <si>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</si>
  <si>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</si>
  <si>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</si>
  <si>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</si>
  <si>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</si>
  <si>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</si>
  <si>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</si>
  <si>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</si>
  <si>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</si>
  <si>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</si>
  <si>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</si>
  <si>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</si>
  <si>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</si>
  <si>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</si>
  <si>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</si>
  <si>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</si>
  <si>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</si>
  <si>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</si>
  <si>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</si>
  <si>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</si>
  <si>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</si>
  <si>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</si>
  <si>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</si>
  <si>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</si>
  <si>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</si>
  <si>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</si>
  <si>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</si>
  <si>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</si>
  <si>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</si>
  <si>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</si>
  <si>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</si>
  <si>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</si>
  <si>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</si>
  <si>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</si>
  <si>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</si>
  <si>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</si>
  <si>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</si>
  <si>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</si>
  <si>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</si>
  <si>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</si>
  <si>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</si>
  <si>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</si>
  <si>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</si>
  <si>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</si>
  <si>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</si>
  <si>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</si>
  <si>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</si>
  <si>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</si>
  <si>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</si>
  <si>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</si>
  <si>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</si>
  <si>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</si>
  <si>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</si>
  <si>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</si>
  <si>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</si>
  <si>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</si>
  <si>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</si>
  <si>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</si>
  <si>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</si>
  <si>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</si>
  <si>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</si>
  <si>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</si>
  <si>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</si>
  <si>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</si>
  <si>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</si>
  <si>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</si>
  <si>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</si>
  <si>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</si>
  <si>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</si>
  <si>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</si>
  <si>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</si>
  <si>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</si>
  <si>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</si>
  <si>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</si>
  <si>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</si>
  <si>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</si>
  <si>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</si>
  <si>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</si>
  <si>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</si>
  <si>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</si>
  <si>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</si>
  <si>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</si>
  <si>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</si>
  <si>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</si>
  <si>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</si>
  <si>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</si>
  <si>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</si>
  <si>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</si>
  <si>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</si>
  <si>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</si>
  <si>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</si>
  <si>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</si>
  <si>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</si>
  <si>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</si>
  <si>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</si>
  <si>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</si>
  <si>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</si>
  <si>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</si>
  <si>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</si>
  <si>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</si>
  <si>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</si>
  <si>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</si>
  <si>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</si>
  <si>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</si>
  <si>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</si>
  <si>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</si>
  <si>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</si>
  <si>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</si>
  <si>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</si>
  <si>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</si>
  <si>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</si>
  <si>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</si>
  <si>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</si>
  <si>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</si>
  <si>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</si>
  <si>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</si>
  <si>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</si>
  <si>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</si>
  <si>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</si>
  <si>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</si>
  <si>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</si>
  <si>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</si>
  <si>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</si>
  <si>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</si>
  <si>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</si>
  <si>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</si>
  <si>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</si>
  <si>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</si>
  <si>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</si>
  <si>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</si>
  <si>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</si>
  <si>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</si>
  <si>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</si>
  <si>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</si>
  <si>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</si>
  <si>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</si>
  <si>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</si>
  <si>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</si>
  <si>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</si>
  <si>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</si>
  <si>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</si>
  <si>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</si>
  <si>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</si>
  <si>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</si>
  <si>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</si>
  <si>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</si>
  <si>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</si>
  <si>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</si>
  <si>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</si>
  <si>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</si>
  <si>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</si>
  <si>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</si>
  <si>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</si>
  <si>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</si>
  <si>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</si>
  <si>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</si>
  <si>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</si>
  <si>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</si>
  <si>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</si>
  <si>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</si>
  <si>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</si>
  <si>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</si>
  <si>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</si>
  <si>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</si>
  <si>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</si>
  <si>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</si>
  <si>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</si>
  <si>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</si>
  <si>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</si>
  <si>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</si>
  <si>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</si>
  <si>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</si>
  <si>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</si>
  <si>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</si>
  <si>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</si>
  <si>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</si>
  <si>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</si>
  <si>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</si>
  <si>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</si>
  <si>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</si>
  <si>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</si>
  <si>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</si>
  <si>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</si>
  <si>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</si>
  <si>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</si>
  <si>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</si>
  <si>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</si>
  <si>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</si>
  <si>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</si>
  <si>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</si>
  <si>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</si>
  <si>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</si>
  <si>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</si>
  <si>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</si>
  <si>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</si>
  <si>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</si>
  <si>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</si>
  <si>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</si>
  <si>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</si>
  <si>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</si>
  <si>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</si>
  <si>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</si>
  <si>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</si>
  <si>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</si>
  <si>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</si>
  <si>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</si>
  <si>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</si>
  <si>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</si>
  <si>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</si>
  <si>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</si>
  <si>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</si>
  <si>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</si>
  <si>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</si>
  <si>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</si>
  <si>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</si>
  <si>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</si>
  <si>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</si>
  <si>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</si>
  <si>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</si>
  <si>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</si>
  <si>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</si>
  <si>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</si>
  <si>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</si>
  <si>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</si>
  <si>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</si>
  <si>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</si>
  <si>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</si>
  <si>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</si>
  <si>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</si>
  <si>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</si>
  <si>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</si>
  <si>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</si>
  <si>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</si>
  <si>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</si>
  <si>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</si>
  <si>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</si>
  <si>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</si>
  <si>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</si>
  <si>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</si>
  <si>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</si>
  <si>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</si>
  <si>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</si>
  <si>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</si>
  <si>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</si>
  <si>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</si>
  <si>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</si>
  <si>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</si>
  <si>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</si>
  <si>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</si>
  <si>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</si>
  <si>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</si>
  <si>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</si>
  <si>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</si>
  <si>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</si>
  <si>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</si>
  <si>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</si>
  <si>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</si>
  <si>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</si>
  <si>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</si>
  <si>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</si>
  <si>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</si>
  <si>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</si>
  <si>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</si>
  <si>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</si>
  <si>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</si>
  <si>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</si>
  <si>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</si>
  <si>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</si>
  <si>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</si>
  <si>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</si>
  <si>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</si>
  <si>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</si>
  <si>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</si>
  <si>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</si>
  <si>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</si>
  <si>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</si>
  <si>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</si>
  <si>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</si>
  <si>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</si>
  <si>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</si>
  <si>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</si>
  <si>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</si>
  <si>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</si>
  <si>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</si>
  <si>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</si>
  <si>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</si>
  <si>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</si>
  <si>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</si>
  <si>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</si>
  <si>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</si>
  <si>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</si>
  <si>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</si>
  <si>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</si>
  <si>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</si>
  <si>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</si>
  <si>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</si>
  <si>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</si>
  <si>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</si>
  <si>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</si>
  <si>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</si>
  <si>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</si>
  <si>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</si>
  <si>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</si>
  <si>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</si>
  <si>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</si>
  <si>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</si>
  <si>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</si>
  <si>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</si>
  <si>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</si>
  <si>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</si>
  <si>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</si>
  <si>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</si>
  <si>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</si>
  <si>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</si>
  <si>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</si>
  <si>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</si>
  <si>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</si>
  <si>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</si>
  <si>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</si>
  <si>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</si>
  <si>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</si>
  <si>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</si>
  <si>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</si>
  <si>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</si>
  <si>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</si>
  <si>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</si>
  <si>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</si>
  <si>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</si>
  <si>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</si>
  <si>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</si>
  <si>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</si>
  <si>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</si>
  <si>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</si>
  <si>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</si>
  <si>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</si>
  <si>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</si>
  <si>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</si>
  <si>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</si>
  <si>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</si>
  <si>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</si>
  <si>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</si>
  <si>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</si>
  <si>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</si>
  <si>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</si>
  <si>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</si>
  <si>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</si>
  <si>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</si>
  <si>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</si>
  <si>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</si>
  <si>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</si>
  <si>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</si>
  <si>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</si>
  <si>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</si>
  <si>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</si>
  <si>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</si>
  <si>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</si>
  <si>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</si>
  <si>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</si>
  <si>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</si>
  <si>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</si>
  <si>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</si>
  <si>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</si>
  <si>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</si>
  <si>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</si>
  <si>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</si>
  <si>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</si>
  <si>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</si>
  <si>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</si>
  <si>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</si>
  <si>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</si>
  <si>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</si>
  <si>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</si>
  <si>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</si>
  <si>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</si>
  <si>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</si>
  <si>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</si>
  <si>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</si>
  <si>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</si>
  <si>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</si>
  <si>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</si>
  <si>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</si>
  <si>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</si>
  <si>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</si>
  <si>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</si>
  <si>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</si>
  <si>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</si>
  <si>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</si>
  <si>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</si>
  <si>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</si>
  <si>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</si>
  <si>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</si>
  <si>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</si>
  <si>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</si>
  <si>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</si>
  <si>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</si>
  <si>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</si>
  <si>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</si>
  <si>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</si>
  <si>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</si>
  <si>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</si>
  <si>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</si>
  <si>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</si>
  <si>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</si>
  <si>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</si>
  <si>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</si>
  <si>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</si>
  <si>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</si>
  <si>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</si>
  <si>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</si>
  <si>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</si>
  <si>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</si>
  <si>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</si>
  <si>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</si>
  <si>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</si>
  <si>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</si>
  <si>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</si>
  <si>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</si>
  <si>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</si>
  <si>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</si>
  <si>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</si>
  <si>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</si>
  <si>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</si>
  <si>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</si>
  <si>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</si>
  <si>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</si>
  <si>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</si>
  <si>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</si>
  <si>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</si>
  <si>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</si>
  <si>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</si>
  <si>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</si>
  <si>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</si>
  <si>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</si>
  <si>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</si>
  <si>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</si>
  <si>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</si>
  <si>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</si>
  <si>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</si>
  <si>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</si>
  <si>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</si>
  <si>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</si>
  <si>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</si>
  <si>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</si>
  <si>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</si>
  <si>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</si>
  <si>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</si>
  <si>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</si>
  <si>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</si>
  <si>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</si>
  <si>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</si>
  <si>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</si>
  <si>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</si>
  <si>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</si>
  <si>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</si>
  <si>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</si>
  <si>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</si>
  <si>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</si>
  <si>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</si>
  <si>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</si>
  <si>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</si>
  <si>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</si>
  <si>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</si>
  <si>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</si>
  <si>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</si>
  <si>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</si>
  <si>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</si>
  <si>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</si>
  <si>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</si>
  <si>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</si>
  <si>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</si>
  <si>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</si>
  <si>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</si>
  <si>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</si>
  <si>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</si>
  <si>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</si>
  <si>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</si>
  <si>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</si>
  <si>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</si>
  <si>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</si>
  <si>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</si>
  <si>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</si>
  <si>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</si>
  <si>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</si>
  <si>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</si>
  <si>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</si>
  <si>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</si>
  <si>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</si>
  <si>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</si>
  <si>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</si>
  <si>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</si>
  <si>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</si>
  <si>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</si>
  <si>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</si>
  <si>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</si>
  <si>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</si>
  <si>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</si>
  <si>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</si>
  <si>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</si>
  <si>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</si>
  <si>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</si>
  <si>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</si>
  <si>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</si>
  <si>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</si>
  <si>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</si>
  <si>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</si>
  <si>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</si>
  <si>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</si>
  <si>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</si>
  <si>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</si>
  <si>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</si>
  <si>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</si>
  <si>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</si>
  <si>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</si>
  <si>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</si>
  <si>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</si>
  <si>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</si>
  <si>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</si>
  <si>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</si>
  <si>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</si>
  <si>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</si>
  <si>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</si>
  <si>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</si>
  <si>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</si>
  <si>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</si>
  <si>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</si>
  <si>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</si>
  <si>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</si>
  <si>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</si>
  <si>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</si>
  <si>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</si>
  <si>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</si>
  <si>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</si>
  <si>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</si>
  <si>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</si>
  <si>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</si>
  <si>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</si>
  <si>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</si>
  <si>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</si>
  <si>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</si>
  <si>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</si>
  <si>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</si>
  <si>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</si>
  <si>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</si>
  <si>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</si>
  <si>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</si>
  <si>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</si>
  <si>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</si>
  <si>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</si>
  <si>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</si>
  <si>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</si>
  <si>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</si>
  <si>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</si>
  <si>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</si>
  <si>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</si>
  <si>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</si>
  <si>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</si>
  <si>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</si>
  <si>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</si>
  <si>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</si>
  <si>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</si>
  <si>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</si>
  <si>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</si>
  <si>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</si>
  <si>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</si>
  <si>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</si>
  <si>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</si>
  <si>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</si>
  <si>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</si>
  <si>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</si>
  <si>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</si>
  <si>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</si>
  <si>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</si>
  <si>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</si>
  <si>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</si>
  <si>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</si>
  <si>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</si>
  <si>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</si>
  <si>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</si>
  <si>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</si>
  <si>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</si>
  <si>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</si>
  <si>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</si>
  <si>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</si>
  <si>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</si>
  <si>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</si>
  <si>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</si>
  <si>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</si>
  <si>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</si>
  <si>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</si>
  <si>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</si>
  <si>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</si>
  <si>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</si>
  <si>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</si>
  <si>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</si>
  <si>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</si>
  <si>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</si>
  <si>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</si>
  <si>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</si>
  <si>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</si>
  <si>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</si>
  <si>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</si>
  <si>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</si>
  <si>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</si>
  <si>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</si>
  <si>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</si>
  <si>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</si>
  <si>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</si>
  <si>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</si>
  <si>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</si>
  <si>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</si>
  <si>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</si>
  <si>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</si>
  <si>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</si>
  <si>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</si>
  <si>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</si>
  <si>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</si>
  <si>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</si>
  <si>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</si>
  <si>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</si>
  <si>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</si>
  <si>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</si>
  <si>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</si>
  <si>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</si>
  <si>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</si>
  <si>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</si>
  <si>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</si>
  <si>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</si>
  <si>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</si>
  <si>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</si>
  <si>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</si>
  <si>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</si>
  <si>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</si>
  <si>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</si>
  <si>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</si>
  <si>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</si>
  <si>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</si>
  <si>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</si>
  <si>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</si>
  <si>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</si>
  <si>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</si>
  <si>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</si>
  <si>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</si>
  <si>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</si>
  <si>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</si>
  <si>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</si>
  <si>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</si>
  <si>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</si>
  <si>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</si>
  <si>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</si>
  <si>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</si>
  <si>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</si>
  <si>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</si>
  <si>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</si>
  <si>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</si>
  <si>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</si>
  <si>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</si>
  <si>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</si>
  <si>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</si>
  <si>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</si>
  <si>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</si>
  <si>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</si>
  <si>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</si>
  <si>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</si>
  <si>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</si>
  <si>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</si>
  <si>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</si>
  <si>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</si>
  <si>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</si>
  <si>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</si>
  <si>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</si>
  <si>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</si>
  <si>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</si>
  <si>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</si>
  <si>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</si>
  <si>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</si>
  <si>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</si>
  <si>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</si>
  <si>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</si>
  <si>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</si>
  <si>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</si>
  <si>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</si>
  <si>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</si>
  <si>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</si>
  <si>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</si>
  <si>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</si>
  <si>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</si>
  <si>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</si>
  <si>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</si>
  <si>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</si>
  <si>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</si>
  <si>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</si>
  <si>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</si>
  <si>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</si>
  <si>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</si>
  <si>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</si>
  <si>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</si>
  <si>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</si>
  <si>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</si>
  <si>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</si>
  <si>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</si>
  <si>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</si>
  <si>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</si>
  <si>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</si>
  <si>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</si>
  <si>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</si>
  <si>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</si>
  <si>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</si>
  <si>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</si>
  <si>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</si>
  <si>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</si>
  <si>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</si>
  <si>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</si>
  <si>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</si>
  <si>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</si>
  <si>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</si>
  <si>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</si>
  <si>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</si>
  <si>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</si>
  <si>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</si>
  <si>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</si>
  <si>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</si>
  <si>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</si>
  <si>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</si>
  <si>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</si>
  <si>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</si>
  <si>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</si>
  <si>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</si>
  <si>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</si>
  <si>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</si>
  <si>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</si>
  <si>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</si>
  <si>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</si>
  <si>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</si>
  <si>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</si>
  <si>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</si>
  <si>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</si>
  <si>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</si>
  <si>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</si>
  <si>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</si>
  <si>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</si>
  <si>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</si>
  <si>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</si>
  <si>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</si>
  <si>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</si>
  <si>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</si>
  <si>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</si>
  <si>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</si>
  <si>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</si>
  <si>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</si>
  <si>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</si>
  <si>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</si>
  <si>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</si>
  <si>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</si>
  <si>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</si>
  <si>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</si>
  <si>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</si>
  <si>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</si>
  <si>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</si>
  <si>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</si>
  <si>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</si>
  <si>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</si>
  <si>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</si>
  <si>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</si>
  <si>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</si>
  <si>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</si>
  <si>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</si>
  <si>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</si>
  <si>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</si>
  <si>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</si>
  <si>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</si>
  <si>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</si>
  <si>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</si>
  <si>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</si>
  <si>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</si>
  <si>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</si>
  <si>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</si>
  <si>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</si>
  <si>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</si>
  <si>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</si>
  <si>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</si>
  <si>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</si>
  <si>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</si>
  <si>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</si>
  <si>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</si>
  <si>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</si>
  <si>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</si>
  <si>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</si>
  <si>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</si>
  <si>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</si>
  <si>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</si>
  <si>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</si>
  <si>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</si>
  <si>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</si>
  <si>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</si>
  <si>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</si>
  <si>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</si>
  <si>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</si>
  <si>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</si>
  <si>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</si>
  <si>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</si>
  <si>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</si>
  <si>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</si>
  <si>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</si>
  <si>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</si>
  <si>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</si>
  <si>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</si>
  <si>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</si>
  <si>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</si>
  <si>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</si>
  <si>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</si>
  <si>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</si>
  <si>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</si>
  <si>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</si>
  <si>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</si>
  <si>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</si>
  <si>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</si>
  <si>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</si>
  <si>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</si>
  <si>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</si>
  <si>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</si>
  <si>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</si>
  <si>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</si>
  <si>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</si>
  <si>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</si>
  <si>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</si>
  <si>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</si>
  <si>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</si>
  <si>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</si>
  <si>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</si>
  <si>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</si>
  <si>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</si>
  <si>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</si>
  <si>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</si>
  <si>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</si>
  <si>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</si>
  <si>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</si>
  <si>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</si>
  <si>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</si>
  <si>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</si>
  <si>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</si>
  <si>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</si>
  <si>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</si>
  <si>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</si>
  <si>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</si>
  <si>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</si>
  <si>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</si>
  <si>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</si>
  <si>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</si>
  <si>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</si>
  <si>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</si>
  <si>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</si>
  <si>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</si>
  <si>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</si>
  <si>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</si>
  <si>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</si>
  <si>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</si>
  <si>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</si>
  <si>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</si>
  <si>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</si>
  <si>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</si>
  <si>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</si>
  <si>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</si>
  <si>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</si>
  <si>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</si>
  <si>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</si>
  <si>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</si>
  <si>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</si>
  <si>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</si>
  <si>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</si>
  <si>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</si>
  <si>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</si>
  <si>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</si>
  <si>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</si>
  <si>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</si>
  <si>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</si>
  <si>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</si>
  <si>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</si>
  <si>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</si>
  <si>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</si>
  <si>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</si>
  <si>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</si>
  <si>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</si>
  <si>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</si>
  <si>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</si>
  <si>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</si>
  <si>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</si>
  <si>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</si>
  <si>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</si>
  <si>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</si>
  <si>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</si>
  <si>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</si>
  <si>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</si>
  <si>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</si>
  <si>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</si>
  <si>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</si>
  <si>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</si>
  <si>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</si>
  <si>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</si>
  <si>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</si>
  <si>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</si>
  <si>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</si>
  <si>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</si>
  <si>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</si>
  <si>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</si>
  <si>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</si>
  <si>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</si>
  <si>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</si>
  <si>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</si>
  <si>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</si>
  <si>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</si>
  <si>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</si>
  <si>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</si>
  <si>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</si>
  <si>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</si>
  <si>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</si>
  <si>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</si>
  <si>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</si>
  <si>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</si>
  <si>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</si>
  <si>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</si>
  <si>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</si>
  <si>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</si>
  <si>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</si>
  <si>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</si>
  <si>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</si>
  <si>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</si>
  <si>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</si>
  <si>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</si>
  <si>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</si>
  <si>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</si>
  <si>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</si>
  <si>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</si>
  <si>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</si>
  <si>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</si>
  <si>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</si>
  <si>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</si>
  <si>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</si>
  <si>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</si>
  <si>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</si>
  <si>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</si>
  <si>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</si>
  <si>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</si>
  <si>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</si>
  <si>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</si>
  <si>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</si>
  <si>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</si>
  <si>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</si>
  <si>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</si>
  <si>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</si>
  <si>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</si>
  <si>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</si>
  <si>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</si>
  <si>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</si>
  <si>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</si>
  <si>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</si>
  <si>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</si>
  <si>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</si>
  <si>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</si>
  <si>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</si>
  <si>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</si>
  <si>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</si>
  <si>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</si>
  <si>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</si>
  <si>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</si>
  <si>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</si>
  <si>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</si>
  <si>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</si>
  <si>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</si>
  <si>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</si>
  <si>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</si>
  <si>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</si>
  <si>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</si>
  <si>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</si>
  <si>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</si>
  <si>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</si>
  <si>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</si>
  <si>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</si>
  <si>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</si>
  <si>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</si>
  <si>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</si>
  <si>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</si>
  <si>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</si>
  <si>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</si>
  <si>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</si>
  <si>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</si>
  <si>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</si>
  <si>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</si>
  <si>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</si>
  <si>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</si>
  <si>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</si>
  <si>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</si>
  <si>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</si>
  <si>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</si>
  <si>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</si>
  <si>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</si>
  <si>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</si>
  <si>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</si>
  <si>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</si>
  <si>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</si>
  <si>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</si>
  <si>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</si>
  <si>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</si>
  <si>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</si>
  <si>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</si>
  <si>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</si>
  <si>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</si>
  <si>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</si>
  <si>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</si>
  <si>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</si>
  <si>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</si>
  <si>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</si>
  <si>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</si>
  <si>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</si>
  <si>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</si>
  <si>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</si>
  <si>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</si>
  <si>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</si>
  <si>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</si>
  <si>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</si>
  <si>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</si>
  <si>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</si>
  <si>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</si>
  <si>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</si>
  <si>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</si>
  <si>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</si>
  <si>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</si>
  <si>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</si>
  <si>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</si>
  <si>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</si>
  <si>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</si>
  <si>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</si>
  <si>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</si>
  <si>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</si>
  <si>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</si>
  <si>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</si>
  <si>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</si>
  <si>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</si>
  <si>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</si>
  <si>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</si>
  <si>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</si>
  <si>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</si>
  <si>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</si>
  <si>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</si>
  <si>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</si>
  <si>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</si>
  <si>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</si>
  <si>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</si>
  <si>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</si>
  <si>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</si>
  <si>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</si>
  <si>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</si>
  <si>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</si>
  <si>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</si>
  <si>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</si>
  <si>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</si>
  <si>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</si>
  <si>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</si>
  <si>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</si>
  <si>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</si>
  <si>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</si>
  <si>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</si>
  <si>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</si>
  <si>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</si>
  <si>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</si>
  <si>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</si>
  <si>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</si>
  <si>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</si>
  <si>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</si>
  <si>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</si>
  <si>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</si>
  <si>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</si>
  <si>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</si>
  <si>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</si>
  <si>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</si>
  <si>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</si>
  <si>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</si>
  <si>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</si>
  <si>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</si>
  <si>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</si>
  <si>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</si>
  <si>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</si>
  <si>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</si>
  <si>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</si>
  <si>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</si>
  <si>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</si>
  <si>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</si>
  <si>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</si>
  <si>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</si>
  <si>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</si>
  <si>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</si>
  <si>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</si>
  <si>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</si>
  <si>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</si>
  <si>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</si>
  <si>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</si>
  <si>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</si>
  <si>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</si>
  <si>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</si>
  <si>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</si>
  <si>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</si>
  <si>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</si>
  <si>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</si>
  <si>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</si>
  <si>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</si>
  <si>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</si>
  <si>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</si>
  <si>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</si>
  <si>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</si>
  <si>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</si>
  <si>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</si>
  <si>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</si>
  <si>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</si>
  <si>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</si>
  <si>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</si>
  <si>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</si>
  <si>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</si>
  <si>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</si>
  <si>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</si>
  <si>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</si>
  <si>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</si>
  <si>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</si>
  <si>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</si>
  <si>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</si>
  <si>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</si>
  <si>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</si>
  <si>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</si>
  <si>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</si>
  <si>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</si>
  <si>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</si>
  <si>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</si>
  <si>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</si>
  <si>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</si>
  <si>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</si>
  <si>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</si>
  <si>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</si>
  <si>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</si>
  <si>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</si>
  <si>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</si>
  <si>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</si>
  <si>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</si>
  <si>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</si>
  <si>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</si>
  <si>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</si>
  <si>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</si>
  <si>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</si>
  <si>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</si>
  <si>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</si>
  <si>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</si>
  <si>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</si>
  <si>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</si>
  <si>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</si>
  <si>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</si>
  <si>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</si>
  <si>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</si>
  <si>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</si>
  <si>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</si>
  <si>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</si>
  <si>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</si>
  <si>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</si>
  <si>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</si>
  <si>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</si>
  <si>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</si>
  <si>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</si>
  <si>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</si>
  <si>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</si>
  <si>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</si>
  <si>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</si>
  <si>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</si>
  <si>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</si>
  <si>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</si>
  <si>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</si>
  <si>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</si>
  <si>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</si>
  <si>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</si>
  <si>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</si>
  <si>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</si>
  <si>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</si>
  <si>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</si>
  <si>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</si>
  <si>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</si>
  <si>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</si>
  <si>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</si>
  <si>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</si>
  <si>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</si>
  <si>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</si>
  <si>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</si>
  <si>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</si>
  <si>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</si>
  <si>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</si>
  <si>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</si>
  <si>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</si>
  <si>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</si>
  <si>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</si>
  <si>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</si>
  <si>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</si>
  <si>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</si>
  <si>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</si>
  <si>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</si>
  <si>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</si>
  <si>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</si>
  <si>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</si>
  <si>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</si>
  <si>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</si>
  <si>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</si>
  <si>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</si>
  <si>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</si>
  <si>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</si>
  <si>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</si>
  <si>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</si>
  <si>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</si>
  <si>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</si>
  <si>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</si>
  <si>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</si>
  <si>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</si>
  <si>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</si>
  <si>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</si>
  <si>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</si>
  <si>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</si>
  <si>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</si>
  <si>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</si>
  <si>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</si>
  <si>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</si>
  <si>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</si>
  <si>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</si>
  <si>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</si>
  <si>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</si>
  <si>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</si>
  <si>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</si>
  <si>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</si>
  <si>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</si>
  <si>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</si>
  <si>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</si>
  <si>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</si>
  <si>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</si>
  <si>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</si>
  <si>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</si>
  <si>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</si>
  <si>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</si>
  <si>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</si>
  <si>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</si>
  <si>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</si>
  <si>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</si>
  <si>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</si>
  <si>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</si>
  <si>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</si>
  <si>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</si>
  <si>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</si>
  <si>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</si>
  <si>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</si>
  <si>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</si>
  <si>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</si>
  <si>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</si>
  <si>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</si>
  <si>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</si>
  <si>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</si>
  <si>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</si>
  <si>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</si>
  <si>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</si>
  <si>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</si>
  <si>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</si>
  <si>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</si>
  <si>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</si>
  <si>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</si>
  <si>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</si>
  <si>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</si>
  <si>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</si>
  <si>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</si>
  <si>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</si>
  <si>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</si>
  <si>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</si>
  <si>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</si>
  <si>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</si>
  <si>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</si>
  <si>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</si>
  <si>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</si>
  <si>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</si>
  <si>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</si>
  <si>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</si>
  <si>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</si>
  <si>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</si>
  <si>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</si>
  <si>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</si>
  <si>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</si>
  <si>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</si>
  <si>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</si>
  <si>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</si>
  <si>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</si>
  <si>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</si>
  <si>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</si>
  <si>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</si>
  <si>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</si>
  <si>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</si>
  <si>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</si>
  <si>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</si>
  <si>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</si>
  <si>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</si>
  <si>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</si>
  <si>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</si>
  <si>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</si>
  <si>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</si>
  <si>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</si>
  <si>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</si>
  <si>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</si>
  <si>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</si>
  <si>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</si>
  <si>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</si>
  <si>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</si>
  <si>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</si>
  <si>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</si>
  <si>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</si>
  <si>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</si>
  <si>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</si>
  <si>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</si>
  <si>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</si>
  <si>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</si>
  <si>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</si>
  <si>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</si>
  <si>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</si>
  <si>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</si>
  <si>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</si>
  <si>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</si>
  <si>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</si>
  <si>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</si>
  <si>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</si>
  <si>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</si>
  <si>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</si>
  <si>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</si>
  <si>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</si>
  <si>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</si>
  <si>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</si>
  <si>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</si>
  <si>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</si>
  <si>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</si>
  <si>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</si>
  <si>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</si>
  <si>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</si>
  <si>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</si>
  <si>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</si>
  <si>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</si>
  <si>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</si>
  <si>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</si>
  <si>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</si>
  <si>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</si>
  <si>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</si>
  <si>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</si>
  <si>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</si>
  <si>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</si>
  <si>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</si>
  <si>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</si>
  <si>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</si>
  <si>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</si>
  <si>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</si>
  <si>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</si>
  <si>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</si>
  <si>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</si>
  <si>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</si>
  <si>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</si>
  <si>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</si>
  <si>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</si>
  <si>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</si>
  <si>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</si>
  <si>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</si>
  <si>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</si>
  <si>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</si>
  <si>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</si>
  <si>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</si>
  <si>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</si>
  <si>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</si>
  <si>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</si>
  <si>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</si>
  <si>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</si>
  <si>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</si>
  <si>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</si>
  <si>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</si>
  <si>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</si>
  <si>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</si>
  <si>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</si>
  <si>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</si>
  <si>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</si>
  <si>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</si>
  <si>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</si>
  <si>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</si>
  <si>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</si>
  <si>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</si>
  <si>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</si>
  <si>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</si>
  <si>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</si>
  <si>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</si>
  <si>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</si>
  <si>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</si>
  <si>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</si>
  <si>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</si>
  <si>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</si>
  <si>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</si>
  <si>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</si>
  <si>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</si>
  <si>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</si>
  <si>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</si>
  <si>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</si>
  <si>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</si>
  <si>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</si>
  <si>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</si>
  <si>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</si>
  <si>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</si>
  <si>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</si>
  <si>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</si>
  <si>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</si>
  <si>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</si>
  <si>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</si>
  <si>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</si>
  <si>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</si>
  <si>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</si>
  <si>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</si>
  <si>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</si>
  <si>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</si>
  <si>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</si>
  <si>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</si>
  <si>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</si>
  <si>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</si>
  <si>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</si>
  <si>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</si>
  <si>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</si>
  <si>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</si>
  <si>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</si>
  <si>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</si>
  <si>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</si>
  <si>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</si>
  <si>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</si>
  <si>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</si>
  <si>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</si>
  <si>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</si>
  <si>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</si>
  <si>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</si>
  <si>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</si>
  <si>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</si>
  <si>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</si>
  <si>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</si>
  <si>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</si>
  <si>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</si>
  <si>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</si>
  <si>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</si>
  <si>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</si>
  <si>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</si>
  <si>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</si>
  <si>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</si>
  <si>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</si>
  <si>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</si>
  <si>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</si>
  <si>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</si>
  <si>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</si>
  <si>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</si>
  <si>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</si>
  <si>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</si>
  <si>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</si>
  <si>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</si>
  <si>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</si>
  <si>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</si>
  <si>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</si>
  <si>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</si>
  <si>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</si>
  <si>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</si>
  <si>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</si>
  <si>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</si>
  <si>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</si>
  <si>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</si>
  <si>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</si>
  <si>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</si>
  <si>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</si>
  <si>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</si>
  <si>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</si>
  <si>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</si>
  <si>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</si>
  <si>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</si>
  <si>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</si>
  <si>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</si>
  <si>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</si>
  <si>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</si>
  <si>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</si>
  <si>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</si>
  <si>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</si>
  <si>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</si>
  <si>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</si>
  <si>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</si>
  <si>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</si>
  <si>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</si>
  <si>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</si>
  <si>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</si>
  <si>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</si>
  <si>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</si>
  <si>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</si>
  <si>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</si>
  <si>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</si>
  <si>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</si>
  <si>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</si>
  <si>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</si>
  <si>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</si>
  <si>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</si>
  <si>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</si>
  <si>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</si>
  <si>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</si>
  <si>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</si>
  <si>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</si>
  <si>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</si>
  <si>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</si>
  <si>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</si>
  <si>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</si>
  <si>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</si>
  <si>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</si>
  <si>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</si>
  <si>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</si>
  <si>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</si>
  <si>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</si>
  <si>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</si>
  <si>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</si>
  <si>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</si>
  <si>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</si>
  <si>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</si>
  <si>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</si>
  <si>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</si>
  <si>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</si>
  <si>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</si>
  <si>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</si>
  <si>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</si>
  <si>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</si>
  <si>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</si>
  <si>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</si>
  <si>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</si>
  <si>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</si>
  <si>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</si>
  <si>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</si>
  <si>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</si>
  <si>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</si>
  <si>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</si>
  <si>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</si>
  <si>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</si>
  <si>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</si>
  <si>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</si>
  <si>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</si>
  <si>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</si>
  <si>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</si>
  <si>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</si>
  <si>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</si>
  <si>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</si>
  <si>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</si>
  <si>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</si>
  <si>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</si>
  <si>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</si>
  <si>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</si>
  <si>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</si>
  <si>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</si>
  <si>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</si>
  <si>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</si>
  <si>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</si>
  <si>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</si>
  <si>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</si>
  <si>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</si>
  <si>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</si>
  <si>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</si>
  <si>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</si>
  <si>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</si>
  <si>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</si>
  <si>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</si>
  <si>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</si>
  <si>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</si>
  <si>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</si>
  <si>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</si>
  <si>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</si>
  <si>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</si>
  <si>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</si>
  <si>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</si>
  <si>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</si>
  <si>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</si>
  <si>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</si>
  <si>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</si>
  <si>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</si>
  <si>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</si>
  <si>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</si>
  <si>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</si>
  <si>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</si>
  <si>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</si>
  <si>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</si>
  <si>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</si>
  <si>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</si>
  <si>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</si>
  <si>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</si>
  <si>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</si>
  <si>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</si>
  <si>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</si>
  <si>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</si>
  <si>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</si>
  <si>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</si>
  <si>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</si>
  <si>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</si>
  <si>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</si>
  <si>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</si>
  <si>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</si>
  <si>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</si>
  <si>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</si>
  <si>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</si>
  <si>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</si>
  <si>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</si>
  <si>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</si>
  <si>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</si>
  <si>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</si>
  <si>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</si>
  <si>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</si>
  <si>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</si>
  <si>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</si>
  <si>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</si>
  <si>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</si>
  <si>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</si>
  <si>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</si>
  <si>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</si>
  <si>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</si>
  <si>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</si>
  <si>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</si>
  <si>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</si>
  <si>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</si>
  <si>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</si>
  <si>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</si>
  <si>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</si>
  <si>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</si>
  <si>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</si>
  <si>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</si>
  <si>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</si>
  <si>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</si>
  <si>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</si>
  <si>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</si>
  <si>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</si>
  <si>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</si>
  <si>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</si>
  <si>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</si>
  <si>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</si>
  <si>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</si>
  <si>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</si>
  <si>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</si>
  <si>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</si>
  <si>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</si>
  <si>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</si>
  <si>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</si>
  <si>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</si>
  <si>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</si>
  <si>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</si>
  <si>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</si>
  <si>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</si>
  <si>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</si>
  <si>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</si>
  <si>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</si>
  <si>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</si>
  <si>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</si>
  <si>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</si>
  <si>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</si>
  <si>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</si>
  <si>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</si>
  <si>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</si>
  <si>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</si>
  <si>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</si>
  <si>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</si>
  <si>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</si>
  <si>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</si>
  <si>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</si>
  <si>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</si>
  <si>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</si>
  <si>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</si>
  <si>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</si>
  <si>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</si>
  <si>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</si>
  <si>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</si>
  <si>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</si>
  <si>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</si>
  <si>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</si>
  <si>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</si>
  <si>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</si>
  <si>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</si>
  <si>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</si>
  <si>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</si>
  <si>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</si>
  <si>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</si>
  <si>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</si>
  <si>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</si>
  <si>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</si>
  <si>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</si>
  <si>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</si>
  <si>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</si>
  <si>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</si>
  <si>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</si>
  <si>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</si>
  <si>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</si>
  <si>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</si>
  <si>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</si>
  <si>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</si>
  <si>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</si>
  <si>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</si>
  <si>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</si>
  <si>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</si>
  <si>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</si>
  <si>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</si>
  <si>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</si>
  <si>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</si>
  <si>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</si>
  <si>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</si>
  <si>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</si>
  <si>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</si>
  <si>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</si>
  <si>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</si>
  <si>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</si>
  <si>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</si>
  <si>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</si>
  <si>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</si>
  <si>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</si>
  <si>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</si>
  <si>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</si>
  <si>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</si>
  <si>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</si>
  <si>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</si>
  <si>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</si>
  <si>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</si>
  <si>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</si>
  <si>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</si>
  <si>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</si>
  <si>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</si>
  <si>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</si>
  <si>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</si>
  <si>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</si>
  <si>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</si>
  <si>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</si>
  <si>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</si>
  <si>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</si>
  <si>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</si>
  <si>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</si>
  <si>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</si>
  <si>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</si>
  <si>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</si>
  <si>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</si>
  <si>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</si>
  <si>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</si>
  <si>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</si>
  <si>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</si>
  <si>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</si>
  <si>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</si>
  <si>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</si>
  <si>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</si>
  <si>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</si>
  <si>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</si>
  <si>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</si>
  <si>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</si>
  <si>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</si>
  <si>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</si>
  <si>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</si>
  <si>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</si>
  <si>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</si>
  <si>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</si>
  <si>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</si>
  <si>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</si>
  <si>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</si>
  <si>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</si>
  <si>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</si>
  <si>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</si>
  <si>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</si>
  <si>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</si>
  <si>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</si>
  <si>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</si>
  <si>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</si>
  <si>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</si>
  <si>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</si>
  <si>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</si>
  <si>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</si>
  <si>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</si>
  <si>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</si>
  <si>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</si>
  <si>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</si>
  <si>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</si>
  <si>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</si>
  <si>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</si>
  <si>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</si>
  <si>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</si>
  <si>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</si>
  <si>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</si>
  <si>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</si>
  <si>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</si>
  <si>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</si>
  <si>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</si>
  <si>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</si>
  <si>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</si>
  <si>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</si>
  <si>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</si>
  <si>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</si>
  <si>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</si>
  <si>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</si>
  <si>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</si>
  <si>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</si>
  <si>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</si>
  <si>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</si>
  <si>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</si>
  <si>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</si>
  <si>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</si>
  <si>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</si>
  <si>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</si>
  <si>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</si>
  <si>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</si>
  <si>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</si>
  <si>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</si>
  <si>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</si>
  <si>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</si>
  <si>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</si>
  <si>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</si>
  <si>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</si>
  <si>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</si>
  <si>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</si>
  <si>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</si>
  <si>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</si>
  <si>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</si>
  <si>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</si>
  <si>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</si>
  <si>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</si>
  <si>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</si>
  <si>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</si>
  <si>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</si>
  <si>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</si>
  <si>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</si>
  <si>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</si>
  <si>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</si>
  <si>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</si>
  <si>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</si>
  <si>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</si>
  <si>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</si>
  <si>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</si>
  <si>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</si>
  <si>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</si>
  <si>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</si>
  <si>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</si>
  <si>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</si>
  <si>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</si>
  <si>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</si>
  <si>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</si>
  <si>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</si>
  <si>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</si>
  <si>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</si>
  <si>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</si>
  <si>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</si>
  <si>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</si>
  <si>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</si>
  <si>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</si>
  <si>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</si>
  <si>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</si>
  <si>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</si>
  <si>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</si>
  <si>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</si>
  <si>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</si>
  <si>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</si>
  <si>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</si>
  <si>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</si>
  <si>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</si>
  <si>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</si>
  <si>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</si>
  <si>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</si>
  <si>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</si>
  <si>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</si>
  <si>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</si>
  <si>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</si>
  <si>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</si>
  <si>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</si>
  <si>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</si>
  <si>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</si>
  <si>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</si>
  <si>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</si>
  <si>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</si>
  <si>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</si>
  <si>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</si>
  <si>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</si>
  <si>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</si>
  <si>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</si>
  <si>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</si>
  <si>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</si>
  <si>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</si>
  <si>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</si>
  <si>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</si>
  <si>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</si>
  <si>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</si>
  <si>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</si>
  <si>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</si>
  <si>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</si>
  <si>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</si>
  <si>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</si>
  <si>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</si>
  <si>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</si>
  <si>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</si>
  <si>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</si>
  <si>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</si>
  <si>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</si>
  <si>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</si>
  <si>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</si>
  <si>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</si>
  <si>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</si>
  <si>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</si>
  <si>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</si>
  <si>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</si>
  <si>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</si>
  <si>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</si>
  <si>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</si>
  <si>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</si>
  <si>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</si>
  <si>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</si>
  <si>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</si>
  <si>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</si>
  <si>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</si>
  <si>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</si>
  <si>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</si>
  <si>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</si>
  <si>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</si>
  <si>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</si>
  <si>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</si>
  <si>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</si>
  <si>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</si>
  <si>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</si>
  <si>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</si>
  <si>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</si>
  <si>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</si>
  <si>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</si>
  <si>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</si>
  <si>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</si>
  <si>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</si>
  <si>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</si>
  <si>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</si>
  <si>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</si>
  <si>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</si>
  <si>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</si>
  <si>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</si>
  <si>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</si>
  <si>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</si>
  <si>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</si>
  <si>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</si>
  <si>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</si>
  <si>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</si>
  <si>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</si>
  <si>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</si>
  <si>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</si>
  <si>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</si>
  <si>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</si>
  <si>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</si>
  <si>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</si>
  <si>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</si>
  <si>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</si>
  <si>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</si>
  <si>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</si>
  <si>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</si>
  <si>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</si>
  <si>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</si>
  <si>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</si>
  <si>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</si>
  <si>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</si>
  <si>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</si>
  <si>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</si>
  <si>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</si>
  <si>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</si>
  <si>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</si>
  <si>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</si>
  <si>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</si>
  <si>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</si>
  <si>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</si>
  <si>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</si>
  <si>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</si>
  <si>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</si>
  <si>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</si>
  <si>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</si>
  <si>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</si>
  <si>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</si>
  <si>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</si>
  <si>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</si>
  <si>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</si>
  <si>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</si>
  <si>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</si>
  <si>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</si>
  <si>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</si>
  <si>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</si>
  <si>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</si>
  <si>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</si>
  <si>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</si>
  <si>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</si>
  <si>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</si>
  <si>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</si>
  <si>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</si>
  <si>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</si>
  <si>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</si>
  <si>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</si>
  <si>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</si>
  <si>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</si>
  <si>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</si>
  <si>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</si>
  <si>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</si>
  <si>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</si>
  <si>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</si>
  <si>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</si>
  <si>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</si>
  <si>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</si>
  <si>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</si>
  <si>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</si>
  <si>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</si>
  <si>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</si>
  <si>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</si>
  <si>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</si>
  <si>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</si>
  <si>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</si>
  <si>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</si>
  <si>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</si>
  <si>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</si>
  <si>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</si>
  <si>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</si>
  <si>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</si>
  <si>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</si>
  <si>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</si>
  <si>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</si>
  <si>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</si>
  <si>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</si>
  <si>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</si>
  <si>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</si>
  <si>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</si>
  <si>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</si>
  <si>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</si>
  <si>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</si>
  <si>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</si>
  <si>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</si>
  <si>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</si>
  <si>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</si>
  <si>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</si>
  <si>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</si>
  <si>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</si>
  <si>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</si>
  <si>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</si>
  <si>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</si>
  <si>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</si>
  <si>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</si>
  <si>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</si>
  <si>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</si>
  <si>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</si>
  <si>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</si>
  <si>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</si>
  <si>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</si>
  <si>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</si>
  <si>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</si>
  <si>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</si>
  <si>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</si>
  <si>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</si>
  <si>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</si>
  <si>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</si>
  <si>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</si>
  <si>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</si>
  <si>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</si>
  <si>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</si>
  <si>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</si>
  <si>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</si>
  <si>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</si>
  <si>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</si>
  <si>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</si>
  <si>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</si>
  <si>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</si>
  <si>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</si>
  <si>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</si>
  <si>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</si>
  <si>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</si>
  <si>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</si>
  <si>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</si>
  <si>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</si>
  <si>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</si>
  <si>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</si>
  <si>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</si>
  <si>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</si>
  <si>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</si>
  <si>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</si>
  <si>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</si>
  <si>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</si>
  <si>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</si>
  <si>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</si>
  <si>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</si>
  <si>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</si>
  <si>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</si>
  <si>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</si>
  <si>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</si>
  <si>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</si>
  <si>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</si>
  <si>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</si>
  <si>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</si>
  <si>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</si>
  <si>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</si>
  <si>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</si>
  <si>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</si>
  <si>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</si>
  <si>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</si>
  <si>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</si>
  <si>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</si>
  <si>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</si>
  <si>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</si>
  <si>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</si>
  <si>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</si>
  <si>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</si>
  <si>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</si>
  <si>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</si>
  <si>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</si>
  <si>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</si>
  <si>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</si>
  <si>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</si>
  <si>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</si>
  <si>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</si>
  <si>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</si>
  <si>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</si>
  <si>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</si>
  <si>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</si>
  <si>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</si>
  <si>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</si>
  <si>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</si>
  <si>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</si>
  <si>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</si>
  <si>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</si>
  <si>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</si>
  <si>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</si>
  <si>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</si>
  <si>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</si>
  <si>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</si>
  <si>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</si>
  <si>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</si>
  <si>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</si>
  <si>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</si>
  <si>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</si>
  <si>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</si>
  <si>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</si>
  <si>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</si>
  <si>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</si>
  <si>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</si>
  <si>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</si>
  <si>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</si>
  <si>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</si>
  <si>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</si>
  <si>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</si>
  <si>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</si>
  <si>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</si>
  <si>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</si>
  <si>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</si>
  <si>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</si>
  <si>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</si>
  <si>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</si>
  <si>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</si>
  <si>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</si>
  <si>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</si>
  <si>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</si>
  <si>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</si>
  <si>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</si>
  <si>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</si>
  <si>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</si>
  <si>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</si>
  <si>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</si>
  <si>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</si>
  <si>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</si>
  <si>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</si>
  <si>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</si>
  <si>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</si>
  <si>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</si>
  <si>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</si>
  <si>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</si>
  <si>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</si>
  <si>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</si>
  <si>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</si>
  <si>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</si>
  <si>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</si>
  <si>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</si>
  <si>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</si>
  <si>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</si>
  <si>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</si>
  <si>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</si>
  <si>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</si>
  <si>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</si>
  <si>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</si>
  <si>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</si>
  <si>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</si>
  <si>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</si>
  <si>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</si>
  <si>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</si>
  <si>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</si>
  <si>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</si>
  <si>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</si>
  <si>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</si>
  <si>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</si>
  <si>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</si>
  <si>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</si>
  <si>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</si>
  <si>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</si>
  <si>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</si>
  <si>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</si>
  <si>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</si>
  <si>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</si>
  <si>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</si>
  <si>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</si>
  <si>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</si>
  <si>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</si>
  <si>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</si>
  <si>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</si>
  <si>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</si>
  <si>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</si>
  <si>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</si>
  <si>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</si>
  <si>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</si>
  <si>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</si>
  <si>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</si>
  <si>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</si>
  <si>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</si>
  <si>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</si>
  <si>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</si>
  <si>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</si>
  <si>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</si>
  <si>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</si>
  <si>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</si>
  <si>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</si>
  <si>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</si>
  <si>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</si>
  <si>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</si>
  <si>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</si>
  <si>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</si>
  <si>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</si>
  <si>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</si>
  <si>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</si>
  <si>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</si>
  <si>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</si>
  <si>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</si>
  <si>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</si>
  <si>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</si>
  <si>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</si>
  <si>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</si>
  <si>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</si>
  <si>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</si>
  <si>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</si>
  <si>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</si>
  <si>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</si>
  <si>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</si>
  <si>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</si>
  <si>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</si>
  <si>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</si>
  <si>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</si>
  <si>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</si>
  <si>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</si>
  <si>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</si>
  <si>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</si>
  <si>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</si>
  <si>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</si>
  <si>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</si>
  <si>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</si>
  <si>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</si>
  <si>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</si>
  <si>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</si>
  <si>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</si>
  <si>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</si>
  <si>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</si>
  <si>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</si>
  <si>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</si>
  <si>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</si>
  <si>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</si>
  <si>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</si>
  <si>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</si>
  <si>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</si>
  <si>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</si>
  <si>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</si>
  <si>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</si>
  <si>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</si>
  <si>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</si>
  <si>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</si>
  <si>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</si>
  <si>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</si>
  <si>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</si>
  <si>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</si>
  <si>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</si>
  <si>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</si>
  <si>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</si>
  <si>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</si>
  <si>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</si>
  <si>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</si>
  <si>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</si>
  <si>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</si>
  <si>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</si>
  <si>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</si>
  <si>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</si>
  <si>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</si>
  <si>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</si>
  <si>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</si>
  <si>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</si>
  <si>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</si>
  <si>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</si>
  <si>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</si>
  <si>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</si>
  <si>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</si>
  <si>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</si>
  <si>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</si>
  <si>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</si>
  <si>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</si>
  <si>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</si>
  <si>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</si>
  <si>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</si>
  <si>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</si>
  <si>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</si>
  <si>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</si>
  <si>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</si>
  <si>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</si>
  <si>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</si>
  <si>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</si>
  <si>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</si>
  <si>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</si>
  <si>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</si>
  <si>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</si>
  <si>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</si>
  <si>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</si>
  <si>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</si>
  <si>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</si>
  <si>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</si>
  <si>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</si>
  <si>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</si>
  <si>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</si>
  <si>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</si>
  <si>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</si>
  <si>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</si>
  <si>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</si>
  <si>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</si>
  <si>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</si>
  <si>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</si>
  <si>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</si>
  <si>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</si>
  <si>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</si>
  <si>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</si>
  <si>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</si>
  <si>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</si>
  <si>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</si>
  <si>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</si>
  <si>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</si>
  <si>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</si>
  <si>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</si>
  <si>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</si>
  <si>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</si>
  <si>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</si>
  <si>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</si>
  <si>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</si>
  <si>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</si>
  <si>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</si>
  <si>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</si>
  <si>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</si>
  <si>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</si>
  <si>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</si>
  <si>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</si>
  <si>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</si>
  <si>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</si>
  <si>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</si>
  <si>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</si>
  <si>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</si>
  <si>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</si>
  <si>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</si>
  <si>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</si>
  <si>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</si>
  <si>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</si>
  <si>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</si>
  <si>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</si>
  <si>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</si>
  <si>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</si>
  <si>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</si>
  <si>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</si>
  <si>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</si>
  <si>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</si>
  <si>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</si>
  <si>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</si>
  <si>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</si>
  <si>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</si>
  <si>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</si>
  <si>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</si>
  <si>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</si>
  <si>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</si>
  <si>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</si>
  <si>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</si>
  <si>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</si>
  <si>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</si>
  <si>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</si>
  <si>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</si>
  <si>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</si>
  <si>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</si>
  <si>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</si>
  <si>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</si>
  <si>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</si>
  <si>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</si>
  <si>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</si>
  <si>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</si>
  <si>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</si>
  <si>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</si>
  <si>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</si>
  <si>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</si>
  <si>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</si>
  <si>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</si>
  <si>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</si>
  <si>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</si>
  <si>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</si>
  <si>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</si>
  <si>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</si>
  <si>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</si>
  <si>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</si>
  <si>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</si>
  <si>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</si>
  <si>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</si>
  <si>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</si>
  <si>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</si>
  <si>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</si>
  <si>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</si>
  <si>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</si>
  <si>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</si>
  <si>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</si>
  <si>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</si>
  <si>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</si>
  <si>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</si>
  <si>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</si>
  <si>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</si>
  <si>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</si>
  <si>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</si>
  <si>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</si>
  <si>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</si>
  <si>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</si>
  <si>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</si>
  <si>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</si>
  <si>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</si>
  <si>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</si>
  <si>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</si>
  <si>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</si>
  <si>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</si>
  <si>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</si>
  <si>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</si>
  <si>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</si>
  <si>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</si>
  <si>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</si>
  <si>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</si>
  <si>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</si>
  <si>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</si>
  <si>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</si>
  <si>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</si>
  <si>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</si>
  <si>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</si>
  <si>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</si>
  <si>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</si>
  <si>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</si>
  <si>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</si>
  <si>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</si>
  <si>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</si>
  <si>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</si>
  <si>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</si>
  <si>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</si>
  <si>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</si>
  <si>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</si>
  <si>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</si>
  <si>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</si>
  <si>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</si>
  <si>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</si>
  <si>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</si>
  <si>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</si>
  <si>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</si>
  <si>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</si>
  <si>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</si>
  <si>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</si>
  <si>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</si>
  <si>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</si>
  <si>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</si>
  <si>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</si>
  <si>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</si>
  <si>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</si>
  <si>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</si>
  <si>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</si>
  <si>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</si>
  <si>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</si>
  <si>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</si>
  <si>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</si>
  <si>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</si>
  <si>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</si>
  <si>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</si>
  <si>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</si>
  <si>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</si>
  <si>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</si>
  <si>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</si>
  <si>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</si>
  <si>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</si>
  <si>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</si>
  <si>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</si>
  <si>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</si>
  <si>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</si>
  <si>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</si>
  <si>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</si>
  <si>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</si>
  <si>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</si>
  <si>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</si>
  <si>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</si>
  <si>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</si>
  <si>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</si>
  <si>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</si>
  <si>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</si>
  <si>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</si>
  <si>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</si>
  <si>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</si>
  <si>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</si>
  <si>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</si>
  <si>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</si>
  <si>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</si>
  <si>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</si>
  <si>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</si>
  <si>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</si>
  <si>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</si>
  <si>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</si>
  <si>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</si>
  <si>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</si>
  <si>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</si>
  <si>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</si>
  <si>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</si>
  <si>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</si>
  <si>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</si>
  <si>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</si>
  <si>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</si>
  <si>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</si>
  <si>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</si>
  <si>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</si>
  <si>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</si>
  <si>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</si>
  <si>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</si>
  <si>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</si>
  <si>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</si>
  <si>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</si>
  <si>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</si>
  <si>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</si>
  <si>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</si>
  <si>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</si>
  <si>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</si>
  <si>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</si>
  <si>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</si>
  <si>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</si>
  <si>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</si>
  <si>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</si>
  <si>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</si>
  <si>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</si>
  <si>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</si>
  <si>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</si>
  <si>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</si>
  <si>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</si>
  <si>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</si>
  <si>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</si>
  <si>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</si>
  <si>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</si>
  <si>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</si>
  <si>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</si>
  <si>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</si>
  <si>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</si>
  <si>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</si>
  <si>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</si>
  <si>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</si>
  <si>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</si>
  <si>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</si>
  <si>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</si>
  <si>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</si>
  <si>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</si>
  <si>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</si>
  <si>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</si>
  <si>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</si>
  <si>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</si>
  <si>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</si>
  <si>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</si>
  <si>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</si>
  <si>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</si>
  <si>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</si>
  <si>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</si>
  <si>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</si>
  <si>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</si>
  <si>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</si>
  <si>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</si>
  <si>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</si>
  <si>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</si>
  <si>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</si>
  <si>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</si>
  <si>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</si>
  <si>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</si>
  <si>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</si>
  <si>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</si>
  <si>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</si>
  <si>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</si>
  <si>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</si>
  <si>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</si>
  <si>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</si>
  <si>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</si>
  <si>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</si>
  <si>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</si>
  <si>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</si>
  <si>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</si>
  <si>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</si>
  <si>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</si>
  <si>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</si>
  <si>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</si>
  <si>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</si>
  <si>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</si>
  <si>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</si>
  <si>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</si>
  <si>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</si>
  <si>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</si>
  <si>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</si>
  <si>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</si>
  <si>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</si>
  <si>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</si>
  <si>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</si>
  <si>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</si>
  <si>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</si>
  <si>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</si>
  <si>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</si>
  <si>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</si>
  <si>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</si>
  <si>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</si>
  <si>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</si>
  <si>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</si>
  <si>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</si>
  <si>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</si>
  <si>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</si>
  <si>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</si>
  <si>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</si>
  <si>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</si>
  <si>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</si>
  <si>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</si>
  <si>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</si>
  <si>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</si>
  <si>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</si>
  <si>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</si>
  <si>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</si>
  <si>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</si>
  <si>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</si>
  <si>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</si>
  <si>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</si>
  <si>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</si>
  <si>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</si>
  <si>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</si>
  <si>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</si>
  <si>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</si>
  <si>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</si>
  <si>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</si>
  <si>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</si>
  <si>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</si>
  <si>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</si>
  <si>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</si>
  <si>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</si>
  <si>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</si>
  <si>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</si>
  <si>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</si>
  <si>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</si>
  <si>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</si>
  <si>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</si>
  <si>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</si>
  <si>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</si>
  <si>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</si>
  <si>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</si>
  <si>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</si>
  <si>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</si>
  <si>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</si>
  <si>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</si>
  <si>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</si>
  <si>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</si>
  <si>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</si>
  <si>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</si>
  <si>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</si>
  <si>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</si>
  <si>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</si>
  <si>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</si>
  <si>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</si>
  <si>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</si>
  <si>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</si>
  <si>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</si>
  <si>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</si>
  <si>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</si>
  <si>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</si>
  <si>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</si>
  <si>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</si>
  <si>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</si>
  <si>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</si>
  <si>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</si>
  <si>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</si>
  <si>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</si>
  <si>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</si>
  <si>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</si>
  <si>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</si>
  <si>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</si>
  <si>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</si>
  <si>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</si>
  <si>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</si>
  <si>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</si>
  <si>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</si>
  <si>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</si>
  <si>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</si>
  <si>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</si>
  <si>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</si>
  <si>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</si>
  <si>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</si>
  <si>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</si>
  <si>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</si>
  <si>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</si>
  <si>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</si>
  <si>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</si>
  <si>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</si>
  <si>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</si>
  <si>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</si>
  <si>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</si>
  <si>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</si>
  <si>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</si>
  <si>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</si>
  <si>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</si>
  <si>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</si>
  <si>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</si>
  <si>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</si>
  <si>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</si>
  <si>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</si>
  <si>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</si>
  <si>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</si>
  <si>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</si>
  <si>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</si>
  <si>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</si>
  <si>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</si>
  <si>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</si>
  <si>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</si>
  <si>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</si>
  <si>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</si>
  <si>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</si>
  <si>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</si>
  <si>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</si>
  <si>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</si>
  <si>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</si>
  <si>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</si>
  <si>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</si>
  <si>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</si>
  <si>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</si>
  <si>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</si>
  <si>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</si>
  <si>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</si>
  <si>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</si>
  <si>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</si>
  <si>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</si>
  <si>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</si>
  <si>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</si>
  <si>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</si>
  <si>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</si>
  <si>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</si>
  <si>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</si>
  <si>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</si>
  <si>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</si>
  <si>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</si>
  <si>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</si>
  <si>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</si>
  <si>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</si>
  <si>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</si>
  <si>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</si>
  <si>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</si>
  <si>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</si>
  <si>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</si>
  <si>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</si>
  <si>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</si>
  <si>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</si>
  <si>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</si>
  <si>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</si>
  <si>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</si>
  <si>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</si>
  <si>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</si>
  <si>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</si>
  <si>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</si>
  <si>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</si>
  <si>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</si>
  <si>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</si>
  <si>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</si>
  <si>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</si>
  <si>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</si>
  <si>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</si>
  <si>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</si>
  <si>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</si>
  <si>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</si>
  <si>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</si>
  <si>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</si>
  <si>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</si>
  <si>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</si>
  <si>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</si>
  <si>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</si>
  <si>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</si>
  <si>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</si>
  <si>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</si>
  <si>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</si>
  <si>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</si>
  <si>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</si>
  <si>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</si>
  <si>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</si>
  <si>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</si>
  <si>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</si>
  <si>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</si>
  <si>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</si>
  <si>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</si>
  <si>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</si>
  <si>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</si>
  <si>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</si>
  <si>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</si>
  <si>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</si>
  <si>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</si>
  <si>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</si>
  <si>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</si>
  <si>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</si>
  <si>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</si>
  <si>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</si>
  <si>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</si>
  <si>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</si>
  <si>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</si>
  <si>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</si>
  <si>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</si>
  <si>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</si>
  <si>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</si>
  <si>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</si>
  <si>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</si>
  <si>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</si>
  <si>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</si>
  <si>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</si>
  <si>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</si>
  <si>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</si>
  <si>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</si>
  <si>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</si>
  <si>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</si>
  <si>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</si>
  <si>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</si>
  <si>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</si>
  <si>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</si>
  <si>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</si>
  <si>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</si>
  <si>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</si>
  <si>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</si>
  <si>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</si>
  <si>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</si>
  <si>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</si>
  <si>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</si>
  <si>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</si>
  <si>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</si>
  <si>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</si>
  <si>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</si>
  <si>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</si>
  <si>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</si>
  <si>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</si>
  <si>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</si>
  <si>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</si>
  <si>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</si>
  <si>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</si>
  <si>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</si>
  <si>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</si>
  <si>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</si>
  <si>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</si>
  <si>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</si>
  <si>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</si>
  <si>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</si>
  <si>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</si>
  <si>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</si>
  <si>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</si>
  <si>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</si>
  <si>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</si>
  <si>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</si>
  <si>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</si>
  <si>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</si>
  <si>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</si>
  <si>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</si>
  <si>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</si>
  <si>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</si>
  <si>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</si>
  <si>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</si>
  <si>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</si>
  <si>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</si>
  <si>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</si>
  <si>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</si>
  <si>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</si>
  <si>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</si>
  <si>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</si>
  <si>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</si>
  <si>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</si>
  <si>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</si>
  <si>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</si>
  <si>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</si>
  <si>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</si>
  <si>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</si>
  <si>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</si>
  <si>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</si>
  <si>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</si>
  <si>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</si>
  <si>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</si>
  <si>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</si>
  <si>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</si>
  <si>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</si>
  <si>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</si>
  <si>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</si>
  <si>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</si>
  <si>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</si>
  <si>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</si>
  <si>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</si>
  <si>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</si>
  <si>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</si>
  <si>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</si>
  <si>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</si>
  <si>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</si>
  <si>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</si>
  <si>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</si>
  <si>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</si>
  <si>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</si>
  <si>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</si>
  <si>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</si>
  <si>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</si>
  <si>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</si>
  <si>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</si>
  <si>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</si>
  <si>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</si>
  <si>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</si>
  <si>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</si>
  <si>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</si>
  <si>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</si>
  <si>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</si>
  <si>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</si>
  <si>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</si>
  <si>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</si>
  <si>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</si>
  <si>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</si>
  <si>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</si>
  <si>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</si>
  <si>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</si>
  <si>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</si>
  <si>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</si>
  <si>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</si>
  <si>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</si>
  <si>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</si>
  <si>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</si>
  <si>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</si>
  <si>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</si>
  <si>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</si>
  <si>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</si>
  <si>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</si>
  <si>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</si>
  <si>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</si>
  <si>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</si>
  <si>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</si>
  <si>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</si>
  <si>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</si>
  <si>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</si>
  <si>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</si>
  <si>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</si>
  <si>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</si>
  <si>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</si>
  <si>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</si>
  <si>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</si>
  <si>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</si>
  <si>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</si>
  <si>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</si>
  <si>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</si>
  <si>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</si>
  <si>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</si>
  <si>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</si>
  <si>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</si>
  <si>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</si>
  <si>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</si>
  <si>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</si>
  <si>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</si>
  <si>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</si>
  <si>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</si>
  <si>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</si>
  <si>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</si>
  <si>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</si>
  <si>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</si>
  <si>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</si>
  <si>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</si>
  <si>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</si>
  <si>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</si>
  <si>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</si>
  <si>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</si>
  <si>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</si>
  <si>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</si>
  <si>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</si>
  <si>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</si>
  <si>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</si>
  <si>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</si>
  <si>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</si>
  <si>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</si>
  <si>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</si>
  <si>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</si>
  <si>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</si>
  <si>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</si>
  <si>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</si>
  <si>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</si>
  <si>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</si>
  <si>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</si>
  <si>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</si>
  <si>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</si>
  <si>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</si>
  <si>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</si>
  <si>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</si>
  <si>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</si>
  <si>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</si>
  <si>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</si>
  <si>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</si>
  <si>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</si>
  <si>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</si>
  <si>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</si>
  <si>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</si>
  <si>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</si>
  <si>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</si>
  <si>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</si>
  <si>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</si>
  <si>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</si>
  <si>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</si>
  <si>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</si>
  <si>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</si>
  <si>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</si>
  <si>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</si>
  <si>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</si>
  <si>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</si>
  <si>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</si>
  <si>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</si>
  <si>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</si>
  <si>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</si>
  <si>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</si>
  <si>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</si>
  <si>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</si>
  <si>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</si>
  <si>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</si>
  <si>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</si>
  <si>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</si>
  <si>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</si>
  <si>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</si>
  <si>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</si>
  <si>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</si>
  <si>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</si>
  <si>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</si>
  <si>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</si>
  <si>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</si>
  <si>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</si>
  <si>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</si>
  <si>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</si>
  <si>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</si>
  <si>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</si>
  <si>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</si>
  <si>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</si>
  <si>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</si>
  <si>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</si>
  <si>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</si>
  <si>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</si>
  <si>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</si>
  <si>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</si>
  <si>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</si>
  <si>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</si>
  <si>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</si>
  <si>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</si>
  <si>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</si>
  <si>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</si>
  <si>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</si>
  <si>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</si>
  <si>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</si>
  <si>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</si>
  <si>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</si>
  <si>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</si>
  <si>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</si>
  <si>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</si>
  <si>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</si>
  <si>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</si>
  <si>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</si>
  <si>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</si>
  <si>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</si>
  <si>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</si>
  <si>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</si>
  <si>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</si>
  <si>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</si>
  <si>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</si>
  <si>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</si>
  <si>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</si>
  <si>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</si>
  <si>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</si>
  <si>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</si>
  <si>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</si>
  <si>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</si>
  <si>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</si>
  <si>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</si>
  <si>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</si>
  <si>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</si>
  <si>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</si>
  <si>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</si>
  <si>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</si>
  <si>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</si>
  <si>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</si>
  <si>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</si>
  <si>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</si>
  <si>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</si>
  <si>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</si>
  <si>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</si>
  <si>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</si>
  <si>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</si>
  <si>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</si>
  <si>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</si>
  <si>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</si>
  <si>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</si>
  <si>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</si>
  <si>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</si>
  <si>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</si>
  <si>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</si>
  <si>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</si>
  <si>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</si>
  <si>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</si>
  <si>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</si>
  <si>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</si>
  <si>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</si>
  <si>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</si>
  <si>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</si>
  <si>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</si>
  <si>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</si>
  <si>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</si>
  <si>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</si>
  <si>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</si>
  <si>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</si>
  <si>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</si>
  <si>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</si>
  <si>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</si>
  <si>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</si>
  <si>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</si>
  <si>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</si>
  <si>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</si>
  <si>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</si>
  <si>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</si>
  <si>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</si>
  <si>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</si>
  <si>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</si>
  <si>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</si>
  <si>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</si>
  <si>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</si>
  <si>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</si>
  <si>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</si>
  <si>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</si>
  <si>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</si>
  <si>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</si>
  <si>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</si>
  <si>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</si>
  <si>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</si>
  <si>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</si>
  <si>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</si>
  <si>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</si>
  <si>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</si>
  <si>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</si>
  <si>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</si>
  <si>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</si>
  <si>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</si>
  <si>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</si>
  <si>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</si>
  <si>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</si>
  <si>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</si>
  <si>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</si>
  <si>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</si>
  <si>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</si>
  <si>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</si>
  <si>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</si>
  <si>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</si>
  <si>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</si>
  <si>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</si>
  <si>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</si>
  <si>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</si>
  <si>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</si>
  <si>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</si>
  <si>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</si>
  <si>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</si>
  <si>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</si>
  <si>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</si>
  <si>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</si>
  <si>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</si>
  <si>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</si>
  <si>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</si>
  <si>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</si>
  <si>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</si>
  <si>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</si>
  <si>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</si>
  <si>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</si>
  <si>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</si>
  <si>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</si>
  <si>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</si>
  <si>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</si>
  <si>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</si>
  <si>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</si>
  <si>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</si>
  <si>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</si>
  <si>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</si>
  <si>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</si>
  <si>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</si>
  <si>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</si>
  <si>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</si>
  <si>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</si>
  <si>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</si>
  <si>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</si>
  <si>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</si>
  <si>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</si>
  <si>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</si>
  <si>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</si>
  <si>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</si>
  <si>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</si>
  <si>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</si>
  <si>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</si>
  <si>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</si>
  <si>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</si>
  <si>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</si>
  <si>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</si>
  <si>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</si>
  <si>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</si>
  <si>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</si>
  <si>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</si>
  <si>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</si>
  <si>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</si>
  <si>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</si>
  <si>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</si>
  <si>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</si>
  <si>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</si>
  <si>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</si>
  <si>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</si>
  <si>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</si>
  <si>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</si>
  <si>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</si>
  <si>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</si>
  <si>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</si>
  <si>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</si>
  <si>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</si>
  <si>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</si>
  <si>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</si>
  <si>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</si>
  <si>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</si>
  <si>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</si>
  <si>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</si>
  <si>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</si>
  <si>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</si>
  <si>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</si>
  <si>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</si>
  <si>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</si>
  <si>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</si>
  <si>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</si>
  <si>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</si>
  <si>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</si>
  <si>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</si>
  <si>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</si>
  <si>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</si>
  <si>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</si>
  <si>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</si>
  <si>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</si>
  <si>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</si>
  <si>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</si>
  <si>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</si>
  <si>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</si>
  <si>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</si>
  <si>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</si>
  <si>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</si>
  <si>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</si>
  <si>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</si>
  <si>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</si>
  <si>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</si>
  <si>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</si>
  <si>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</si>
  <si>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</si>
  <si>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</si>
  <si>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</si>
  <si>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</si>
  <si>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</si>
  <si>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</si>
  <si>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</si>
  <si>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</si>
  <si>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</si>
  <si>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</si>
  <si>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</si>
  <si>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</si>
  <si>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</si>
  <si>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</si>
  <si>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</si>
  <si>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</si>
  <si>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</si>
  <si>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</si>
  <si>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</si>
  <si>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</si>
  <si>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</si>
  <si>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</si>
  <si>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</si>
  <si>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</si>
  <si>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</si>
  <si>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</si>
  <si>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</si>
  <si>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</si>
  <si>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</si>
  <si>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</si>
  <si>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</si>
  <si>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</si>
  <si>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</si>
  <si>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</si>
  <si>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</si>
  <si>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</si>
  <si>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</si>
  <si>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</si>
  <si>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</si>
  <si>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</si>
  <si>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</si>
  <si>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</si>
  <si>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</si>
  <si>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</si>
  <si>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</si>
  <si>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</si>
  <si>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</si>
  <si>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</si>
  <si>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</si>
  <si>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</si>
  <si>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</si>
  <si>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</si>
  <si>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</si>
  <si>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</si>
  <si>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</si>
  <si>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</si>
  <si>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</si>
  <si>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</si>
  <si>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</si>
  <si>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</si>
  <si>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</si>
  <si>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</si>
  <si>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</si>
  <si>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</si>
  <si>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</si>
  <si>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</si>
  <si>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</si>
  <si>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</si>
  <si>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</si>
  <si>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</si>
  <si>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</si>
  <si>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</si>
  <si>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</si>
  <si>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</si>
  <si>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</si>
  <si>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</si>
  <si>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</si>
  <si>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</si>
  <si>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</si>
  <si>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</si>
  <si>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</si>
  <si>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</si>
  <si>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</si>
  <si>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</si>
  <si>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</si>
  <si>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</si>
  <si>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</si>
  <si>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</si>
  <si>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</si>
  <si>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</si>
  <si>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</si>
  <si>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</si>
  <si>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</si>
  <si>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</si>
  <si>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</si>
  <si>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</si>
  <si>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</si>
  <si>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</si>
  <si>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</si>
  <si>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</si>
  <si>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</si>
  <si>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</si>
  <si>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</si>
  <si>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</si>
  <si>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</si>
  <si>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</si>
  <si>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</si>
  <si>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</si>
  <si>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</si>
  <si>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</si>
  <si>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</si>
  <si>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</si>
  <si>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</si>
  <si>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</si>
  <si>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</si>
  <si>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</si>
  <si>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</si>
  <si>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</si>
  <si>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</si>
  <si>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</si>
  <si>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</si>
  <si>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</si>
  <si>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</si>
  <si>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</si>
  <si>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</si>
  <si>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</si>
  <si>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</si>
  <si>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</si>
  <si>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</si>
  <si>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</si>
  <si>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</si>
  <si>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</si>
  <si>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</si>
  <si>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</si>
  <si>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</si>
  <si>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</si>
  <si>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</si>
  <si>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</si>
  <si>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</si>
  <si>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</si>
  <si>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</si>
  <si>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</si>
  <si>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</si>
  <si>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</si>
  <si>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</si>
  <si>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</si>
  <si>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</si>
  <si>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</si>
  <si>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</si>
  <si>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</si>
  <si>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</si>
  <si>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</si>
  <si>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</si>
  <si>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</si>
  <si>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</si>
  <si>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</si>
  <si>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</si>
  <si>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</si>
  <si>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</si>
  <si>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</si>
  <si>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</si>
  <si>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</si>
  <si>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</si>
  <si>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</si>
  <si>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</si>
  <si>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</si>
  <si>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</si>
  <si>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</si>
  <si>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</si>
  <si>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</si>
  <si>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</si>
  <si>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</si>
  <si>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</si>
  <si>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</si>
  <si>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</si>
  <si>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</si>
  <si>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</si>
  <si>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</si>
  <si>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</si>
  <si>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</si>
  <si>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</si>
  <si>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</si>
  <si>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</si>
  <si>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</si>
  <si>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</si>
  <si>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</si>
  <si>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</si>
  <si>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</si>
  <si>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</si>
  <si>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</si>
  <si>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</si>
  <si>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</si>
  <si>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</si>
  <si>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</si>
  <si>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</si>
  <si>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</si>
  <si>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</si>
  <si>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</si>
  <si>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</si>
  <si>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</si>
  <si>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</si>
  <si>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</si>
  <si>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</si>
  <si>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</si>
  <si>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</si>
  <si>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</si>
  <si>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</si>
  <si>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</si>
  <si>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</si>
  <si>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</si>
  <si>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</si>
  <si>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</si>
  <si>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</si>
  <si>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</si>
  <si>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</si>
  <si>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</si>
  <si>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</si>
  <si>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</si>
  <si>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</si>
  <si>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</si>
  <si>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</si>
  <si>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</si>
  <si>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</si>
  <si>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</si>
  <si>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</si>
  <si>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</si>
  <si>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</si>
  <si>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</si>
  <si>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</si>
  <si>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</si>
  <si>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</si>
  <si>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</si>
  <si>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</si>
  <si>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</si>
  <si>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</si>
  <si>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</si>
  <si>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</si>
  <si>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</si>
  <si>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</si>
  <si>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</si>
  <si>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</si>
  <si>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</si>
  <si>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</si>
  <si>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</si>
  <si>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</si>
  <si>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</si>
  <si>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</si>
  <si>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</si>
  <si>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</si>
  <si>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</si>
  <si>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</si>
  <si>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</si>
  <si>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</si>
  <si>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</si>
  <si>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</si>
  <si>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</si>
  <si>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</si>
  <si>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</si>
  <si>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</si>
  <si>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</si>
  <si>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</si>
  <si>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</si>
  <si>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</si>
  <si>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</si>
  <si>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</si>
  <si>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</si>
  <si>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</si>
  <si>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</si>
  <si>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</si>
  <si>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</si>
  <si>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</si>
  <si>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</si>
  <si>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</si>
  <si>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</si>
  <si>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</si>
  <si>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</si>
  <si>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</si>
  <si>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</si>
  <si>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</si>
  <si>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</si>
  <si>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</si>
  <si>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</si>
  <si>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</si>
  <si>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</si>
  <si>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</si>
  <si>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</si>
  <si>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</si>
  <si>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</si>
  <si>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</si>
  <si>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</si>
  <si>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</si>
  <si>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</si>
  <si>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</si>
  <si>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</si>
  <si>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</si>
  <si>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</si>
  <si>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</si>
  <si>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</si>
  <si>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</si>
  <si>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</si>
  <si>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</si>
  <si>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</si>
  <si>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</si>
  <si>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</si>
  <si>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</si>
  <si>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</si>
  <si>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</si>
  <si>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</si>
  <si>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</si>
  <si>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</si>
  <si>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</si>
  <si>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</si>
  <si>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</si>
  <si>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</si>
  <si>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</si>
  <si>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</si>
  <si>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</si>
  <si>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</si>
  <si>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</si>
  <si>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</si>
  <si>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</si>
  <si>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</si>
  <si>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</si>
  <si>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</si>
  <si>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</si>
  <si>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</si>
  <si>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</si>
  <si>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</si>
  <si>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</si>
  <si>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</si>
  <si>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</si>
  <si>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</si>
  <si>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</si>
  <si>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</si>
  <si>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</si>
  <si>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</si>
  <si>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</si>
  <si>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</si>
  <si>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</si>
  <si>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</si>
  <si>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</si>
  <si>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</si>
  <si>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</si>
  <si>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</si>
  <si>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</si>
  <si>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</si>
  <si>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</si>
  <si>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</si>
  <si>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</si>
  <si>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</si>
  <si>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</si>
  <si>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</si>
  <si>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</si>
  <si>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</si>
  <si>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</si>
  <si>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</si>
  <si>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</si>
  <si>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</si>
  <si>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</si>
  <si>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</si>
  <si>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</si>
  <si>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</si>
  <si>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</si>
  <si>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</si>
  <si>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</si>
  <si>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</si>
  <si>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</si>
  <si>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</si>
  <si>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</si>
  <si>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</si>
  <si>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</si>
  <si>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</si>
  <si>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</si>
  <si>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</si>
  <si>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</si>
  <si>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</si>
  <si>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</si>
  <si>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</si>
  <si>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</si>
  <si>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</si>
  <si>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</si>
  <si>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</si>
  <si>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</si>
  <si>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</si>
  <si>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</si>
  <si>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</si>
  <si>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</si>
  <si>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</si>
  <si>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</si>
  <si>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</si>
  <si>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</si>
  <si>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</si>
  <si>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</si>
  <si>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</si>
  <si>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</si>
  <si>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</si>
  <si>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</si>
  <si>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</si>
  <si>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</si>
  <si>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</si>
  <si>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</si>
  <si>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</si>
  <si>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</si>
  <si>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</si>
  <si>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</si>
  <si>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</si>
  <si>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</si>
  <si>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</si>
  <si>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</si>
  <si>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</si>
  <si>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</si>
  <si>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</si>
  <si>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</si>
  <si>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</si>
  <si>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</si>
  <si>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</si>
  <si>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</si>
  <si>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</si>
  <si>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</si>
  <si>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</si>
  <si>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</si>
  <si>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</si>
  <si>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</si>
  <si>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</si>
  <si>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</si>
  <si>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</si>
  <si>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</si>
  <si>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</si>
  <si>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</si>
  <si>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</si>
  <si>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</si>
  <si>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</si>
  <si>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</si>
  <si>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</si>
  <si>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</si>
  <si>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</si>
  <si>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</si>
  <si>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</si>
  <si>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</si>
  <si>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</si>
  <si>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</si>
  <si>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</si>
  <si>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</si>
  <si>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</si>
  <si>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</si>
  <si>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</si>
  <si>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</si>
  <si>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</si>
  <si>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</si>
  <si>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</si>
  <si>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</si>
  <si>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</si>
  <si>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</si>
  <si>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</si>
  <si>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</si>
  <si>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</si>
  <si>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</si>
  <si>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</si>
  <si>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</si>
  <si>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</si>
  <si>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</si>
  <si>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</si>
  <si>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</si>
  <si>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</si>
  <si>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</si>
  <si>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</si>
  <si>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</si>
  <si>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</si>
  <si>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</si>
  <si>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</si>
  <si>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</si>
  <si>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</si>
  <si>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</si>
  <si>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</si>
  <si>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</si>
  <si>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</si>
  <si>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</si>
  <si>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</si>
  <si>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</si>
  <si>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</si>
  <si>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</si>
  <si>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</si>
  <si>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</si>
  <si>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</si>
  <si>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</si>
  <si>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</si>
  <si>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</si>
  <si>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</si>
  <si>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</si>
  <si>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</si>
  <si>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</si>
  <si>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</si>
  <si>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</si>
  <si>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</si>
  <si>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</si>
  <si>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</si>
  <si>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</si>
  <si>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</si>
  <si>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</si>
  <si>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</si>
  <si>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</si>
  <si>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</si>
  <si>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</si>
  <si>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</si>
  <si>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</si>
  <si>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</si>
  <si>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</si>
  <si>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</si>
  <si>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</si>
  <si>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</si>
  <si>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</si>
  <si>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</si>
  <si>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</si>
  <si>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</si>
  <si>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</si>
  <si>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</si>
  <si>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</si>
  <si>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</si>
  <si>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</si>
  <si>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</si>
  <si>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</si>
  <si>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</si>
  <si>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</si>
  <si>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</si>
  <si>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</si>
  <si>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</si>
  <si>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</si>
  <si>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</si>
  <si>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</si>
  <si>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</si>
  <si>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</si>
  <si>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</si>
  <si>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</si>
  <si>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</si>
  <si>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</si>
  <si>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</si>
  <si>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</si>
  <si>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</si>
  <si>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</si>
  <si>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</si>
  <si>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</si>
  <si>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</si>
  <si>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</si>
  <si>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</si>
  <si>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</si>
  <si>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</si>
  <si>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</si>
  <si>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</si>
  <si>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</si>
  <si>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</si>
  <si>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</si>
  <si>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</si>
  <si>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</si>
  <si>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</si>
  <si>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</si>
  <si>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</si>
  <si>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</si>
  <si>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</si>
  <si>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</si>
  <si>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</si>
  <si>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</si>
  <si>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</si>
  <si>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</si>
  <si>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</si>
  <si>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</si>
  <si>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</si>
  <si>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</si>
  <si>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</si>
  <si>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</si>
  <si>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</si>
  <si>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</si>
  <si>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</si>
  <si>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</si>
  <si>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</si>
  <si>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</si>
  <si>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</si>
  <si>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</si>
  <si>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</si>
  <si>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</si>
  <si>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</si>
  <si>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</si>
  <si>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</si>
  <si>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</si>
  <si>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</si>
  <si>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</si>
  <si>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</si>
  <si>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</si>
  <si>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</si>
  <si>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</si>
  <si>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</si>
  <si>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</si>
  <si>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</si>
  <si>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</si>
  <si>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</si>
  <si>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</si>
  <si>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</si>
  <si>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</si>
  <si>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</si>
  <si>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</si>
  <si>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</si>
  <si>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</si>
  <si>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</si>
  <si>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</si>
  <si>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</si>
  <si>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</si>
  <si>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</si>
  <si>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</si>
  <si>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</si>
  <si>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</si>
  <si>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</si>
  <si>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</si>
  <si>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</si>
  <si>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</si>
  <si>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</si>
  <si>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</si>
  <si>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</si>
  <si>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</si>
  <si>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</si>
  <si>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</si>
  <si>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</si>
  <si>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</si>
  <si>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</si>
  <si>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</si>
  <si>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</si>
  <si>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</si>
  <si>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</si>
  <si>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</si>
  <si>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</si>
  <si>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</si>
  <si>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</si>
  <si>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</si>
  <si>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</si>
  <si>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</si>
  <si>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</si>
  <si>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</si>
  <si>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</si>
  <si>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</si>
  <si>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</si>
  <si>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</si>
  <si>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</si>
  <si>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</si>
  <si>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</si>
  <si>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</si>
  <si>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</si>
  <si>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</si>
  <si>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</si>
  <si>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</si>
  <si>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</si>
  <si>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</si>
  <si>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</si>
  <si>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</si>
  <si>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</si>
  <si>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</si>
  <si>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</si>
  <si>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</si>
  <si>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</si>
  <si>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</si>
  <si>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</si>
  <si>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</si>
  <si>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</si>
  <si>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</si>
  <si>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</si>
  <si>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</si>
  <si>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</si>
  <si>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</si>
  <si>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</si>
  <si>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</si>
  <si>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</si>
  <si>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</si>
  <si>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</si>
  <si>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</si>
  <si>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</si>
  <si>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</si>
  <si>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</si>
  <si>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</si>
  <si>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</si>
  <si>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</si>
  <si>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</si>
  <si>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</si>
  <si>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</si>
  <si>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</si>
  <si>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</si>
  <si>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</si>
  <si>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</si>
  <si>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</si>
  <si>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</si>
  <si>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</si>
  <si>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</si>
  <si>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</si>
  <si>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</si>
  <si>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</si>
  <si>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</si>
  <si>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</si>
  <si>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</si>
  <si>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</si>
  <si>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</si>
  <si>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</si>
  <si>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</si>
  <si>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</si>
  <si>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</si>
  <si>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</si>
  <si>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</si>
  <si>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</si>
  <si>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</si>
  <si>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</si>
  <si>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</si>
  <si>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</si>
  <si>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</si>
  <si>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</si>
  <si>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</si>
  <si>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</si>
  <si>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</si>
  <si>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</si>
  <si>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</si>
  <si>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</si>
  <si>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</si>
  <si>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</si>
  <si>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</si>
  <si>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</si>
  <si>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</si>
  <si>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</si>
  <si>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</si>
  <si>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</si>
  <si>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</si>
  <si>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</si>
  <si>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</si>
  <si>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</si>
  <si>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</si>
  <si>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</si>
  <si>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</si>
  <si>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</si>
  <si>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</si>
  <si>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</si>
  <si>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</si>
  <si>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</si>
  <si>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</si>
  <si>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</si>
  <si>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</si>
  <si>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</si>
  <si>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</si>
  <si>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</si>
  <si>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</si>
  <si>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</si>
  <si>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</si>
  <si>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</si>
  <si>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</si>
  <si>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</si>
  <si>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</si>
  <si>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</si>
  <si>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</si>
  <si>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</si>
  <si>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</si>
  <si>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</si>
  <si>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</si>
  <si>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</si>
  <si>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</si>
  <si>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</si>
  <si>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</si>
  <si>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</si>
  <si>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</si>
  <si>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</si>
  <si>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</si>
  <si>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</si>
  <si>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</si>
  <si>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</si>
  <si>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</si>
  <si>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</si>
  <si>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</si>
  <si>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</si>
  <si>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</si>
  <si>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</si>
  <si>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</si>
  <si>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</si>
  <si>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</si>
  <si>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</si>
  <si>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</si>
  <si>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</si>
  <si>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</si>
  <si>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</si>
  <si>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</si>
  <si>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</si>
  <si>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</si>
  <si>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</si>
  <si>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</si>
  <si>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</si>
  <si>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</si>
  <si>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</si>
  <si>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</si>
  <si>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</si>
  <si>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</si>
  <si>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</si>
  <si>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</si>
  <si>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</si>
  <si>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</si>
  <si>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</si>
  <si>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</si>
  <si>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</si>
  <si>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</si>
  <si>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</si>
  <si>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</si>
  <si>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</si>
  <si>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</si>
  <si>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</si>
  <si>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</si>
  <si>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</si>
  <si>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</si>
  <si>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</si>
  <si>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</si>
  <si>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</si>
  <si>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</si>
  <si>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</si>
  <si>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</si>
  <si>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</si>
  <si>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</si>
  <si>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</si>
  <si>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</si>
  <si>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</si>
  <si>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</si>
  <si>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</si>
  <si>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</si>
  <si>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</si>
  <si>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</si>
  <si>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</si>
  <si>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</si>
  <si>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</si>
  <si>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</si>
  <si>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</si>
  <si>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</si>
  <si>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</si>
  <si>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</si>
  <si>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</si>
  <si>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</si>
  <si>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</si>
  <si>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</si>
  <si>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</si>
  <si>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</si>
  <si>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</si>
  <si>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</si>
  <si>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</si>
  <si>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</si>
  <si>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</si>
  <si>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</si>
  <si>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</si>
  <si>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</si>
  <si>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</si>
  <si>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</si>
  <si>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</si>
  <si>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</si>
  <si>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</si>
  <si>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</si>
  <si>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</si>
  <si>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</si>
  <si>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</si>
  <si>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</si>
  <si>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</si>
  <si>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</si>
  <si>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</si>
  <si>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</si>
  <si>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</si>
  <si>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</si>
  <si>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</si>
  <si>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</si>
  <si>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</si>
  <si>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</si>
  <si>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</si>
  <si>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</si>
  <si>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</si>
  <si>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</si>
  <si>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</si>
  <si>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</si>
  <si>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</si>
  <si>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</si>
  <si>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</si>
  <si>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</si>
  <si>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</si>
  <si>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</si>
  <si>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</si>
  <si>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</si>
  <si>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</si>
  <si>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</si>
  <si>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</si>
  <si>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</si>
  <si>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</si>
  <si>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</si>
  <si>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</si>
  <si>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</si>
  <si>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</si>
  <si>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</si>
  <si>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</si>
  <si>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</si>
  <si>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</si>
  <si>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</si>
  <si>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</si>
  <si>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</si>
  <si>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</si>
  <si>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</si>
  <si>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</si>
  <si>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</si>
  <si>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</si>
  <si>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</si>
  <si>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</si>
  <si>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</si>
  <si>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</si>
  <si>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</si>
  <si>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</si>
  <si>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</si>
  <si>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</si>
  <si>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</si>
  <si>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</si>
  <si>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</si>
  <si>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</si>
  <si>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</si>
  <si>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</si>
  <si>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</si>
  <si>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</si>
  <si>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</si>
  <si>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</si>
  <si>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</si>
  <si>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</si>
  <si>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</si>
  <si>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</si>
  <si>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</si>
  <si>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</si>
  <si>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</si>
  <si>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</si>
  <si>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</si>
  <si>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</si>
  <si>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</si>
  <si>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</si>
  <si>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</si>
  <si>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</si>
  <si>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</si>
  <si>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</si>
  <si>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</si>
  <si>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</si>
  <si>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</si>
  <si>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</si>
  <si>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</si>
  <si>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</si>
  <si>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</si>
  <si>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</si>
  <si>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</si>
  <si>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</si>
  <si>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</si>
  <si>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</si>
  <si>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</si>
  <si>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</si>
  <si>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</si>
  <si>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</si>
  <si>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</si>
  <si>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</si>
  <si>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</si>
  <si>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</si>
  <si>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</si>
  <si>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</si>
  <si>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</si>
  <si>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</si>
  <si>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</si>
  <si>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</si>
  <si>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</si>
  <si>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</si>
  <si>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</si>
  <si>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</si>
  <si>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</si>
  <si>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</si>
  <si>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</si>
  <si>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</si>
  <si>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</si>
  <si>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</si>
  <si>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</si>
  <si>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</si>
  <si>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</si>
  <si>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</si>
  <si>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</si>
  <si>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</si>
  <si>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</si>
  <si>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</si>
  <si>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</si>
  <si>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</si>
  <si>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</si>
  <si>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</si>
  <si>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</si>
  <si>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</si>
  <si>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</si>
  <si>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</si>
  <si>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</si>
  <si>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</si>
  <si>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</si>
  <si>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</si>
  <si>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</si>
  <si>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</si>
  <si>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</si>
  <si>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</si>
  <si>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</si>
  <si>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</si>
  <si>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</si>
  <si>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</si>
  <si>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</si>
  <si>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</si>
  <si>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</si>
  <si>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</si>
  <si>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</si>
  <si>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</si>
  <si>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</si>
  <si>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</si>
  <si>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</si>
  <si>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</si>
  <si>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</si>
  <si>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</si>
  <si>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</si>
  <si>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</si>
  <si>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</si>
  <si>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</si>
  <si>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</si>
  <si>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</si>
  <si>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</si>
  <si>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</si>
  <si>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</si>
  <si>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</si>
  <si>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</si>
  <si>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</si>
  <si>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</si>
  <si>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</si>
  <si>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</si>
  <si>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</si>
  <si>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</si>
  <si>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</si>
  <si>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</si>
  <si>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</si>
  <si>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</si>
  <si>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</si>
  <si>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</si>
  <si>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</si>
  <si>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</si>
  <si>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</si>
  <si>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</si>
  <si>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</si>
  <si>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</si>
  <si>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</si>
  <si>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</si>
  <si>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</si>
  <si>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</si>
  <si>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</si>
  <si>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</si>
  <si>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</si>
  <si>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</si>
  <si>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</si>
  <si>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</si>
  <si>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</si>
  <si>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</si>
  <si>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</si>
  <si>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</si>
  <si>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</si>
  <si>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</si>
  <si>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</si>
  <si>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</si>
  <si>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</si>
  <si>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</si>
  <si>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</si>
  <si>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</si>
  <si>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</si>
  <si>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</si>
  <si>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</si>
  <si>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</si>
  <si>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</si>
  <si>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</si>
  <si>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</si>
  <si>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</si>
  <si>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</si>
  <si>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</si>
  <si>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</si>
  <si>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</si>
  <si>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</si>
  <si>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</si>
  <si>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</si>
  <si>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</si>
  <si>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</si>
  <si>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</si>
  <si>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</si>
  <si>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</si>
  <si>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</si>
  <si>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</si>
  <si>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</si>
  <si>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</si>
  <si>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</si>
  <si>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</si>
  <si>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</si>
  <si>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</si>
  <si>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</si>
  <si>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</si>
  <si>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</si>
  <si>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</si>
  <si>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</si>
  <si>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</si>
  <si>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</si>
  <si>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</si>
  <si>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</si>
  <si>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</si>
  <si>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</si>
  <si>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</si>
  <si>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</si>
  <si>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</si>
  <si>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</si>
  <si>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</si>
  <si>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</si>
  <si>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</si>
  <si>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</si>
  <si>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</si>
  <si>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</si>
  <si>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</si>
  <si>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</si>
  <si>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</si>
  <si>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</si>
  <si>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</si>
  <si>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</si>
  <si>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</si>
  <si>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</si>
  <si>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</si>
  <si>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</si>
  <si>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</si>
  <si>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</si>
  <si>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</si>
  <si>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</si>
  <si>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</si>
  <si>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</si>
  <si>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</si>
  <si>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</si>
  <si>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</si>
  <si>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</si>
  <si>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</si>
  <si>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</si>
  <si>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</si>
  <si>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</si>
  <si>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</si>
  <si>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</si>
  <si>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</si>
  <si>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</si>
  <si>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</si>
  <si>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</si>
  <si>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</si>
  <si>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</si>
  <si>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</si>
  <si>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</si>
  <si>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</si>
  <si>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</si>
  <si>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</si>
  <si>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</si>
  <si>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</si>
  <si>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</si>
  <si>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</si>
  <si>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</si>
  <si>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</si>
  <si>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</si>
  <si>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</si>
  <si>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</si>
  <si>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</si>
  <si>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</si>
  <si>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</si>
  <si>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</si>
  <si>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</si>
  <si>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</si>
  <si>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</si>
  <si>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</si>
  <si>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</si>
  <si>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</si>
  <si>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</si>
  <si>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</si>
  <si>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</si>
  <si>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</si>
  <si>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</si>
  <si>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</si>
  <si>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</si>
  <si>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</si>
  <si>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</si>
  <si>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</si>
  <si>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</si>
  <si>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</si>
  <si>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</si>
  <si>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</si>
  <si>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</si>
  <si>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</si>
  <si>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</si>
  <si>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</si>
  <si>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</si>
  <si>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</si>
  <si>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</si>
  <si>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</si>
  <si>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</si>
  <si>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</si>
  <si>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</si>
  <si>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</si>
  <si>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</si>
  <si>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</si>
  <si>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</si>
  <si>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</si>
  <si>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</si>
  <si>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</si>
  <si>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</si>
  <si>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</si>
  <si>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</si>
  <si>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</si>
  <si>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</si>
  <si>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</si>
  <si>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</si>
  <si>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</si>
  <si>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</si>
  <si>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</si>
  <si>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</si>
  <si>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</si>
  <si>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</si>
  <si>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</si>
  <si>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</si>
  <si>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</si>
  <si>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</si>
  <si>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</si>
  <si>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</si>
  <si>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</si>
  <si>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</si>
  <si>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</si>
  <si>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</si>
  <si>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</si>
  <si>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</si>
  <si>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</si>
  <si>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</si>
  <si>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</si>
  <si>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</si>
  <si>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</si>
  <si>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</si>
  <si>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</si>
  <si>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</si>
  <si>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</si>
  <si>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</si>
  <si>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</si>
  <si>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</si>
  <si>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</si>
  <si>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</si>
  <si>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</si>
  <si>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</si>
  <si>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</si>
  <si>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</si>
  <si>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</si>
  <si>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</si>
  <si>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</si>
  <si>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</si>
  <si>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</si>
  <si>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</si>
  <si>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</si>
  <si>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</si>
  <si>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</si>
  <si>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</si>
  <si>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</si>
  <si>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</si>
  <si>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</si>
  <si>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</si>
  <si>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</si>
  <si>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</si>
  <si>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</si>
  <si>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</si>
  <si>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</si>
  <si>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</si>
  <si>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</si>
  <si>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</si>
  <si>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</si>
  <si>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</si>
  <si>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</si>
  <si>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</si>
  <si>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</si>
  <si>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</si>
  <si>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</si>
  <si>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</si>
  <si>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</si>
  <si>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</si>
  <si>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</si>
  <si>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</si>
  <si>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</si>
  <si>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</si>
  <si>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</si>
  <si>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</si>
  <si>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</si>
  <si>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</si>
  <si>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</si>
  <si>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</si>
  <si>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</si>
  <si>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</si>
  <si>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</si>
  <si>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</si>
  <si>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</si>
  <si>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</si>
  <si>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</si>
  <si>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</si>
  <si>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</si>
  <si>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</si>
  <si>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</si>
  <si>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</si>
  <si>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</si>
  <si>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</si>
  <si>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</si>
  <si>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</si>
  <si>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</si>
  <si>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</si>
  <si>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</si>
  <si>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</si>
  <si>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</si>
  <si>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</si>
  <si>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</si>
  <si>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</si>
  <si>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</si>
  <si>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</si>
  <si>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</si>
  <si>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</si>
  <si>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</si>
  <si>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</si>
  <si>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</si>
  <si>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</si>
  <si>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</si>
  <si>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</si>
  <si>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</si>
  <si>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</si>
  <si>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</si>
  <si>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</si>
  <si>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</si>
  <si>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</si>
  <si>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</si>
  <si>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</si>
  <si>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</si>
  <si>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</si>
  <si>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</si>
  <si>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</si>
  <si>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</si>
  <si>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</si>
  <si>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</si>
  <si>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</si>
  <si>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</si>
  <si>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</si>
  <si>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</si>
  <si>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</si>
  <si>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</si>
  <si>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</si>
  <si>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</si>
  <si>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</si>
  <si>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</si>
  <si>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</si>
  <si>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</si>
  <si>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</si>
  <si>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</si>
  <si>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</si>
  <si>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</si>
  <si>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</si>
  <si>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</si>
  <si>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</si>
  <si>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</si>
  <si>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</si>
  <si>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</si>
  <si>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</si>
  <si>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</si>
  <si>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</si>
  <si>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All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</si>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</sst>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05034061753516"/>
          <c:y val="8.6880800823398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B-4D95-8848-B3ECDBE2B6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B-4D95-8848-B3ECDBE2B6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2B-4D95-8848-B3ECDBE2B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211744"/>
        <c:axId val="824213408"/>
      </c:lineChart>
      <c:catAx>
        <c:axId val="82421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During</a:t>
                </a:r>
                <a:r>
                  <a:rPr lang="en-US" baseline="0"/>
                  <a:t> the Year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13408"/>
        <c:crosses val="autoZero"/>
        <c:auto val="1"/>
        <c:lblAlgn val="ctr"/>
        <c:lblOffset val="100"/>
        <c:noMultiLvlLbl val="0"/>
      </c:catAx>
      <c:valAx>
        <c:axId val="8242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Theater</a:t>
                </a:r>
                <a:r>
                  <a:rPr lang="en-US" baseline="0"/>
                  <a:t> Launches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1325683062065524"/>
          <c:y val="3.9331356614365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50000 to More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135-489B-B94E-C648E16D7563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50000 to More</c:v>
              </c:pt>
            </c:strLit>
          </c:cat>
          <c:val>
            <c:numLit>
              <c:formatCode>General</c:formatCode>
              <c:ptCount val="12"/>
              <c:pt idx="0">
                <c:v>24</c:v>
              </c:pt>
              <c:pt idx="1">
                <c:v>27</c:v>
              </c:pt>
              <c:pt idx="2">
                <c:v>45</c:v>
              </c:pt>
              <c:pt idx="3">
                <c:v>46</c:v>
              </c:pt>
              <c:pt idx="4">
                <c:v>50</c:v>
              </c:pt>
              <c:pt idx="5">
                <c:v>55</c:v>
              </c:pt>
              <c:pt idx="6">
                <c:v>80</c:v>
              </c:pt>
              <c:pt idx="7">
                <c:v>73</c:v>
              </c:pt>
              <c:pt idx="8">
                <c:v>33</c:v>
              </c:pt>
              <c:pt idx="9">
                <c:v>33</c:v>
              </c:pt>
              <c:pt idx="10">
                <c:v>100</c:v>
              </c:pt>
              <c:pt idx="11">
                <c:v>83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135-489B-B94E-C648E16D7563}"/>
            </c:ext>
          </c:extLst>
        </c:ser>
        <c:ser>
          <c:idx val="2"/>
          <c:order val="2"/>
          <c:tx>
            <c:v>Sum of Percentage Successful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50000 to More</c:v>
              </c:pt>
            </c:strLit>
          </c:cat>
          <c:val>
            <c:numLit>
              <c:formatCode>General</c:formatCode>
              <c:ptCount val="12"/>
              <c:pt idx="0">
                <c:v>76</c:v>
              </c:pt>
              <c:pt idx="1">
                <c:v>73</c:v>
              </c:pt>
              <c:pt idx="2">
                <c:v>55</c:v>
              </c:pt>
              <c:pt idx="3">
                <c:v>54</c:v>
              </c:pt>
              <c:pt idx="4">
                <c:v>50</c:v>
              </c:pt>
              <c:pt idx="5">
                <c:v>45</c:v>
              </c:pt>
              <c:pt idx="6">
                <c:v>20</c:v>
              </c:pt>
              <c:pt idx="7">
                <c:v>27</c:v>
              </c:pt>
              <c:pt idx="8">
                <c:v>67</c:v>
              </c:pt>
              <c:pt idx="9">
                <c:v>67</c:v>
              </c:pt>
              <c:pt idx="10">
                <c:v>0</c:v>
              </c:pt>
              <c:pt idx="11">
                <c:v>17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135-489B-B94E-C648E16D7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935679"/>
        <c:axId val="2144325567"/>
      </c:lineChart>
      <c:catAx>
        <c:axId val="214193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325567"/>
        <c:crosses val="autoZero"/>
        <c:auto val="1"/>
        <c:lblAlgn val="ctr"/>
        <c:lblOffset val="100"/>
        <c:noMultiLvlLbl val="0"/>
      </c:catAx>
      <c:valAx>
        <c:axId val="214432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93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039541020737405"/>
          <c:y val="0.70154571715334924"/>
          <c:w val="0.1583128431876816"/>
          <c:h val="0.198414087127997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516166248449716"/>
          <c:y val="4.1837849569397012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E0-4800-BEF2-85423C2896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E0-4800-BEF2-85423C2896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E0-4800-BEF2-85423C2896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BE0-4800-BEF2-85423C289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8318592"/>
        <c:axId val="678318176"/>
      </c:barChart>
      <c:catAx>
        <c:axId val="6783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18176"/>
        <c:crosses val="autoZero"/>
        <c:auto val="1"/>
        <c:lblAlgn val="ctr"/>
        <c:lblOffset val="100"/>
        <c:noMultiLvlLbl val="0"/>
      </c:catAx>
      <c:valAx>
        <c:axId val="6783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1859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6-4BB3-9611-7B25F7CB4F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6-4BB3-9611-7B25F7CB4F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B6-4BB3-9611-7B25F7CB4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316928"/>
        <c:axId val="678317344"/>
      </c:barChart>
      <c:catAx>
        <c:axId val="6783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17344"/>
        <c:crosses val="autoZero"/>
        <c:auto val="1"/>
        <c:lblAlgn val="ctr"/>
        <c:lblOffset val="100"/>
        <c:noMultiLvlLbl val="0"/>
      </c:catAx>
      <c:valAx>
        <c:axId val="6783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1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D-4444-A1A2-AA1784E72E1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D-4444-A1A2-AA1784E72E1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D-4444-A1A2-AA1784E72E1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D-4444-A1A2-AA1784E72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663152"/>
        <c:axId val="1926663568"/>
      </c:lineChart>
      <c:catAx>
        <c:axId val="19266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663568"/>
        <c:crosses val="autoZero"/>
        <c:auto val="1"/>
        <c:lblAlgn val="ctr"/>
        <c:lblOffset val="100"/>
        <c:noMultiLvlLbl val="0"/>
      </c:catAx>
      <c:valAx>
        <c:axId val="19266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6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396241</xdr:colOff>
      <xdr:row>3</xdr:row>
      <xdr:rowOff>37147</xdr:rowOff>
    </xdr:from>
    <xdr:to>
      <xdr:col>11</xdr:col>
      <xdr:colOff>182881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35BC6-4C0D-4D4C-8126-303D5F141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45720</xdr:rowOff>
    </xdr:from>
    <xdr:to>
      <xdr:col>10</xdr:col>
      <xdr:colOff>464820</xdr:colOff>
      <xdr:row>29</xdr:row>
      <xdr:rowOff>57150</xdr:rowOff>
    </xdr:to>
    <xdr:graphicFrame macro="">
      <xdr:nvGraphicFramePr>
        <xdr:cNvPr id="9" name="Outcomes Based on Goals">
          <a:extLst>
            <a:ext uri="{FF2B5EF4-FFF2-40B4-BE49-F238E27FC236}">
              <a16:creationId xmlns:a16="http://schemas.microsoft.com/office/drawing/2014/main" id="{F0D361E3-DCAC-4DD5-B38E-398511657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124777</xdr:rowOff>
    </xdr:from>
    <xdr:to>
      <xdr:col>12</xdr:col>
      <xdr:colOff>561975</xdr:colOff>
      <xdr:row>14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66A1B-5D4D-4CF8-B45B-F0282C1B3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8572</xdr:rowOff>
    </xdr:from>
    <xdr:to>
      <xdr:col>13</xdr:col>
      <xdr:colOff>236220</xdr:colOff>
      <xdr:row>18</xdr:row>
      <xdr:rowOff>29527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3781F-D402-4469-956F-4D5BF4762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18097</xdr:rowOff>
    </xdr:from>
    <xdr:to>
      <xdr:col>13</xdr:col>
      <xdr:colOff>331470</xdr:colOff>
      <xdr:row>18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CD771-CCA6-45AB-A1E7-51D0CEB9D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Wagner-Dabbour" refreshedDate="44638.957640393521" createdVersion="7" refreshedVersion="7" minRefreshableVersion="3" recordCount="4114" xr:uid="{BF06425F-E32C-4C28-85FE-F22D7531C3E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Wagner-Dabbour" refreshedDate="44639.477247337963" createdVersion="7" refreshedVersion="7" minRefreshableVersion="3" recordCount="4114" xr:uid="{0225A3EB-FCB6-4E7D-96FD-5812DBA8DC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mberly Wagner-Dabbour" refreshedDate="44643.762591782404" backgroundQuery="1" createdVersion="7" refreshedVersion="7" minRefreshableVersion="3" recordCount="0" supportSubquery="1" supportAdvancedDrill="1" xr:uid="{0C480ACD-C5AC-41E4-BF8A-B95759A8E0A5}">
  <cacheSource type="external" connectionId="1"/>
  <cacheFields count="5">
    <cacheField name="[Range].[Parent Category].[Parent Category]" caption="Parent Category" numFmtId="0" hierarchy="16" level="1">
      <sharedItems containsSemiMixedTypes="0" containsNonDate="0" containsString="0"/>
    </cacheField>
    <cacheField name="[Range].[Years].[Years]" caption="Years" numFmtId="0" hierarchy="20" level="1">
      <sharedItems containsSemiMixedTypes="0" containsNonDate="0" containsString="0"/>
    </cacheField>
    <cacheField name="[Measures].[Count of outcomes]" caption="Count of outcomes" numFmtId="0" hierarchy="27" level="32767"/>
    <cacheField name="[Range].[outcomes].[outcomes]" caption="outcomes" numFmtId="0" hierarchy="5" level="1">
      <sharedItems count="3">
        <s v="canceled"/>
        <s v="failed"/>
        <s v="successful"/>
      </sharedItems>
    </cacheField>
    <cacheField name="[Range].[Date Created Conversion (Month)].[Date Created Conversion (Month)]" caption="Date Created Conversion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Years]" caption="Years" attribute="1" defaultMemberUniqueName="[Range].[Years].[All]" allUniqueName="[Range].[Year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0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604DD-26CE-4D31-A24A-6272FDB35B2B}" name="PivotTable2" cacheId="14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0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16" name="[Range].[Parent Category].&amp;[theater]" cap="theater"/>
    <pageField fld="1" hier="20" name="[Range].[Years].[All]" cap="All"/>
  </pageFields>
  <dataFields count="1">
    <dataField name="Count of outcomes" fld="2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U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910B2-FBA1-4F66-A5BF-CE3A6BBA5B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8EC16-D87D-478D-AFB5-6EDA16C9B93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4E5C4-1B94-43F4-8C99-599FC9F7C34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BE201-5D1B-4F47-B79E-D549E23CFC5E}">
  <dimension ref="A1:E18"/>
  <sheetViews>
    <sheetView workbookViewId="0">
      <selection activeCell="E4" sqref="E4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  <col min="7" max="7" width="13.3671875" bestFit="1" customWidth="1"/>
    <col min="8" max="10" width="14.3671875" bestFit="1" customWidth="1"/>
    <col min="11" max="11" width="13.3671875" bestFit="1" customWidth="1"/>
    <col min="12" max="12" width="15.3671875" bestFit="1" customWidth="1"/>
    <col min="13" max="14" width="14.3671875" bestFit="1" customWidth="1"/>
    <col min="15" max="15" width="15.3671875" bestFit="1" customWidth="1"/>
    <col min="16" max="18" width="14.3671875" bestFit="1" customWidth="1"/>
    <col min="19" max="19" width="13.3671875" bestFit="1" customWidth="1"/>
    <col min="20" max="20" width="12.3125" bestFit="1" customWidth="1"/>
    <col min="21" max="21" width="13.3671875" bestFit="1" customWidth="1"/>
    <col min="22" max="24" width="14.3671875" bestFit="1" customWidth="1"/>
    <col min="25" max="25" width="13.3671875" bestFit="1" customWidth="1"/>
    <col min="26" max="28" width="14.3671875" bestFit="1" customWidth="1"/>
    <col min="29" max="30" width="13.3671875" bestFit="1" customWidth="1"/>
    <col min="31" max="31" width="14.3671875" bestFit="1" customWidth="1"/>
    <col min="32" max="33" width="12.3125" bestFit="1" customWidth="1"/>
    <col min="34" max="34" width="13.3671875" bestFit="1" customWidth="1"/>
    <col min="35" max="38" width="14.3671875" bestFit="1" customWidth="1"/>
    <col min="39" max="42" width="13.3671875" bestFit="1" customWidth="1"/>
    <col min="43" max="43" width="12.3125" bestFit="1" customWidth="1"/>
    <col min="44" max="44" width="14.3671875" bestFit="1" customWidth="1"/>
    <col min="45" max="46" width="13.3671875" bestFit="1" customWidth="1"/>
    <col min="47" max="47" width="14.3671875" bestFit="1" customWidth="1"/>
    <col min="48" max="50" width="13.3671875" bestFit="1" customWidth="1"/>
    <col min="51" max="51" width="14.3671875" bestFit="1" customWidth="1"/>
    <col min="52" max="52" width="13.3671875" bestFit="1" customWidth="1"/>
    <col min="53" max="53" width="14.3671875" bestFit="1" customWidth="1"/>
    <col min="54" max="54" width="13.3671875" bestFit="1" customWidth="1"/>
    <col min="55" max="55" width="12.3125" bestFit="1" customWidth="1"/>
    <col min="56" max="59" width="13.3671875" bestFit="1" customWidth="1"/>
    <col min="60" max="64" width="14.3671875" bestFit="1" customWidth="1"/>
    <col min="65" max="65" width="15.3671875" bestFit="1" customWidth="1"/>
    <col min="66" max="69" width="14.3671875" bestFit="1" customWidth="1"/>
    <col min="70" max="70" width="15.3671875" bestFit="1" customWidth="1"/>
    <col min="71" max="74" width="14.3671875" bestFit="1" customWidth="1"/>
    <col min="75" max="76" width="13.3671875" bestFit="1" customWidth="1"/>
    <col min="77" max="77" width="14.3671875" bestFit="1" customWidth="1"/>
    <col min="78" max="78" width="15.3671875" bestFit="1" customWidth="1"/>
    <col min="79" max="79" width="14.3671875" bestFit="1" customWidth="1"/>
    <col min="80" max="80" width="15.3671875" bestFit="1" customWidth="1"/>
    <col min="81" max="83" width="13.3671875" bestFit="1" customWidth="1"/>
    <col min="84" max="84" width="14.3671875" bestFit="1" customWidth="1"/>
    <col min="85" max="85" width="13.3671875" bestFit="1" customWidth="1"/>
    <col min="86" max="87" width="14.3671875" bestFit="1" customWidth="1"/>
    <col min="88" max="88" width="13.3671875" bestFit="1" customWidth="1"/>
    <col min="89" max="91" width="14.3671875" bestFit="1" customWidth="1"/>
    <col min="92" max="93" width="13.3671875" bestFit="1" customWidth="1"/>
    <col min="94" max="94" width="14.3671875" bestFit="1" customWidth="1"/>
    <col min="95" max="95" width="13.3671875" bestFit="1" customWidth="1"/>
    <col min="96" max="101" width="14.3671875" bestFit="1" customWidth="1"/>
    <col min="102" max="104" width="13.3671875" bestFit="1" customWidth="1"/>
    <col min="105" max="108" width="14.3671875" bestFit="1" customWidth="1"/>
    <col min="109" max="112" width="13.3671875" bestFit="1" customWidth="1"/>
    <col min="113" max="114" width="12.3125" bestFit="1" customWidth="1"/>
    <col min="115" max="119" width="13.3671875" bestFit="1" customWidth="1"/>
    <col min="120" max="120" width="14.3671875" bestFit="1" customWidth="1"/>
    <col min="121" max="129" width="13.3671875" bestFit="1" customWidth="1"/>
    <col min="130" max="131" width="14.3671875" bestFit="1" customWidth="1"/>
    <col min="132" max="132" width="13.3671875" bestFit="1" customWidth="1"/>
    <col min="133" max="133" width="14.3671875" bestFit="1" customWidth="1"/>
    <col min="134" max="136" width="13.3671875" bestFit="1" customWidth="1"/>
    <col min="137" max="140" width="14.3671875" bestFit="1" customWidth="1"/>
    <col min="141" max="143" width="13.3671875" bestFit="1" customWidth="1"/>
    <col min="144" max="146" width="12.3125" bestFit="1" customWidth="1"/>
    <col min="147" max="149" width="13.3671875" bestFit="1" customWidth="1"/>
    <col min="150" max="152" width="14.3671875" bestFit="1" customWidth="1"/>
    <col min="153" max="153" width="13.3671875" bestFit="1" customWidth="1"/>
    <col min="154" max="154" width="14.3671875" bestFit="1" customWidth="1"/>
    <col min="155" max="156" width="13.3671875" bestFit="1" customWidth="1"/>
    <col min="157" max="157" width="12.3125" bestFit="1" customWidth="1"/>
    <col min="158" max="163" width="13.3671875" bestFit="1" customWidth="1"/>
    <col min="164" max="164" width="14.3671875" bestFit="1" customWidth="1"/>
    <col min="165" max="167" width="13.3671875" bestFit="1" customWidth="1"/>
    <col min="168" max="173" width="14.3671875" bestFit="1" customWidth="1"/>
    <col min="174" max="180" width="13.3671875" bestFit="1" customWidth="1"/>
    <col min="181" max="181" width="12.3125" bestFit="1" customWidth="1"/>
    <col min="182" max="182" width="14.3671875" bestFit="1" customWidth="1"/>
    <col min="183" max="184" width="13.3671875" bestFit="1" customWidth="1"/>
    <col min="185" max="187" width="14.3671875" bestFit="1" customWidth="1"/>
    <col min="188" max="190" width="13.3671875" bestFit="1" customWidth="1"/>
    <col min="191" max="191" width="14.3671875" bestFit="1" customWidth="1"/>
    <col min="192" max="192" width="13.3671875" bestFit="1" customWidth="1"/>
    <col min="193" max="193" width="12.3125" bestFit="1" customWidth="1"/>
    <col min="194" max="198" width="13.3671875" bestFit="1" customWidth="1"/>
    <col min="199" max="203" width="14.3671875" bestFit="1" customWidth="1"/>
    <col min="204" max="205" width="13.3671875" bestFit="1" customWidth="1"/>
    <col min="206" max="207" width="14.3671875" bestFit="1" customWidth="1"/>
    <col min="208" max="208" width="13.3671875" bestFit="1" customWidth="1"/>
    <col min="209" max="209" width="15.3671875" bestFit="1" customWidth="1"/>
    <col min="210" max="210" width="14.3671875" bestFit="1" customWidth="1"/>
    <col min="211" max="211" width="15.3671875" bestFit="1" customWidth="1"/>
    <col min="212" max="212" width="14.3671875" bestFit="1" customWidth="1"/>
    <col min="213" max="214" width="15.3671875" bestFit="1" customWidth="1"/>
    <col min="215" max="217" width="14.3671875" bestFit="1" customWidth="1"/>
    <col min="218" max="219" width="13.3671875" bestFit="1" customWidth="1"/>
    <col min="220" max="222" width="14.3671875" bestFit="1" customWidth="1"/>
    <col min="223" max="224" width="15.3671875" bestFit="1" customWidth="1"/>
    <col min="225" max="225" width="14.3671875" bestFit="1" customWidth="1"/>
    <col min="226" max="226" width="15.3671875" bestFit="1" customWidth="1"/>
    <col min="227" max="229" width="14.3671875" bestFit="1" customWidth="1"/>
    <col min="230" max="230" width="15.3671875" bestFit="1" customWidth="1"/>
    <col min="231" max="231" width="14.3671875" bestFit="1" customWidth="1"/>
    <col min="232" max="233" width="15.3671875" bestFit="1" customWidth="1"/>
    <col min="234" max="238" width="14.3671875" bestFit="1" customWidth="1"/>
    <col min="239" max="239" width="13.3671875" bestFit="1" customWidth="1"/>
    <col min="240" max="241" width="14.3671875" bestFit="1" customWidth="1"/>
    <col min="242" max="242" width="13.3671875" bestFit="1" customWidth="1"/>
    <col min="243" max="243" width="14.3671875" bestFit="1" customWidth="1"/>
    <col min="244" max="248" width="15.3671875" bestFit="1" customWidth="1"/>
    <col min="249" max="249" width="14.3671875" bestFit="1" customWidth="1"/>
    <col min="250" max="251" width="15.3671875" bestFit="1" customWidth="1"/>
    <col min="252" max="253" width="13.3671875" bestFit="1" customWidth="1"/>
    <col min="254" max="255" width="14.3671875" bestFit="1" customWidth="1"/>
    <col min="256" max="256" width="13.3671875" bestFit="1" customWidth="1"/>
    <col min="257" max="260" width="14.3671875" bestFit="1" customWidth="1"/>
    <col min="261" max="263" width="13.3671875" bestFit="1" customWidth="1"/>
    <col min="264" max="268" width="14.3671875" bestFit="1" customWidth="1"/>
    <col min="269" max="270" width="13.3671875" bestFit="1" customWidth="1"/>
    <col min="271" max="272" width="14.3671875" bestFit="1" customWidth="1"/>
    <col min="273" max="274" width="13.3671875" bestFit="1" customWidth="1"/>
    <col min="275" max="278" width="14.3671875" bestFit="1" customWidth="1"/>
    <col min="279" max="279" width="12.3125" bestFit="1" customWidth="1"/>
    <col min="280" max="281" width="13.3671875" bestFit="1" customWidth="1"/>
    <col min="282" max="282" width="12.3125" bestFit="1" customWidth="1"/>
    <col min="283" max="283" width="13.3671875" bestFit="1" customWidth="1"/>
    <col min="284" max="286" width="12.3125" bestFit="1" customWidth="1"/>
    <col min="287" max="287" width="13.3671875" bestFit="1" customWidth="1"/>
    <col min="288" max="289" width="14.3671875" bestFit="1" customWidth="1"/>
    <col min="290" max="290" width="13.3671875" bestFit="1" customWidth="1"/>
    <col min="291" max="294" width="14.3671875" bestFit="1" customWidth="1"/>
    <col min="295" max="296" width="13.3671875" bestFit="1" customWidth="1"/>
    <col min="297" max="297" width="14.3671875" bestFit="1" customWidth="1"/>
    <col min="298" max="298" width="13.3671875" bestFit="1" customWidth="1"/>
    <col min="299" max="299" width="14.3671875" bestFit="1" customWidth="1"/>
    <col min="300" max="302" width="13.3671875" bestFit="1" customWidth="1"/>
    <col min="303" max="304" width="12.3125" bestFit="1" customWidth="1"/>
    <col min="305" max="312" width="13.3671875" bestFit="1" customWidth="1"/>
    <col min="313" max="314" width="14.3671875" bestFit="1" customWidth="1"/>
    <col min="315" max="315" width="13.3671875" bestFit="1" customWidth="1"/>
    <col min="316" max="323" width="14.3671875" bestFit="1" customWidth="1"/>
    <col min="324" max="324" width="13.3671875" bestFit="1" customWidth="1"/>
    <col min="325" max="327" width="14.3671875" bestFit="1" customWidth="1"/>
    <col min="328" max="328" width="13.3671875" bestFit="1" customWidth="1"/>
    <col min="329" max="331" width="14.3671875" bestFit="1" customWidth="1"/>
    <col min="332" max="335" width="13.3671875" bestFit="1" customWidth="1"/>
    <col min="336" max="336" width="14.3671875" bestFit="1" customWidth="1"/>
    <col min="337" max="338" width="13.3671875" bestFit="1" customWidth="1"/>
    <col min="339" max="340" width="12.3125" bestFit="1" customWidth="1"/>
    <col min="341" max="344" width="13.3671875" bestFit="1" customWidth="1"/>
    <col min="345" max="352" width="14.3671875" bestFit="1" customWidth="1"/>
    <col min="353" max="353" width="13.3671875" bestFit="1" customWidth="1"/>
    <col min="354" max="354" width="14.3671875" bestFit="1" customWidth="1"/>
    <col min="355" max="356" width="13.3671875" bestFit="1" customWidth="1"/>
    <col min="357" max="359" width="14.3671875" bestFit="1" customWidth="1"/>
    <col min="360" max="360" width="13.3671875" bestFit="1" customWidth="1"/>
    <col min="361" max="364" width="14.3671875" bestFit="1" customWidth="1"/>
    <col min="365" max="365" width="12.3125" bestFit="1" customWidth="1"/>
    <col min="366" max="367" width="13.3671875" bestFit="1" customWidth="1"/>
    <col min="368" max="368" width="12.3125" bestFit="1" customWidth="1"/>
    <col min="369" max="377" width="13.3671875" bestFit="1" customWidth="1"/>
    <col min="378" max="379" width="14.3671875" bestFit="1" customWidth="1"/>
    <col min="380" max="381" width="13.3671875" bestFit="1" customWidth="1"/>
    <col min="382" max="385" width="14.3671875" bestFit="1" customWidth="1"/>
    <col min="386" max="393" width="13.3671875" bestFit="1" customWidth="1"/>
    <col min="394" max="394" width="12.3125" bestFit="1" customWidth="1"/>
    <col min="395" max="395" width="14.3671875" bestFit="1" customWidth="1"/>
    <col min="396" max="397" width="13.3671875" bestFit="1" customWidth="1"/>
    <col min="398" max="399" width="14.3671875" bestFit="1" customWidth="1"/>
    <col min="400" max="400" width="13.3671875" bestFit="1" customWidth="1"/>
    <col min="401" max="407" width="14.3671875" bestFit="1" customWidth="1"/>
    <col min="408" max="408" width="13.3671875" bestFit="1" customWidth="1"/>
    <col min="409" max="411" width="14.3671875" bestFit="1" customWidth="1"/>
    <col min="412" max="413" width="13.3671875" bestFit="1" customWidth="1"/>
    <col min="414" max="414" width="12.3125" bestFit="1" customWidth="1"/>
    <col min="415" max="417" width="13.3671875" bestFit="1" customWidth="1"/>
    <col min="418" max="418" width="14.3671875" bestFit="1" customWidth="1"/>
    <col min="419" max="420" width="13.3671875" bestFit="1" customWidth="1"/>
    <col min="421" max="423" width="14.3671875" bestFit="1" customWidth="1"/>
    <col min="424" max="425" width="13.3671875" bestFit="1" customWidth="1"/>
    <col min="426" max="427" width="14.3671875" bestFit="1" customWidth="1"/>
    <col min="428" max="428" width="13.3671875" bestFit="1" customWidth="1"/>
    <col min="429" max="434" width="14.3671875" bestFit="1" customWidth="1"/>
    <col min="435" max="436" width="12.3125" bestFit="1" customWidth="1"/>
    <col min="437" max="437" width="13.3671875" bestFit="1" customWidth="1"/>
    <col min="438" max="438" width="12.3125" bestFit="1" customWidth="1"/>
    <col min="439" max="440" width="13.3671875" bestFit="1" customWidth="1"/>
    <col min="441" max="442" width="14.3671875" bestFit="1" customWidth="1"/>
    <col min="443" max="443" width="13.3671875" bestFit="1" customWidth="1"/>
    <col min="444" max="453" width="14.3671875" bestFit="1" customWidth="1"/>
    <col min="454" max="454" width="13.3671875" bestFit="1" customWidth="1"/>
    <col min="455" max="458" width="14.3671875" bestFit="1" customWidth="1"/>
    <col min="459" max="459" width="12.3125" bestFit="1" customWidth="1"/>
    <col min="460" max="461" width="13.3671875" bestFit="1" customWidth="1"/>
    <col min="462" max="462" width="12.3125" bestFit="1" customWidth="1"/>
    <col min="463" max="465" width="13.3671875" bestFit="1" customWidth="1"/>
    <col min="466" max="466" width="14.3671875" bestFit="1" customWidth="1"/>
    <col min="467" max="468" width="13.3671875" bestFit="1" customWidth="1"/>
    <col min="469" max="470" width="14.3671875" bestFit="1" customWidth="1"/>
    <col min="471" max="472" width="13.3671875" bestFit="1" customWidth="1"/>
    <col min="473" max="473" width="14.3671875" bestFit="1" customWidth="1"/>
    <col min="474" max="476" width="13.3671875" bestFit="1" customWidth="1"/>
    <col min="477" max="477" width="14.3671875" bestFit="1" customWidth="1"/>
    <col min="478" max="479" width="13.3671875" bestFit="1" customWidth="1"/>
    <col min="480" max="480" width="14.3671875" bestFit="1" customWidth="1"/>
    <col min="481" max="481" width="13.3671875" bestFit="1" customWidth="1"/>
    <col min="482" max="483" width="15.3671875" bestFit="1" customWidth="1"/>
    <col min="484" max="484" width="14.3671875" bestFit="1" customWidth="1"/>
    <col min="485" max="485" width="15.3671875" bestFit="1" customWidth="1"/>
    <col min="486" max="486" width="14.3671875" bestFit="1" customWidth="1"/>
    <col min="487" max="490" width="15.3671875" bestFit="1" customWidth="1"/>
    <col min="491" max="492" width="14.3671875" bestFit="1" customWidth="1"/>
    <col min="493" max="494" width="15.3671875" bestFit="1" customWidth="1"/>
    <col min="495" max="495" width="14.3671875" bestFit="1" customWidth="1"/>
    <col min="496" max="497" width="15.3671875" bestFit="1" customWidth="1"/>
    <col min="498" max="499" width="14.3671875" bestFit="1" customWidth="1"/>
    <col min="500" max="500" width="13.3671875" bestFit="1" customWidth="1"/>
    <col min="501" max="504" width="14.3671875" bestFit="1" customWidth="1"/>
    <col min="505" max="513" width="15.3671875" bestFit="1" customWidth="1"/>
    <col min="514" max="514" width="14.3671875" bestFit="1" customWidth="1"/>
    <col min="515" max="515" width="15.3671875" bestFit="1" customWidth="1"/>
    <col min="516" max="518" width="14.3671875" bestFit="1" customWidth="1"/>
    <col min="519" max="520" width="13.3671875" bestFit="1" customWidth="1"/>
    <col min="521" max="522" width="14.3671875" bestFit="1" customWidth="1"/>
    <col min="523" max="523" width="13.3671875" bestFit="1" customWidth="1"/>
    <col min="524" max="524" width="14.3671875" bestFit="1" customWidth="1"/>
    <col min="525" max="530" width="15.3671875" bestFit="1" customWidth="1"/>
    <col min="531" max="531" width="14.3671875" bestFit="1" customWidth="1"/>
    <col min="532" max="533" width="15.3671875" bestFit="1" customWidth="1"/>
    <col min="534" max="534" width="12.3125" bestFit="1" customWidth="1"/>
    <col min="535" max="536" width="13.3671875" bestFit="1" customWidth="1"/>
    <col min="537" max="538" width="12.3125" bestFit="1" customWidth="1"/>
    <col min="539" max="539" width="13.3671875" bestFit="1" customWidth="1"/>
    <col min="540" max="545" width="14.3671875" bestFit="1" customWidth="1"/>
    <col min="546" max="546" width="13.3671875" bestFit="1" customWidth="1"/>
    <col min="547" max="549" width="14.3671875" bestFit="1" customWidth="1"/>
    <col min="550" max="550" width="13.3671875" bestFit="1" customWidth="1"/>
    <col min="551" max="555" width="14.3671875" bestFit="1" customWidth="1"/>
    <col min="556" max="556" width="13.3671875" bestFit="1" customWidth="1"/>
    <col min="557" max="557" width="12.3125" bestFit="1" customWidth="1"/>
    <col min="558" max="558" width="13.3671875" bestFit="1" customWidth="1"/>
    <col min="559" max="559" width="12.3125" bestFit="1" customWidth="1"/>
    <col min="560" max="560" width="13.3671875" bestFit="1" customWidth="1"/>
    <col min="561" max="561" width="12.3125" bestFit="1" customWidth="1"/>
    <col min="562" max="568" width="13.3671875" bestFit="1" customWidth="1"/>
    <col min="569" max="570" width="14.3671875" bestFit="1" customWidth="1"/>
    <col min="571" max="573" width="13.3671875" bestFit="1" customWidth="1"/>
    <col min="574" max="578" width="14.3671875" bestFit="1" customWidth="1"/>
    <col min="579" max="580" width="13.3671875" bestFit="1" customWidth="1"/>
    <col min="581" max="582" width="14.3671875" bestFit="1" customWidth="1"/>
    <col min="583" max="583" width="13.3671875" bestFit="1" customWidth="1"/>
    <col min="584" max="585" width="12.3125" bestFit="1" customWidth="1"/>
    <col min="586" max="587" width="13.3671875" bestFit="1" customWidth="1"/>
    <col min="588" max="588" width="14.3671875" bestFit="1" customWidth="1"/>
    <col min="589" max="590" width="13.3671875" bestFit="1" customWidth="1"/>
    <col min="591" max="596" width="14.3671875" bestFit="1" customWidth="1"/>
    <col min="597" max="597" width="13.3671875" bestFit="1" customWidth="1"/>
    <col min="598" max="599" width="14.3671875" bestFit="1" customWidth="1"/>
    <col min="600" max="605" width="13.3671875" bestFit="1" customWidth="1"/>
    <col min="606" max="606" width="12.3125" bestFit="1" customWidth="1"/>
    <col min="607" max="608" width="13.3671875" bestFit="1" customWidth="1"/>
    <col min="609" max="609" width="12.3125" bestFit="1" customWidth="1"/>
    <col min="610" max="612" width="13.3671875" bestFit="1" customWidth="1"/>
    <col min="613" max="617" width="14.3671875" bestFit="1" customWidth="1"/>
    <col min="618" max="618" width="13.3671875" bestFit="1" customWidth="1"/>
    <col min="619" max="619" width="14.3671875" bestFit="1" customWidth="1"/>
    <col min="620" max="620" width="13.3671875" bestFit="1" customWidth="1"/>
    <col min="621" max="621" width="14.3671875" bestFit="1" customWidth="1"/>
    <col min="622" max="623" width="13.3671875" bestFit="1" customWidth="1"/>
    <col min="624" max="627" width="14.3671875" bestFit="1" customWidth="1"/>
    <col min="628" max="628" width="13.3671875" bestFit="1" customWidth="1"/>
    <col min="629" max="630" width="14.3671875" bestFit="1" customWidth="1"/>
    <col min="631" max="636" width="13.3671875" bestFit="1" customWidth="1"/>
    <col min="637" max="637" width="12.3125" bestFit="1" customWidth="1"/>
    <col min="638" max="638" width="14.3671875" bestFit="1" customWidth="1"/>
    <col min="639" max="640" width="13.3671875" bestFit="1" customWidth="1"/>
    <col min="641" max="644" width="14.3671875" bestFit="1" customWidth="1"/>
    <col min="645" max="645" width="13.3671875" bestFit="1" customWidth="1"/>
    <col min="646" max="646" width="14.3671875" bestFit="1" customWidth="1"/>
    <col min="647" max="648" width="13.3671875" bestFit="1" customWidth="1"/>
    <col min="649" max="650" width="14.3671875" bestFit="1" customWidth="1"/>
    <col min="651" max="651" width="13.3671875" bestFit="1" customWidth="1"/>
    <col min="652" max="655" width="12.3125" bestFit="1" customWidth="1"/>
    <col min="656" max="660" width="14.3671875" bestFit="1" customWidth="1"/>
    <col min="661" max="661" width="13.3671875" bestFit="1" customWidth="1"/>
    <col min="662" max="665" width="14.3671875" bestFit="1" customWidth="1"/>
    <col min="666" max="668" width="13.3671875" bestFit="1" customWidth="1"/>
    <col min="669" max="669" width="14.3671875" bestFit="1" customWidth="1"/>
    <col min="670" max="670" width="12.3125" bestFit="1" customWidth="1"/>
    <col min="671" max="673" width="13.3671875" bestFit="1" customWidth="1"/>
    <col min="674" max="674" width="12.3125" bestFit="1" customWidth="1"/>
    <col min="675" max="676" width="13.3671875" bestFit="1" customWidth="1"/>
    <col min="677" max="686" width="14.3671875" bestFit="1" customWidth="1"/>
    <col min="687" max="687" width="13.3671875" bestFit="1" customWidth="1"/>
    <col min="688" max="688" width="12.3125" bestFit="1" customWidth="1"/>
    <col min="689" max="693" width="13.3671875" bestFit="1" customWidth="1"/>
    <col min="694" max="702" width="14.3671875" bestFit="1" customWidth="1"/>
    <col min="703" max="703" width="13.3671875" bestFit="1" customWidth="1"/>
    <col min="704" max="704" width="12.3125" bestFit="1" customWidth="1"/>
    <col min="705" max="706" width="13.3671875" bestFit="1" customWidth="1"/>
    <col min="707" max="707" width="12.3125" bestFit="1" customWidth="1"/>
    <col min="708" max="708" width="13.3671875" bestFit="1" customWidth="1"/>
    <col min="709" max="709" width="12.3125" bestFit="1" customWidth="1"/>
    <col min="710" max="714" width="13.3671875" bestFit="1" customWidth="1"/>
    <col min="715" max="720" width="14.3671875" bestFit="1" customWidth="1"/>
    <col min="721" max="721" width="13.3671875" bestFit="1" customWidth="1"/>
    <col min="722" max="728" width="14.3671875" bestFit="1" customWidth="1"/>
    <col min="729" max="729" width="13.3671875" bestFit="1" customWidth="1"/>
    <col min="730" max="736" width="14.3671875" bestFit="1" customWidth="1"/>
    <col min="737" max="737" width="13.3671875" bestFit="1" customWidth="1"/>
    <col min="738" max="739" width="14.3671875" bestFit="1" customWidth="1"/>
    <col min="740" max="747" width="15.3671875" bestFit="1" customWidth="1"/>
    <col min="748" max="748" width="14.3671875" bestFit="1" customWidth="1"/>
    <col min="749" max="752" width="15.3671875" bestFit="1" customWidth="1"/>
    <col min="753" max="753" width="14.3671875" bestFit="1" customWidth="1"/>
    <col min="754" max="755" width="15.3671875" bestFit="1" customWidth="1"/>
    <col min="756" max="756" width="14.3671875" bestFit="1" customWidth="1"/>
    <col min="757" max="759" width="15.3671875" bestFit="1" customWidth="1"/>
    <col min="760" max="760" width="14.3671875" bestFit="1" customWidth="1"/>
    <col min="761" max="761" width="15.3671875" bestFit="1" customWidth="1"/>
    <col min="762" max="762" width="14.3671875" bestFit="1" customWidth="1"/>
    <col min="763" max="763" width="15.3671875" bestFit="1" customWidth="1"/>
    <col min="764" max="766" width="14.3671875" bestFit="1" customWidth="1"/>
    <col min="767" max="768" width="13.3671875" bestFit="1" customWidth="1"/>
    <col min="769" max="769" width="14.3671875" bestFit="1" customWidth="1"/>
    <col min="770" max="770" width="15.3671875" bestFit="1" customWidth="1"/>
    <col min="771" max="771" width="14.3671875" bestFit="1" customWidth="1"/>
    <col min="772" max="773" width="15.3671875" bestFit="1" customWidth="1"/>
    <col min="774" max="775" width="14.3671875" bestFit="1" customWidth="1"/>
    <col min="776" max="777" width="15.3671875" bestFit="1" customWidth="1"/>
    <col min="778" max="778" width="14.3671875" bestFit="1" customWidth="1"/>
    <col min="779" max="781" width="15.3671875" bestFit="1" customWidth="1"/>
    <col min="782" max="783" width="14.3671875" bestFit="1" customWidth="1"/>
    <col min="784" max="784" width="15.3671875" bestFit="1" customWidth="1"/>
    <col min="785" max="785" width="14.3671875" bestFit="1" customWidth="1"/>
    <col min="786" max="787" width="15.3671875" bestFit="1" customWidth="1"/>
    <col min="788" max="789" width="14.3671875" bestFit="1" customWidth="1"/>
    <col min="790" max="790" width="13.3671875" bestFit="1" customWidth="1"/>
    <col min="791" max="791" width="14.3671875" bestFit="1" customWidth="1"/>
    <col min="792" max="792" width="13.3671875" bestFit="1" customWidth="1"/>
    <col min="793" max="794" width="14.3671875" bestFit="1" customWidth="1"/>
    <col min="795" max="795" width="13.3671875" bestFit="1" customWidth="1"/>
    <col min="796" max="796" width="14.3671875" bestFit="1" customWidth="1"/>
    <col min="797" max="806" width="15.3671875" bestFit="1" customWidth="1"/>
    <col min="807" max="807" width="14.3671875" bestFit="1" customWidth="1"/>
    <col min="808" max="808" width="12.3125" bestFit="1" customWidth="1"/>
    <col min="809" max="815" width="13.3671875" bestFit="1" customWidth="1"/>
    <col min="816" max="816" width="12.3125" bestFit="1" customWidth="1"/>
    <col min="817" max="817" width="13.3671875" bestFit="1" customWidth="1"/>
    <col min="818" max="825" width="14.3671875" bestFit="1" customWidth="1"/>
    <col min="826" max="827" width="13.3671875" bestFit="1" customWidth="1"/>
    <col min="828" max="834" width="14.3671875" bestFit="1" customWidth="1"/>
    <col min="835" max="835" width="13.3671875" bestFit="1" customWidth="1"/>
    <col min="836" max="837" width="14.3671875" bestFit="1" customWidth="1"/>
    <col min="838" max="838" width="13.3671875" bestFit="1" customWidth="1"/>
    <col min="839" max="841" width="12.3125" bestFit="1" customWidth="1"/>
    <col min="842" max="842" width="13.3671875" bestFit="1" customWidth="1"/>
    <col min="843" max="843" width="14.3671875" bestFit="1" customWidth="1"/>
    <col min="844" max="847" width="13.3671875" bestFit="1" customWidth="1"/>
    <col min="848" max="850" width="14.3671875" bestFit="1" customWidth="1"/>
    <col min="851" max="851" width="13.3671875" bestFit="1" customWidth="1"/>
    <col min="852" max="852" width="14.3671875" bestFit="1" customWidth="1"/>
    <col min="853" max="855" width="13.3671875" bestFit="1" customWidth="1"/>
    <col min="856" max="856" width="14.3671875" bestFit="1" customWidth="1"/>
    <col min="857" max="857" width="13.3671875" bestFit="1" customWidth="1"/>
    <col min="858" max="858" width="14.3671875" bestFit="1" customWidth="1"/>
    <col min="859" max="860" width="13.3671875" bestFit="1" customWidth="1"/>
    <col min="861" max="861" width="12.3125" bestFit="1" customWidth="1"/>
    <col min="862" max="862" width="13.3671875" bestFit="1" customWidth="1"/>
    <col min="863" max="864" width="14.3671875" bestFit="1" customWidth="1"/>
    <col min="865" max="865" width="13.3671875" bestFit="1" customWidth="1"/>
    <col min="866" max="870" width="14.3671875" bestFit="1" customWidth="1"/>
    <col min="871" max="871" width="13.3671875" bestFit="1" customWidth="1"/>
    <col min="872" max="882" width="14.3671875" bestFit="1" customWidth="1"/>
    <col min="883" max="883" width="13.3671875" bestFit="1" customWidth="1"/>
    <col min="884" max="885" width="14.3671875" bestFit="1" customWidth="1"/>
    <col min="886" max="886" width="12.3125" bestFit="1" customWidth="1"/>
    <col min="887" max="895" width="13.3671875" bestFit="1" customWidth="1"/>
    <col min="896" max="896" width="12.3125" bestFit="1" customWidth="1"/>
    <col min="897" max="898" width="13.3671875" bestFit="1" customWidth="1"/>
    <col min="899" max="899" width="12.3125" bestFit="1" customWidth="1"/>
    <col min="900" max="901" width="13.3671875" bestFit="1" customWidth="1"/>
    <col min="902" max="902" width="14.3671875" bestFit="1" customWidth="1"/>
    <col min="903" max="903" width="13.3671875" bestFit="1" customWidth="1"/>
    <col min="904" max="905" width="14.3671875" bestFit="1" customWidth="1"/>
    <col min="906" max="906" width="13.3671875" bestFit="1" customWidth="1"/>
    <col min="907" max="912" width="14.3671875" bestFit="1" customWidth="1"/>
    <col min="913" max="913" width="13.3671875" bestFit="1" customWidth="1"/>
    <col min="914" max="921" width="14.3671875" bestFit="1" customWidth="1"/>
    <col min="922" max="922" width="13.3671875" bestFit="1" customWidth="1"/>
    <col min="923" max="924" width="14.3671875" bestFit="1" customWidth="1"/>
    <col min="925" max="925" width="13.3671875" bestFit="1" customWidth="1"/>
    <col min="926" max="929" width="14.3671875" bestFit="1" customWidth="1"/>
    <col min="930" max="930" width="13.3671875" bestFit="1" customWidth="1"/>
    <col min="931" max="933" width="14.3671875" bestFit="1" customWidth="1"/>
    <col min="934" max="934" width="12.3125" bestFit="1" customWidth="1"/>
    <col min="935" max="945" width="13.3671875" bestFit="1" customWidth="1"/>
    <col min="946" max="946" width="12.3125" bestFit="1" customWidth="1"/>
    <col min="947" max="956" width="13.3671875" bestFit="1" customWidth="1"/>
    <col min="957" max="959" width="14.3671875" bestFit="1" customWidth="1"/>
    <col min="960" max="960" width="13.3671875" bestFit="1" customWidth="1"/>
    <col min="961" max="964" width="14.3671875" bestFit="1" customWidth="1"/>
    <col min="965" max="966" width="13.3671875" bestFit="1" customWidth="1"/>
    <col min="967" max="974" width="14.3671875" bestFit="1" customWidth="1"/>
    <col min="975" max="977" width="13.3671875" bestFit="1" customWidth="1"/>
    <col min="978" max="981" width="14.3671875" bestFit="1" customWidth="1"/>
    <col min="982" max="983" width="13.3671875" bestFit="1" customWidth="1"/>
    <col min="984" max="988" width="14.3671875" bestFit="1" customWidth="1"/>
    <col min="989" max="991" width="13.3671875" bestFit="1" customWidth="1"/>
    <col min="992" max="996" width="14.3671875" bestFit="1" customWidth="1"/>
    <col min="997" max="998" width="13.3671875" bestFit="1" customWidth="1"/>
    <col min="999" max="1015" width="14.3671875" bestFit="1" customWidth="1"/>
    <col min="1016" max="1016" width="13.3671875" bestFit="1" customWidth="1"/>
    <col min="1017" max="1018" width="14.3671875" bestFit="1" customWidth="1"/>
    <col min="1019" max="1020" width="13.3671875" bestFit="1" customWidth="1"/>
    <col min="1021" max="1023" width="14.3671875" bestFit="1" customWidth="1"/>
    <col min="1024" max="1026" width="13.3671875" bestFit="1" customWidth="1"/>
    <col min="1027" max="1029" width="14.3671875" bestFit="1" customWidth="1"/>
    <col min="1030" max="1030" width="12.3125" bestFit="1" customWidth="1"/>
    <col min="1031" max="1033" width="13.3671875" bestFit="1" customWidth="1"/>
    <col min="1034" max="1034" width="12.3125" bestFit="1" customWidth="1"/>
    <col min="1035" max="1038" width="13.3671875" bestFit="1" customWidth="1"/>
    <col min="1039" max="1041" width="12.3125" bestFit="1" customWidth="1"/>
    <col min="1042" max="1045" width="13.3671875" bestFit="1" customWidth="1"/>
    <col min="1046" max="1047" width="12.3125" bestFit="1" customWidth="1"/>
    <col min="1048" max="1056" width="13.3671875" bestFit="1" customWidth="1"/>
    <col min="1057" max="1057" width="12.3125" bestFit="1" customWidth="1"/>
    <col min="1058" max="1063" width="13.3671875" bestFit="1" customWidth="1"/>
    <col min="1064" max="1068" width="14.3671875" bestFit="1" customWidth="1"/>
    <col min="1069" max="1069" width="13.3671875" bestFit="1" customWidth="1"/>
    <col min="1070" max="1075" width="14.3671875" bestFit="1" customWidth="1"/>
    <col min="1076" max="1076" width="13.3671875" bestFit="1" customWidth="1"/>
    <col min="1077" max="1081" width="14.3671875" bestFit="1" customWidth="1"/>
    <col min="1082" max="1083" width="13.3671875" bestFit="1" customWidth="1"/>
    <col min="1084" max="1087" width="14.3671875" bestFit="1" customWidth="1"/>
    <col min="1088" max="1088" width="13.3671875" bestFit="1" customWidth="1"/>
    <col min="1089" max="1092" width="14.3671875" bestFit="1" customWidth="1"/>
    <col min="1093" max="1094" width="13.3671875" bestFit="1" customWidth="1"/>
    <col min="1095" max="1098" width="14.3671875" bestFit="1" customWidth="1"/>
    <col min="1099" max="1102" width="13.3671875" bestFit="1" customWidth="1"/>
    <col min="1103" max="1105" width="14.3671875" bestFit="1" customWidth="1"/>
    <col min="1106" max="1106" width="13.3671875" bestFit="1" customWidth="1"/>
    <col min="1107" max="1114" width="14.3671875" bestFit="1" customWidth="1"/>
    <col min="1115" max="1115" width="13.3671875" bestFit="1" customWidth="1"/>
    <col min="1116" max="1133" width="14.3671875" bestFit="1" customWidth="1"/>
    <col min="1134" max="1136" width="12.3125" bestFit="1" customWidth="1"/>
    <col min="1137" max="1137" width="13.3671875" bestFit="1" customWidth="1"/>
    <col min="1138" max="1138" width="12.3125" bestFit="1" customWidth="1"/>
    <col min="1139" max="1142" width="13.3671875" bestFit="1" customWidth="1"/>
    <col min="1143" max="1143" width="12.3125" bestFit="1" customWidth="1"/>
    <col min="1144" max="1153" width="13.3671875" bestFit="1" customWidth="1"/>
    <col min="1154" max="1154" width="12.3125" bestFit="1" customWidth="1"/>
    <col min="1155" max="1163" width="13.3671875" bestFit="1" customWidth="1"/>
    <col min="1164" max="1164" width="12.3125" bestFit="1" customWidth="1"/>
    <col min="1165" max="1181" width="13.3671875" bestFit="1" customWidth="1"/>
    <col min="1182" max="1187" width="14.3671875" bestFit="1" customWidth="1"/>
    <col min="1188" max="1188" width="13.3671875" bestFit="1" customWidth="1"/>
    <col min="1189" max="1197" width="14.3671875" bestFit="1" customWidth="1"/>
    <col min="1198" max="1198" width="13.3671875" bestFit="1" customWidth="1"/>
    <col min="1199" max="1200" width="14.3671875" bestFit="1" customWidth="1"/>
    <col min="1201" max="1201" width="13.3671875" bestFit="1" customWidth="1"/>
    <col min="1202" max="1204" width="14.3671875" bestFit="1" customWidth="1"/>
    <col min="1205" max="1206" width="13.3671875" bestFit="1" customWidth="1"/>
    <col min="1207" max="1211" width="14.3671875" bestFit="1" customWidth="1"/>
    <col min="1212" max="1212" width="13.3671875" bestFit="1" customWidth="1"/>
    <col min="1213" max="1220" width="14.3671875" bestFit="1" customWidth="1"/>
    <col min="1221" max="1221" width="13.3671875" bestFit="1" customWidth="1"/>
    <col min="1222" max="1225" width="14.3671875" bestFit="1" customWidth="1"/>
    <col min="1226" max="1227" width="13.3671875" bestFit="1" customWidth="1"/>
    <col min="1228" max="1231" width="14.3671875" bestFit="1" customWidth="1"/>
    <col min="1232" max="1232" width="13.3671875" bestFit="1" customWidth="1"/>
    <col min="1233" max="1236" width="14.3671875" bestFit="1" customWidth="1"/>
    <col min="1237" max="1239" width="13.3671875" bestFit="1" customWidth="1"/>
    <col min="1240" max="1241" width="14.3671875" bestFit="1" customWidth="1"/>
    <col min="1242" max="1243" width="13.3671875" bestFit="1" customWidth="1"/>
    <col min="1244" max="1249" width="14.3671875" bestFit="1" customWidth="1"/>
    <col min="1250" max="1252" width="13.3671875" bestFit="1" customWidth="1"/>
    <col min="1253" max="1256" width="14.3671875" bestFit="1" customWidth="1"/>
    <col min="1257" max="1257" width="13.3671875" bestFit="1" customWidth="1"/>
    <col min="1258" max="1262" width="14.3671875" bestFit="1" customWidth="1"/>
    <col min="1263" max="1263" width="13.3671875" bestFit="1" customWidth="1"/>
    <col min="1264" max="1269" width="14.3671875" bestFit="1" customWidth="1"/>
    <col min="1270" max="1270" width="13.3671875" bestFit="1" customWidth="1"/>
    <col min="1271" max="1273" width="14.3671875" bestFit="1" customWidth="1"/>
    <col min="1274" max="1274" width="13.3671875" bestFit="1" customWidth="1"/>
    <col min="1275" max="1278" width="14.3671875" bestFit="1" customWidth="1"/>
    <col min="1279" max="1279" width="13.3671875" bestFit="1" customWidth="1"/>
    <col min="1280" max="1281" width="14.3671875" bestFit="1" customWidth="1"/>
    <col min="1282" max="1283" width="13.3671875" bestFit="1" customWidth="1"/>
    <col min="1284" max="1285" width="14.3671875" bestFit="1" customWidth="1"/>
    <col min="1286" max="1286" width="13.3671875" bestFit="1" customWidth="1"/>
    <col min="1287" max="1292" width="14.3671875" bestFit="1" customWidth="1"/>
    <col min="1293" max="1297" width="13.3671875" bestFit="1" customWidth="1"/>
    <col min="1298" max="1298" width="12.3125" bestFit="1" customWidth="1"/>
    <col min="1299" max="1299" width="13.3671875" bestFit="1" customWidth="1"/>
    <col min="1300" max="1300" width="12.3125" bestFit="1" customWidth="1"/>
    <col min="1301" max="1307" width="13.3671875" bestFit="1" customWidth="1"/>
    <col min="1308" max="1308" width="12.3125" bestFit="1" customWidth="1"/>
    <col min="1309" max="1311" width="13.3671875" bestFit="1" customWidth="1"/>
    <col min="1312" max="1312" width="12.3125" bestFit="1" customWidth="1"/>
    <col min="1313" max="1313" width="13.3671875" bestFit="1" customWidth="1"/>
    <col min="1314" max="1316" width="12.3125" bestFit="1" customWidth="1"/>
    <col min="1317" max="1321" width="13.3671875" bestFit="1" customWidth="1"/>
    <col min="1322" max="1327" width="14.3671875" bestFit="1" customWidth="1"/>
    <col min="1328" max="1329" width="13.3671875" bestFit="1" customWidth="1"/>
    <col min="1330" max="1336" width="14.3671875" bestFit="1" customWidth="1"/>
    <col min="1337" max="1337" width="13.3671875" bestFit="1" customWidth="1"/>
    <col min="1338" max="1343" width="14.3671875" bestFit="1" customWidth="1"/>
    <col min="1344" max="1344" width="13.3671875" bestFit="1" customWidth="1"/>
    <col min="1345" max="1347" width="14.3671875" bestFit="1" customWidth="1"/>
    <col min="1348" max="1348" width="13.3671875" bestFit="1" customWidth="1"/>
    <col min="1349" max="1363" width="14.3671875" bestFit="1" customWidth="1"/>
    <col min="1364" max="1364" width="13.3671875" bestFit="1" customWidth="1"/>
    <col min="1365" max="1368" width="14.3671875" bestFit="1" customWidth="1"/>
    <col min="1369" max="1370" width="13.3671875" bestFit="1" customWidth="1"/>
    <col min="1371" max="1371" width="14.3671875" bestFit="1" customWidth="1"/>
    <col min="1372" max="1372" width="13.3671875" bestFit="1" customWidth="1"/>
    <col min="1373" max="1376" width="14.3671875" bestFit="1" customWidth="1"/>
    <col min="1377" max="1377" width="13.3671875" bestFit="1" customWidth="1"/>
    <col min="1378" max="1381" width="14.3671875" bestFit="1" customWidth="1"/>
    <col min="1382" max="1382" width="13.3671875" bestFit="1" customWidth="1"/>
    <col min="1383" max="1387" width="14.3671875" bestFit="1" customWidth="1"/>
    <col min="1388" max="1389" width="13.3671875" bestFit="1" customWidth="1"/>
    <col min="1390" max="1392" width="14.3671875" bestFit="1" customWidth="1"/>
    <col min="1393" max="1394" width="13.3671875" bestFit="1" customWidth="1"/>
    <col min="1395" max="1398" width="14.3671875" bestFit="1" customWidth="1"/>
    <col min="1399" max="1399" width="13.3671875" bestFit="1" customWidth="1"/>
    <col min="1400" max="1403" width="14.3671875" bestFit="1" customWidth="1"/>
    <col min="1404" max="1404" width="13.3671875" bestFit="1" customWidth="1"/>
    <col min="1405" max="1405" width="12.3125" bestFit="1" customWidth="1"/>
    <col min="1406" max="1408" width="13.3671875" bestFit="1" customWidth="1"/>
    <col min="1409" max="1409" width="12.3125" bestFit="1" customWidth="1"/>
    <col min="1410" max="1412" width="13.3671875" bestFit="1" customWidth="1"/>
    <col min="1413" max="1415" width="12.3125" bestFit="1" customWidth="1"/>
    <col min="1416" max="1420" width="13.3671875" bestFit="1" customWidth="1"/>
    <col min="1421" max="1421" width="12.3125" bestFit="1" customWidth="1"/>
    <col min="1422" max="1422" width="13.3671875" bestFit="1" customWidth="1"/>
    <col min="1423" max="1425" width="12.3125" bestFit="1" customWidth="1"/>
    <col min="1426" max="1431" width="13.3671875" bestFit="1" customWidth="1"/>
    <col min="1432" max="1433" width="14.3671875" bestFit="1" customWidth="1"/>
    <col min="1434" max="1435" width="13.3671875" bestFit="1" customWidth="1"/>
    <col min="1436" max="1439" width="14.3671875" bestFit="1" customWidth="1"/>
    <col min="1440" max="1440" width="13.3671875" bestFit="1" customWidth="1"/>
    <col min="1441" max="1444" width="14.3671875" bestFit="1" customWidth="1"/>
    <col min="1445" max="1445" width="13.3671875" bestFit="1" customWidth="1"/>
    <col min="1446" max="1446" width="14.3671875" bestFit="1" customWidth="1"/>
    <col min="1447" max="1447" width="13.3671875" bestFit="1" customWidth="1"/>
    <col min="1448" max="1451" width="14.3671875" bestFit="1" customWidth="1"/>
    <col min="1452" max="1452" width="13.3671875" bestFit="1" customWidth="1"/>
    <col min="1453" max="1453" width="14.3671875" bestFit="1" customWidth="1"/>
    <col min="1454" max="1454" width="13.3671875" bestFit="1" customWidth="1"/>
    <col min="1455" max="1456" width="14.3671875" bestFit="1" customWidth="1"/>
    <col min="1457" max="1458" width="13.3671875" bestFit="1" customWidth="1"/>
    <col min="1459" max="1461" width="14.3671875" bestFit="1" customWidth="1"/>
    <col min="1462" max="1463" width="13.3671875" bestFit="1" customWidth="1"/>
    <col min="1464" max="1466" width="14.3671875" bestFit="1" customWidth="1"/>
    <col min="1467" max="1467" width="13.3671875" bestFit="1" customWidth="1"/>
    <col min="1468" max="1485" width="14.3671875" bestFit="1" customWidth="1"/>
    <col min="1486" max="1486" width="13.3671875" bestFit="1" customWidth="1"/>
    <col min="1487" max="1489" width="14.3671875" bestFit="1" customWidth="1"/>
    <col min="1490" max="1492" width="13.3671875" bestFit="1" customWidth="1"/>
    <col min="1493" max="1494" width="14.3671875" bestFit="1" customWidth="1"/>
    <col min="1495" max="1496" width="13.3671875" bestFit="1" customWidth="1"/>
    <col min="1497" max="1507" width="14.3671875" bestFit="1" customWidth="1"/>
    <col min="1508" max="1508" width="13.3671875" bestFit="1" customWidth="1"/>
    <col min="1509" max="1509" width="14.3671875" bestFit="1" customWidth="1"/>
    <col min="1510" max="1510" width="13.3671875" bestFit="1" customWidth="1"/>
    <col min="1511" max="1512" width="14.3671875" bestFit="1" customWidth="1"/>
    <col min="1513" max="1515" width="13.3671875" bestFit="1" customWidth="1"/>
    <col min="1516" max="1517" width="14.3671875" bestFit="1" customWidth="1"/>
    <col min="1518" max="1521" width="15.3671875" bestFit="1" customWidth="1"/>
    <col min="1522" max="1522" width="14.3671875" bestFit="1" customWidth="1"/>
    <col min="1523" max="1529" width="15.3671875" bestFit="1" customWidth="1"/>
    <col min="1530" max="1530" width="14.3671875" bestFit="1" customWidth="1"/>
    <col min="1531" max="1537" width="15.3671875" bestFit="1" customWidth="1"/>
    <col min="1538" max="1541" width="14.3671875" bestFit="1" customWidth="1"/>
    <col min="1542" max="1545" width="15.3671875" bestFit="1" customWidth="1"/>
    <col min="1546" max="1547" width="14.3671875" bestFit="1" customWidth="1"/>
    <col min="1548" max="1550" width="15.3671875" bestFit="1" customWidth="1"/>
    <col min="1551" max="1554" width="14.3671875" bestFit="1" customWidth="1"/>
    <col min="1555" max="1557" width="15.3671875" bestFit="1" customWidth="1"/>
    <col min="1558" max="1559" width="14.3671875" bestFit="1" customWidth="1"/>
    <col min="1560" max="1563" width="15.3671875" bestFit="1" customWidth="1"/>
    <col min="1564" max="1564" width="14.3671875" bestFit="1" customWidth="1"/>
    <col min="1565" max="1571" width="15.3671875" bestFit="1" customWidth="1"/>
    <col min="1572" max="1573" width="14.3671875" bestFit="1" customWidth="1"/>
    <col min="1574" max="1574" width="15.3671875" bestFit="1" customWidth="1"/>
    <col min="1575" max="1576" width="14.3671875" bestFit="1" customWidth="1"/>
    <col min="1577" max="1582" width="15.3671875" bestFit="1" customWidth="1"/>
    <col min="1583" max="1583" width="14.3671875" bestFit="1" customWidth="1"/>
    <col min="1584" max="1586" width="15.3671875" bestFit="1" customWidth="1"/>
    <col min="1587" max="1587" width="14.3671875" bestFit="1" customWidth="1"/>
    <col min="1588" max="1593" width="15.3671875" bestFit="1" customWidth="1"/>
    <col min="1594" max="1594" width="14.3671875" bestFit="1" customWidth="1"/>
    <col min="1595" max="1603" width="15.3671875" bestFit="1" customWidth="1"/>
    <col min="1604" max="1605" width="14.3671875" bestFit="1" customWidth="1"/>
    <col min="1606" max="1608" width="15.3671875" bestFit="1" customWidth="1"/>
    <col min="1609" max="1611" width="14.3671875" bestFit="1" customWidth="1"/>
    <col min="1612" max="1615" width="13.3671875" bestFit="1" customWidth="1"/>
    <col min="1616" max="1619" width="14.3671875" bestFit="1" customWidth="1"/>
    <col min="1620" max="1620" width="13.3671875" bestFit="1" customWidth="1"/>
    <col min="1621" max="1623" width="14.3671875" bestFit="1" customWidth="1"/>
    <col min="1624" max="1625" width="13.3671875" bestFit="1" customWidth="1"/>
    <col min="1626" max="1631" width="14.3671875" bestFit="1" customWidth="1"/>
    <col min="1632" max="1634" width="13.3671875" bestFit="1" customWidth="1"/>
    <col min="1635" max="1639" width="14.3671875" bestFit="1" customWidth="1"/>
    <col min="1640" max="1640" width="13.3671875" bestFit="1" customWidth="1"/>
    <col min="1641" max="1642" width="14.3671875" bestFit="1" customWidth="1"/>
    <col min="1643" max="1646" width="15.3671875" bestFit="1" customWidth="1"/>
    <col min="1647" max="1647" width="14.3671875" bestFit="1" customWidth="1"/>
    <col min="1648" max="1652" width="15.3671875" bestFit="1" customWidth="1"/>
    <col min="1653" max="1653" width="14.3671875" bestFit="1" customWidth="1"/>
    <col min="1654" max="1655" width="15.3671875" bestFit="1" customWidth="1"/>
    <col min="1656" max="1657" width="14.3671875" bestFit="1" customWidth="1"/>
    <col min="1658" max="1661" width="15.3671875" bestFit="1" customWidth="1"/>
    <col min="1662" max="1662" width="14.3671875" bestFit="1" customWidth="1"/>
    <col min="1663" max="1663" width="15.3671875" bestFit="1" customWidth="1"/>
    <col min="1664" max="1665" width="14.3671875" bestFit="1" customWidth="1"/>
    <col min="1666" max="1667" width="15.3671875" bestFit="1" customWidth="1"/>
    <col min="1668" max="1668" width="14.3671875" bestFit="1" customWidth="1"/>
    <col min="1669" max="1671" width="15.3671875" bestFit="1" customWidth="1"/>
    <col min="1672" max="1673" width="14.3671875" bestFit="1" customWidth="1"/>
    <col min="1674" max="1675" width="15.3671875" bestFit="1" customWidth="1"/>
    <col min="1676" max="1676" width="14.3671875" bestFit="1" customWidth="1"/>
    <col min="1677" max="1679" width="15.3671875" bestFit="1" customWidth="1"/>
    <col min="1680" max="1681" width="14.3671875" bestFit="1" customWidth="1"/>
    <col min="1682" max="1685" width="15.3671875" bestFit="1" customWidth="1"/>
    <col min="1686" max="1687" width="14.3671875" bestFit="1" customWidth="1"/>
    <col min="1688" max="1691" width="15.3671875" bestFit="1" customWidth="1"/>
    <col min="1692" max="1692" width="14.3671875" bestFit="1" customWidth="1"/>
    <col min="1693" max="1694" width="15.3671875" bestFit="1" customWidth="1"/>
    <col min="1695" max="1695" width="14.3671875" bestFit="1" customWidth="1"/>
    <col min="1696" max="1696" width="15.3671875" bestFit="1" customWidth="1"/>
    <col min="1697" max="1697" width="14.3671875" bestFit="1" customWidth="1"/>
    <col min="1698" max="1703" width="15.3671875" bestFit="1" customWidth="1"/>
    <col min="1704" max="1704" width="13.3671875" bestFit="1" customWidth="1"/>
    <col min="1705" max="1711" width="14.3671875" bestFit="1" customWidth="1"/>
    <col min="1712" max="1714" width="13.3671875" bestFit="1" customWidth="1"/>
    <col min="1715" max="1720" width="14.3671875" bestFit="1" customWidth="1"/>
    <col min="1721" max="1721" width="13.3671875" bestFit="1" customWidth="1"/>
    <col min="1722" max="1722" width="14.3671875" bestFit="1" customWidth="1"/>
    <col min="1723" max="1724" width="13.3671875" bestFit="1" customWidth="1"/>
    <col min="1725" max="1726" width="14.3671875" bestFit="1" customWidth="1"/>
    <col min="1727" max="1727" width="13.3671875" bestFit="1" customWidth="1"/>
    <col min="1728" max="1730" width="14.3671875" bestFit="1" customWidth="1"/>
    <col min="1731" max="1731" width="13.3671875" bestFit="1" customWidth="1"/>
    <col min="1732" max="1733" width="14.3671875" bestFit="1" customWidth="1"/>
    <col min="1734" max="1734" width="13.3671875" bestFit="1" customWidth="1"/>
    <col min="1735" max="1741" width="14.3671875" bestFit="1" customWidth="1"/>
    <col min="1742" max="1743" width="15.3671875" bestFit="1" customWidth="1"/>
    <col min="1744" max="1744" width="14.3671875" bestFit="1" customWidth="1"/>
    <col min="1745" max="1745" width="15.3671875" bestFit="1" customWidth="1"/>
    <col min="1746" max="1746" width="14.3671875" bestFit="1" customWidth="1"/>
    <col min="1747" max="1751" width="15.3671875" bestFit="1" customWidth="1"/>
    <col min="1752" max="1752" width="14.3671875" bestFit="1" customWidth="1"/>
    <col min="1753" max="1763" width="15.3671875" bestFit="1" customWidth="1"/>
    <col min="1764" max="1764" width="14.3671875" bestFit="1" customWidth="1"/>
    <col min="1765" max="1766" width="15.3671875" bestFit="1" customWidth="1"/>
    <col min="1767" max="1767" width="14.3671875" bestFit="1" customWidth="1"/>
    <col min="1768" max="1769" width="15.3671875" bestFit="1" customWidth="1"/>
    <col min="1770" max="1770" width="14.3671875" bestFit="1" customWidth="1"/>
    <col min="1771" max="1774" width="15.3671875" bestFit="1" customWidth="1"/>
    <col min="1775" max="1775" width="14.3671875" bestFit="1" customWidth="1"/>
    <col min="1776" max="1776" width="15.3671875" bestFit="1" customWidth="1"/>
    <col min="1777" max="1777" width="14.3671875" bestFit="1" customWidth="1"/>
    <col min="1778" max="1783" width="15.3671875" bestFit="1" customWidth="1"/>
    <col min="1784" max="1785" width="12.3125" bestFit="1" customWidth="1"/>
    <col min="1786" max="1786" width="13.3671875" bestFit="1" customWidth="1"/>
    <col min="1787" max="1787" width="12.3125" bestFit="1" customWidth="1"/>
    <col min="1788" max="1795" width="13.3671875" bestFit="1" customWidth="1"/>
    <col min="1796" max="1796" width="12.3125" bestFit="1" customWidth="1"/>
    <col min="1797" max="1800" width="13.3671875" bestFit="1" customWidth="1"/>
    <col min="1801" max="1802" width="12.3125" bestFit="1" customWidth="1"/>
    <col min="1803" max="1804" width="13.3671875" bestFit="1" customWidth="1"/>
    <col min="1805" max="1805" width="14.3671875" bestFit="1" customWidth="1"/>
    <col min="1806" max="1807" width="13.3671875" bestFit="1" customWidth="1"/>
    <col min="1808" max="1819" width="14.3671875" bestFit="1" customWidth="1"/>
    <col min="1820" max="1820" width="13.3671875" bestFit="1" customWidth="1"/>
    <col min="1821" max="1835" width="14.3671875" bestFit="1" customWidth="1"/>
    <col min="1836" max="1837" width="13.3671875" bestFit="1" customWidth="1"/>
    <col min="1838" max="1839" width="14.3671875" bestFit="1" customWidth="1"/>
    <col min="1840" max="1841" width="13.3671875" bestFit="1" customWidth="1"/>
    <col min="1842" max="1842" width="14.3671875" bestFit="1" customWidth="1"/>
    <col min="1843" max="1843" width="13.3671875" bestFit="1" customWidth="1"/>
    <col min="1844" max="1848" width="14.3671875" bestFit="1" customWidth="1"/>
    <col min="1849" max="1850" width="13.3671875" bestFit="1" customWidth="1"/>
    <col min="1851" max="1851" width="14.3671875" bestFit="1" customWidth="1"/>
    <col min="1852" max="1853" width="13.3671875" bestFit="1" customWidth="1"/>
    <col min="1854" max="1858" width="14.3671875" bestFit="1" customWidth="1"/>
    <col min="1859" max="1861" width="13.3671875" bestFit="1" customWidth="1"/>
    <col min="1862" max="1864" width="14.3671875" bestFit="1" customWidth="1"/>
    <col min="1865" max="1865" width="13.3671875" bestFit="1" customWidth="1"/>
    <col min="1866" max="1866" width="14.3671875" bestFit="1" customWidth="1"/>
    <col min="1867" max="1868" width="13.3671875" bestFit="1" customWidth="1"/>
    <col min="1869" max="1869" width="14.3671875" bestFit="1" customWidth="1"/>
    <col min="1870" max="1872" width="13.3671875" bestFit="1" customWidth="1"/>
    <col min="1873" max="1881" width="14.3671875" bestFit="1" customWidth="1"/>
    <col min="1882" max="1883" width="13.3671875" bestFit="1" customWidth="1"/>
    <col min="1884" max="1887" width="14.3671875" bestFit="1" customWidth="1"/>
    <col min="1888" max="1889" width="13.3671875" bestFit="1" customWidth="1"/>
    <col min="1890" max="1893" width="14.3671875" bestFit="1" customWidth="1"/>
    <col min="1894" max="1894" width="13.3671875" bestFit="1" customWidth="1"/>
    <col min="1895" max="1899" width="14.3671875" bestFit="1" customWidth="1"/>
    <col min="1900" max="1900" width="13.3671875" bestFit="1" customWidth="1"/>
    <col min="1901" max="1901" width="12.3125" bestFit="1" customWidth="1"/>
    <col min="1902" max="1903" width="13.3671875" bestFit="1" customWidth="1"/>
    <col min="1904" max="1904" width="12.3125" bestFit="1" customWidth="1"/>
    <col min="1905" max="1912" width="13.3671875" bestFit="1" customWidth="1"/>
    <col min="1913" max="1914" width="12.3125" bestFit="1" customWidth="1"/>
    <col min="1915" max="1919" width="13.3671875" bestFit="1" customWidth="1"/>
    <col min="1920" max="1921" width="12.3125" bestFit="1" customWidth="1"/>
    <col min="1922" max="1924" width="13.3671875" bestFit="1" customWidth="1"/>
    <col min="1925" max="1925" width="12.3125" bestFit="1" customWidth="1"/>
    <col min="1926" max="1927" width="13.3671875" bestFit="1" customWidth="1"/>
    <col min="1928" max="1928" width="12.3125" bestFit="1" customWidth="1"/>
    <col min="1929" max="1929" width="13.3671875" bestFit="1" customWidth="1"/>
    <col min="1930" max="1931" width="12.3125" bestFit="1" customWidth="1"/>
    <col min="1932" max="1936" width="13.3671875" bestFit="1" customWidth="1"/>
    <col min="1937" max="1941" width="14.3671875" bestFit="1" customWidth="1"/>
    <col min="1942" max="1942" width="13.3671875" bestFit="1" customWidth="1"/>
    <col min="1943" max="1943" width="14.3671875" bestFit="1" customWidth="1"/>
    <col min="1944" max="1947" width="13.3671875" bestFit="1" customWidth="1"/>
    <col min="1948" max="1951" width="14.3671875" bestFit="1" customWidth="1"/>
    <col min="1952" max="1952" width="13.3671875" bestFit="1" customWidth="1"/>
    <col min="1953" max="1957" width="14.3671875" bestFit="1" customWidth="1"/>
    <col min="1958" max="1959" width="13.3671875" bestFit="1" customWidth="1"/>
    <col min="1960" max="1960" width="14.3671875" bestFit="1" customWidth="1"/>
    <col min="1961" max="1961" width="13.3671875" bestFit="1" customWidth="1"/>
    <col min="1962" max="1968" width="14.3671875" bestFit="1" customWidth="1"/>
    <col min="1969" max="1972" width="13.3671875" bestFit="1" customWidth="1"/>
    <col min="1973" max="1979" width="14.3671875" bestFit="1" customWidth="1"/>
    <col min="1980" max="1980" width="13.3671875" bestFit="1" customWidth="1"/>
    <col min="1981" max="1982" width="14.3671875" bestFit="1" customWidth="1"/>
    <col min="1983" max="1983" width="13.3671875" bestFit="1" customWidth="1"/>
    <col min="1984" max="1987" width="14.3671875" bestFit="1" customWidth="1"/>
    <col min="1988" max="1990" width="13.3671875" bestFit="1" customWidth="1"/>
    <col min="1991" max="1991" width="14.3671875" bestFit="1" customWidth="1"/>
    <col min="1992" max="1993" width="13.3671875" bestFit="1" customWidth="1"/>
    <col min="1994" max="1995" width="14.3671875" bestFit="1" customWidth="1"/>
    <col min="1996" max="1997" width="13.3671875" bestFit="1" customWidth="1"/>
    <col min="1998" max="2003" width="14.3671875" bestFit="1" customWidth="1"/>
    <col min="2004" max="2005" width="13.3671875" bestFit="1" customWidth="1"/>
    <col min="2006" max="2008" width="14.3671875" bestFit="1" customWidth="1"/>
    <col min="2009" max="2012" width="13.3671875" bestFit="1" customWidth="1"/>
    <col min="2013" max="2014" width="14.3671875" bestFit="1" customWidth="1"/>
    <col min="2015" max="2017" width="13.3671875" bestFit="1" customWidth="1"/>
    <col min="2018" max="2019" width="14.3671875" bestFit="1" customWidth="1"/>
    <col min="2020" max="2021" width="13.3671875" bestFit="1" customWidth="1"/>
    <col min="2022" max="2025" width="14.3671875" bestFit="1" customWidth="1"/>
    <col min="2026" max="2027" width="12.3125" bestFit="1" customWidth="1"/>
    <col min="2028" max="2030" width="13.3671875" bestFit="1" customWidth="1"/>
    <col min="2031" max="2033" width="12.3125" bestFit="1" customWidth="1"/>
    <col min="2034" max="2041" width="13.3671875" bestFit="1" customWidth="1"/>
    <col min="2042" max="2043" width="12.3125" bestFit="1" customWidth="1"/>
    <col min="2044" max="2049" width="13.3671875" bestFit="1" customWidth="1"/>
    <col min="2050" max="2051" width="12.3125" bestFit="1" customWidth="1"/>
    <col min="2052" max="2055" width="13.3671875" bestFit="1" customWidth="1"/>
    <col min="2056" max="2057" width="12.3125" bestFit="1" customWidth="1"/>
    <col min="2058" max="2058" width="13.3671875" bestFit="1" customWidth="1"/>
    <col min="2059" max="2059" width="12.3125" bestFit="1" customWidth="1"/>
    <col min="2060" max="2060" width="13.3671875" bestFit="1" customWidth="1"/>
    <col min="2061" max="2061" width="12.3125" bestFit="1" customWidth="1"/>
    <col min="2062" max="2066" width="13.3671875" bestFit="1" customWidth="1"/>
    <col min="2067" max="2069" width="14.3671875" bestFit="1" customWidth="1"/>
    <col min="2070" max="2071" width="13.3671875" bestFit="1" customWidth="1"/>
    <col min="2072" max="2072" width="14.3671875" bestFit="1" customWidth="1"/>
    <col min="2073" max="2073" width="13.3671875" bestFit="1" customWidth="1"/>
    <col min="2074" max="2076" width="14.3671875" bestFit="1" customWidth="1"/>
    <col min="2077" max="2080" width="13.3671875" bestFit="1" customWidth="1"/>
    <col min="2081" max="2081" width="14.3671875" bestFit="1" customWidth="1"/>
    <col min="2082" max="2083" width="13.3671875" bestFit="1" customWidth="1"/>
    <col min="2084" max="2096" width="14.3671875" bestFit="1" customWidth="1"/>
    <col min="2097" max="2097" width="13.3671875" bestFit="1" customWidth="1"/>
    <col min="2098" max="2101" width="14.3671875" bestFit="1" customWidth="1"/>
    <col min="2102" max="2103" width="13.3671875" bestFit="1" customWidth="1"/>
    <col min="2104" max="2108" width="14.3671875" bestFit="1" customWidth="1"/>
    <col min="2109" max="2109" width="13.3671875" bestFit="1" customWidth="1"/>
    <col min="2110" max="2114" width="14.3671875" bestFit="1" customWidth="1"/>
    <col min="2115" max="2115" width="13.3671875" bestFit="1" customWidth="1"/>
    <col min="2116" max="2117" width="14.3671875" bestFit="1" customWidth="1"/>
    <col min="2118" max="2118" width="13.3671875" bestFit="1" customWidth="1"/>
    <col min="2119" max="2124" width="14.3671875" bestFit="1" customWidth="1"/>
    <col min="2125" max="2125" width="13.3671875" bestFit="1" customWidth="1"/>
    <col min="2126" max="2129" width="14.3671875" bestFit="1" customWidth="1"/>
    <col min="2130" max="2131" width="13.3671875" bestFit="1" customWidth="1"/>
    <col min="2132" max="2136" width="14.3671875" bestFit="1" customWidth="1"/>
    <col min="2137" max="2138" width="13.3671875" bestFit="1" customWidth="1"/>
    <col min="2139" max="2140" width="14.3671875" bestFit="1" customWidth="1"/>
    <col min="2141" max="2143" width="12.3125" bestFit="1" customWidth="1"/>
    <col min="2144" max="2144" width="13.3671875" bestFit="1" customWidth="1"/>
    <col min="2145" max="2145" width="12.3125" bestFit="1" customWidth="1"/>
    <col min="2146" max="2155" width="13.3671875" bestFit="1" customWidth="1"/>
    <col min="2156" max="2158" width="12.3125" bestFit="1" customWidth="1"/>
    <col min="2159" max="2169" width="13.3671875" bestFit="1" customWidth="1"/>
    <col min="2170" max="2171" width="12.3125" bestFit="1" customWidth="1"/>
    <col min="2172" max="2174" width="13.3671875" bestFit="1" customWidth="1"/>
    <col min="2175" max="2179" width="12.3125" bestFit="1" customWidth="1"/>
    <col min="2180" max="2183" width="13.3671875" bestFit="1" customWidth="1"/>
    <col min="2184" max="2185" width="14.3671875" bestFit="1" customWidth="1"/>
    <col min="2186" max="2187" width="13.3671875" bestFit="1" customWidth="1"/>
    <col min="2188" max="2188" width="14.3671875" bestFit="1" customWidth="1"/>
    <col min="2189" max="2190" width="13.3671875" bestFit="1" customWidth="1"/>
    <col min="2191" max="2196" width="14.3671875" bestFit="1" customWidth="1"/>
    <col min="2197" max="2197" width="13.3671875" bestFit="1" customWidth="1"/>
    <col min="2198" max="2205" width="14.3671875" bestFit="1" customWidth="1"/>
    <col min="2206" max="2207" width="13.3671875" bestFit="1" customWidth="1"/>
    <col min="2208" max="2214" width="14.3671875" bestFit="1" customWidth="1"/>
    <col min="2215" max="2216" width="13.3671875" bestFit="1" customWidth="1"/>
    <col min="2217" max="2219" width="14.3671875" bestFit="1" customWidth="1"/>
    <col min="2220" max="2220" width="13.3671875" bestFit="1" customWidth="1"/>
    <col min="2221" max="2225" width="14.3671875" bestFit="1" customWidth="1"/>
    <col min="2226" max="2228" width="13.3671875" bestFit="1" customWidth="1"/>
    <col min="2229" max="2238" width="14.3671875" bestFit="1" customWidth="1"/>
    <col min="2239" max="2240" width="13.3671875" bestFit="1" customWidth="1"/>
    <col min="2241" max="2244" width="14.3671875" bestFit="1" customWidth="1"/>
    <col min="2245" max="2246" width="13.3671875" bestFit="1" customWidth="1"/>
    <col min="2247" max="2249" width="14.3671875" bestFit="1" customWidth="1"/>
    <col min="2250" max="2250" width="13.3671875" bestFit="1" customWidth="1"/>
    <col min="2251" max="2254" width="14.3671875" bestFit="1" customWidth="1"/>
    <col min="2255" max="2255" width="13.3671875" bestFit="1" customWidth="1"/>
    <col min="2256" max="2262" width="14.3671875" bestFit="1" customWidth="1"/>
    <col min="2263" max="2264" width="12.3125" bestFit="1" customWidth="1"/>
    <col min="2265" max="2271" width="13.3671875" bestFit="1" customWidth="1"/>
    <col min="2272" max="2272" width="12.3125" bestFit="1" customWidth="1"/>
    <col min="2273" max="2280" width="13.3671875" bestFit="1" customWidth="1"/>
    <col min="2281" max="2281" width="12.3125" bestFit="1" customWidth="1"/>
    <col min="2282" max="2284" width="13.3671875" bestFit="1" customWidth="1"/>
    <col min="2285" max="2285" width="12.3125" bestFit="1" customWidth="1"/>
    <col min="2286" max="2290" width="13.3671875" bestFit="1" customWidth="1"/>
    <col min="2291" max="2291" width="12.3125" bestFit="1" customWidth="1"/>
    <col min="2292" max="2297" width="13.3671875" bestFit="1" customWidth="1"/>
    <col min="2298" max="2301" width="14.3671875" bestFit="1" customWidth="1"/>
    <col min="2302" max="2307" width="13.3671875" bestFit="1" customWidth="1"/>
    <col min="2308" max="2312" width="14.3671875" bestFit="1" customWidth="1"/>
    <col min="2313" max="2313" width="13.3671875" bestFit="1" customWidth="1"/>
    <col min="2314" max="2318" width="14.3671875" bestFit="1" customWidth="1"/>
    <col min="2319" max="2319" width="13.3671875" bestFit="1" customWidth="1"/>
    <col min="2320" max="2323" width="14.3671875" bestFit="1" customWidth="1"/>
    <col min="2324" max="2324" width="13.3671875" bestFit="1" customWidth="1"/>
    <col min="2325" max="2340" width="14.3671875" bestFit="1" customWidth="1"/>
    <col min="2341" max="2343" width="13.3671875" bestFit="1" customWidth="1"/>
    <col min="2344" max="2347" width="14.3671875" bestFit="1" customWidth="1"/>
    <col min="2348" max="2348" width="13.3671875" bestFit="1" customWidth="1"/>
    <col min="2349" max="2362" width="14.3671875" bestFit="1" customWidth="1"/>
    <col min="2363" max="2365" width="13.3671875" bestFit="1" customWidth="1"/>
    <col min="2366" max="2367" width="14.3671875" bestFit="1" customWidth="1"/>
    <col min="2368" max="2368" width="13.3671875" bestFit="1" customWidth="1"/>
    <col min="2369" max="2377" width="14.3671875" bestFit="1" customWidth="1"/>
    <col min="2378" max="2380" width="13.3671875" bestFit="1" customWidth="1"/>
    <col min="2381" max="2382" width="14.3671875" bestFit="1" customWidth="1"/>
    <col min="2383" max="2383" width="13.3671875" bestFit="1" customWidth="1"/>
    <col min="2384" max="2384" width="12.3125" bestFit="1" customWidth="1"/>
    <col min="2385" max="2389" width="13.3671875" bestFit="1" customWidth="1"/>
    <col min="2390" max="2392" width="12.3125" bestFit="1" customWidth="1"/>
    <col min="2393" max="2400" width="13.3671875" bestFit="1" customWidth="1"/>
    <col min="2401" max="2401" width="12.3125" bestFit="1" customWidth="1"/>
    <col min="2402" max="2402" width="13.3671875" bestFit="1" customWidth="1"/>
    <col min="2403" max="2403" width="12.3125" bestFit="1" customWidth="1"/>
    <col min="2404" max="2408" width="13.3671875" bestFit="1" customWidth="1"/>
    <col min="2409" max="2410" width="12.3125" bestFit="1" customWidth="1"/>
    <col min="2411" max="2415" width="13.3671875" bestFit="1" customWidth="1"/>
    <col min="2416" max="2420" width="14.3671875" bestFit="1" customWidth="1"/>
    <col min="2421" max="2423" width="13.3671875" bestFit="1" customWidth="1"/>
    <col min="2424" max="2428" width="14.3671875" bestFit="1" customWidth="1"/>
    <col min="2429" max="2429" width="13.3671875" bestFit="1" customWidth="1"/>
    <col min="2430" max="2437" width="14.3671875" bestFit="1" customWidth="1"/>
    <col min="2438" max="2440" width="13.3671875" bestFit="1" customWidth="1"/>
    <col min="2441" max="2456" width="14.3671875" bestFit="1" customWidth="1"/>
    <col min="2457" max="2457" width="13.3671875" bestFit="1" customWidth="1"/>
    <col min="2458" max="2468" width="14.3671875" bestFit="1" customWidth="1"/>
    <col min="2469" max="2469" width="13.3671875" bestFit="1" customWidth="1"/>
    <col min="2470" max="2474" width="14.3671875" bestFit="1" customWidth="1"/>
    <col min="2475" max="2475" width="13.3671875" bestFit="1" customWidth="1"/>
    <col min="2476" max="2477" width="14.3671875" bestFit="1" customWidth="1"/>
    <col min="2478" max="2480" width="13.3671875" bestFit="1" customWidth="1"/>
    <col min="2481" max="2483" width="14.3671875" bestFit="1" customWidth="1"/>
    <col min="2484" max="2486" width="13.3671875" bestFit="1" customWidth="1"/>
    <col min="2487" max="2487" width="14.3671875" bestFit="1" customWidth="1"/>
    <col min="2488" max="2494" width="13.3671875" bestFit="1" customWidth="1"/>
    <col min="2495" max="2499" width="14.3671875" bestFit="1" customWidth="1"/>
    <col min="2500" max="2502" width="13.3671875" bestFit="1" customWidth="1"/>
    <col min="2503" max="2504" width="14.3671875" bestFit="1" customWidth="1"/>
    <col min="2505" max="2506" width="12.3125" bestFit="1" customWidth="1"/>
    <col min="2507" max="2507" width="13.3671875" bestFit="1" customWidth="1"/>
    <col min="2508" max="2509" width="12.3125" bestFit="1" customWidth="1"/>
    <col min="2510" max="2511" width="13.3671875" bestFit="1" customWidth="1"/>
    <col min="2512" max="2513" width="12.3125" bestFit="1" customWidth="1"/>
    <col min="2514" max="2516" width="13.3671875" bestFit="1" customWidth="1"/>
    <col min="2517" max="2517" width="12.3125" bestFit="1" customWidth="1"/>
    <col min="2518" max="2518" width="13.3671875" bestFit="1" customWidth="1"/>
    <col min="2519" max="2520" width="12.3125" bestFit="1" customWidth="1"/>
    <col min="2521" max="2535" width="13.3671875" bestFit="1" customWidth="1"/>
    <col min="2536" max="2537" width="12.3125" bestFit="1" customWidth="1"/>
    <col min="2538" max="2541" width="13.3671875" bestFit="1" customWidth="1"/>
    <col min="2542" max="2543" width="14.3671875" bestFit="1" customWidth="1"/>
    <col min="2544" max="2545" width="13.3671875" bestFit="1" customWidth="1"/>
    <col min="2546" max="2553" width="14.3671875" bestFit="1" customWidth="1"/>
    <col min="2554" max="2555" width="13.3671875" bestFit="1" customWidth="1"/>
    <col min="2556" max="2560" width="14.3671875" bestFit="1" customWidth="1"/>
    <col min="2561" max="2561" width="13.3671875" bestFit="1" customWidth="1"/>
    <col min="2562" max="2569" width="14.3671875" bestFit="1" customWidth="1"/>
    <col min="2570" max="2570" width="13.3671875" bestFit="1" customWidth="1"/>
    <col min="2571" max="2575" width="14.3671875" bestFit="1" customWidth="1"/>
    <col min="2576" max="2576" width="13.3671875" bestFit="1" customWidth="1"/>
    <col min="2577" max="2580" width="14.3671875" bestFit="1" customWidth="1"/>
    <col min="2581" max="2581" width="13.3671875" bestFit="1" customWidth="1"/>
    <col min="2582" max="2596" width="14.3671875" bestFit="1" customWidth="1"/>
    <col min="2597" max="2597" width="13.3671875" bestFit="1" customWidth="1"/>
    <col min="2598" max="2603" width="14.3671875" bestFit="1" customWidth="1"/>
    <col min="2604" max="2605" width="13.3671875" bestFit="1" customWidth="1"/>
    <col min="2606" max="2606" width="12.3125" bestFit="1" customWidth="1"/>
    <col min="2607" max="2607" width="13.3671875" bestFit="1" customWidth="1"/>
    <col min="2608" max="2610" width="12.3125" bestFit="1" customWidth="1"/>
    <col min="2611" max="2620" width="13.3671875" bestFit="1" customWidth="1"/>
    <col min="2621" max="2622" width="12.3125" bestFit="1" customWidth="1"/>
    <col min="2623" max="2624" width="13.3671875" bestFit="1" customWidth="1"/>
    <col min="2625" max="2626" width="12.3125" bestFit="1" customWidth="1"/>
    <col min="2627" max="2630" width="13.3671875" bestFit="1" customWidth="1"/>
    <col min="2631" max="2633" width="14.3671875" bestFit="1" customWidth="1"/>
    <col min="2634" max="2634" width="13.3671875" bestFit="1" customWidth="1"/>
    <col min="2635" max="2636" width="14.3671875" bestFit="1" customWidth="1"/>
    <col min="2637" max="2638" width="13.3671875" bestFit="1" customWidth="1"/>
    <col min="2639" max="2641" width="14.3671875" bestFit="1" customWidth="1"/>
    <col min="2642" max="2643" width="13.3671875" bestFit="1" customWidth="1"/>
    <col min="2644" max="2647" width="14.3671875" bestFit="1" customWidth="1"/>
    <col min="2648" max="2648" width="13.3671875" bestFit="1" customWidth="1"/>
    <col min="2649" max="2649" width="14.3671875" bestFit="1" customWidth="1"/>
    <col min="2650" max="2650" width="13.3671875" bestFit="1" customWidth="1"/>
    <col min="2651" max="2654" width="14.3671875" bestFit="1" customWidth="1"/>
    <col min="2655" max="2655" width="13.3671875" bestFit="1" customWidth="1"/>
    <col min="2656" max="2658" width="14.3671875" bestFit="1" customWidth="1"/>
    <col min="2659" max="2659" width="13.3671875" bestFit="1" customWidth="1"/>
    <col min="2660" max="2660" width="14.3671875" bestFit="1" customWidth="1"/>
    <col min="2661" max="2662" width="13.3671875" bestFit="1" customWidth="1"/>
    <col min="2663" max="2663" width="14.3671875" bestFit="1" customWidth="1"/>
    <col min="2664" max="2667" width="13.3671875" bestFit="1" customWidth="1"/>
    <col min="2668" max="2678" width="14.3671875" bestFit="1" customWidth="1"/>
    <col min="2679" max="2679" width="13.3671875" bestFit="1" customWidth="1"/>
    <col min="2680" max="2680" width="14.3671875" bestFit="1" customWidth="1"/>
    <col min="2681" max="2681" width="13.3671875" bestFit="1" customWidth="1"/>
    <col min="2682" max="2685" width="14.3671875" bestFit="1" customWidth="1"/>
    <col min="2686" max="2688" width="13.3671875" bestFit="1" customWidth="1"/>
    <col min="2689" max="2693" width="14.3671875" bestFit="1" customWidth="1"/>
    <col min="2694" max="2702" width="13.3671875" bestFit="1" customWidth="1"/>
    <col min="2703" max="2703" width="12.3125" bestFit="1" customWidth="1"/>
    <col min="2704" max="2706" width="13.3671875" bestFit="1" customWidth="1"/>
    <col min="2707" max="2708" width="12.3125" bestFit="1" customWidth="1"/>
    <col min="2709" max="2713" width="13.3671875" bestFit="1" customWidth="1"/>
    <col min="2714" max="2715" width="12.3125" bestFit="1" customWidth="1"/>
    <col min="2716" max="2719" width="13.3671875" bestFit="1" customWidth="1"/>
    <col min="2720" max="2720" width="12.3125" bestFit="1" customWidth="1"/>
    <col min="2721" max="2723" width="13.3671875" bestFit="1" customWidth="1"/>
    <col min="2724" max="2725" width="14.3671875" bestFit="1" customWidth="1"/>
    <col min="2726" max="2726" width="13.3671875" bestFit="1" customWidth="1"/>
    <col min="2727" max="2733" width="14.3671875" bestFit="1" customWidth="1"/>
    <col min="2734" max="2736" width="13.3671875" bestFit="1" customWidth="1"/>
    <col min="2737" max="2740" width="14.3671875" bestFit="1" customWidth="1"/>
    <col min="2741" max="2741" width="13.3671875" bestFit="1" customWidth="1"/>
    <col min="2742" max="2743" width="14.3671875" bestFit="1" customWidth="1"/>
    <col min="2744" max="2744" width="13.3671875" bestFit="1" customWidth="1"/>
    <col min="2745" max="2748" width="14.3671875" bestFit="1" customWidth="1"/>
    <col min="2749" max="2750" width="13.3671875" bestFit="1" customWidth="1"/>
    <col min="2751" max="2753" width="14.3671875" bestFit="1" customWidth="1"/>
    <col min="2754" max="2754" width="13.3671875" bestFit="1" customWidth="1"/>
    <col min="2755" max="2759" width="14.3671875" bestFit="1" customWidth="1"/>
    <col min="2760" max="2762" width="13.3671875" bestFit="1" customWidth="1"/>
    <col min="2763" max="2765" width="14.3671875" bestFit="1" customWidth="1"/>
    <col min="2766" max="2766" width="13.3671875" bestFit="1" customWidth="1"/>
    <col min="2767" max="2772" width="14.3671875" bestFit="1" customWidth="1"/>
    <col min="2773" max="2774" width="13.3671875" bestFit="1" customWidth="1"/>
    <col min="2775" max="2777" width="14.3671875" bestFit="1" customWidth="1"/>
    <col min="2778" max="2778" width="13.3671875" bestFit="1" customWidth="1"/>
    <col min="2779" max="2787" width="14.3671875" bestFit="1" customWidth="1"/>
    <col min="2788" max="2789" width="13.3671875" bestFit="1" customWidth="1"/>
    <col min="2790" max="2794" width="14.3671875" bestFit="1" customWidth="1"/>
    <col min="2795" max="2795" width="13.3671875" bestFit="1" customWidth="1"/>
    <col min="2796" max="2801" width="14.3671875" bestFit="1" customWidth="1"/>
    <col min="2802" max="2802" width="13.3671875" bestFit="1" customWidth="1"/>
    <col min="2803" max="2808" width="14.3671875" bestFit="1" customWidth="1"/>
    <col min="2809" max="2813" width="15.3671875" bestFit="1" customWidth="1"/>
    <col min="2814" max="2814" width="14.3671875" bestFit="1" customWidth="1"/>
    <col min="2815" max="2823" width="15.3671875" bestFit="1" customWidth="1"/>
    <col min="2824" max="2826" width="14.3671875" bestFit="1" customWidth="1"/>
    <col min="2827" max="2839" width="15.3671875" bestFit="1" customWidth="1"/>
    <col min="2840" max="2841" width="14.3671875" bestFit="1" customWidth="1"/>
    <col min="2842" max="2843" width="15.3671875" bestFit="1" customWidth="1"/>
    <col min="2844" max="2844" width="14.3671875" bestFit="1" customWidth="1"/>
    <col min="2845" max="2851" width="15.3671875" bestFit="1" customWidth="1"/>
    <col min="2852" max="2853" width="14.3671875" bestFit="1" customWidth="1"/>
    <col min="2854" max="2862" width="15.3671875" bestFit="1" customWidth="1"/>
    <col min="2863" max="2863" width="14.3671875" bestFit="1" customWidth="1"/>
    <col min="2864" max="2868" width="15.3671875" bestFit="1" customWidth="1"/>
    <col min="2869" max="2870" width="14.3671875" bestFit="1" customWidth="1"/>
    <col min="2871" max="2872" width="15.3671875" bestFit="1" customWidth="1"/>
    <col min="2873" max="2873" width="14.3671875" bestFit="1" customWidth="1"/>
    <col min="2874" max="2874" width="13.3671875" bestFit="1" customWidth="1"/>
    <col min="2875" max="2876" width="14.3671875" bestFit="1" customWidth="1"/>
    <col min="2877" max="2877" width="13.3671875" bestFit="1" customWidth="1"/>
    <col min="2878" max="2881" width="14.3671875" bestFit="1" customWidth="1"/>
    <col min="2882" max="2882" width="13.3671875" bestFit="1" customWidth="1"/>
    <col min="2883" max="2884" width="14.3671875" bestFit="1" customWidth="1"/>
    <col min="2885" max="2885" width="13.3671875" bestFit="1" customWidth="1"/>
    <col min="2886" max="2888" width="14.3671875" bestFit="1" customWidth="1"/>
    <col min="2889" max="2889" width="13.3671875" bestFit="1" customWidth="1"/>
    <col min="2890" max="2894" width="14.3671875" bestFit="1" customWidth="1"/>
    <col min="2895" max="2899" width="15.3671875" bestFit="1" customWidth="1"/>
    <col min="2900" max="2900" width="14.3671875" bestFit="1" customWidth="1"/>
    <col min="2901" max="2902" width="15.3671875" bestFit="1" customWidth="1"/>
    <col min="2903" max="2905" width="14.3671875" bestFit="1" customWidth="1"/>
    <col min="2906" max="2907" width="15.3671875" bestFit="1" customWidth="1"/>
    <col min="2908" max="2909" width="14.3671875" bestFit="1" customWidth="1"/>
    <col min="2910" max="2910" width="15.3671875" bestFit="1" customWidth="1"/>
    <col min="2911" max="2911" width="14.3671875" bestFit="1" customWidth="1"/>
    <col min="2912" max="2918" width="15.3671875" bestFit="1" customWidth="1"/>
    <col min="2919" max="2919" width="14.3671875" bestFit="1" customWidth="1"/>
    <col min="2920" max="2935" width="15.3671875" bestFit="1" customWidth="1"/>
    <col min="2936" max="2936" width="14.3671875" bestFit="1" customWidth="1"/>
    <col min="2937" max="2941" width="15.3671875" bestFit="1" customWidth="1"/>
    <col min="2942" max="2942" width="14.3671875" bestFit="1" customWidth="1"/>
    <col min="2943" max="2947" width="15.3671875" bestFit="1" customWidth="1"/>
    <col min="2948" max="2948" width="14.3671875" bestFit="1" customWidth="1"/>
    <col min="2949" max="2950" width="15.3671875" bestFit="1" customWidth="1"/>
    <col min="2951" max="2951" width="14.3671875" bestFit="1" customWidth="1"/>
    <col min="2952" max="2957" width="15.3671875" bestFit="1" customWidth="1"/>
    <col min="2958" max="2958" width="13.3671875" bestFit="1" customWidth="1"/>
    <col min="2959" max="2960" width="14.3671875" bestFit="1" customWidth="1"/>
    <col min="2961" max="2962" width="13.3671875" bestFit="1" customWidth="1"/>
    <col min="2963" max="2965" width="14.3671875" bestFit="1" customWidth="1"/>
    <col min="2966" max="2966" width="13.3671875" bestFit="1" customWidth="1"/>
    <col min="2967" max="2971" width="14.3671875" bestFit="1" customWidth="1"/>
    <col min="2972" max="2973" width="13.3671875" bestFit="1" customWidth="1"/>
    <col min="2974" max="2975" width="14.3671875" bestFit="1" customWidth="1"/>
    <col min="2976" max="2976" width="13.3671875" bestFit="1" customWidth="1"/>
    <col min="2977" max="2980" width="14.3671875" bestFit="1" customWidth="1"/>
    <col min="2981" max="2981" width="13.3671875" bestFit="1" customWidth="1"/>
    <col min="2982" max="2982" width="14.3671875" bestFit="1" customWidth="1"/>
    <col min="2983" max="2984" width="13.3671875" bestFit="1" customWidth="1"/>
    <col min="2985" max="2987" width="15.3671875" bestFit="1" customWidth="1"/>
    <col min="2988" max="2988" width="14.3671875" bestFit="1" customWidth="1"/>
    <col min="2989" max="2989" width="15.3671875" bestFit="1" customWidth="1"/>
    <col min="2990" max="2990" width="14.3671875" bestFit="1" customWidth="1"/>
    <col min="2991" max="2996" width="15.3671875" bestFit="1" customWidth="1"/>
    <col min="2997" max="2997" width="14.3671875" bestFit="1" customWidth="1"/>
    <col min="2998" max="3001" width="15.3671875" bestFit="1" customWidth="1"/>
    <col min="3002" max="3002" width="14.3671875" bestFit="1" customWidth="1"/>
    <col min="3003" max="3003" width="15.3671875" bestFit="1" customWidth="1"/>
    <col min="3004" max="3005" width="14.3671875" bestFit="1" customWidth="1"/>
    <col min="3006" max="3007" width="15.3671875" bestFit="1" customWidth="1"/>
    <col min="3008" max="3008" width="14.3671875" bestFit="1" customWidth="1"/>
    <col min="3009" max="3009" width="12.3125" bestFit="1" customWidth="1"/>
    <col min="3010" max="3012" width="13.3671875" bestFit="1" customWidth="1"/>
    <col min="3013" max="3013" width="12.3125" bestFit="1" customWidth="1"/>
    <col min="3014" max="3018" width="13.3671875" bestFit="1" customWidth="1"/>
    <col min="3019" max="3019" width="12.3125" bestFit="1" customWidth="1"/>
    <col min="3020" max="3025" width="13.3671875" bestFit="1" customWidth="1"/>
    <col min="3026" max="3028" width="12.3125" bestFit="1" customWidth="1"/>
    <col min="3029" max="3034" width="13.3671875" bestFit="1" customWidth="1"/>
    <col min="3035" max="3046" width="14.3671875" bestFit="1" customWidth="1"/>
    <col min="3047" max="3049" width="13.3671875" bestFit="1" customWidth="1"/>
    <col min="3050" max="3056" width="14.3671875" bestFit="1" customWidth="1"/>
    <col min="3057" max="3058" width="13.3671875" bestFit="1" customWidth="1"/>
    <col min="3059" max="3059" width="14.3671875" bestFit="1" customWidth="1"/>
    <col min="3060" max="3060" width="13.3671875" bestFit="1" customWidth="1"/>
    <col min="3061" max="3067" width="14.3671875" bestFit="1" customWidth="1"/>
    <col min="3068" max="3069" width="13.3671875" bestFit="1" customWidth="1"/>
    <col min="3070" max="3070" width="14.3671875" bestFit="1" customWidth="1"/>
    <col min="3071" max="3071" width="13.3671875" bestFit="1" customWidth="1"/>
    <col min="3072" max="3077" width="14.3671875" bestFit="1" customWidth="1"/>
    <col min="3078" max="3078" width="13.3671875" bestFit="1" customWidth="1"/>
    <col min="3079" max="3084" width="14.3671875" bestFit="1" customWidth="1"/>
    <col min="3085" max="3085" width="13.3671875" bestFit="1" customWidth="1"/>
    <col min="3086" max="3087" width="14.3671875" bestFit="1" customWidth="1"/>
    <col min="3088" max="3088" width="13.3671875" bestFit="1" customWidth="1"/>
    <col min="3089" max="3091" width="14.3671875" bestFit="1" customWidth="1"/>
    <col min="3092" max="3092" width="13.3671875" bestFit="1" customWidth="1"/>
    <col min="3093" max="3095" width="14.3671875" bestFit="1" customWidth="1"/>
    <col min="3096" max="3096" width="12.3125" bestFit="1" customWidth="1"/>
    <col min="3097" max="3103" width="13.3671875" bestFit="1" customWidth="1"/>
    <col min="3104" max="3105" width="12.3125" bestFit="1" customWidth="1"/>
    <col min="3106" max="3107" width="13.3671875" bestFit="1" customWidth="1"/>
    <col min="3108" max="3109" width="12.3125" bestFit="1" customWidth="1"/>
    <col min="3110" max="3115" width="13.3671875" bestFit="1" customWidth="1"/>
    <col min="3116" max="3118" width="12.3125" bestFit="1" customWidth="1"/>
    <col min="3119" max="3121" width="13.3671875" bestFit="1" customWidth="1"/>
    <col min="3122" max="3127" width="14.3671875" bestFit="1" customWidth="1"/>
    <col min="3128" max="3128" width="13.3671875" bestFit="1" customWidth="1"/>
    <col min="3129" max="3132" width="14.3671875" bestFit="1" customWidth="1"/>
    <col min="3133" max="3133" width="13.3671875" bestFit="1" customWidth="1"/>
    <col min="3134" max="3134" width="14.3671875" bestFit="1" customWidth="1"/>
    <col min="3135" max="3137" width="13.3671875" bestFit="1" customWidth="1"/>
    <col min="3138" max="3139" width="14.3671875" bestFit="1" customWidth="1"/>
    <col min="3140" max="3140" width="13.3671875" bestFit="1" customWidth="1"/>
    <col min="3141" max="3148" width="14.3671875" bestFit="1" customWidth="1"/>
    <col min="3149" max="3150" width="13.3671875" bestFit="1" customWidth="1"/>
    <col min="3151" max="3151" width="14.3671875" bestFit="1" customWidth="1"/>
    <col min="3152" max="3152" width="13.3671875" bestFit="1" customWidth="1"/>
    <col min="3153" max="3154" width="14.3671875" bestFit="1" customWidth="1"/>
    <col min="3155" max="3156" width="13.3671875" bestFit="1" customWidth="1"/>
    <col min="3157" max="3157" width="14.3671875" bestFit="1" customWidth="1"/>
    <col min="3158" max="3160" width="13.3671875" bestFit="1" customWidth="1"/>
    <col min="3161" max="3162" width="14.3671875" bestFit="1" customWidth="1"/>
    <col min="3163" max="3164" width="13.3671875" bestFit="1" customWidth="1"/>
    <col min="3165" max="3168" width="14.3671875" bestFit="1" customWidth="1"/>
    <col min="3169" max="3169" width="13.3671875" bestFit="1" customWidth="1"/>
    <col min="3170" max="3176" width="14.3671875" bestFit="1" customWidth="1"/>
    <col min="3177" max="3177" width="13.3671875" bestFit="1" customWidth="1"/>
    <col min="3178" max="3179" width="14.3671875" bestFit="1" customWidth="1"/>
    <col min="3180" max="3180" width="13.3671875" bestFit="1" customWidth="1"/>
    <col min="3181" max="3182" width="14.3671875" bestFit="1" customWidth="1"/>
    <col min="3183" max="3183" width="13.3671875" bestFit="1" customWidth="1"/>
    <col min="3184" max="3186" width="14.3671875" bestFit="1" customWidth="1"/>
    <col min="3187" max="3187" width="12.3125" bestFit="1" customWidth="1"/>
    <col min="3188" max="3194" width="13.3671875" bestFit="1" customWidth="1"/>
    <col min="3195" max="3196" width="12.3125" bestFit="1" customWidth="1"/>
    <col min="3197" max="3197" width="13.3671875" bestFit="1" customWidth="1"/>
    <col min="3198" max="3199" width="12.3125" bestFit="1" customWidth="1"/>
    <col min="3200" max="3200" width="13.3671875" bestFit="1" customWidth="1"/>
    <col min="3201" max="3201" width="12.3125" bestFit="1" customWidth="1"/>
    <col min="3202" max="3209" width="13.3671875" bestFit="1" customWidth="1"/>
    <col min="3210" max="3210" width="12.3125" bestFit="1" customWidth="1"/>
    <col min="3211" max="3211" width="13.3671875" bestFit="1" customWidth="1"/>
    <col min="3212" max="3213" width="12.3125" bestFit="1" customWidth="1"/>
    <col min="3214" max="3222" width="13.3671875" bestFit="1" customWidth="1"/>
    <col min="3223" max="3223" width="14.3671875" bestFit="1" customWidth="1"/>
    <col min="3224" max="3225" width="13.3671875" bestFit="1" customWidth="1"/>
    <col min="3226" max="3228" width="14.3671875" bestFit="1" customWidth="1"/>
    <col min="3229" max="3229" width="13.3671875" bestFit="1" customWidth="1"/>
    <col min="3230" max="3231" width="14.3671875" bestFit="1" customWidth="1"/>
    <col min="3232" max="3232" width="13.3671875" bestFit="1" customWidth="1"/>
    <col min="3233" max="3234" width="14.3671875" bestFit="1" customWidth="1"/>
    <col min="3235" max="3235" width="13.3671875" bestFit="1" customWidth="1"/>
    <col min="3236" max="3239" width="14.3671875" bestFit="1" customWidth="1"/>
    <col min="3240" max="3240" width="13.3671875" bestFit="1" customWidth="1"/>
    <col min="3241" max="3243" width="14.3671875" bestFit="1" customWidth="1"/>
    <col min="3244" max="3244" width="13.3671875" bestFit="1" customWidth="1"/>
    <col min="3245" max="3249" width="14.3671875" bestFit="1" customWidth="1"/>
    <col min="3250" max="3250" width="13.3671875" bestFit="1" customWidth="1"/>
    <col min="3251" max="3252" width="14.3671875" bestFit="1" customWidth="1"/>
    <col min="3253" max="3253" width="13.3671875" bestFit="1" customWidth="1"/>
    <col min="3254" max="3256" width="14.3671875" bestFit="1" customWidth="1"/>
    <col min="3257" max="3257" width="13.3671875" bestFit="1" customWidth="1"/>
    <col min="3258" max="3273" width="14.3671875" bestFit="1" customWidth="1"/>
    <col min="3274" max="3274" width="13.3671875" bestFit="1" customWidth="1"/>
    <col min="3275" max="3276" width="14.3671875" bestFit="1" customWidth="1"/>
    <col min="3277" max="3277" width="13.3671875" bestFit="1" customWidth="1"/>
    <col min="3278" max="3279" width="14.3671875" bestFit="1" customWidth="1"/>
    <col min="3280" max="3282" width="13.3671875" bestFit="1" customWidth="1"/>
    <col min="3283" max="3288" width="14.3671875" bestFit="1" customWidth="1"/>
    <col min="3289" max="3294" width="13.3671875" bestFit="1" customWidth="1"/>
    <col min="3295" max="3295" width="12.3125" bestFit="1" customWidth="1"/>
    <col min="3296" max="3299" width="13.3671875" bestFit="1" customWidth="1"/>
    <col min="3300" max="3301" width="12.3125" bestFit="1" customWidth="1"/>
    <col min="3302" max="3304" width="13.3671875" bestFit="1" customWidth="1"/>
    <col min="3305" max="3305" width="12.3125" bestFit="1" customWidth="1"/>
    <col min="3306" max="3309" width="13.3671875" bestFit="1" customWidth="1"/>
    <col min="3310" max="3310" width="12.3125" bestFit="1" customWidth="1"/>
    <col min="3311" max="3314" width="13.3671875" bestFit="1" customWidth="1"/>
    <col min="3315" max="3315" width="12.3125" bestFit="1" customWidth="1"/>
    <col min="3316" max="3321" width="13.3671875" bestFit="1" customWidth="1"/>
    <col min="3322" max="3323" width="14.3671875" bestFit="1" customWidth="1"/>
    <col min="3324" max="3324" width="13.3671875" bestFit="1" customWidth="1"/>
    <col min="3325" max="3329" width="14.3671875" bestFit="1" customWidth="1"/>
    <col min="3330" max="3330" width="13.3671875" bestFit="1" customWidth="1"/>
    <col min="3331" max="3332" width="14.3671875" bestFit="1" customWidth="1"/>
    <col min="3333" max="3335" width="13.3671875" bestFit="1" customWidth="1"/>
    <col min="3336" max="3339" width="14.3671875" bestFit="1" customWidth="1"/>
    <col min="3340" max="3340" width="13.3671875" bestFit="1" customWidth="1"/>
    <col min="3341" max="3343" width="14.3671875" bestFit="1" customWidth="1"/>
    <col min="3344" max="3345" width="13.3671875" bestFit="1" customWidth="1"/>
    <col min="3346" max="3347" width="14.3671875" bestFit="1" customWidth="1"/>
    <col min="3348" max="3348" width="13.3671875" bestFit="1" customWidth="1"/>
    <col min="3349" max="3356" width="14.3671875" bestFit="1" customWidth="1"/>
    <col min="3357" max="3357" width="13.3671875" bestFit="1" customWidth="1"/>
    <col min="3358" max="3360" width="14.3671875" bestFit="1" customWidth="1"/>
    <col min="3361" max="3361" width="13.3671875" bestFit="1" customWidth="1"/>
    <col min="3362" max="3364" width="14.3671875" bestFit="1" customWidth="1"/>
    <col min="3365" max="3371" width="13.3671875" bestFit="1" customWidth="1"/>
    <col min="3372" max="3373" width="12.3125" bestFit="1" customWidth="1"/>
    <col min="3374" max="3377" width="13.3671875" bestFit="1" customWidth="1"/>
    <col min="3378" max="3378" width="12.3125" bestFit="1" customWidth="1"/>
    <col min="3379" max="3386" width="13.3671875" bestFit="1" customWidth="1"/>
    <col min="3387" max="3387" width="12.3125" bestFit="1" customWidth="1"/>
    <col min="3388" max="3392" width="13.3671875" bestFit="1" customWidth="1"/>
    <col min="3393" max="3396" width="12.3125" bestFit="1" customWidth="1"/>
    <col min="3397" max="3397" width="13.3671875" bestFit="1" customWidth="1"/>
    <col min="3398" max="3398" width="12.3125" bestFit="1" customWidth="1"/>
    <col min="3399" max="3404" width="13.3671875" bestFit="1" customWidth="1"/>
    <col min="3405" max="3408" width="14.3671875" bestFit="1" customWidth="1"/>
    <col min="3409" max="3409" width="13.3671875" bestFit="1" customWidth="1"/>
    <col min="3410" max="3413" width="14.3671875" bestFit="1" customWidth="1"/>
    <col min="3414" max="3414" width="13.3671875" bestFit="1" customWidth="1"/>
    <col min="3415" max="3423" width="14.3671875" bestFit="1" customWidth="1"/>
    <col min="3424" max="3425" width="13.3671875" bestFit="1" customWidth="1"/>
    <col min="3426" max="3428" width="14.3671875" bestFit="1" customWidth="1"/>
    <col min="3429" max="3429" width="13.3671875" bestFit="1" customWidth="1"/>
    <col min="3430" max="3431" width="14.3671875" bestFit="1" customWidth="1"/>
    <col min="3432" max="3432" width="13.3671875" bestFit="1" customWidth="1"/>
    <col min="3433" max="3434" width="14.3671875" bestFit="1" customWidth="1"/>
    <col min="3435" max="3435" width="13.3671875" bestFit="1" customWidth="1"/>
    <col min="3436" max="3438" width="14.3671875" bestFit="1" customWidth="1"/>
    <col min="3439" max="3439" width="13.3671875" bestFit="1" customWidth="1"/>
    <col min="3440" max="3444" width="14.3671875" bestFit="1" customWidth="1"/>
    <col min="3445" max="3446" width="13.3671875" bestFit="1" customWidth="1"/>
    <col min="3447" max="3450" width="14.3671875" bestFit="1" customWidth="1"/>
    <col min="3451" max="3452" width="13.3671875" bestFit="1" customWidth="1"/>
    <col min="3453" max="3456" width="14.3671875" bestFit="1" customWidth="1"/>
    <col min="3457" max="3458" width="13.3671875" bestFit="1" customWidth="1"/>
    <col min="3459" max="3459" width="14.3671875" bestFit="1" customWidth="1"/>
    <col min="3460" max="3460" width="13.3671875" bestFit="1" customWidth="1"/>
    <col min="3461" max="3461" width="14.3671875" bestFit="1" customWidth="1"/>
    <col min="3462" max="3463" width="13.3671875" bestFit="1" customWidth="1"/>
    <col min="3464" max="3464" width="14.3671875" bestFit="1" customWidth="1"/>
    <col min="3465" max="3466" width="12.3125" bestFit="1" customWidth="1"/>
    <col min="3467" max="3468" width="13.3671875" bestFit="1" customWidth="1"/>
    <col min="3469" max="3471" width="12.3125" bestFit="1" customWidth="1"/>
    <col min="3472" max="3472" width="13.3671875" bestFit="1" customWidth="1"/>
    <col min="3473" max="3475" width="12.3125" bestFit="1" customWidth="1"/>
    <col min="3476" max="3478" width="13.3671875" bestFit="1" customWidth="1"/>
    <col min="3479" max="3479" width="12.3125" bestFit="1" customWidth="1"/>
    <col min="3480" max="3482" width="13.3671875" bestFit="1" customWidth="1"/>
    <col min="3483" max="3484" width="12.3125" bestFit="1" customWidth="1"/>
    <col min="3485" max="3490" width="13.3671875" bestFit="1" customWidth="1"/>
    <col min="3491" max="3491" width="12.3125" bestFit="1" customWidth="1"/>
    <col min="3492" max="3498" width="13.3671875" bestFit="1" customWidth="1"/>
    <col min="3499" max="3499" width="14.3671875" bestFit="1" customWidth="1"/>
    <col min="3500" max="3500" width="13.3671875" bestFit="1" customWidth="1"/>
    <col min="3501" max="3501" width="14.3671875" bestFit="1" customWidth="1"/>
    <col min="3502" max="3503" width="13.3671875" bestFit="1" customWidth="1"/>
    <col min="3504" max="3508" width="14.3671875" bestFit="1" customWidth="1"/>
    <col min="3509" max="3510" width="13.3671875" bestFit="1" customWidth="1"/>
    <col min="3511" max="3514" width="14.3671875" bestFit="1" customWidth="1"/>
    <col min="3515" max="3515" width="13.3671875" bestFit="1" customWidth="1"/>
    <col min="3516" max="3533" width="14.3671875" bestFit="1" customWidth="1"/>
    <col min="3534" max="3534" width="13.3671875" bestFit="1" customWidth="1"/>
    <col min="3535" max="3538" width="14.3671875" bestFit="1" customWidth="1"/>
    <col min="3539" max="3540" width="13.3671875" bestFit="1" customWidth="1"/>
    <col min="3541" max="3543" width="14.3671875" bestFit="1" customWidth="1"/>
    <col min="3544" max="3544" width="13.3671875" bestFit="1" customWidth="1"/>
    <col min="3545" max="3547" width="14.3671875" bestFit="1" customWidth="1"/>
    <col min="3548" max="3548" width="13.3671875" bestFit="1" customWidth="1"/>
    <col min="3549" max="3549" width="14.3671875" bestFit="1" customWidth="1"/>
    <col min="3550" max="3550" width="13.3671875" bestFit="1" customWidth="1"/>
    <col min="3551" max="3553" width="14.3671875" bestFit="1" customWidth="1"/>
    <col min="3554" max="3555" width="12.3125" bestFit="1" customWidth="1"/>
    <col min="3556" max="3561" width="13.3671875" bestFit="1" customWidth="1"/>
    <col min="3562" max="3563" width="12.3125" bestFit="1" customWidth="1"/>
    <col min="3564" max="3573" width="13.3671875" bestFit="1" customWidth="1"/>
    <col min="3574" max="3574" width="12.3125" bestFit="1" customWidth="1"/>
    <col min="3575" max="3575" width="13.3671875" bestFit="1" customWidth="1"/>
    <col min="3576" max="3576" width="12.3125" bestFit="1" customWidth="1"/>
    <col min="3577" max="3582" width="13.3671875" bestFit="1" customWidth="1"/>
    <col min="3583" max="3585" width="14.3671875" bestFit="1" customWidth="1"/>
    <col min="3586" max="3586" width="13.3671875" bestFit="1" customWidth="1"/>
    <col min="3587" max="3588" width="14.3671875" bestFit="1" customWidth="1"/>
    <col min="3589" max="3589" width="13.3671875" bestFit="1" customWidth="1"/>
    <col min="3590" max="3593" width="14.3671875" bestFit="1" customWidth="1"/>
    <col min="3594" max="3595" width="13.3671875" bestFit="1" customWidth="1"/>
    <col min="3596" max="3600" width="14.3671875" bestFit="1" customWidth="1"/>
    <col min="3601" max="3601" width="13.3671875" bestFit="1" customWidth="1"/>
    <col min="3602" max="3605" width="14.3671875" bestFit="1" customWidth="1"/>
    <col min="3606" max="3606" width="13.3671875" bestFit="1" customWidth="1"/>
    <col min="3607" max="3610" width="14.3671875" bestFit="1" customWidth="1"/>
    <col min="3611" max="3611" width="13.3671875" bestFit="1" customWidth="1"/>
    <col min="3612" max="3613" width="14.3671875" bestFit="1" customWidth="1"/>
    <col min="3614" max="3615" width="13.3671875" bestFit="1" customWidth="1"/>
    <col min="3616" max="3618" width="14.3671875" bestFit="1" customWidth="1"/>
    <col min="3619" max="3619" width="13.3671875" bestFit="1" customWidth="1"/>
    <col min="3620" max="3621" width="14.3671875" bestFit="1" customWidth="1"/>
    <col min="3622" max="3622" width="13.3671875" bestFit="1" customWidth="1"/>
    <col min="3623" max="3623" width="12.3125" bestFit="1" customWidth="1"/>
    <col min="3624" max="3624" width="13.3671875" bestFit="1" customWidth="1"/>
    <col min="3625" max="3625" width="12.3125" bestFit="1" customWidth="1"/>
    <col min="3626" max="3627" width="13.3671875" bestFit="1" customWidth="1"/>
    <col min="3628" max="3628" width="12.3125" bestFit="1" customWidth="1"/>
    <col min="3629" max="3631" width="13.3671875" bestFit="1" customWidth="1"/>
    <col min="3632" max="3633" width="12.3125" bestFit="1" customWidth="1"/>
    <col min="3634" max="3637" width="13.3671875" bestFit="1" customWidth="1"/>
    <col min="3638" max="3638" width="12.3125" bestFit="1" customWidth="1"/>
    <col min="3639" max="3640" width="13.3671875" bestFit="1" customWidth="1"/>
    <col min="3641" max="3642" width="14.3671875" bestFit="1" customWidth="1"/>
    <col min="3643" max="3643" width="13.3671875" bestFit="1" customWidth="1"/>
    <col min="3644" max="3647" width="14.3671875" bestFit="1" customWidth="1"/>
    <col min="3648" max="3648" width="13.3671875" bestFit="1" customWidth="1"/>
    <col min="3649" max="3651" width="14.3671875" bestFit="1" customWidth="1"/>
    <col min="3652" max="3652" width="13.3671875" bestFit="1" customWidth="1"/>
    <col min="3653" max="3654" width="14.3671875" bestFit="1" customWidth="1"/>
    <col min="3655" max="3655" width="13.3671875" bestFit="1" customWidth="1"/>
    <col min="3656" max="3660" width="14.3671875" bestFit="1" customWidth="1"/>
    <col min="3661" max="3661" width="13.3671875" bestFit="1" customWidth="1"/>
    <col min="3662" max="3662" width="14.3671875" bestFit="1" customWidth="1"/>
    <col min="3663" max="3663" width="13.3671875" bestFit="1" customWidth="1"/>
    <col min="3664" max="3665" width="14.3671875" bestFit="1" customWidth="1"/>
    <col min="3666" max="3666" width="13.3671875" bestFit="1" customWidth="1"/>
    <col min="3667" max="3669" width="14.3671875" bestFit="1" customWidth="1"/>
    <col min="3670" max="3675" width="13.3671875" bestFit="1" customWidth="1"/>
    <col min="3676" max="3676" width="14.3671875" bestFit="1" customWidth="1"/>
    <col min="3677" max="3677" width="13.3671875" bestFit="1" customWidth="1"/>
    <col min="3678" max="3681" width="14.3671875" bestFit="1" customWidth="1"/>
    <col min="3682" max="3682" width="13.3671875" bestFit="1" customWidth="1"/>
    <col min="3683" max="3689" width="14.3671875" bestFit="1" customWidth="1"/>
    <col min="3690" max="3691" width="12.3125" bestFit="1" customWidth="1"/>
    <col min="3692" max="3694" width="13.3671875" bestFit="1" customWidth="1"/>
    <col min="3695" max="3697" width="12.3125" bestFit="1" customWidth="1"/>
    <col min="3698" max="3699" width="13.3671875" bestFit="1" customWidth="1"/>
    <col min="3700" max="3700" width="12.3125" bestFit="1" customWidth="1"/>
    <col min="3701" max="3706" width="13.3671875" bestFit="1" customWidth="1"/>
    <col min="3707" max="3707" width="12.3125" bestFit="1" customWidth="1"/>
    <col min="3708" max="3708" width="13.3671875" bestFit="1" customWidth="1"/>
    <col min="3709" max="3709" width="12.3125" bestFit="1" customWidth="1"/>
    <col min="3710" max="3712" width="13.3671875" bestFit="1" customWidth="1"/>
    <col min="3713" max="3717" width="14.3671875" bestFit="1" customWidth="1"/>
    <col min="3718" max="3719" width="13.3671875" bestFit="1" customWidth="1"/>
    <col min="3720" max="3721" width="14.3671875" bestFit="1" customWidth="1"/>
    <col min="3722" max="3723" width="13.3671875" bestFit="1" customWidth="1"/>
    <col min="3724" max="3730" width="14.3671875" bestFit="1" customWidth="1"/>
    <col min="3731" max="3733" width="13.3671875" bestFit="1" customWidth="1"/>
    <col min="3734" max="3734" width="14.3671875" bestFit="1" customWidth="1"/>
    <col min="3735" max="3735" width="13.3671875" bestFit="1" customWidth="1"/>
    <col min="3736" max="3743" width="14.3671875" bestFit="1" customWidth="1"/>
    <col min="3744" max="3744" width="13.3671875" bestFit="1" customWidth="1"/>
    <col min="3745" max="3748" width="14.3671875" bestFit="1" customWidth="1"/>
    <col min="3749" max="3749" width="13.3671875" bestFit="1" customWidth="1"/>
    <col min="3750" max="3755" width="14.3671875" bestFit="1" customWidth="1"/>
    <col min="3756" max="3757" width="13.3671875" bestFit="1" customWidth="1"/>
    <col min="3758" max="3767" width="14.3671875" bestFit="1" customWidth="1"/>
    <col min="3768" max="3768" width="13.3671875" bestFit="1" customWidth="1"/>
    <col min="3769" max="3771" width="14.3671875" bestFit="1" customWidth="1"/>
    <col min="3772" max="3776" width="15.3671875" bestFit="1" customWidth="1"/>
    <col min="3777" max="3777" width="14.3671875" bestFit="1" customWidth="1"/>
    <col min="3778" max="3780" width="15.3671875" bestFit="1" customWidth="1"/>
    <col min="3781" max="3781" width="14.3671875" bestFit="1" customWidth="1"/>
    <col min="3782" max="3785" width="15.3671875" bestFit="1" customWidth="1"/>
    <col min="3786" max="3788" width="14.3671875" bestFit="1" customWidth="1"/>
    <col min="3789" max="3789" width="15.3671875" bestFit="1" customWidth="1"/>
    <col min="3790" max="3790" width="14.3671875" bestFit="1" customWidth="1"/>
    <col min="3791" max="3793" width="15.3671875" bestFit="1" customWidth="1"/>
    <col min="3794" max="3794" width="14.3671875" bestFit="1" customWidth="1"/>
    <col min="3795" max="3795" width="15.3671875" bestFit="1" customWidth="1"/>
    <col min="3796" max="3796" width="14.3671875" bestFit="1" customWidth="1"/>
    <col min="3797" max="3799" width="15.3671875" bestFit="1" customWidth="1"/>
    <col min="3800" max="3800" width="14.3671875" bestFit="1" customWidth="1"/>
    <col min="3801" max="3810" width="15.3671875" bestFit="1" customWidth="1"/>
    <col min="3811" max="3813" width="13.3671875" bestFit="1" customWidth="1"/>
    <col min="3814" max="3819" width="14.3671875" bestFit="1" customWidth="1"/>
    <col min="3820" max="3820" width="13.3671875" bestFit="1" customWidth="1"/>
    <col min="3821" max="3825" width="14.3671875" bestFit="1" customWidth="1"/>
    <col min="3826" max="3826" width="13.3671875" bestFit="1" customWidth="1"/>
    <col min="3827" max="3833" width="14.3671875" bestFit="1" customWidth="1"/>
    <col min="3834" max="3834" width="13.3671875" bestFit="1" customWidth="1"/>
    <col min="3835" max="3837" width="14.3671875" bestFit="1" customWidth="1"/>
    <col min="3838" max="3838" width="13.3671875" bestFit="1" customWidth="1"/>
    <col min="3839" max="3840" width="14.3671875" bestFit="1" customWidth="1"/>
    <col min="3841" max="3846" width="15.3671875" bestFit="1" customWidth="1"/>
    <col min="3847" max="3849" width="14.3671875" bestFit="1" customWidth="1"/>
    <col min="3850" max="3854" width="15.3671875" bestFit="1" customWidth="1"/>
    <col min="3855" max="3857" width="14.3671875" bestFit="1" customWidth="1"/>
    <col min="3858" max="3860" width="15.3671875" bestFit="1" customWidth="1"/>
    <col min="3861" max="3863" width="14.3671875" bestFit="1" customWidth="1"/>
    <col min="3864" max="3865" width="15.3671875" bestFit="1" customWidth="1"/>
    <col min="3866" max="3867" width="14.3671875" bestFit="1" customWidth="1"/>
    <col min="3868" max="3868" width="15.3671875" bestFit="1" customWidth="1"/>
    <col min="3869" max="3869" width="14.3671875" bestFit="1" customWidth="1"/>
    <col min="3870" max="3870" width="15.3671875" bestFit="1" customWidth="1"/>
    <col min="3871" max="3871" width="14.3671875" bestFit="1" customWidth="1"/>
    <col min="3872" max="3873" width="15.3671875" bestFit="1" customWidth="1"/>
    <col min="3874" max="3874" width="14.3671875" bestFit="1" customWidth="1"/>
    <col min="3875" max="3876" width="15.3671875" bestFit="1" customWidth="1"/>
    <col min="3877" max="3879" width="14.3671875" bestFit="1" customWidth="1"/>
    <col min="3880" max="3882" width="15.3671875" bestFit="1" customWidth="1"/>
    <col min="3883" max="3883" width="14.3671875" bestFit="1" customWidth="1"/>
    <col min="3884" max="3884" width="15.3671875" bestFit="1" customWidth="1"/>
    <col min="3885" max="3885" width="14.3671875" bestFit="1" customWidth="1"/>
    <col min="3886" max="3889" width="15.3671875" bestFit="1" customWidth="1"/>
    <col min="3890" max="3890" width="14.3671875" bestFit="1" customWidth="1"/>
    <col min="3891" max="3891" width="15.3671875" bestFit="1" customWidth="1"/>
    <col min="3892" max="3894" width="14.3671875" bestFit="1" customWidth="1"/>
    <col min="3895" max="3896" width="15.3671875" bestFit="1" customWidth="1"/>
    <col min="3897" max="3900" width="14.3671875" bestFit="1" customWidth="1"/>
    <col min="3901" max="3902" width="13.3671875" bestFit="1" customWidth="1"/>
    <col min="3903" max="3904" width="14.3671875" bestFit="1" customWidth="1"/>
    <col min="3905" max="3905" width="13.3671875" bestFit="1" customWidth="1"/>
    <col min="3906" max="3907" width="14.3671875" bestFit="1" customWidth="1"/>
    <col min="3908" max="3909" width="13.3671875" bestFit="1" customWidth="1"/>
    <col min="3910" max="3918" width="14.3671875" bestFit="1" customWidth="1"/>
    <col min="3919" max="3921" width="13.3671875" bestFit="1" customWidth="1"/>
    <col min="3922" max="3924" width="14.3671875" bestFit="1" customWidth="1"/>
    <col min="3925" max="3927" width="15.3671875" bestFit="1" customWidth="1"/>
    <col min="3928" max="3928" width="14.3671875" bestFit="1" customWidth="1"/>
    <col min="3929" max="3930" width="15.3671875" bestFit="1" customWidth="1"/>
    <col min="3931" max="3931" width="14.3671875" bestFit="1" customWidth="1"/>
    <col min="3932" max="3932" width="15.3671875" bestFit="1" customWidth="1"/>
    <col min="3933" max="3935" width="14.3671875" bestFit="1" customWidth="1"/>
    <col min="3936" max="3939" width="15.3671875" bestFit="1" customWidth="1"/>
    <col min="3940" max="3940" width="14.3671875" bestFit="1" customWidth="1"/>
    <col min="3941" max="3941" width="15.3671875" bestFit="1" customWidth="1"/>
    <col min="3942" max="3942" width="14.3671875" bestFit="1" customWidth="1"/>
    <col min="3943" max="3948" width="15.3671875" bestFit="1" customWidth="1"/>
    <col min="3949" max="3950" width="14.3671875" bestFit="1" customWidth="1"/>
    <col min="3951" max="3958" width="15.3671875" bestFit="1" customWidth="1"/>
    <col min="3959" max="3970" width="13.3671875" bestFit="1" customWidth="1"/>
    <col min="3971" max="3972" width="12.3125" bestFit="1" customWidth="1"/>
    <col min="3973" max="3973" width="13.3671875" bestFit="1" customWidth="1"/>
    <col min="3974" max="3974" width="12.3125" bestFit="1" customWidth="1"/>
    <col min="3975" max="3977" width="13.3671875" bestFit="1" customWidth="1"/>
    <col min="3978" max="3979" width="14.3671875" bestFit="1" customWidth="1"/>
    <col min="3980" max="3986" width="13.3671875" bestFit="1" customWidth="1"/>
    <col min="3987" max="3987" width="14.3671875" bestFit="1" customWidth="1"/>
    <col min="3988" max="3988" width="13.3671875" bestFit="1" customWidth="1"/>
    <col min="3989" max="3990" width="14.3671875" bestFit="1" customWidth="1"/>
    <col min="3991" max="3991" width="13.3671875" bestFit="1" customWidth="1"/>
    <col min="3992" max="3994" width="14.3671875" bestFit="1" customWidth="1"/>
    <col min="3995" max="3996" width="13.3671875" bestFit="1" customWidth="1"/>
    <col min="3997" max="4000" width="14.3671875" bestFit="1" customWidth="1"/>
    <col min="4001" max="4001" width="13.3671875" bestFit="1" customWidth="1"/>
    <col min="4002" max="4003" width="14.3671875" bestFit="1" customWidth="1"/>
    <col min="4004" max="4005" width="13.3671875" bestFit="1" customWidth="1"/>
    <col min="4006" max="4007" width="14.3671875" bestFit="1" customWidth="1"/>
    <col min="4008" max="4008" width="13.3671875" bestFit="1" customWidth="1"/>
    <col min="4009" max="4011" width="14.3671875" bestFit="1" customWidth="1"/>
    <col min="4012" max="4012" width="13.3671875" bestFit="1" customWidth="1"/>
    <col min="4013" max="4013" width="14.3671875" bestFit="1" customWidth="1"/>
    <col min="4014" max="4014" width="13.3671875" bestFit="1" customWidth="1"/>
    <col min="4015" max="4016" width="14.3671875" bestFit="1" customWidth="1"/>
    <col min="4017" max="4017" width="13.3671875" bestFit="1" customWidth="1"/>
    <col min="4018" max="4026" width="14.3671875" bestFit="1" customWidth="1"/>
    <col min="4027" max="4027" width="12.3125" bestFit="1" customWidth="1"/>
    <col min="4028" max="4036" width="13.3671875" bestFit="1" customWidth="1"/>
    <col min="4037" max="4038" width="12.3125" bestFit="1" customWidth="1"/>
    <col min="4039" max="4041" width="13.3671875" bestFit="1" customWidth="1"/>
    <col min="4042" max="4042" width="12.3125" bestFit="1" customWidth="1"/>
    <col min="4043" max="4043" width="13.3671875" bestFit="1" customWidth="1"/>
    <col min="4044" max="4044" width="12.3125" bestFit="1" customWidth="1"/>
    <col min="4045" max="4047" width="13.3671875" bestFit="1" customWidth="1"/>
    <col min="4048" max="4049" width="12.3125" bestFit="1" customWidth="1"/>
    <col min="4050" max="4053" width="13.3671875" bestFit="1" customWidth="1"/>
    <col min="4054" max="4055" width="14.3671875" bestFit="1" customWidth="1"/>
    <col min="4056" max="4056" width="13.3671875" bestFit="1" customWidth="1"/>
    <col min="4057" max="4068" width="14.3671875" bestFit="1" customWidth="1"/>
    <col min="4069" max="4071" width="13.3671875" bestFit="1" customWidth="1"/>
    <col min="4072" max="4072" width="14.3671875" bestFit="1" customWidth="1"/>
    <col min="4073" max="4074" width="13.3671875" bestFit="1" customWidth="1"/>
    <col min="4075" max="4082" width="14.3671875" bestFit="1" customWidth="1"/>
    <col min="4083" max="4085" width="13.3671875" bestFit="1" customWidth="1"/>
    <col min="4086" max="4088" width="12.3125" bestFit="1" customWidth="1"/>
    <col min="4089" max="4090" width="13.3671875" bestFit="1" customWidth="1"/>
    <col min="4091" max="4091" width="12.3125" bestFit="1" customWidth="1"/>
    <col min="4092" max="4095" width="13.3671875" bestFit="1" customWidth="1"/>
    <col min="4096" max="4096" width="12.3125" bestFit="1" customWidth="1"/>
    <col min="4097" max="4098" width="13.3671875" bestFit="1" customWidth="1"/>
    <col min="4099" max="4099" width="12.3125" bestFit="1" customWidth="1"/>
    <col min="4100" max="4104" width="13.3671875" bestFit="1" customWidth="1"/>
    <col min="4105" max="4106" width="14.3671875" bestFit="1" customWidth="1"/>
    <col min="4107" max="4107" width="13.3671875" bestFit="1" customWidth="1"/>
    <col min="4108" max="4108" width="14.3671875" bestFit="1" customWidth="1"/>
    <col min="4109" max="4109" width="13.3671875" bestFit="1" customWidth="1"/>
    <col min="4110" max="4111" width="14.3671875" bestFit="1" customWidth="1"/>
    <col min="4112" max="4112" width="13.3671875" bestFit="1" customWidth="1"/>
    <col min="4113" max="4115" width="14.3671875" bestFit="1" customWidth="1"/>
    <col min="4116" max="4116" width="10.3125" bestFit="1" customWidth="1"/>
  </cols>
  <sheetData>
    <row r="1" spans="1:5" x14ac:dyDescent="0.55000000000000004">
      <c r="A1" s="11" t="s">
        <v>8358</v>
      </c>
      <c r="B1" t="s" vm="2">
        <v>8315</v>
      </c>
    </row>
    <row r="2" spans="1:5" x14ac:dyDescent="0.55000000000000004">
      <c r="A2" s="11" t="s">
        <v>8379</v>
      </c>
      <c r="B2" t="s" vm="1">
        <v>8385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1" zoomScaleNormal="71" workbookViewId="0">
      <pane ySplit="1" topLeftCell="A1946" activePane="bottomLeft" state="frozen"/>
      <selection pane="bottomLeft" activeCell="F1" sqref="F1:F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7.15625" style="6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6.1015625" customWidth="1"/>
    <col min="16" max="16" width="26.47265625" customWidth="1"/>
    <col min="17" max="17" width="33.89453125" customWidth="1"/>
    <col min="18" max="18" width="17.15625" customWidth="1"/>
    <col min="19" max="19" width="30.68359375" customWidth="1"/>
    <col min="20" max="20" width="28.83984375" customWidth="1"/>
    <col min="21" max="21" width="8.8398437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 t="e">
        <f>Years</f>
        <v>#NAME?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6">ROUND(E3203/D3203*100,0)</f>
        <v>1</v>
      </c>
      <c r="P3203">
        <f t="shared" ref="P3203:P3266" si="247">IFERROR(ROUND(E3203/L3203,2),0)</f>
        <v>12.5</v>
      </c>
      <c r="Q3203" s="10" t="s">
        <v>8315</v>
      </c>
      <c r="R3203" t="s">
        <v>8357</v>
      </c>
      <c r="S3203" s="14">
        <f t="shared" ref="S3203:S3266" si="248">(((J3203/60)/60)/24)+DATE(1970,1,1)</f>
        <v>41861.767094907409</v>
      </c>
      <c r="T3203" s="14">
        <f t="shared" ref="T3203:T3266" si="249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0" t="s">
        <v>8315</v>
      </c>
      <c r="R3204" t="s">
        <v>8357</v>
      </c>
      <c r="S3204" s="14">
        <f t="shared" si="248"/>
        <v>42293.853541666671</v>
      </c>
      <c r="T3204" s="14">
        <f t="shared" si="249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0" t="s">
        <v>8315</v>
      </c>
      <c r="R3205" t="s">
        <v>8357</v>
      </c>
      <c r="S3205" s="14">
        <f t="shared" si="248"/>
        <v>42242.988680555558</v>
      </c>
      <c r="T3205" s="14">
        <f t="shared" si="249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0" t="s">
        <v>8315</v>
      </c>
      <c r="R3206" t="s">
        <v>8357</v>
      </c>
      <c r="S3206" s="14">
        <f t="shared" si="248"/>
        <v>42172.686099537037</v>
      </c>
      <c r="T3206" s="14">
        <f t="shared" si="249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0" t="s">
        <v>8315</v>
      </c>
      <c r="R3207" t="s">
        <v>8357</v>
      </c>
      <c r="S3207" s="14">
        <f t="shared" si="248"/>
        <v>42095.374675925923</v>
      </c>
      <c r="T3207" s="14">
        <f t="shared" si="249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0" t="s">
        <v>8315</v>
      </c>
      <c r="R3208" t="s">
        <v>8357</v>
      </c>
      <c r="S3208" s="14">
        <f t="shared" si="248"/>
        <v>42236.276053240741</v>
      </c>
      <c r="T3208" s="14">
        <f t="shared" si="249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0" t="s">
        <v>8315</v>
      </c>
      <c r="R3209" t="s">
        <v>8357</v>
      </c>
      <c r="S3209" s="14">
        <f t="shared" si="248"/>
        <v>42057.277858796297</v>
      </c>
      <c r="T3209" s="14">
        <f t="shared" si="249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0" t="s">
        <v>8315</v>
      </c>
      <c r="R3210" t="s">
        <v>8316</v>
      </c>
      <c r="S3210" s="14">
        <f t="shared" si="248"/>
        <v>41827.605057870373</v>
      </c>
      <c r="T3210" s="14">
        <f t="shared" si="249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0" t="s">
        <v>8315</v>
      </c>
      <c r="R3211" t="s">
        <v>8316</v>
      </c>
      <c r="S3211" s="14">
        <f t="shared" si="248"/>
        <v>41778.637245370373</v>
      </c>
      <c r="T3211" s="14">
        <f t="shared" si="249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0" t="s">
        <v>8315</v>
      </c>
      <c r="R3212" t="s">
        <v>8316</v>
      </c>
      <c r="S3212" s="14">
        <f t="shared" si="248"/>
        <v>41013.936562499999</v>
      </c>
      <c r="T3212" s="14">
        <f t="shared" si="249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0" t="s">
        <v>8315</v>
      </c>
      <c r="R3213" t="s">
        <v>8316</v>
      </c>
      <c r="S3213" s="14">
        <f t="shared" si="248"/>
        <v>41834.586574074077</v>
      </c>
      <c r="T3213" s="14">
        <f t="shared" si="249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0" t="s">
        <v>8315</v>
      </c>
      <c r="R3214" t="s">
        <v>8316</v>
      </c>
      <c r="S3214" s="14">
        <f t="shared" si="248"/>
        <v>41829.795729166668</v>
      </c>
      <c r="T3214" s="14">
        <f t="shared" si="249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0" t="s">
        <v>8315</v>
      </c>
      <c r="R3215" t="s">
        <v>8316</v>
      </c>
      <c r="S3215" s="14">
        <f t="shared" si="248"/>
        <v>42171.763414351852</v>
      </c>
      <c r="T3215" s="14">
        <f t="shared" si="249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0" t="s">
        <v>8315</v>
      </c>
      <c r="R3216" t="s">
        <v>8316</v>
      </c>
      <c r="S3216" s="14">
        <f t="shared" si="248"/>
        <v>42337.792511574073</v>
      </c>
      <c r="T3216" s="14">
        <f t="shared" si="249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0" t="s">
        <v>8315</v>
      </c>
      <c r="R3217" t="s">
        <v>8316</v>
      </c>
      <c r="S3217" s="14">
        <f t="shared" si="248"/>
        <v>42219.665173611109</v>
      </c>
      <c r="T3217" s="14">
        <f t="shared" si="249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0" t="s">
        <v>8315</v>
      </c>
      <c r="R3218" t="s">
        <v>8316</v>
      </c>
      <c r="S3218" s="14">
        <f t="shared" si="248"/>
        <v>42165.462627314817</v>
      </c>
      <c r="T3218" s="14">
        <f t="shared" si="249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0" t="s">
        <v>8315</v>
      </c>
      <c r="R3219" t="s">
        <v>8316</v>
      </c>
      <c r="S3219" s="14">
        <f t="shared" si="248"/>
        <v>42648.546111111107</v>
      </c>
      <c r="T3219" s="14">
        <f t="shared" si="249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0" t="s">
        <v>8315</v>
      </c>
      <c r="R3220" t="s">
        <v>8316</v>
      </c>
      <c r="S3220" s="14">
        <f t="shared" si="248"/>
        <v>41971.002152777779</v>
      </c>
      <c r="T3220" s="14">
        <f t="shared" si="249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0" t="s">
        <v>8315</v>
      </c>
      <c r="R3221" t="s">
        <v>8316</v>
      </c>
      <c r="S3221" s="14">
        <f t="shared" si="248"/>
        <v>42050.983182870375</v>
      </c>
      <c r="T3221" s="14">
        <f t="shared" si="249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0" t="s">
        <v>8315</v>
      </c>
      <c r="R3222" t="s">
        <v>8316</v>
      </c>
      <c r="S3222" s="14">
        <f t="shared" si="248"/>
        <v>42772.833379629628</v>
      </c>
      <c r="T3222" s="14">
        <f t="shared" si="249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0" t="s">
        <v>8315</v>
      </c>
      <c r="R3223" t="s">
        <v>8316</v>
      </c>
      <c r="S3223" s="14">
        <f t="shared" si="248"/>
        <v>42155.696793981479</v>
      </c>
      <c r="T3223" s="14">
        <f t="shared" si="249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0" t="s">
        <v>8315</v>
      </c>
      <c r="R3224" t="s">
        <v>8316</v>
      </c>
      <c r="S3224" s="14">
        <f t="shared" si="248"/>
        <v>42270.582141203704</v>
      </c>
      <c r="T3224" s="14">
        <f t="shared" si="249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0" t="s">
        <v>8315</v>
      </c>
      <c r="R3225" t="s">
        <v>8316</v>
      </c>
      <c r="S3225" s="14">
        <f t="shared" si="248"/>
        <v>42206.835370370376</v>
      </c>
      <c r="T3225" s="14">
        <f t="shared" si="249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0" t="s">
        <v>8315</v>
      </c>
      <c r="R3226" t="s">
        <v>8316</v>
      </c>
      <c r="S3226" s="14">
        <f t="shared" si="248"/>
        <v>42697.850844907407</v>
      </c>
      <c r="T3226" s="14">
        <f t="shared" si="249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0" t="s">
        <v>8315</v>
      </c>
      <c r="R3227" t="s">
        <v>8316</v>
      </c>
      <c r="S3227" s="14">
        <f t="shared" si="248"/>
        <v>42503.559467592597</v>
      </c>
      <c r="T3227" s="14">
        <f t="shared" si="249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0" t="s">
        <v>8315</v>
      </c>
      <c r="R3228" t="s">
        <v>8316</v>
      </c>
      <c r="S3228" s="14">
        <f t="shared" si="248"/>
        <v>42277.583472222221</v>
      </c>
      <c r="T3228" s="14">
        <f t="shared" si="249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0" t="s">
        <v>8315</v>
      </c>
      <c r="R3229" t="s">
        <v>8316</v>
      </c>
      <c r="S3229" s="14">
        <f t="shared" si="248"/>
        <v>42722.882361111115</v>
      </c>
      <c r="T3229" s="14">
        <f t="shared" si="249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0" t="s">
        <v>8315</v>
      </c>
      <c r="R3230" t="s">
        <v>8316</v>
      </c>
      <c r="S3230" s="14">
        <f t="shared" si="248"/>
        <v>42323.70930555556</v>
      </c>
      <c r="T3230" s="14">
        <f t="shared" si="249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0" t="s">
        <v>8315</v>
      </c>
      <c r="R3231" t="s">
        <v>8316</v>
      </c>
      <c r="S3231" s="14">
        <f t="shared" si="248"/>
        <v>41933.291643518518</v>
      </c>
      <c r="T3231" s="14">
        <f t="shared" si="249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0" t="s">
        <v>8315</v>
      </c>
      <c r="R3232" t="s">
        <v>8316</v>
      </c>
      <c r="S3232" s="14">
        <f t="shared" si="248"/>
        <v>41898.168125000004</v>
      </c>
      <c r="T3232" s="14">
        <f t="shared" si="249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0" t="s">
        <v>8315</v>
      </c>
      <c r="R3233" t="s">
        <v>8316</v>
      </c>
      <c r="S3233" s="14">
        <f t="shared" si="248"/>
        <v>42446.943831018521</v>
      </c>
      <c r="T3233" s="14">
        <f t="shared" si="249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0" t="s">
        <v>8315</v>
      </c>
      <c r="R3234" t="s">
        <v>8316</v>
      </c>
      <c r="S3234" s="14">
        <f t="shared" si="248"/>
        <v>42463.81385416667</v>
      </c>
      <c r="T3234" s="14">
        <f t="shared" si="249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0" t="s">
        <v>8315</v>
      </c>
      <c r="R3235" t="s">
        <v>8316</v>
      </c>
      <c r="S3235" s="14">
        <f t="shared" si="248"/>
        <v>42766.805034722223</v>
      </c>
      <c r="T3235" s="14">
        <f t="shared" si="249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0" t="s">
        <v>8315</v>
      </c>
      <c r="R3236" t="s">
        <v>8316</v>
      </c>
      <c r="S3236" s="14">
        <f t="shared" si="248"/>
        <v>42734.789444444439</v>
      </c>
      <c r="T3236" s="14">
        <f t="shared" si="249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0" t="s">
        <v>8315</v>
      </c>
      <c r="R3237" t="s">
        <v>8316</v>
      </c>
      <c r="S3237" s="14">
        <f t="shared" si="248"/>
        <v>42522.347812499997</v>
      </c>
      <c r="T3237" s="14">
        <f t="shared" si="249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0" t="s">
        <v>8315</v>
      </c>
      <c r="R3238" t="s">
        <v>8316</v>
      </c>
      <c r="S3238" s="14">
        <f t="shared" si="248"/>
        <v>42702.917048611111</v>
      </c>
      <c r="T3238" s="14">
        <f t="shared" si="249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0" t="s">
        <v>8315</v>
      </c>
      <c r="R3239" t="s">
        <v>8316</v>
      </c>
      <c r="S3239" s="14">
        <f t="shared" si="248"/>
        <v>42252.474351851852</v>
      </c>
      <c r="T3239" s="14">
        <f t="shared" si="249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0" t="s">
        <v>8315</v>
      </c>
      <c r="R3240" t="s">
        <v>8316</v>
      </c>
      <c r="S3240" s="14">
        <f t="shared" si="248"/>
        <v>42156.510393518518</v>
      </c>
      <c r="T3240" s="14">
        <f t="shared" si="249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0" t="s">
        <v>8315</v>
      </c>
      <c r="R3241" t="s">
        <v>8316</v>
      </c>
      <c r="S3241" s="14">
        <f t="shared" si="248"/>
        <v>42278.089039351849</v>
      </c>
      <c r="T3241" s="14">
        <f t="shared" si="249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0" t="s">
        <v>8315</v>
      </c>
      <c r="R3242" t="s">
        <v>8316</v>
      </c>
      <c r="S3242" s="14">
        <f t="shared" si="248"/>
        <v>42754.693842592591</v>
      </c>
      <c r="T3242" s="14">
        <f t="shared" si="249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0" t="s">
        <v>8315</v>
      </c>
      <c r="R3243" t="s">
        <v>8316</v>
      </c>
      <c r="S3243" s="14">
        <f t="shared" si="248"/>
        <v>41893.324884259258</v>
      </c>
      <c r="T3243" s="14">
        <f t="shared" si="249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0" t="s">
        <v>8315</v>
      </c>
      <c r="R3244" t="s">
        <v>8316</v>
      </c>
      <c r="S3244" s="14">
        <f t="shared" si="248"/>
        <v>41871.755694444444</v>
      </c>
      <c r="T3244" s="14">
        <f t="shared" si="249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0" t="s">
        <v>8315</v>
      </c>
      <c r="R3245" t="s">
        <v>8316</v>
      </c>
      <c r="S3245" s="14">
        <f t="shared" si="248"/>
        <v>42262.096782407403</v>
      </c>
      <c r="T3245" s="14">
        <f t="shared" si="249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0" t="s">
        <v>8315</v>
      </c>
      <c r="R3246" t="s">
        <v>8316</v>
      </c>
      <c r="S3246" s="14">
        <f t="shared" si="248"/>
        <v>42675.694236111114</v>
      </c>
      <c r="T3246" s="14">
        <f t="shared" si="249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0" t="s">
        <v>8315</v>
      </c>
      <c r="R3247" t="s">
        <v>8316</v>
      </c>
      <c r="S3247" s="14">
        <f t="shared" si="248"/>
        <v>42135.60020833333</v>
      </c>
      <c r="T3247" s="14">
        <f t="shared" si="249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0" t="s">
        <v>8315</v>
      </c>
      <c r="R3248" t="s">
        <v>8316</v>
      </c>
      <c r="S3248" s="14">
        <f t="shared" si="248"/>
        <v>42230.472222222219</v>
      </c>
      <c r="T3248" s="14">
        <f t="shared" si="249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0" t="s">
        <v>8315</v>
      </c>
      <c r="R3249" t="s">
        <v>8316</v>
      </c>
      <c r="S3249" s="14">
        <f t="shared" si="248"/>
        <v>42167.434166666666</v>
      </c>
      <c r="T3249" s="14">
        <f t="shared" si="249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0" t="s">
        <v>8315</v>
      </c>
      <c r="R3250" t="s">
        <v>8316</v>
      </c>
      <c r="S3250" s="14">
        <f t="shared" si="248"/>
        <v>42068.888391203705</v>
      </c>
      <c r="T3250" s="14">
        <f t="shared" si="249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0" t="s">
        <v>8315</v>
      </c>
      <c r="R3251" t="s">
        <v>8316</v>
      </c>
      <c r="S3251" s="14">
        <f t="shared" si="248"/>
        <v>42145.746689814812</v>
      </c>
      <c r="T3251" s="14">
        <f t="shared" si="249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0" t="s">
        <v>8315</v>
      </c>
      <c r="R3252" t="s">
        <v>8316</v>
      </c>
      <c r="S3252" s="14">
        <f t="shared" si="248"/>
        <v>41918.742175925923</v>
      </c>
      <c r="T3252" s="14">
        <f t="shared" si="249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0" t="s">
        <v>8315</v>
      </c>
      <c r="R3253" t="s">
        <v>8316</v>
      </c>
      <c r="S3253" s="14">
        <f t="shared" si="248"/>
        <v>42146.731087962966</v>
      </c>
      <c r="T3253" s="14">
        <f t="shared" si="249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0" t="s">
        <v>8315</v>
      </c>
      <c r="R3254" t="s">
        <v>8316</v>
      </c>
      <c r="S3254" s="14">
        <f t="shared" si="248"/>
        <v>42590.472685185188</v>
      </c>
      <c r="T3254" s="14">
        <f t="shared" si="249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0" t="s">
        <v>8315</v>
      </c>
      <c r="R3255" t="s">
        <v>8316</v>
      </c>
      <c r="S3255" s="14">
        <f t="shared" si="248"/>
        <v>42602.576712962968</v>
      </c>
      <c r="T3255" s="14">
        <f t="shared" si="249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0" t="s">
        <v>8315</v>
      </c>
      <c r="R3256" t="s">
        <v>8316</v>
      </c>
      <c r="S3256" s="14">
        <f t="shared" si="248"/>
        <v>42059.085752314815</v>
      </c>
      <c r="T3256" s="14">
        <f t="shared" si="249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0" t="s">
        <v>8315</v>
      </c>
      <c r="R3257" t="s">
        <v>8316</v>
      </c>
      <c r="S3257" s="14">
        <f t="shared" si="248"/>
        <v>41889.768229166664</v>
      </c>
      <c r="T3257" s="14">
        <f t="shared" si="249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0" t="s">
        <v>8315</v>
      </c>
      <c r="R3258" t="s">
        <v>8316</v>
      </c>
      <c r="S3258" s="14">
        <f t="shared" si="248"/>
        <v>42144.573807870373</v>
      </c>
      <c r="T3258" s="14">
        <f t="shared" si="249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0" t="s">
        <v>8315</v>
      </c>
      <c r="R3259" t="s">
        <v>8316</v>
      </c>
      <c r="S3259" s="14">
        <f t="shared" si="248"/>
        <v>42758.559629629628</v>
      </c>
      <c r="T3259" s="14">
        <f t="shared" si="249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0" t="s">
        <v>8315</v>
      </c>
      <c r="R3260" t="s">
        <v>8316</v>
      </c>
      <c r="S3260" s="14">
        <f t="shared" si="248"/>
        <v>41982.887280092589</v>
      </c>
      <c r="T3260" s="14">
        <f t="shared" si="249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0" t="s">
        <v>8315</v>
      </c>
      <c r="R3261" t="s">
        <v>8316</v>
      </c>
      <c r="S3261" s="14">
        <f t="shared" si="248"/>
        <v>42614.760937500003</v>
      </c>
      <c r="T3261" s="14">
        <f t="shared" si="249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0" t="s">
        <v>8315</v>
      </c>
      <c r="R3262" t="s">
        <v>8316</v>
      </c>
      <c r="S3262" s="14">
        <f t="shared" si="248"/>
        <v>42303.672662037032</v>
      </c>
      <c r="T3262" s="14">
        <f t="shared" si="249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0" t="s">
        <v>8315</v>
      </c>
      <c r="R3263" t="s">
        <v>8316</v>
      </c>
      <c r="S3263" s="14">
        <f t="shared" si="248"/>
        <v>42171.725416666668</v>
      </c>
      <c r="T3263" s="14">
        <f t="shared" si="249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0" t="s">
        <v>8315</v>
      </c>
      <c r="R3264" t="s">
        <v>8316</v>
      </c>
      <c r="S3264" s="14">
        <f t="shared" si="248"/>
        <v>41964.315532407403</v>
      </c>
      <c r="T3264" s="14">
        <f t="shared" si="249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0" t="s">
        <v>8315</v>
      </c>
      <c r="R3265" t="s">
        <v>8316</v>
      </c>
      <c r="S3265" s="14">
        <f t="shared" si="248"/>
        <v>42284.516064814816</v>
      </c>
      <c r="T3265" s="14">
        <f t="shared" si="249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6"/>
        <v>103</v>
      </c>
      <c r="P3266">
        <f t="shared" si="247"/>
        <v>52.55</v>
      </c>
      <c r="Q3266" s="10" t="s">
        <v>8315</v>
      </c>
      <c r="R3266" t="s">
        <v>8316</v>
      </c>
      <c r="S3266" s="14">
        <f t="shared" si="248"/>
        <v>42016.800208333334</v>
      </c>
      <c r="T3266" s="14">
        <f t="shared" si="249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0">ROUND(E3267/D3267*100,0)</f>
        <v>164</v>
      </c>
      <c r="P3267">
        <f t="shared" ref="P3267:P3330" si="251">IFERROR(ROUND(E3267/L3267,2),0)</f>
        <v>70.290000000000006</v>
      </c>
      <c r="Q3267" s="10" t="s">
        <v>8315</v>
      </c>
      <c r="R3267" t="s">
        <v>8316</v>
      </c>
      <c r="S3267" s="14">
        <f t="shared" ref="S3267:S3330" si="252">(((J3267/60)/60)/24)+DATE(1970,1,1)</f>
        <v>42311.711979166663</v>
      </c>
      <c r="T3267" s="14">
        <f t="shared" ref="T3267:T3330" si="253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0" t="s">
        <v>8315</v>
      </c>
      <c r="R3268" t="s">
        <v>8316</v>
      </c>
      <c r="S3268" s="14">
        <f t="shared" si="252"/>
        <v>42136.536134259266</v>
      </c>
      <c r="T3268" s="14">
        <f t="shared" si="253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0" t="s">
        <v>8315</v>
      </c>
      <c r="R3269" t="s">
        <v>8316</v>
      </c>
      <c r="S3269" s="14">
        <f t="shared" si="252"/>
        <v>42172.757638888885</v>
      </c>
      <c r="T3269" s="14">
        <f t="shared" si="253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0" t="s">
        <v>8315</v>
      </c>
      <c r="R3270" t="s">
        <v>8316</v>
      </c>
      <c r="S3270" s="14">
        <f t="shared" si="252"/>
        <v>42590.90425925926</v>
      </c>
      <c r="T3270" s="14">
        <f t="shared" si="253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0" t="s">
        <v>8315</v>
      </c>
      <c r="R3271" t="s">
        <v>8316</v>
      </c>
      <c r="S3271" s="14">
        <f t="shared" si="252"/>
        <v>42137.395798611105</v>
      </c>
      <c r="T3271" s="14">
        <f t="shared" si="253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0" t="s">
        <v>8315</v>
      </c>
      <c r="R3272" t="s">
        <v>8316</v>
      </c>
      <c r="S3272" s="14">
        <f t="shared" si="252"/>
        <v>42167.533159722225</v>
      </c>
      <c r="T3272" s="14">
        <f t="shared" si="253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0" t="s">
        <v>8315</v>
      </c>
      <c r="R3273" t="s">
        <v>8316</v>
      </c>
      <c r="S3273" s="14">
        <f t="shared" si="252"/>
        <v>41915.437210648146</v>
      </c>
      <c r="T3273" s="14">
        <f t="shared" si="253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0" t="s">
        <v>8315</v>
      </c>
      <c r="R3274" t="s">
        <v>8316</v>
      </c>
      <c r="S3274" s="14">
        <f t="shared" si="252"/>
        <v>42284.500104166669</v>
      </c>
      <c r="T3274" s="14">
        <f t="shared" si="253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0" t="s">
        <v>8315</v>
      </c>
      <c r="R3275" t="s">
        <v>8316</v>
      </c>
      <c r="S3275" s="14">
        <f t="shared" si="252"/>
        <v>42611.801412037035</v>
      </c>
      <c r="T3275" s="14">
        <f t="shared" si="253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0" t="s">
        <v>8315</v>
      </c>
      <c r="R3276" t="s">
        <v>8316</v>
      </c>
      <c r="S3276" s="14">
        <f t="shared" si="252"/>
        <v>42400.704537037032</v>
      </c>
      <c r="T3276" s="14">
        <f t="shared" si="253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0" t="s">
        <v>8315</v>
      </c>
      <c r="R3277" t="s">
        <v>8316</v>
      </c>
      <c r="S3277" s="14">
        <f t="shared" si="252"/>
        <v>42017.88045138889</v>
      </c>
      <c r="T3277" s="14">
        <f t="shared" si="253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0" t="s">
        <v>8315</v>
      </c>
      <c r="R3278" t="s">
        <v>8316</v>
      </c>
      <c r="S3278" s="14">
        <f t="shared" si="252"/>
        <v>42426.949988425928</v>
      </c>
      <c r="T3278" s="14">
        <f t="shared" si="253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0" t="s">
        <v>8315</v>
      </c>
      <c r="R3279" t="s">
        <v>8316</v>
      </c>
      <c r="S3279" s="14">
        <f t="shared" si="252"/>
        <v>41931.682939814818</v>
      </c>
      <c r="T3279" s="14">
        <f t="shared" si="253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0" t="s">
        <v>8315</v>
      </c>
      <c r="R3280" t="s">
        <v>8316</v>
      </c>
      <c r="S3280" s="14">
        <f t="shared" si="252"/>
        <v>42124.848414351851</v>
      </c>
      <c r="T3280" s="14">
        <f t="shared" si="253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0" t="s">
        <v>8315</v>
      </c>
      <c r="R3281" t="s">
        <v>8316</v>
      </c>
      <c r="S3281" s="14">
        <f t="shared" si="252"/>
        <v>42431.102534722217</v>
      </c>
      <c r="T3281" s="14">
        <f t="shared" si="253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0" t="s">
        <v>8315</v>
      </c>
      <c r="R3282" t="s">
        <v>8316</v>
      </c>
      <c r="S3282" s="14">
        <f t="shared" si="252"/>
        <v>42121.756921296299</v>
      </c>
      <c r="T3282" s="14">
        <f t="shared" si="253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0" t="s">
        <v>8315</v>
      </c>
      <c r="R3283" t="s">
        <v>8316</v>
      </c>
      <c r="S3283" s="14">
        <f t="shared" si="252"/>
        <v>42219.019733796296</v>
      </c>
      <c r="T3283" s="14">
        <f t="shared" si="253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0" t="s">
        <v>8315</v>
      </c>
      <c r="R3284" t="s">
        <v>8316</v>
      </c>
      <c r="S3284" s="14">
        <f t="shared" si="252"/>
        <v>42445.19430555556</v>
      </c>
      <c r="T3284" s="14">
        <f t="shared" si="253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0" t="s">
        <v>8315</v>
      </c>
      <c r="R3285" t="s">
        <v>8316</v>
      </c>
      <c r="S3285" s="14">
        <f t="shared" si="252"/>
        <v>42379.74418981481</v>
      </c>
      <c r="T3285" s="14">
        <f t="shared" si="253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0" t="s">
        <v>8315</v>
      </c>
      <c r="R3286" t="s">
        <v>8316</v>
      </c>
      <c r="S3286" s="14">
        <f t="shared" si="252"/>
        <v>42380.884872685187</v>
      </c>
      <c r="T3286" s="14">
        <f t="shared" si="253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0" t="s">
        <v>8315</v>
      </c>
      <c r="R3287" t="s">
        <v>8316</v>
      </c>
      <c r="S3287" s="14">
        <f t="shared" si="252"/>
        <v>42762.942430555559</v>
      </c>
      <c r="T3287" s="14">
        <f t="shared" si="253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0" t="s">
        <v>8315</v>
      </c>
      <c r="R3288" t="s">
        <v>8316</v>
      </c>
      <c r="S3288" s="14">
        <f t="shared" si="252"/>
        <v>42567.840069444443</v>
      </c>
      <c r="T3288" s="14">
        <f t="shared" si="253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0" t="s">
        <v>8315</v>
      </c>
      <c r="R3289" t="s">
        <v>8316</v>
      </c>
      <c r="S3289" s="14">
        <f t="shared" si="252"/>
        <v>42311.750324074077</v>
      </c>
      <c r="T3289" s="14">
        <f t="shared" si="253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0" t="s">
        <v>8315</v>
      </c>
      <c r="R3290" t="s">
        <v>8316</v>
      </c>
      <c r="S3290" s="14">
        <f t="shared" si="252"/>
        <v>42505.774479166663</v>
      </c>
      <c r="T3290" s="14">
        <f t="shared" si="253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0" t="s">
        <v>8315</v>
      </c>
      <c r="R3291" t="s">
        <v>8316</v>
      </c>
      <c r="S3291" s="14">
        <f t="shared" si="252"/>
        <v>42758.368078703701</v>
      </c>
      <c r="T3291" s="14">
        <f t="shared" si="253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0" t="s">
        <v>8315</v>
      </c>
      <c r="R3292" t="s">
        <v>8316</v>
      </c>
      <c r="S3292" s="14">
        <f t="shared" si="252"/>
        <v>42775.51494212963</v>
      </c>
      <c r="T3292" s="14">
        <f t="shared" si="253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0" t="s">
        <v>8315</v>
      </c>
      <c r="R3293" t="s">
        <v>8316</v>
      </c>
      <c r="S3293" s="14">
        <f t="shared" si="252"/>
        <v>42232.702546296292</v>
      </c>
      <c r="T3293" s="14">
        <f t="shared" si="253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0" t="s">
        <v>8315</v>
      </c>
      <c r="R3294" t="s">
        <v>8316</v>
      </c>
      <c r="S3294" s="14">
        <f t="shared" si="252"/>
        <v>42282.770231481481</v>
      </c>
      <c r="T3294" s="14">
        <f t="shared" si="253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0" t="s">
        <v>8315</v>
      </c>
      <c r="R3295" t="s">
        <v>8316</v>
      </c>
      <c r="S3295" s="14">
        <f t="shared" si="252"/>
        <v>42768.425370370373</v>
      </c>
      <c r="T3295" s="14">
        <f t="shared" si="253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0" t="s">
        <v>8315</v>
      </c>
      <c r="R3296" t="s">
        <v>8316</v>
      </c>
      <c r="S3296" s="14">
        <f t="shared" si="252"/>
        <v>42141.541134259256</v>
      </c>
      <c r="T3296" s="14">
        <f t="shared" si="253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0" t="s">
        <v>8315</v>
      </c>
      <c r="R3297" t="s">
        <v>8316</v>
      </c>
      <c r="S3297" s="14">
        <f t="shared" si="252"/>
        <v>42609.442465277782</v>
      </c>
      <c r="T3297" s="14">
        <f t="shared" si="253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0" t="s">
        <v>8315</v>
      </c>
      <c r="R3298" t="s">
        <v>8316</v>
      </c>
      <c r="S3298" s="14">
        <f t="shared" si="252"/>
        <v>42309.756620370375</v>
      </c>
      <c r="T3298" s="14">
        <f t="shared" si="253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0" t="s">
        <v>8315</v>
      </c>
      <c r="R3299" t="s">
        <v>8316</v>
      </c>
      <c r="S3299" s="14">
        <f t="shared" si="252"/>
        <v>42193.771481481483</v>
      </c>
      <c r="T3299" s="14">
        <f t="shared" si="253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0" t="s">
        <v>8315</v>
      </c>
      <c r="R3300" t="s">
        <v>8316</v>
      </c>
      <c r="S3300" s="14">
        <f t="shared" si="252"/>
        <v>42239.957962962959</v>
      </c>
      <c r="T3300" s="14">
        <f t="shared" si="253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0" t="s">
        <v>8315</v>
      </c>
      <c r="R3301" t="s">
        <v>8316</v>
      </c>
      <c r="S3301" s="14">
        <f t="shared" si="252"/>
        <v>42261.917395833334</v>
      </c>
      <c r="T3301" s="14">
        <f t="shared" si="253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0" t="s">
        <v>8315</v>
      </c>
      <c r="R3302" t="s">
        <v>8316</v>
      </c>
      <c r="S3302" s="14">
        <f t="shared" si="252"/>
        <v>42102.743773148148</v>
      </c>
      <c r="T3302" s="14">
        <f t="shared" si="253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0" t="s">
        <v>8315</v>
      </c>
      <c r="R3303" t="s">
        <v>8316</v>
      </c>
      <c r="S3303" s="14">
        <f t="shared" si="252"/>
        <v>42538.73583333334</v>
      </c>
      <c r="T3303" s="14">
        <f t="shared" si="253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0" t="s">
        <v>8315</v>
      </c>
      <c r="R3304" t="s">
        <v>8316</v>
      </c>
      <c r="S3304" s="14">
        <f t="shared" si="252"/>
        <v>42681.35157407407</v>
      </c>
      <c r="T3304" s="14">
        <f t="shared" si="253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0" t="s">
        <v>8315</v>
      </c>
      <c r="R3305" t="s">
        <v>8316</v>
      </c>
      <c r="S3305" s="14">
        <f t="shared" si="252"/>
        <v>42056.65143518518</v>
      </c>
      <c r="T3305" s="14">
        <f t="shared" si="253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0" t="s">
        <v>8315</v>
      </c>
      <c r="R3306" t="s">
        <v>8316</v>
      </c>
      <c r="S3306" s="14">
        <f t="shared" si="252"/>
        <v>42696.624444444446</v>
      </c>
      <c r="T3306" s="14">
        <f t="shared" si="253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0" t="s">
        <v>8315</v>
      </c>
      <c r="R3307" t="s">
        <v>8316</v>
      </c>
      <c r="S3307" s="14">
        <f t="shared" si="252"/>
        <v>42186.855879629627</v>
      </c>
      <c r="T3307" s="14">
        <f t="shared" si="253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0" t="s">
        <v>8315</v>
      </c>
      <c r="R3308" t="s">
        <v>8316</v>
      </c>
      <c r="S3308" s="14">
        <f t="shared" si="252"/>
        <v>42493.219236111108</v>
      </c>
      <c r="T3308" s="14">
        <f t="shared" si="253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0" t="s">
        <v>8315</v>
      </c>
      <c r="R3309" t="s">
        <v>8316</v>
      </c>
      <c r="S3309" s="14">
        <f t="shared" si="252"/>
        <v>42475.057164351849</v>
      </c>
      <c r="T3309" s="14">
        <f t="shared" si="253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0" t="s">
        <v>8315</v>
      </c>
      <c r="R3310" t="s">
        <v>8316</v>
      </c>
      <c r="S3310" s="14">
        <f t="shared" si="252"/>
        <v>42452.876909722225</v>
      </c>
      <c r="T3310" s="14">
        <f t="shared" si="253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0" t="s">
        <v>8315</v>
      </c>
      <c r="R3311" t="s">
        <v>8316</v>
      </c>
      <c r="S3311" s="14">
        <f t="shared" si="252"/>
        <v>42628.650208333333</v>
      </c>
      <c r="T3311" s="14">
        <f t="shared" si="253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0" t="s">
        <v>8315</v>
      </c>
      <c r="R3312" t="s">
        <v>8316</v>
      </c>
      <c r="S3312" s="14">
        <f t="shared" si="252"/>
        <v>42253.928530092591</v>
      </c>
      <c r="T3312" s="14">
        <f t="shared" si="253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0" t="s">
        <v>8315</v>
      </c>
      <c r="R3313" t="s">
        <v>8316</v>
      </c>
      <c r="S3313" s="14">
        <f t="shared" si="252"/>
        <v>42264.29178240741</v>
      </c>
      <c r="T3313" s="14">
        <f t="shared" si="253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0" t="s">
        <v>8315</v>
      </c>
      <c r="R3314" t="s">
        <v>8316</v>
      </c>
      <c r="S3314" s="14">
        <f t="shared" si="252"/>
        <v>42664.809560185182</v>
      </c>
      <c r="T3314" s="14">
        <f t="shared" si="253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0" t="s">
        <v>8315</v>
      </c>
      <c r="R3315" t="s">
        <v>8316</v>
      </c>
      <c r="S3315" s="14">
        <f t="shared" si="252"/>
        <v>42382.244409722218</v>
      </c>
      <c r="T3315" s="14">
        <f t="shared" si="253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0" t="s">
        <v>8315</v>
      </c>
      <c r="R3316" t="s">
        <v>8316</v>
      </c>
      <c r="S3316" s="14">
        <f t="shared" si="252"/>
        <v>42105.267488425925</v>
      </c>
      <c r="T3316" s="14">
        <f t="shared" si="253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0" t="s">
        <v>8315</v>
      </c>
      <c r="R3317" t="s">
        <v>8316</v>
      </c>
      <c r="S3317" s="14">
        <f t="shared" si="252"/>
        <v>42466.303715277783</v>
      </c>
      <c r="T3317" s="14">
        <f t="shared" si="253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0" t="s">
        <v>8315</v>
      </c>
      <c r="R3318" t="s">
        <v>8316</v>
      </c>
      <c r="S3318" s="14">
        <f t="shared" si="252"/>
        <v>41826.871238425927</v>
      </c>
      <c r="T3318" s="14">
        <f t="shared" si="253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0" t="s">
        <v>8315</v>
      </c>
      <c r="R3319" t="s">
        <v>8316</v>
      </c>
      <c r="S3319" s="14">
        <f t="shared" si="252"/>
        <v>42499.039629629624</v>
      </c>
      <c r="T3319" s="14">
        <f t="shared" si="253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0" t="s">
        <v>8315</v>
      </c>
      <c r="R3320" t="s">
        <v>8316</v>
      </c>
      <c r="S3320" s="14">
        <f t="shared" si="252"/>
        <v>42431.302002314813</v>
      </c>
      <c r="T3320" s="14">
        <f t="shared" si="253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0" t="s">
        <v>8315</v>
      </c>
      <c r="R3321" t="s">
        <v>8316</v>
      </c>
      <c r="S3321" s="14">
        <f t="shared" si="252"/>
        <v>41990.585486111115</v>
      </c>
      <c r="T3321" s="14">
        <f t="shared" si="253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0" t="s">
        <v>8315</v>
      </c>
      <c r="R3322" t="s">
        <v>8316</v>
      </c>
      <c r="S3322" s="14">
        <f t="shared" si="252"/>
        <v>42513.045798611114</v>
      </c>
      <c r="T3322" s="14">
        <f t="shared" si="253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0" t="s">
        <v>8315</v>
      </c>
      <c r="R3323" t="s">
        <v>8316</v>
      </c>
      <c r="S3323" s="14">
        <f t="shared" si="252"/>
        <v>41914.100289351853</v>
      </c>
      <c r="T3323" s="14">
        <f t="shared" si="253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0" t="s">
        <v>8315</v>
      </c>
      <c r="R3324" t="s">
        <v>8316</v>
      </c>
      <c r="S3324" s="14">
        <f t="shared" si="252"/>
        <v>42521.010370370372</v>
      </c>
      <c r="T3324" s="14">
        <f t="shared" si="253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0" t="s">
        <v>8315</v>
      </c>
      <c r="R3325" t="s">
        <v>8316</v>
      </c>
      <c r="S3325" s="14">
        <f t="shared" si="252"/>
        <v>42608.36583333333</v>
      </c>
      <c r="T3325" s="14">
        <f t="shared" si="253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0" t="s">
        <v>8315</v>
      </c>
      <c r="R3326" t="s">
        <v>8316</v>
      </c>
      <c r="S3326" s="14">
        <f t="shared" si="252"/>
        <v>42512.58321759259</v>
      </c>
      <c r="T3326" s="14">
        <f t="shared" si="253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0" t="s">
        <v>8315</v>
      </c>
      <c r="R3327" t="s">
        <v>8316</v>
      </c>
      <c r="S3327" s="14">
        <f t="shared" si="252"/>
        <v>42064.785613425927</v>
      </c>
      <c r="T3327" s="14">
        <f t="shared" si="253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0" t="s">
        <v>8315</v>
      </c>
      <c r="R3328" t="s">
        <v>8316</v>
      </c>
      <c r="S3328" s="14">
        <f t="shared" si="252"/>
        <v>42041.714178240742</v>
      </c>
      <c r="T3328" s="14">
        <f t="shared" si="253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0" t="s">
        <v>8315</v>
      </c>
      <c r="R3329" t="s">
        <v>8316</v>
      </c>
      <c r="S3329" s="14">
        <f t="shared" si="252"/>
        <v>42468.374606481477</v>
      </c>
      <c r="T3329" s="14">
        <f t="shared" si="253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0"/>
        <v>146</v>
      </c>
      <c r="P3330">
        <f t="shared" si="251"/>
        <v>292.77999999999997</v>
      </c>
      <c r="Q3330" s="10" t="s">
        <v>8315</v>
      </c>
      <c r="R3330" t="s">
        <v>8316</v>
      </c>
      <c r="S3330" s="14">
        <f t="shared" si="252"/>
        <v>41822.57503472222</v>
      </c>
      <c r="T3330" s="14">
        <f t="shared" si="253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4">ROUND(E3331/D3331*100,0)</f>
        <v>117</v>
      </c>
      <c r="P3331">
        <f t="shared" ref="P3331:P3394" si="255">IFERROR(ROUND(E3331/L3331,2),0)</f>
        <v>44.92</v>
      </c>
      <c r="Q3331" s="10" t="s">
        <v>8315</v>
      </c>
      <c r="R3331" t="s">
        <v>8316</v>
      </c>
      <c r="S3331" s="14">
        <f t="shared" ref="S3331:S3394" si="256">(((J3331/60)/60)/24)+DATE(1970,1,1)</f>
        <v>41837.323009259257</v>
      </c>
      <c r="T3331" s="14">
        <f t="shared" ref="T3331:T3394" si="25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0" t="s">
        <v>8315</v>
      </c>
      <c r="R3332" t="s">
        <v>8316</v>
      </c>
      <c r="S3332" s="14">
        <f t="shared" si="256"/>
        <v>42065.887361111112</v>
      </c>
      <c r="T3332" s="14">
        <f t="shared" si="25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0" t="s">
        <v>8315</v>
      </c>
      <c r="R3333" t="s">
        <v>8316</v>
      </c>
      <c r="S3333" s="14">
        <f t="shared" si="256"/>
        <v>42248.697754629626</v>
      </c>
      <c r="T3333" s="14">
        <f t="shared" si="25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0" t="s">
        <v>8315</v>
      </c>
      <c r="R3334" t="s">
        <v>8316</v>
      </c>
      <c r="S3334" s="14">
        <f t="shared" si="256"/>
        <v>41809.860300925924</v>
      </c>
      <c r="T3334" s="14">
        <f t="shared" si="25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0" t="s">
        <v>8315</v>
      </c>
      <c r="R3335" t="s">
        <v>8316</v>
      </c>
      <c r="S3335" s="14">
        <f t="shared" si="256"/>
        <v>42148.676851851851</v>
      </c>
      <c r="T3335" s="14">
        <f t="shared" si="25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0" t="s">
        <v>8315</v>
      </c>
      <c r="R3336" t="s">
        <v>8316</v>
      </c>
      <c r="S3336" s="14">
        <f t="shared" si="256"/>
        <v>42185.521087962959</v>
      </c>
      <c r="T3336" s="14">
        <f t="shared" si="25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0" t="s">
        <v>8315</v>
      </c>
      <c r="R3337" t="s">
        <v>8316</v>
      </c>
      <c r="S3337" s="14">
        <f t="shared" si="256"/>
        <v>41827.674143518518</v>
      </c>
      <c r="T3337" s="14">
        <f t="shared" si="25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0" t="s">
        <v>8315</v>
      </c>
      <c r="R3338" t="s">
        <v>8316</v>
      </c>
      <c r="S3338" s="14">
        <f t="shared" si="256"/>
        <v>42437.398680555561</v>
      </c>
      <c r="T3338" s="14">
        <f t="shared" si="25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0" t="s">
        <v>8315</v>
      </c>
      <c r="R3339" t="s">
        <v>8316</v>
      </c>
      <c r="S3339" s="14">
        <f t="shared" si="256"/>
        <v>41901.282025462962</v>
      </c>
      <c r="T3339" s="14">
        <f t="shared" si="25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0" t="s">
        <v>8315</v>
      </c>
      <c r="R3340" t="s">
        <v>8316</v>
      </c>
      <c r="S3340" s="14">
        <f t="shared" si="256"/>
        <v>42769.574999999997</v>
      </c>
      <c r="T3340" s="14">
        <f t="shared" si="25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0" t="s">
        <v>8315</v>
      </c>
      <c r="R3341" t="s">
        <v>8316</v>
      </c>
      <c r="S3341" s="14">
        <f t="shared" si="256"/>
        <v>42549.665717592594</v>
      </c>
      <c r="T3341" s="14">
        <f t="shared" si="25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0" t="s">
        <v>8315</v>
      </c>
      <c r="R3342" t="s">
        <v>8316</v>
      </c>
      <c r="S3342" s="14">
        <f t="shared" si="256"/>
        <v>42685.974004629628</v>
      </c>
      <c r="T3342" s="14">
        <f t="shared" si="25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0" t="s">
        <v>8315</v>
      </c>
      <c r="R3343" t="s">
        <v>8316</v>
      </c>
      <c r="S3343" s="14">
        <f t="shared" si="256"/>
        <v>42510.798854166671</v>
      </c>
      <c r="T3343" s="14">
        <f t="shared" si="25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0" t="s">
        <v>8315</v>
      </c>
      <c r="R3344" t="s">
        <v>8316</v>
      </c>
      <c r="S3344" s="14">
        <f t="shared" si="256"/>
        <v>42062.296412037031</v>
      </c>
      <c r="T3344" s="14">
        <f t="shared" si="25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0" t="s">
        <v>8315</v>
      </c>
      <c r="R3345" t="s">
        <v>8316</v>
      </c>
      <c r="S3345" s="14">
        <f t="shared" si="256"/>
        <v>42452.916481481487</v>
      </c>
      <c r="T3345" s="14">
        <f t="shared" si="25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0" t="s">
        <v>8315</v>
      </c>
      <c r="R3346" t="s">
        <v>8316</v>
      </c>
      <c r="S3346" s="14">
        <f t="shared" si="256"/>
        <v>41851.200150462959</v>
      </c>
      <c r="T3346" s="14">
        <f t="shared" si="25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0" t="s">
        <v>8315</v>
      </c>
      <c r="R3347" t="s">
        <v>8316</v>
      </c>
      <c r="S3347" s="14">
        <f t="shared" si="256"/>
        <v>42053.106111111112</v>
      </c>
      <c r="T3347" s="14">
        <f t="shared" si="25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0" t="s">
        <v>8315</v>
      </c>
      <c r="R3348" t="s">
        <v>8316</v>
      </c>
      <c r="S3348" s="14">
        <f t="shared" si="256"/>
        <v>42054.024421296301</v>
      </c>
      <c r="T3348" s="14">
        <f t="shared" si="25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0" t="s">
        <v>8315</v>
      </c>
      <c r="R3349" t="s">
        <v>8316</v>
      </c>
      <c r="S3349" s="14">
        <f t="shared" si="256"/>
        <v>42484.551550925928</v>
      </c>
      <c r="T3349" s="14">
        <f t="shared" si="25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0" t="s">
        <v>8315</v>
      </c>
      <c r="R3350" t="s">
        <v>8316</v>
      </c>
      <c r="S3350" s="14">
        <f t="shared" si="256"/>
        <v>42466.558796296296</v>
      </c>
      <c r="T3350" s="14">
        <f t="shared" si="25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0" t="s">
        <v>8315</v>
      </c>
      <c r="R3351" t="s">
        <v>8316</v>
      </c>
      <c r="S3351" s="14">
        <f t="shared" si="256"/>
        <v>42513.110787037032</v>
      </c>
      <c r="T3351" s="14">
        <f t="shared" si="25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0" t="s">
        <v>8315</v>
      </c>
      <c r="R3352" t="s">
        <v>8316</v>
      </c>
      <c r="S3352" s="14">
        <f t="shared" si="256"/>
        <v>42302.701516203699</v>
      </c>
      <c r="T3352" s="14">
        <f t="shared" si="25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0" t="s">
        <v>8315</v>
      </c>
      <c r="R3353" t="s">
        <v>8316</v>
      </c>
      <c r="S3353" s="14">
        <f t="shared" si="256"/>
        <v>41806.395428240743</v>
      </c>
      <c r="T3353" s="14">
        <f t="shared" si="25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0" t="s">
        <v>8315</v>
      </c>
      <c r="R3354" t="s">
        <v>8316</v>
      </c>
      <c r="S3354" s="14">
        <f t="shared" si="256"/>
        <v>42495.992800925931</v>
      </c>
      <c r="T3354" s="14">
        <f t="shared" si="25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0" t="s">
        <v>8315</v>
      </c>
      <c r="R3355" t="s">
        <v>8316</v>
      </c>
      <c r="S3355" s="14">
        <f t="shared" si="256"/>
        <v>42479.432291666672</v>
      </c>
      <c r="T3355" s="14">
        <f t="shared" si="25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0" t="s">
        <v>8315</v>
      </c>
      <c r="R3356" t="s">
        <v>8316</v>
      </c>
      <c r="S3356" s="14">
        <f t="shared" si="256"/>
        <v>42270.7269212963</v>
      </c>
      <c r="T3356" s="14">
        <f t="shared" si="25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0" t="s">
        <v>8315</v>
      </c>
      <c r="R3357" t="s">
        <v>8316</v>
      </c>
      <c r="S3357" s="14">
        <f t="shared" si="256"/>
        <v>42489.619525462964</v>
      </c>
      <c r="T3357" s="14">
        <f t="shared" si="25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0" t="s">
        <v>8315</v>
      </c>
      <c r="R3358" t="s">
        <v>8316</v>
      </c>
      <c r="S3358" s="14">
        <f t="shared" si="256"/>
        <v>42536.815648148149</v>
      </c>
      <c r="T3358" s="14">
        <f t="shared" si="25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0" t="s">
        <v>8315</v>
      </c>
      <c r="R3359" t="s">
        <v>8316</v>
      </c>
      <c r="S3359" s="14">
        <f t="shared" si="256"/>
        <v>41822.417939814812</v>
      </c>
      <c r="T3359" s="14">
        <f t="shared" si="25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0" t="s">
        <v>8315</v>
      </c>
      <c r="R3360" t="s">
        <v>8316</v>
      </c>
      <c r="S3360" s="14">
        <f t="shared" si="256"/>
        <v>41932.311099537037</v>
      </c>
      <c r="T3360" s="14">
        <f t="shared" si="25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0" t="s">
        <v>8315</v>
      </c>
      <c r="R3361" t="s">
        <v>8316</v>
      </c>
      <c r="S3361" s="14">
        <f t="shared" si="256"/>
        <v>42746.057106481487</v>
      </c>
      <c r="T3361" s="14">
        <f t="shared" si="25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0" t="s">
        <v>8315</v>
      </c>
      <c r="R3362" t="s">
        <v>8316</v>
      </c>
      <c r="S3362" s="14">
        <f t="shared" si="256"/>
        <v>42697.082673611112</v>
      </c>
      <c r="T3362" s="14">
        <f t="shared" si="25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0" t="s">
        <v>8315</v>
      </c>
      <c r="R3363" t="s">
        <v>8316</v>
      </c>
      <c r="S3363" s="14">
        <f t="shared" si="256"/>
        <v>41866.025347222225</v>
      </c>
      <c r="T3363" s="14">
        <f t="shared" si="25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0" t="s">
        <v>8315</v>
      </c>
      <c r="R3364" t="s">
        <v>8316</v>
      </c>
      <c r="S3364" s="14">
        <f t="shared" si="256"/>
        <v>42056.091631944444</v>
      </c>
      <c r="T3364" s="14">
        <f t="shared" si="25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0" t="s">
        <v>8315</v>
      </c>
      <c r="R3365" t="s">
        <v>8316</v>
      </c>
      <c r="S3365" s="14">
        <f t="shared" si="256"/>
        <v>41851.771354166667</v>
      </c>
      <c r="T3365" s="14">
        <f t="shared" si="25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0" t="s">
        <v>8315</v>
      </c>
      <c r="R3366" t="s">
        <v>8316</v>
      </c>
      <c r="S3366" s="14">
        <f t="shared" si="256"/>
        <v>42422.977418981478</v>
      </c>
      <c r="T3366" s="14">
        <f t="shared" si="25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0" t="s">
        <v>8315</v>
      </c>
      <c r="R3367" t="s">
        <v>8316</v>
      </c>
      <c r="S3367" s="14">
        <f t="shared" si="256"/>
        <v>42321.101759259262</v>
      </c>
      <c r="T3367" s="14">
        <f t="shared" si="25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0" t="s">
        <v>8315</v>
      </c>
      <c r="R3368" t="s">
        <v>8316</v>
      </c>
      <c r="S3368" s="14">
        <f t="shared" si="256"/>
        <v>42107.067557870367</v>
      </c>
      <c r="T3368" s="14">
        <f t="shared" si="25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0" t="s">
        <v>8315</v>
      </c>
      <c r="R3369" t="s">
        <v>8316</v>
      </c>
      <c r="S3369" s="14">
        <f t="shared" si="256"/>
        <v>42192.933958333335</v>
      </c>
      <c r="T3369" s="14">
        <f t="shared" si="25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0" t="s">
        <v>8315</v>
      </c>
      <c r="R3370" t="s">
        <v>8316</v>
      </c>
      <c r="S3370" s="14">
        <f t="shared" si="256"/>
        <v>41969.199756944443</v>
      </c>
      <c r="T3370" s="14">
        <f t="shared" si="25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0" t="s">
        <v>8315</v>
      </c>
      <c r="R3371" t="s">
        <v>8316</v>
      </c>
      <c r="S3371" s="14">
        <f t="shared" si="256"/>
        <v>42690.041435185187</v>
      </c>
      <c r="T3371" s="14">
        <f t="shared" si="25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0" t="s">
        <v>8315</v>
      </c>
      <c r="R3372" t="s">
        <v>8316</v>
      </c>
      <c r="S3372" s="14">
        <f t="shared" si="256"/>
        <v>42690.334317129629</v>
      </c>
      <c r="T3372" s="14">
        <f t="shared" si="25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0" t="s">
        <v>8315</v>
      </c>
      <c r="R3373" t="s">
        <v>8316</v>
      </c>
      <c r="S3373" s="14">
        <f t="shared" si="256"/>
        <v>42312.874594907407</v>
      </c>
      <c r="T3373" s="14">
        <f t="shared" si="25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0" t="s">
        <v>8315</v>
      </c>
      <c r="R3374" t="s">
        <v>8316</v>
      </c>
      <c r="S3374" s="14">
        <f t="shared" si="256"/>
        <v>41855.548101851848</v>
      </c>
      <c r="T3374" s="14">
        <f t="shared" si="25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0" t="s">
        <v>8315</v>
      </c>
      <c r="R3375" t="s">
        <v>8316</v>
      </c>
      <c r="S3375" s="14">
        <f t="shared" si="256"/>
        <v>42179.854629629626</v>
      </c>
      <c r="T3375" s="14">
        <f t="shared" si="25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0" t="s">
        <v>8315</v>
      </c>
      <c r="R3376" t="s">
        <v>8316</v>
      </c>
      <c r="S3376" s="14">
        <f t="shared" si="256"/>
        <v>42275.731666666667</v>
      </c>
      <c r="T3376" s="14">
        <f t="shared" si="25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0" t="s">
        <v>8315</v>
      </c>
      <c r="R3377" t="s">
        <v>8316</v>
      </c>
      <c r="S3377" s="14">
        <f t="shared" si="256"/>
        <v>41765.610798611109</v>
      </c>
      <c r="T3377" s="14">
        <f t="shared" si="25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0" t="s">
        <v>8315</v>
      </c>
      <c r="R3378" t="s">
        <v>8316</v>
      </c>
      <c r="S3378" s="14">
        <f t="shared" si="256"/>
        <v>42059.701319444444</v>
      </c>
      <c r="T3378" s="14">
        <f t="shared" si="25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0" t="s">
        <v>8315</v>
      </c>
      <c r="R3379" t="s">
        <v>8316</v>
      </c>
      <c r="S3379" s="14">
        <f t="shared" si="256"/>
        <v>42053.732627314821</v>
      </c>
      <c r="T3379" s="14">
        <f t="shared" si="25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0" t="s">
        <v>8315</v>
      </c>
      <c r="R3380" t="s">
        <v>8316</v>
      </c>
      <c r="S3380" s="14">
        <f t="shared" si="256"/>
        <v>41858.355393518519</v>
      </c>
      <c r="T3380" s="14">
        <f t="shared" si="25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0" t="s">
        <v>8315</v>
      </c>
      <c r="R3381" t="s">
        <v>8316</v>
      </c>
      <c r="S3381" s="14">
        <f t="shared" si="256"/>
        <v>42225.513888888891</v>
      </c>
      <c r="T3381" s="14">
        <f t="shared" si="25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0" t="s">
        <v>8315</v>
      </c>
      <c r="R3382" t="s">
        <v>8316</v>
      </c>
      <c r="S3382" s="14">
        <f t="shared" si="256"/>
        <v>41937.95344907407</v>
      </c>
      <c r="T3382" s="14">
        <f t="shared" si="25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0" t="s">
        <v>8315</v>
      </c>
      <c r="R3383" t="s">
        <v>8316</v>
      </c>
      <c r="S3383" s="14">
        <f t="shared" si="256"/>
        <v>42044.184988425928</v>
      </c>
      <c r="T3383" s="14">
        <f t="shared" si="25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0" t="s">
        <v>8315</v>
      </c>
      <c r="R3384" t="s">
        <v>8316</v>
      </c>
      <c r="S3384" s="14">
        <f t="shared" si="256"/>
        <v>42559.431203703702</v>
      </c>
      <c r="T3384" s="14">
        <f t="shared" si="25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0" t="s">
        <v>8315</v>
      </c>
      <c r="R3385" t="s">
        <v>8316</v>
      </c>
      <c r="S3385" s="14">
        <f t="shared" si="256"/>
        <v>42524.782638888893</v>
      </c>
      <c r="T3385" s="14">
        <f t="shared" si="25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0" t="s">
        <v>8315</v>
      </c>
      <c r="R3386" t="s">
        <v>8316</v>
      </c>
      <c r="S3386" s="14">
        <f t="shared" si="256"/>
        <v>42292.087592592594</v>
      </c>
      <c r="T3386" s="14">
        <f t="shared" si="25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0" t="s">
        <v>8315</v>
      </c>
      <c r="R3387" t="s">
        <v>8316</v>
      </c>
      <c r="S3387" s="14">
        <f t="shared" si="256"/>
        <v>41953.8675</v>
      </c>
      <c r="T3387" s="14">
        <f t="shared" si="25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0" t="s">
        <v>8315</v>
      </c>
      <c r="R3388" t="s">
        <v>8316</v>
      </c>
      <c r="S3388" s="14">
        <f t="shared" si="256"/>
        <v>41946.644745370373</v>
      </c>
      <c r="T3388" s="14">
        <f t="shared" si="25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0" t="s">
        <v>8315</v>
      </c>
      <c r="R3389" t="s">
        <v>8316</v>
      </c>
      <c r="S3389" s="14">
        <f t="shared" si="256"/>
        <v>41947.762592592589</v>
      </c>
      <c r="T3389" s="14">
        <f t="shared" si="25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0" t="s">
        <v>8315</v>
      </c>
      <c r="R3390" t="s">
        <v>8316</v>
      </c>
      <c r="S3390" s="14">
        <f t="shared" si="256"/>
        <v>42143.461122685185</v>
      </c>
      <c r="T3390" s="14">
        <f t="shared" si="25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0" t="s">
        <v>8315</v>
      </c>
      <c r="R3391" t="s">
        <v>8316</v>
      </c>
      <c r="S3391" s="14">
        <f t="shared" si="256"/>
        <v>42494.563449074078</v>
      </c>
      <c r="T3391" s="14">
        <f t="shared" si="25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0" t="s">
        <v>8315</v>
      </c>
      <c r="R3392" t="s">
        <v>8316</v>
      </c>
      <c r="S3392" s="14">
        <f t="shared" si="256"/>
        <v>41815.774826388886</v>
      </c>
      <c r="T3392" s="14">
        <f t="shared" si="25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0" t="s">
        <v>8315</v>
      </c>
      <c r="R3393" t="s">
        <v>8316</v>
      </c>
      <c r="S3393" s="14">
        <f t="shared" si="256"/>
        <v>41830.545694444445</v>
      </c>
      <c r="T3393" s="14">
        <f t="shared" si="25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4"/>
        <v>100</v>
      </c>
      <c r="P3394">
        <f t="shared" si="255"/>
        <v>41.67</v>
      </c>
      <c r="Q3394" s="10" t="s">
        <v>8315</v>
      </c>
      <c r="R3394" t="s">
        <v>8316</v>
      </c>
      <c r="S3394" s="14">
        <f t="shared" si="256"/>
        <v>42446.845543981486</v>
      </c>
      <c r="T3394" s="14">
        <f t="shared" si="25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8">ROUND(E3395/D3395*100,0)</f>
        <v>106</v>
      </c>
      <c r="P3395">
        <f t="shared" ref="P3395:P3458" si="259">IFERROR(ROUND(E3395/L3395,2),0)</f>
        <v>36.07</v>
      </c>
      <c r="Q3395" s="10" t="s">
        <v>8315</v>
      </c>
      <c r="R3395" t="s">
        <v>8316</v>
      </c>
      <c r="S3395" s="14">
        <f t="shared" ref="S3395:S3458" si="260">(((J3395/60)/60)/24)+DATE(1970,1,1)</f>
        <v>41923.921643518523</v>
      </c>
      <c r="T3395" s="14">
        <f t="shared" ref="T3395:T3458" si="261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0" t="s">
        <v>8315</v>
      </c>
      <c r="R3396" t="s">
        <v>8316</v>
      </c>
      <c r="S3396" s="14">
        <f t="shared" si="260"/>
        <v>41817.59542824074</v>
      </c>
      <c r="T3396" s="14">
        <f t="shared" si="261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0" t="s">
        <v>8315</v>
      </c>
      <c r="R3397" t="s">
        <v>8316</v>
      </c>
      <c r="S3397" s="14">
        <f t="shared" si="260"/>
        <v>42140.712314814817</v>
      </c>
      <c r="T3397" s="14">
        <f t="shared" si="261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0" t="s">
        <v>8315</v>
      </c>
      <c r="R3398" t="s">
        <v>8316</v>
      </c>
      <c r="S3398" s="14">
        <f t="shared" si="260"/>
        <v>41764.44663194444</v>
      </c>
      <c r="T3398" s="14">
        <f t="shared" si="261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0" t="s">
        <v>8315</v>
      </c>
      <c r="R3399" t="s">
        <v>8316</v>
      </c>
      <c r="S3399" s="14">
        <f t="shared" si="260"/>
        <v>42378.478344907402</v>
      </c>
      <c r="T3399" s="14">
        <f t="shared" si="261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0" t="s">
        <v>8315</v>
      </c>
      <c r="R3400" t="s">
        <v>8316</v>
      </c>
      <c r="S3400" s="14">
        <f t="shared" si="260"/>
        <v>41941.75203703704</v>
      </c>
      <c r="T3400" s="14">
        <f t="shared" si="261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0" t="s">
        <v>8315</v>
      </c>
      <c r="R3401" t="s">
        <v>8316</v>
      </c>
      <c r="S3401" s="14">
        <f t="shared" si="260"/>
        <v>42026.920428240745</v>
      </c>
      <c r="T3401" s="14">
        <f t="shared" si="261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0" t="s">
        <v>8315</v>
      </c>
      <c r="R3402" t="s">
        <v>8316</v>
      </c>
      <c r="S3402" s="14">
        <f t="shared" si="260"/>
        <v>41834.953865740739</v>
      </c>
      <c r="T3402" s="14">
        <f t="shared" si="261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0" t="s">
        <v>8315</v>
      </c>
      <c r="R3403" t="s">
        <v>8316</v>
      </c>
      <c r="S3403" s="14">
        <f t="shared" si="260"/>
        <v>42193.723912037036</v>
      </c>
      <c r="T3403" s="14">
        <f t="shared" si="261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0" t="s">
        <v>8315</v>
      </c>
      <c r="R3404" t="s">
        <v>8316</v>
      </c>
      <c r="S3404" s="14">
        <f t="shared" si="260"/>
        <v>42290.61855324074</v>
      </c>
      <c r="T3404" s="14">
        <f t="shared" si="261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0" t="s">
        <v>8315</v>
      </c>
      <c r="R3405" t="s">
        <v>8316</v>
      </c>
      <c r="S3405" s="14">
        <f t="shared" si="260"/>
        <v>42150.462083333332</v>
      </c>
      <c r="T3405" s="14">
        <f t="shared" si="261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0" t="s">
        <v>8315</v>
      </c>
      <c r="R3406" t="s">
        <v>8316</v>
      </c>
      <c r="S3406" s="14">
        <f t="shared" si="260"/>
        <v>42152.503495370373</v>
      </c>
      <c r="T3406" s="14">
        <f t="shared" si="261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0" t="s">
        <v>8315</v>
      </c>
      <c r="R3407" t="s">
        <v>8316</v>
      </c>
      <c r="S3407" s="14">
        <f t="shared" si="260"/>
        <v>42410.017199074078</v>
      </c>
      <c r="T3407" s="14">
        <f t="shared" si="261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0" t="s">
        <v>8315</v>
      </c>
      <c r="R3408" t="s">
        <v>8316</v>
      </c>
      <c r="S3408" s="14">
        <f t="shared" si="260"/>
        <v>41791.492777777778</v>
      </c>
      <c r="T3408" s="14">
        <f t="shared" si="261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0" t="s">
        <v>8315</v>
      </c>
      <c r="R3409" t="s">
        <v>8316</v>
      </c>
      <c r="S3409" s="14">
        <f t="shared" si="260"/>
        <v>41796.422326388885</v>
      </c>
      <c r="T3409" s="14">
        <f t="shared" si="261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0" t="s">
        <v>8315</v>
      </c>
      <c r="R3410" t="s">
        <v>8316</v>
      </c>
      <c r="S3410" s="14">
        <f t="shared" si="260"/>
        <v>41808.991944444446</v>
      </c>
      <c r="T3410" s="14">
        <f t="shared" si="261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0" t="s">
        <v>8315</v>
      </c>
      <c r="R3411" t="s">
        <v>8316</v>
      </c>
      <c r="S3411" s="14">
        <f t="shared" si="260"/>
        <v>42544.814328703709</v>
      </c>
      <c r="T3411" s="14">
        <f t="shared" si="261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0" t="s">
        <v>8315</v>
      </c>
      <c r="R3412" t="s">
        <v>8316</v>
      </c>
      <c r="S3412" s="14">
        <f t="shared" si="260"/>
        <v>42500.041550925926</v>
      </c>
      <c r="T3412" s="14">
        <f t="shared" si="261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0" t="s">
        <v>8315</v>
      </c>
      <c r="R3413" t="s">
        <v>8316</v>
      </c>
      <c r="S3413" s="14">
        <f t="shared" si="260"/>
        <v>42265.022824074069</v>
      </c>
      <c r="T3413" s="14">
        <f t="shared" si="261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0" t="s">
        <v>8315</v>
      </c>
      <c r="R3414" t="s">
        <v>8316</v>
      </c>
      <c r="S3414" s="14">
        <f t="shared" si="260"/>
        <v>41879.959050925929</v>
      </c>
      <c r="T3414" s="14">
        <f t="shared" si="261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0" t="s">
        <v>8315</v>
      </c>
      <c r="R3415" t="s">
        <v>8316</v>
      </c>
      <c r="S3415" s="14">
        <f t="shared" si="260"/>
        <v>42053.733078703706</v>
      </c>
      <c r="T3415" s="14">
        <f t="shared" si="261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0" t="s">
        <v>8315</v>
      </c>
      <c r="R3416" t="s">
        <v>8316</v>
      </c>
      <c r="S3416" s="14">
        <f t="shared" si="260"/>
        <v>42675.832465277781</v>
      </c>
      <c r="T3416" s="14">
        <f t="shared" si="261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0" t="s">
        <v>8315</v>
      </c>
      <c r="R3417" t="s">
        <v>8316</v>
      </c>
      <c r="S3417" s="14">
        <f t="shared" si="260"/>
        <v>42467.144166666665</v>
      </c>
      <c r="T3417" s="14">
        <f t="shared" si="261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0" t="s">
        <v>8315</v>
      </c>
      <c r="R3418" t="s">
        <v>8316</v>
      </c>
      <c r="S3418" s="14">
        <f t="shared" si="260"/>
        <v>42089.412557870368</v>
      </c>
      <c r="T3418" s="14">
        <f t="shared" si="261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0" t="s">
        <v>8315</v>
      </c>
      <c r="R3419" t="s">
        <v>8316</v>
      </c>
      <c r="S3419" s="14">
        <f t="shared" si="260"/>
        <v>41894.91375</v>
      </c>
      <c r="T3419" s="14">
        <f t="shared" si="261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0" t="s">
        <v>8315</v>
      </c>
      <c r="R3420" t="s">
        <v>8316</v>
      </c>
      <c r="S3420" s="14">
        <f t="shared" si="260"/>
        <v>41752.83457175926</v>
      </c>
      <c r="T3420" s="14">
        <f t="shared" si="261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0" t="s">
        <v>8315</v>
      </c>
      <c r="R3421" t="s">
        <v>8316</v>
      </c>
      <c r="S3421" s="14">
        <f t="shared" si="260"/>
        <v>42448.821585648147</v>
      </c>
      <c r="T3421" s="14">
        <f t="shared" si="261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0" t="s">
        <v>8315</v>
      </c>
      <c r="R3422" t="s">
        <v>8316</v>
      </c>
      <c r="S3422" s="14">
        <f t="shared" si="260"/>
        <v>42405.090300925927</v>
      </c>
      <c r="T3422" s="14">
        <f t="shared" si="261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0" t="s">
        <v>8315</v>
      </c>
      <c r="R3423" t="s">
        <v>8316</v>
      </c>
      <c r="S3423" s="14">
        <f t="shared" si="260"/>
        <v>42037.791238425925</v>
      </c>
      <c r="T3423" s="14">
        <f t="shared" si="261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0" t="s">
        <v>8315</v>
      </c>
      <c r="R3424" t="s">
        <v>8316</v>
      </c>
      <c r="S3424" s="14">
        <f t="shared" si="260"/>
        <v>42323.562222222223</v>
      </c>
      <c r="T3424" s="14">
        <f t="shared" si="261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0" t="s">
        <v>8315</v>
      </c>
      <c r="R3425" t="s">
        <v>8316</v>
      </c>
      <c r="S3425" s="14">
        <f t="shared" si="260"/>
        <v>42088.911354166667</v>
      </c>
      <c r="T3425" s="14">
        <f t="shared" si="261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0" t="s">
        <v>8315</v>
      </c>
      <c r="R3426" t="s">
        <v>8316</v>
      </c>
      <c r="S3426" s="14">
        <f t="shared" si="260"/>
        <v>42018.676898148144</v>
      </c>
      <c r="T3426" s="14">
        <f t="shared" si="261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0" t="s">
        <v>8315</v>
      </c>
      <c r="R3427" t="s">
        <v>8316</v>
      </c>
      <c r="S3427" s="14">
        <f t="shared" si="260"/>
        <v>41884.617314814815</v>
      </c>
      <c r="T3427" s="14">
        <f t="shared" si="261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0" t="s">
        <v>8315</v>
      </c>
      <c r="R3428" t="s">
        <v>8316</v>
      </c>
      <c r="S3428" s="14">
        <f t="shared" si="260"/>
        <v>41884.056747685187</v>
      </c>
      <c r="T3428" s="14">
        <f t="shared" si="261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0" t="s">
        <v>8315</v>
      </c>
      <c r="R3429" t="s">
        <v>8316</v>
      </c>
      <c r="S3429" s="14">
        <f t="shared" si="260"/>
        <v>41792.645277777774</v>
      </c>
      <c r="T3429" s="14">
        <f t="shared" si="261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0" t="s">
        <v>8315</v>
      </c>
      <c r="R3430" t="s">
        <v>8316</v>
      </c>
      <c r="S3430" s="14">
        <f t="shared" si="260"/>
        <v>42038.720451388886</v>
      </c>
      <c r="T3430" s="14">
        <f t="shared" si="261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0" t="s">
        <v>8315</v>
      </c>
      <c r="R3431" t="s">
        <v>8316</v>
      </c>
      <c r="S3431" s="14">
        <f t="shared" si="260"/>
        <v>42662.021539351852</v>
      </c>
      <c r="T3431" s="14">
        <f t="shared" si="261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0" t="s">
        <v>8315</v>
      </c>
      <c r="R3432" t="s">
        <v>8316</v>
      </c>
      <c r="S3432" s="14">
        <f t="shared" si="260"/>
        <v>41820.945613425924</v>
      </c>
      <c r="T3432" s="14">
        <f t="shared" si="261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0" t="s">
        <v>8315</v>
      </c>
      <c r="R3433" t="s">
        <v>8316</v>
      </c>
      <c r="S3433" s="14">
        <f t="shared" si="260"/>
        <v>41839.730937500004</v>
      </c>
      <c r="T3433" s="14">
        <f t="shared" si="261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0" t="s">
        <v>8315</v>
      </c>
      <c r="R3434" t="s">
        <v>8316</v>
      </c>
      <c r="S3434" s="14">
        <f t="shared" si="260"/>
        <v>42380.581180555557</v>
      </c>
      <c r="T3434" s="14">
        <f t="shared" si="261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0" t="s">
        <v>8315</v>
      </c>
      <c r="R3435" t="s">
        <v>8316</v>
      </c>
      <c r="S3435" s="14">
        <f t="shared" si="260"/>
        <v>41776.063136574077</v>
      </c>
      <c r="T3435" s="14">
        <f t="shared" si="261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0" t="s">
        <v>8315</v>
      </c>
      <c r="R3436" t="s">
        <v>8316</v>
      </c>
      <c r="S3436" s="14">
        <f t="shared" si="260"/>
        <v>41800.380428240744</v>
      </c>
      <c r="T3436" s="14">
        <f t="shared" si="261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0" t="s">
        <v>8315</v>
      </c>
      <c r="R3437" t="s">
        <v>8316</v>
      </c>
      <c r="S3437" s="14">
        <f t="shared" si="260"/>
        <v>42572.61681712963</v>
      </c>
      <c r="T3437" s="14">
        <f t="shared" si="261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0" t="s">
        <v>8315</v>
      </c>
      <c r="R3438" t="s">
        <v>8316</v>
      </c>
      <c r="S3438" s="14">
        <f t="shared" si="260"/>
        <v>41851.541585648149</v>
      </c>
      <c r="T3438" s="14">
        <f t="shared" si="261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0" t="s">
        <v>8315</v>
      </c>
      <c r="R3439" t="s">
        <v>8316</v>
      </c>
      <c r="S3439" s="14">
        <f t="shared" si="260"/>
        <v>42205.710879629631</v>
      </c>
      <c r="T3439" s="14">
        <f t="shared" si="261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0" t="s">
        <v>8315</v>
      </c>
      <c r="R3440" t="s">
        <v>8316</v>
      </c>
      <c r="S3440" s="14">
        <f t="shared" si="260"/>
        <v>42100.927858796291</v>
      </c>
      <c r="T3440" s="14">
        <f t="shared" si="261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0" t="s">
        <v>8315</v>
      </c>
      <c r="R3441" t="s">
        <v>8316</v>
      </c>
      <c r="S3441" s="14">
        <f t="shared" si="260"/>
        <v>42374.911226851851</v>
      </c>
      <c r="T3441" s="14">
        <f t="shared" si="261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0" t="s">
        <v>8315</v>
      </c>
      <c r="R3442" t="s">
        <v>8316</v>
      </c>
      <c r="S3442" s="14">
        <f t="shared" si="260"/>
        <v>41809.12300925926</v>
      </c>
      <c r="T3442" s="14">
        <f t="shared" si="261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0" t="s">
        <v>8315</v>
      </c>
      <c r="R3443" t="s">
        <v>8316</v>
      </c>
      <c r="S3443" s="14">
        <f t="shared" si="260"/>
        <v>42294.429641203707</v>
      </c>
      <c r="T3443" s="14">
        <f t="shared" si="261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0" t="s">
        <v>8315</v>
      </c>
      <c r="R3444" t="s">
        <v>8316</v>
      </c>
      <c r="S3444" s="14">
        <f t="shared" si="260"/>
        <v>42124.841111111105</v>
      </c>
      <c r="T3444" s="14">
        <f t="shared" si="261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0" t="s">
        <v>8315</v>
      </c>
      <c r="R3445" t="s">
        <v>8316</v>
      </c>
      <c r="S3445" s="14">
        <f t="shared" si="260"/>
        <v>41861.524837962963</v>
      </c>
      <c r="T3445" s="14">
        <f t="shared" si="261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0" t="s">
        <v>8315</v>
      </c>
      <c r="R3446" t="s">
        <v>8316</v>
      </c>
      <c r="S3446" s="14">
        <f t="shared" si="260"/>
        <v>42521.291504629626</v>
      </c>
      <c r="T3446" s="14">
        <f t="shared" si="261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0" t="s">
        <v>8315</v>
      </c>
      <c r="R3447" t="s">
        <v>8316</v>
      </c>
      <c r="S3447" s="14">
        <f t="shared" si="260"/>
        <v>42272.530509259261</v>
      </c>
      <c r="T3447" s="14">
        <f t="shared" si="261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0" t="s">
        <v>8315</v>
      </c>
      <c r="R3448" t="s">
        <v>8316</v>
      </c>
      <c r="S3448" s="14">
        <f t="shared" si="260"/>
        <v>42016.832465277781</v>
      </c>
      <c r="T3448" s="14">
        <f t="shared" si="261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0" t="s">
        <v>8315</v>
      </c>
      <c r="R3449" t="s">
        <v>8316</v>
      </c>
      <c r="S3449" s="14">
        <f t="shared" si="260"/>
        <v>42402.889027777783</v>
      </c>
      <c r="T3449" s="14">
        <f t="shared" si="261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0" t="s">
        <v>8315</v>
      </c>
      <c r="R3450" t="s">
        <v>8316</v>
      </c>
      <c r="S3450" s="14">
        <f t="shared" si="260"/>
        <v>41960.119085648148</v>
      </c>
      <c r="T3450" s="14">
        <f t="shared" si="261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0" t="s">
        <v>8315</v>
      </c>
      <c r="R3451" t="s">
        <v>8316</v>
      </c>
      <c r="S3451" s="14">
        <f t="shared" si="260"/>
        <v>42532.052523148144</v>
      </c>
      <c r="T3451" s="14">
        <f t="shared" si="261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0" t="s">
        <v>8315</v>
      </c>
      <c r="R3452" t="s">
        <v>8316</v>
      </c>
      <c r="S3452" s="14">
        <f t="shared" si="260"/>
        <v>42036.704525462963</v>
      </c>
      <c r="T3452" s="14">
        <f t="shared" si="261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0" t="s">
        <v>8315</v>
      </c>
      <c r="R3453" t="s">
        <v>8316</v>
      </c>
      <c r="S3453" s="14">
        <f t="shared" si="260"/>
        <v>42088.723692129628</v>
      </c>
      <c r="T3453" s="14">
        <f t="shared" si="261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0" t="s">
        <v>8315</v>
      </c>
      <c r="R3454" t="s">
        <v>8316</v>
      </c>
      <c r="S3454" s="14">
        <f t="shared" si="260"/>
        <v>41820.639189814814</v>
      </c>
      <c r="T3454" s="14">
        <f t="shared" si="261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0" t="s">
        <v>8315</v>
      </c>
      <c r="R3455" t="s">
        <v>8316</v>
      </c>
      <c r="S3455" s="14">
        <f t="shared" si="260"/>
        <v>42535.97865740741</v>
      </c>
      <c r="T3455" s="14">
        <f t="shared" si="261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0" t="s">
        <v>8315</v>
      </c>
      <c r="R3456" t="s">
        <v>8316</v>
      </c>
      <c r="S3456" s="14">
        <f t="shared" si="260"/>
        <v>41821.698599537034</v>
      </c>
      <c r="T3456" s="14">
        <f t="shared" si="261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0" t="s">
        <v>8315</v>
      </c>
      <c r="R3457" t="s">
        <v>8316</v>
      </c>
      <c r="S3457" s="14">
        <f t="shared" si="260"/>
        <v>42626.7503125</v>
      </c>
      <c r="T3457" s="14">
        <f t="shared" si="261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8"/>
        <v>191</v>
      </c>
      <c r="P3458">
        <f t="shared" si="259"/>
        <v>358.69</v>
      </c>
      <c r="Q3458" s="10" t="s">
        <v>8315</v>
      </c>
      <c r="R3458" t="s">
        <v>8316</v>
      </c>
      <c r="S3458" s="14">
        <f t="shared" si="260"/>
        <v>41821.205636574072</v>
      </c>
      <c r="T3458" s="14">
        <f t="shared" si="261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2">ROUND(E3459/D3459*100,0)</f>
        <v>140</v>
      </c>
      <c r="P3459">
        <f t="shared" ref="P3459:P3522" si="263">IFERROR(ROUND(E3459/L3459,2),0)</f>
        <v>50.98</v>
      </c>
      <c r="Q3459" s="10" t="s">
        <v>8315</v>
      </c>
      <c r="R3459" t="s">
        <v>8316</v>
      </c>
      <c r="S3459" s="14">
        <f t="shared" ref="S3459:S3522" si="264">(((J3459/60)/60)/24)+DATE(1970,1,1)</f>
        <v>42016.706678240742</v>
      </c>
      <c r="T3459" s="14">
        <f t="shared" ref="T3459:T3522" si="265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0" t="s">
        <v>8315</v>
      </c>
      <c r="R3460" t="s">
        <v>8316</v>
      </c>
      <c r="S3460" s="14">
        <f t="shared" si="264"/>
        <v>42011.202581018515</v>
      </c>
      <c r="T3460" s="14">
        <f t="shared" si="265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0" t="s">
        <v>8315</v>
      </c>
      <c r="R3461" t="s">
        <v>8316</v>
      </c>
      <c r="S3461" s="14">
        <f t="shared" si="264"/>
        <v>42480.479861111111</v>
      </c>
      <c r="T3461" s="14">
        <f t="shared" si="265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0" t="s">
        <v>8315</v>
      </c>
      <c r="R3462" t="s">
        <v>8316</v>
      </c>
      <c r="S3462" s="14">
        <f t="shared" si="264"/>
        <v>41852.527222222219</v>
      </c>
      <c r="T3462" s="14">
        <f t="shared" si="265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0" t="s">
        <v>8315</v>
      </c>
      <c r="R3463" t="s">
        <v>8316</v>
      </c>
      <c r="S3463" s="14">
        <f t="shared" si="264"/>
        <v>42643.632858796293</v>
      </c>
      <c r="T3463" s="14">
        <f t="shared" si="265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0" t="s">
        <v>8315</v>
      </c>
      <c r="R3464" t="s">
        <v>8316</v>
      </c>
      <c r="S3464" s="14">
        <f t="shared" si="264"/>
        <v>42179.898472222223</v>
      </c>
      <c r="T3464" s="14">
        <f t="shared" si="265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0" t="s">
        <v>8315</v>
      </c>
      <c r="R3465" t="s">
        <v>8316</v>
      </c>
      <c r="S3465" s="14">
        <f t="shared" si="264"/>
        <v>42612.918807870374</v>
      </c>
      <c r="T3465" s="14">
        <f t="shared" si="265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0" t="s">
        <v>8315</v>
      </c>
      <c r="R3466" t="s">
        <v>8316</v>
      </c>
      <c r="S3466" s="14">
        <f t="shared" si="264"/>
        <v>42575.130057870367</v>
      </c>
      <c r="T3466" s="14">
        <f t="shared" si="265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0" t="s">
        <v>8315</v>
      </c>
      <c r="R3467" t="s">
        <v>8316</v>
      </c>
      <c r="S3467" s="14">
        <f t="shared" si="264"/>
        <v>42200.625833333332</v>
      </c>
      <c r="T3467" s="14">
        <f t="shared" si="265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0" t="s">
        <v>8315</v>
      </c>
      <c r="R3468" t="s">
        <v>8316</v>
      </c>
      <c r="S3468" s="14">
        <f t="shared" si="264"/>
        <v>42420.019097222219</v>
      </c>
      <c r="T3468" s="14">
        <f t="shared" si="265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0" t="s">
        <v>8315</v>
      </c>
      <c r="R3469" t="s">
        <v>8316</v>
      </c>
      <c r="S3469" s="14">
        <f t="shared" si="264"/>
        <v>42053.671666666662</v>
      </c>
      <c r="T3469" s="14">
        <f t="shared" si="265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0" t="s">
        <v>8315</v>
      </c>
      <c r="R3470" t="s">
        <v>8316</v>
      </c>
      <c r="S3470" s="14">
        <f t="shared" si="264"/>
        <v>42605.765381944439</v>
      </c>
      <c r="T3470" s="14">
        <f t="shared" si="265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0" t="s">
        <v>8315</v>
      </c>
      <c r="R3471" t="s">
        <v>8316</v>
      </c>
      <c r="S3471" s="14">
        <f t="shared" si="264"/>
        <v>42458.641724537039</v>
      </c>
      <c r="T3471" s="14">
        <f t="shared" si="265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0" t="s">
        <v>8315</v>
      </c>
      <c r="R3472" t="s">
        <v>8316</v>
      </c>
      <c r="S3472" s="14">
        <f t="shared" si="264"/>
        <v>42529.022013888884</v>
      </c>
      <c r="T3472" s="14">
        <f t="shared" si="265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0" t="s">
        <v>8315</v>
      </c>
      <c r="R3473" t="s">
        <v>8316</v>
      </c>
      <c r="S3473" s="14">
        <f t="shared" si="264"/>
        <v>41841.820486111108</v>
      </c>
      <c r="T3473" s="14">
        <f t="shared" si="265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0" t="s">
        <v>8315</v>
      </c>
      <c r="R3474" t="s">
        <v>8316</v>
      </c>
      <c r="S3474" s="14">
        <f t="shared" si="264"/>
        <v>41928.170497685183</v>
      </c>
      <c r="T3474" s="14">
        <f t="shared" si="265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0" t="s">
        <v>8315</v>
      </c>
      <c r="R3475" t="s">
        <v>8316</v>
      </c>
      <c r="S3475" s="14">
        <f t="shared" si="264"/>
        <v>42062.834444444445</v>
      </c>
      <c r="T3475" s="14">
        <f t="shared" si="265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0" t="s">
        <v>8315</v>
      </c>
      <c r="R3476" t="s">
        <v>8316</v>
      </c>
      <c r="S3476" s="14">
        <f t="shared" si="264"/>
        <v>42541.501516203702</v>
      </c>
      <c r="T3476" s="14">
        <f t="shared" si="265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0" t="s">
        <v>8315</v>
      </c>
      <c r="R3477" t="s">
        <v>8316</v>
      </c>
      <c r="S3477" s="14">
        <f t="shared" si="264"/>
        <v>41918.880833333329</v>
      </c>
      <c r="T3477" s="14">
        <f t="shared" si="265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0" t="s">
        <v>8315</v>
      </c>
      <c r="R3478" t="s">
        <v>8316</v>
      </c>
      <c r="S3478" s="14">
        <f t="shared" si="264"/>
        <v>41921.279976851853</v>
      </c>
      <c r="T3478" s="14">
        <f t="shared" si="265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0" t="s">
        <v>8315</v>
      </c>
      <c r="R3479" t="s">
        <v>8316</v>
      </c>
      <c r="S3479" s="14">
        <f t="shared" si="264"/>
        <v>42128.736608796295</v>
      </c>
      <c r="T3479" s="14">
        <f t="shared" si="265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0" t="s">
        <v>8315</v>
      </c>
      <c r="R3480" t="s">
        <v>8316</v>
      </c>
      <c r="S3480" s="14">
        <f t="shared" si="264"/>
        <v>42053.916921296302</v>
      </c>
      <c r="T3480" s="14">
        <f t="shared" si="265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0" t="s">
        <v>8315</v>
      </c>
      <c r="R3481" t="s">
        <v>8316</v>
      </c>
      <c r="S3481" s="14">
        <f t="shared" si="264"/>
        <v>41781.855092592588</v>
      </c>
      <c r="T3481" s="14">
        <f t="shared" si="265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0" t="s">
        <v>8315</v>
      </c>
      <c r="R3482" t="s">
        <v>8316</v>
      </c>
      <c r="S3482" s="14">
        <f t="shared" si="264"/>
        <v>42171.317442129628</v>
      </c>
      <c r="T3482" s="14">
        <f t="shared" si="265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0" t="s">
        <v>8315</v>
      </c>
      <c r="R3483" t="s">
        <v>8316</v>
      </c>
      <c r="S3483" s="14">
        <f t="shared" si="264"/>
        <v>41989.24754629629</v>
      </c>
      <c r="T3483" s="14">
        <f t="shared" si="265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0" t="s">
        <v>8315</v>
      </c>
      <c r="R3484" t="s">
        <v>8316</v>
      </c>
      <c r="S3484" s="14">
        <f t="shared" si="264"/>
        <v>41796.771597222221</v>
      </c>
      <c r="T3484" s="14">
        <f t="shared" si="265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0" t="s">
        <v>8315</v>
      </c>
      <c r="R3485" t="s">
        <v>8316</v>
      </c>
      <c r="S3485" s="14">
        <f t="shared" si="264"/>
        <v>41793.668761574074</v>
      </c>
      <c r="T3485" s="14">
        <f t="shared" si="265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0" t="s">
        <v>8315</v>
      </c>
      <c r="R3486" t="s">
        <v>8316</v>
      </c>
      <c r="S3486" s="14">
        <f t="shared" si="264"/>
        <v>42506.760405092587</v>
      </c>
      <c r="T3486" s="14">
        <f t="shared" si="265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0" t="s">
        <v>8315</v>
      </c>
      <c r="R3487" t="s">
        <v>8316</v>
      </c>
      <c r="S3487" s="14">
        <f t="shared" si="264"/>
        <v>42372.693055555559</v>
      </c>
      <c r="T3487" s="14">
        <f t="shared" si="265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0" t="s">
        <v>8315</v>
      </c>
      <c r="R3488" t="s">
        <v>8316</v>
      </c>
      <c r="S3488" s="14">
        <f t="shared" si="264"/>
        <v>42126.87501157407</v>
      </c>
      <c r="T3488" s="14">
        <f t="shared" si="265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0" t="s">
        <v>8315</v>
      </c>
      <c r="R3489" t="s">
        <v>8316</v>
      </c>
      <c r="S3489" s="14">
        <f t="shared" si="264"/>
        <v>42149.940416666665</v>
      </c>
      <c r="T3489" s="14">
        <f t="shared" si="265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0" t="s">
        <v>8315</v>
      </c>
      <c r="R3490" t="s">
        <v>8316</v>
      </c>
      <c r="S3490" s="14">
        <f t="shared" si="264"/>
        <v>42087.768055555556</v>
      </c>
      <c r="T3490" s="14">
        <f t="shared" si="265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0" t="s">
        <v>8315</v>
      </c>
      <c r="R3491" t="s">
        <v>8316</v>
      </c>
      <c r="S3491" s="14">
        <f t="shared" si="264"/>
        <v>41753.635775462964</v>
      </c>
      <c r="T3491" s="14">
        <f t="shared" si="265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0" t="s">
        <v>8315</v>
      </c>
      <c r="R3492" t="s">
        <v>8316</v>
      </c>
      <c r="S3492" s="14">
        <f t="shared" si="264"/>
        <v>42443.802361111113</v>
      </c>
      <c r="T3492" s="14">
        <f t="shared" si="265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0" t="s">
        <v>8315</v>
      </c>
      <c r="R3493" t="s">
        <v>8316</v>
      </c>
      <c r="S3493" s="14">
        <f t="shared" si="264"/>
        <v>42121.249814814815</v>
      </c>
      <c r="T3493" s="14">
        <f t="shared" si="265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0" t="s">
        <v>8315</v>
      </c>
      <c r="R3494" t="s">
        <v>8316</v>
      </c>
      <c r="S3494" s="14">
        <f t="shared" si="264"/>
        <v>42268.009224537032</v>
      </c>
      <c r="T3494" s="14">
        <f t="shared" si="265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0" t="s">
        <v>8315</v>
      </c>
      <c r="R3495" t="s">
        <v>8316</v>
      </c>
      <c r="S3495" s="14">
        <f t="shared" si="264"/>
        <v>41848.866157407407</v>
      </c>
      <c r="T3495" s="14">
        <f t="shared" si="265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0" t="s">
        <v>8315</v>
      </c>
      <c r="R3496" t="s">
        <v>8316</v>
      </c>
      <c r="S3496" s="14">
        <f t="shared" si="264"/>
        <v>42689.214988425927</v>
      </c>
      <c r="T3496" s="14">
        <f t="shared" si="265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0" t="s">
        <v>8315</v>
      </c>
      <c r="R3497" t="s">
        <v>8316</v>
      </c>
      <c r="S3497" s="14">
        <f t="shared" si="264"/>
        <v>41915.762835648151</v>
      </c>
      <c r="T3497" s="14">
        <f t="shared" si="265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0" t="s">
        <v>8315</v>
      </c>
      <c r="R3498" t="s">
        <v>8316</v>
      </c>
      <c r="S3498" s="14">
        <f t="shared" si="264"/>
        <v>42584.846828703703</v>
      </c>
      <c r="T3498" s="14">
        <f t="shared" si="265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0" t="s">
        <v>8315</v>
      </c>
      <c r="R3499" t="s">
        <v>8316</v>
      </c>
      <c r="S3499" s="14">
        <f t="shared" si="264"/>
        <v>42511.741944444439</v>
      </c>
      <c r="T3499" s="14">
        <f t="shared" si="265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0" t="s">
        <v>8315</v>
      </c>
      <c r="R3500" t="s">
        <v>8316</v>
      </c>
      <c r="S3500" s="14">
        <f t="shared" si="264"/>
        <v>42459.15861111111</v>
      </c>
      <c r="T3500" s="14">
        <f t="shared" si="265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0" t="s">
        <v>8315</v>
      </c>
      <c r="R3501" t="s">
        <v>8316</v>
      </c>
      <c r="S3501" s="14">
        <f t="shared" si="264"/>
        <v>42132.036168981482</v>
      </c>
      <c r="T3501" s="14">
        <f t="shared" si="265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0" t="s">
        <v>8315</v>
      </c>
      <c r="R3502" t="s">
        <v>8316</v>
      </c>
      <c r="S3502" s="14">
        <f t="shared" si="264"/>
        <v>42419.91942129629</v>
      </c>
      <c r="T3502" s="14">
        <f t="shared" si="265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0" t="s">
        <v>8315</v>
      </c>
      <c r="R3503" t="s">
        <v>8316</v>
      </c>
      <c r="S3503" s="14">
        <f t="shared" si="264"/>
        <v>42233.763831018514</v>
      </c>
      <c r="T3503" s="14">
        <f t="shared" si="265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0" t="s">
        <v>8315</v>
      </c>
      <c r="R3504" t="s">
        <v>8316</v>
      </c>
      <c r="S3504" s="14">
        <f t="shared" si="264"/>
        <v>42430.839398148149</v>
      </c>
      <c r="T3504" s="14">
        <f t="shared" si="265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0" t="s">
        <v>8315</v>
      </c>
      <c r="R3505" t="s">
        <v>8316</v>
      </c>
      <c r="S3505" s="14">
        <f t="shared" si="264"/>
        <v>42545.478333333333</v>
      </c>
      <c r="T3505" s="14">
        <f t="shared" si="265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0" t="s">
        <v>8315</v>
      </c>
      <c r="R3506" t="s">
        <v>8316</v>
      </c>
      <c r="S3506" s="14">
        <f t="shared" si="264"/>
        <v>42297.748738425929</v>
      </c>
      <c r="T3506" s="14">
        <f t="shared" si="265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0" t="s">
        <v>8315</v>
      </c>
      <c r="R3507" t="s">
        <v>8316</v>
      </c>
      <c r="S3507" s="14">
        <f t="shared" si="264"/>
        <v>41760.935706018521</v>
      </c>
      <c r="T3507" s="14">
        <f t="shared" si="265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0" t="s">
        <v>8315</v>
      </c>
      <c r="R3508" t="s">
        <v>8316</v>
      </c>
      <c r="S3508" s="14">
        <f t="shared" si="264"/>
        <v>41829.734259259261</v>
      </c>
      <c r="T3508" s="14">
        <f t="shared" si="265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0" t="s">
        <v>8315</v>
      </c>
      <c r="R3509" t="s">
        <v>8316</v>
      </c>
      <c r="S3509" s="14">
        <f t="shared" si="264"/>
        <v>42491.92288194444</v>
      </c>
      <c r="T3509" s="14">
        <f t="shared" si="265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0" t="s">
        <v>8315</v>
      </c>
      <c r="R3510" t="s">
        <v>8316</v>
      </c>
      <c r="S3510" s="14">
        <f t="shared" si="264"/>
        <v>42477.729780092588</v>
      </c>
      <c r="T3510" s="14">
        <f t="shared" si="265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0" t="s">
        <v>8315</v>
      </c>
      <c r="R3511" t="s">
        <v>8316</v>
      </c>
      <c r="S3511" s="14">
        <f t="shared" si="264"/>
        <v>41950.859560185185</v>
      </c>
      <c r="T3511" s="14">
        <f t="shared" si="265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0" t="s">
        <v>8315</v>
      </c>
      <c r="R3512" t="s">
        <v>8316</v>
      </c>
      <c r="S3512" s="14">
        <f t="shared" si="264"/>
        <v>41802.62090277778</v>
      </c>
      <c r="T3512" s="14">
        <f t="shared" si="265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0" t="s">
        <v>8315</v>
      </c>
      <c r="R3513" t="s">
        <v>8316</v>
      </c>
      <c r="S3513" s="14">
        <f t="shared" si="264"/>
        <v>41927.873784722222</v>
      </c>
      <c r="T3513" s="14">
        <f t="shared" si="265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0" t="s">
        <v>8315</v>
      </c>
      <c r="R3514" t="s">
        <v>8316</v>
      </c>
      <c r="S3514" s="14">
        <f t="shared" si="264"/>
        <v>42057.536944444444</v>
      </c>
      <c r="T3514" s="14">
        <f t="shared" si="265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0" t="s">
        <v>8315</v>
      </c>
      <c r="R3515" t="s">
        <v>8316</v>
      </c>
      <c r="S3515" s="14">
        <f t="shared" si="264"/>
        <v>41781.096203703702</v>
      </c>
      <c r="T3515" s="14">
        <f t="shared" si="265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0" t="s">
        <v>8315</v>
      </c>
      <c r="R3516" t="s">
        <v>8316</v>
      </c>
      <c r="S3516" s="14">
        <f t="shared" si="264"/>
        <v>42020.846666666665</v>
      </c>
      <c r="T3516" s="14">
        <f t="shared" si="265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0" t="s">
        <v>8315</v>
      </c>
      <c r="R3517" t="s">
        <v>8316</v>
      </c>
      <c r="S3517" s="14">
        <f t="shared" si="264"/>
        <v>42125.772812499999</v>
      </c>
      <c r="T3517" s="14">
        <f t="shared" si="265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0" t="s">
        <v>8315</v>
      </c>
      <c r="R3518" t="s">
        <v>8316</v>
      </c>
      <c r="S3518" s="14">
        <f t="shared" si="264"/>
        <v>41856.010069444441</v>
      </c>
      <c r="T3518" s="14">
        <f t="shared" si="265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0" t="s">
        <v>8315</v>
      </c>
      <c r="R3519" t="s">
        <v>8316</v>
      </c>
      <c r="S3519" s="14">
        <f t="shared" si="264"/>
        <v>41794.817523148151</v>
      </c>
      <c r="T3519" s="14">
        <f t="shared" si="265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0" t="s">
        <v>8315</v>
      </c>
      <c r="R3520" t="s">
        <v>8316</v>
      </c>
      <c r="S3520" s="14">
        <f t="shared" si="264"/>
        <v>41893.783553240741</v>
      </c>
      <c r="T3520" s="14">
        <f t="shared" si="265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0" t="s">
        <v>8315</v>
      </c>
      <c r="R3521" t="s">
        <v>8316</v>
      </c>
      <c r="S3521" s="14">
        <f t="shared" si="264"/>
        <v>42037.598958333328</v>
      </c>
      <c r="T3521" s="14">
        <f t="shared" si="265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2"/>
        <v>101</v>
      </c>
      <c r="P3522">
        <f t="shared" si="263"/>
        <v>95.95</v>
      </c>
      <c r="Q3522" s="10" t="s">
        <v>8315</v>
      </c>
      <c r="R3522" t="s">
        <v>8316</v>
      </c>
      <c r="S3522" s="14">
        <f t="shared" si="264"/>
        <v>42227.824212962965</v>
      </c>
      <c r="T3522" s="14">
        <f t="shared" si="265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6">ROUND(E3523/D3523*100,0)</f>
        <v>169</v>
      </c>
      <c r="P3523">
        <f t="shared" ref="P3523:P3586" si="267">IFERROR(ROUND(E3523/L3523,2),0)</f>
        <v>45.62</v>
      </c>
      <c r="Q3523" s="10" t="s">
        <v>8315</v>
      </c>
      <c r="R3523" t="s">
        <v>8316</v>
      </c>
      <c r="S3523" s="14">
        <f t="shared" ref="S3523:S3586" si="268">(((J3523/60)/60)/24)+DATE(1970,1,1)</f>
        <v>41881.361342592594</v>
      </c>
      <c r="T3523" s="14">
        <f t="shared" ref="T3523:T3586" si="269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0" t="s">
        <v>8315</v>
      </c>
      <c r="R3524" t="s">
        <v>8316</v>
      </c>
      <c r="S3524" s="14">
        <f t="shared" si="268"/>
        <v>42234.789884259255</v>
      </c>
      <c r="T3524" s="14">
        <f t="shared" si="269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0" t="s">
        <v>8315</v>
      </c>
      <c r="R3525" t="s">
        <v>8316</v>
      </c>
      <c r="S3525" s="14">
        <f t="shared" si="268"/>
        <v>42581.397546296299</v>
      </c>
      <c r="T3525" s="14">
        <f t="shared" si="269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0" t="s">
        <v>8315</v>
      </c>
      <c r="R3526" t="s">
        <v>8316</v>
      </c>
      <c r="S3526" s="14">
        <f t="shared" si="268"/>
        <v>41880.76357638889</v>
      </c>
      <c r="T3526" s="14">
        <f t="shared" si="269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0" t="s">
        <v>8315</v>
      </c>
      <c r="R3527" t="s">
        <v>8316</v>
      </c>
      <c r="S3527" s="14">
        <f t="shared" si="268"/>
        <v>42214.6956712963</v>
      </c>
      <c r="T3527" s="14">
        <f t="shared" si="269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0" t="s">
        <v>8315</v>
      </c>
      <c r="R3528" t="s">
        <v>8316</v>
      </c>
      <c r="S3528" s="14">
        <f t="shared" si="268"/>
        <v>42460.335312499999</v>
      </c>
      <c r="T3528" s="14">
        <f t="shared" si="269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0" t="s">
        <v>8315</v>
      </c>
      <c r="R3529" t="s">
        <v>8316</v>
      </c>
      <c r="S3529" s="14">
        <f t="shared" si="268"/>
        <v>42167.023206018523</v>
      </c>
      <c r="T3529" s="14">
        <f t="shared" si="269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0" t="s">
        <v>8315</v>
      </c>
      <c r="R3530" t="s">
        <v>8316</v>
      </c>
      <c r="S3530" s="14">
        <f t="shared" si="268"/>
        <v>42733.50136574074</v>
      </c>
      <c r="T3530" s="14">
        <f t="shared" si="269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0" t="s">
        <v>8315</v>
      </c>
      <c r="R3531" t="s">
        <v>8316</v>
      </c>
      <c r="S3531" s="14">
        <f t="shared" si="268"/>
        <v>42177.761782407411</v>
      </c>
      <c r="T3531" s="14">
        <f t="shared" si="269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0" t="s">
        <v>8315</v>
      </c>
      <c r="R3532" t="s">
        <v>8316</v>
      </c>
      <c r="S3532" s="14">
        <f t="shared" si="268"/>
        <v>42442.623344907406</v>
      </c>
      <c r="T3532" s="14">
        <f t="shared" si="269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0" t="s">
        <v>8315</v>
      </c>
      <c r="R3533" t="s">
        <v>8316</v>
      </c>
      <c r="S3533" s="14">
        <f t="shared" si="268"/>
        <v>42521.654328703706</v>
      </c>
      <c r="T3533" s="14">
        <f t="shared" si="269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0" t="s">
        <v>8315</v>
      </c>
      <c r="R3534" t="s">
        <v>8316</v>
      </c>
      <c r="S3534" s="14">
        <f t="shared" si="268"/>
        <v>41884.599849537037</v>
      </c>
      <c r="T3534" s="14">
        <f t="shared" si="269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0" t="s">
        <v>8315</v>
      </c>
      <c r="R3535" t="s">
        <v>8316</v>
      </c>
      <c r="S3535" s="14">
        <f t="shared" si="268"/>
        <v>42289.761192129634</v>
      </c>
      <c r="T3535" s="14">
        <f t="shared" si="269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0" t="s">
        <v>8315</v>
      </c>
      <c r="R3536" t="s">
        <v>8316</v>
      </c>
      <c r="S3536" s="14">
        <f t="shared" si="268"/>
        <v>42243.6252662037</v>
      </c>
      <c r="T3536" s="14">
        <f t="shared" si="269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0" t="s">
        <v>8315</v>
      </c>
      <c r="R3537" t="s">
        <v>8316</v>
      </c>
      <c r="S3537" s="14">
        <f t="shared" si="268"/>
        <v>42248.640162037031</v>
      </c>
      <c r="T3537" s="14">
        <f t="shared" si="269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0" t="s">
        <v>8315</v>
      </c>
      <c r="R3538" t="s">
        <v>8316</v>
      </c>
      <c r="S3538" s="14">
        <f t="shared" si="268"/>
        <v>42328.727141203708</v>
      </c>
      <c r="T3538" s="14">
        <f t="shared" si="269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0" t="s">
        <v>8315</v>
      </c>
      <c r="R3539" t="s">
        <v>8316</v>
      </c>
      <c r="S3539" s="14">
        <f t="shared" si="268"/>
        <v>41923.354351851849</v>
      </c>
      <c r="T3539" s="14">
        <f t="shared" si="269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0" t="s">
        <v>8315</v>
      </c>
      <c r="R3540" t="s">
        <v>8316</v>
      </c>
      <c r="S3540" s="14">
        <f t="shared" si="268"/>
        <v>42571.420601851853</v>
      </c>
      <c r="T3540" s="14">
        <f t="shared" si="269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0" t="s">
        <v>8315</v>
      </c>
      <c r="R3541" t="s">
        <v>8316</v>
      </c>
      <c r="S3541" s="14">
        <f t="shared" si="268"/>
        <v>42600.756041666667</v>
      </c>
      <c r="T3541" s="14">
        <f t="shared" si="269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0" t="s">
        <v>8315</v>
      </c>
      <c r="R3542" t="s">
        <v>8316</v>
      </c>
      <c r="S3542" s="14">
        <f t="shared" si="268"/>
        <v>42517.003368055557</v>
      </c>
      <c r="T3542" s="14">
        <f t="shared" si="269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0" t="s">
        <v>8315</v>
      </c>
      <c r="R3543" t="s">
        <v>8316</v>
      </c>
      <c r="S3543" s="14">
        <f t="shared" si="268"/>
        <v>42222.730034722219</v>
      </c>
      <c r="T3543" s="14">
        <f t="shared" si="269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0" t="s">
        <v>8315</v>
      </c>
      <c r="R3544" t="s">
        <v>8316</v>
      </c>
      <c r="S3544" s="14">
        <f t="shared" si="268"/>
        <v>41829.599791666667</v>
      </c>
      <c r="T3544" s="14">
        <f t="shared" si="269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0" t="s">
        <v>8315</v>
      </c>
      <c r="R3545" t="s">
        <v>8316</v>
      </c>
      <c r="S3545" s="14">
        <f t="shared" si="268"/>
        <v>42150.755312499998</v>
      </c>
      <c r="T3545" s="14">
        <f t="shared" si="269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0" t="s">
        <v>8315</v>
      </c>
      <c r="R3546" t="s">
        <v>8316</v>
      </c>
      <c r="S3546" s="14">
        <f t="shared" si="268"/>
        <v>42040.831678240742</v>
      </c>
      <c r="T3546" s="14">
        <f t="shared" si="269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0" t="s">
        <v>8315</v>
      </c>
      <c r="R3547" t="s">
        <v>8316</v>
      </c>
      <c r="S3547" s="14">
        <f t="shared" si="268"/>
        <v>42075.807395833333</v>
      </c>
      <c r="T3547" s="14">
        <f t="shared" si="269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0" t="s">
        <v>8315</v>
      </c>
      <c r="R3548" t="s">
        <v>8316</v>
      </c>
      <c r="S3548" s="14">
        <f t="shared" si="268"/>
        <v>42073.660694444443</v>
      </c>
      <c r="T3548" s="14">
        <f t="shared" si="269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0" t="s">
        <v>8315</v>
      </c>
      <c r="R3549" t="s">
        <v>8316</v>
      </c>
      <c r="S3549" s="14">
        <f t="shared" si="268"/>
        <v>42480.078715277778</v>
      </c>
      <c r="T3549" s="14">
        <f t="shared" si="269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0" t="s">
        <v>8315</v>
      </c>
      <c r="R3550" t="s">
        <v>8316</v>
      </c>
      <c r="S3550" s="14">
        <f t="shared" si="268"/>
        <v>42411.942291666666</v>
      </c>
      <c r="T3550" s="14">
        <f t="shared" si="269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0" t="s">
        <v>8315</v>
      </c>
      <c r="R3551" t="s">
        <v>8316</v>
      </c>
      <c r="S3551" s="14">
        <f t="shared" si="268"/>
        <v>42223.394363425927</v>
      </c>
      <c r="T3551" s="14">
        <f t="shared" si="269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0" t="s">
        <v>8315</v>
      </c>
      <c r="R3552" t="s">
        <v>8316</v>
      </c>
      <c r="S3552" s="14">
        <f t="shared" si="268"/>
        <v>42462.893495370372</v>
      </c>
      <c r="T3552" s="14">
        <f t="shared" si="269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0" t="s">
        <v>8315</v>
      </c>
      <c r="R3553" t="s">
        <v>8316</v>
      </c>
      <c r="S3553" s="14">
        <f t="shared" si="268"/>
        <v>41753.515856481477</v>
      </c>
      <c r="T3553" s="14">
        <f t="shared" si="269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0" t="s">
        <v>8315</v>
      </c>
      <c r="R3554" t="s">
        <v>8316</v>
      </c>
      <c r="S3554" s="14">
        <f t="shared" si="268"/>
        <v>41788.587083333332</v>
      </c>
      <c r="T3554" s="14">
        <f t="shared" si="269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0" t="s">
        <v>8315</v>
      </c>
      <c r="R3555" t="s">
        <v>8316</v>
      </c>
      <c r="S3555" s="14">
        <f t="shared" si="268"/>
        <v>42196.028703703705</v>
      </c>
      <c r="T3555" s="14">
        <f t="shared" si="269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0" t="s">
        <v>8315</v>
      </c>
      <c r="R3556" t="s">
        <v>8316</v>
      </c>
      <c r="S3556" s="14">
        <f t="shared" si="268"/>
        <v>42016.050451388888</v>
      </c>
      <c r="T3556" s="14">
        <f t="shared" si="269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0" t="s">
        <v>8315</v>
      </c>
      <c r="R3557" t="s">
        <v>8316</v>
      </c>
      <c r="S3557" s="14">
        <f t="shared" si="268"/>
        <v>42661.442060185189</v>
      </c>
      <c r="T3557" s="14">
        <f t="shared" si="269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0" t="s">
        <v>8315</v>
      </c>
      <c r="R3558" t="s">
        <v>8316</v>
      </c>
      <c r="S3558" s="14">
        <f t="shared" si="268"/>
        <v>41808.649583333332</v>
      </c>
      <c r="T3558" s="14">
        <f t="shared" si="269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0" t="s">
        <v>8315</v>
      </c>
      <c r="R3559" t="s">
        <v>8316</v>
      </c>
      <c r="S3559" s="14">
        <f t="shared" si="268"/>
        <v>41730.276747685188</v>
      </c>
      <c r="T3559" s="14">
        <f t="shared" si="269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0" t="s">
        <v>8315</v>
      </c>
      <c r="R3560" t="s">
        <v>8316</v>
      </c>
      <c r="S3560" s="14">
        <f t="shared" si="268"/>
        <v>42139.816840277781</v>
      </c>
      <c r="T3560" s="14">
        <f t="shared" si="269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0" t="s">
        <v>8315</v>
      </c>
      <c r="R3561" t="s">
        <v>8316</v>
      </c>
      <c r="S3561" s="14">
        <f t="shared" si="268"/>
        <v>42194.096157407403</v>
      </c>
      <c r="T3561" s="14">
        <f t="shared" si="269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0" t="s">
        <v>8315</v>
      </c>
      <c r="R3562" t="s">
        <v>8316</v>
      </c>
      <c r="S3562" s="14">
        <f t="shared" si="268"/>
        <v>42115.889652777783</v>
      </c>
      <c r="T3562" s="14">
        <f t="shared" si="269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0" t="s">
        <v>8315</v>
      </c>
      <c r="R3563" t="s">
        <v>8316</v>
      </c>
      <c r="S3563" s="14">
        <f t="shared" si="268"/>
        <v>42203.680300925931</v>
      </c>
      <c r="T3563" s="14">
        <f t="shared" si="269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0" t="s">
        <v>8315</v>
      </c>
      <c r="R3564" t="s">
        <v>8316</v>
      </c>
      <c r="S3564" s="14">
        <f t="shared" si="268"/>
        <v>42433.761886574073</v>
      </c>
      <c r="T3564" s="14">
        <f t="shared" si="269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0" t="s">
        <v>8315</v>
      </c>
      <c r="R3565" t="s">
        <v>8316</v>
      </c>
      <c r="S3565" s="14">
        <f t="shared" si="268"/>
        <v>42555.671944444446</v>
      </c>
      <c r="T3565" s="14">
        <f t="shared" si="269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0" t="s">
        <v>8315</v>
      </c>
      <c r="R3566" t="s">
        <v>8316</v>
      </c>
      <c r="S3566" s="14">
        <f t="shared" si="268"/>
        <v>42236.623252314821</v>
      </c>
      <c r="T3566" s="14">
        <f t="shared" si="269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0" t="s">
        <v>8315</v>
      </c>
      <c r="R3567" t="s">
        <v>8316</v>
      </c>
      <c r="S3567" s="14">
        <f t="shared" si="268"/>
        <v>41974.743148148147</v>
      </c>
      <c r="T3567" s="14">
        <f t="shared" si="269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0" t="s">
        <v>8315</v>
      </c>
      <c r="R3568" t="s">
        <v>8316</v>
      </c>
      <c r="S3568" s="14">
        <f t="shared" si="268"/>
        <v>41997.507905092592</v>
      </c>
      <c r="T3568" s="14">
        <f t="shared" si="269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0" t="s">
        <v>8315</v>
      </c>
      <c r="R3569" t="s">
        <v>8316</v>
      </c>
      <c r="S3569" s="14">
        <f t="shared" si="268"/>
        <v>42135.810694444444</v>
      </c>
      <c r="T3569" s="14">
        <f t="shared" si="269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0" t="s">
        <v>8315</v>
      </c>
      <c r="R3570" t="s">
        <v>8316</v>
      </c>
      <c r="S3570" s="14">
        <f t="shared" si="268"/>
        <v>41869.740671296298</v>
      </c>
      <c r="T3570" s="14">
        <f t="shared" si="269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0" t="s">
        <v>8315</v>
      </c>
      <c r="R3571" t="s">
        <v>8316</v>
      </c>
      <c r="S3571" s="14">
        <f t="shared" si="268"/>
        <v>41982.688611111109</v>
      </c>
      <c r="T3571" s="14">
        <f t="shared" si="269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0" t="s">
        <v>8315</v>
      </c>
      <c r="R3572" t="s">
        <v>8316</v>
      </c>
      <c r="S3572" s="14">
        <f t="shared" si="268"/>
        <v>41976.331979166673</v>
      </c>
      <c r="T3572" s="14">
        <f t="shared" si="269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0" t="s">
        <v>8315</v>
      </c>
      <c r="R3573" t="s">
        <v>8316</v>
      </c>
      <c r="S3573" s="14">
        <f t="shared" si="268"/>
        <v>41912.858946759261</v>
      </c>
      <c r="T3573" s="14">
        <f t="shared" si="269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0" t="s">
        <v>8315</v>
      </c>
      <c r="R3574" t="s">
        <v>8316</v>
      </c>
      <c r="S3574" s="14">
        <f t="shared" si="268"/>
        <v>42146.570393518516</v>
      </c>
      <c r="T3574" s="14">
        <f t="shared" si="269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0" t="s">
        <v>8315</v>
      </c>
      <c r="R3575" t="s">
        <v>8316</v>
      </c>
      <c r="S3575" s="14">
        <f t="shared" si="268"/>
        <v>41921.375532407408</v>
      </c>
      <c r="T3575" s="14">
        <f t="shared" si="269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0" t="s">
        <v>8315</v>
      </c>
      <c r="R3576" t="s">
        <v>8316</v>
      </c>
      <c r="S3576" s="14">
        <f t="shared" si="268"/>
        <v>41926.942685185182</v>
      </c>
      <c r="T3576" s="14">
        <f t="shared" si="269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0" t="s">
        <v>8315</v>
      </c>
      <c r="R3577" t="s">
        <v>8316</v>
      </c>
      <c r="S3577" s="14">
        <f t="shared" si="268"/>
        <v>42561.783877314811</v>
      </c>
      <c r="T3577" s="14">
        <f t="shared" si="269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0" t="s">
        <v>8315</v>
      </c>
      <c r="R3578" t="s">
        <v>8316</v>
      </c>
      <c r="S3578" s="14">
        <f t="shared" si="268"/>
        <v>42649.54923611111</v>
      </c>
      <c r="T3578" s="14">
        <f t="shared" si="269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0" t="s">
        <v>8315</v>
      </c>
      <c r="R3579" t="s">
        <v>8316</v>
      </c>
      <c r="S3579" s="14">
        <f t="shared" si="268"/>
        <v>42093.786840277782</v>
      </c>
      <c r="T3579" s="14">
        <f t="shared" si="269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0" t="s">
        <v>8315</v>
      </c>
      <c r="R3580" t="s">
        <v>8316</v>
      </c>
      <c r="S3580" s="14">
        <f t="shared" si="268"/>
        <v>42460.733530092592</v>
      </c>
      <c r="T3580" s="14">
        <f t="shared" si="269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0" t="s">
        <v>8315</v>
      </c>
      <c r="R3581" t="s">
        <v>8316</v>
      </c>
      <c r="S3581" s="14">
        <f t="shared" si="268"/>
        <v>42430.762222222227</v>
      </c>
      <c r="T3581" s="14">
        <f t="shared" si="269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0" t="s">
        <v>8315</v>
      </c>
      <c r="R3582" t="s">
        <v>8316</v>
      </c>
      <c r="S3582" s="14">
        <f t="shared" si="268"/>
        <v>42026.176180555558</v>
      </c>
      <c r="T3582" s="14">
        <f t="shared" si="269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0" t="s">
        <v>8315</v>
      </c>
      <c r="R3583" t="s">
        <v>8316</v>
      </c>
      <c r="S3583" s="14">
        <f t="shared" si="268"/>
        <v>41836.471180555556</v>
      </c>
      <c r="T3583" s="14">
        <f t="shared" si="269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0" t="s">
        <v>8315</v>
      </c>
      <c r="R3584" t="s">
        <v>8316</v>
      </c>
      <c r="S3584" s="14">
        <f t="shared" si="268"/>
        <v>42451.095856481479</v>
      </c>
      <c r="T3584" s="14">
        <f t="shared" si="269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0" t="s">
        <v>8315</v>
      </c>
      <c r="R3585" t="s">
        <v>8316</v>
      </c>
      <c r="S3585" s="14">
        <f t="shared" si="268"/>
        <v>42418.425983796296</v>
      </c>
      <c r="T3585" s="14">
        <f t="shared" si="269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6"/>
        <v>116</v>
      </c>
      <c r="P3586">
        <f t="shared" si="267"/>
        <v>30.94</v>
      </c>
      <c r="Q3586" s="10" t="s">
        <v>8315</v>
      </c>
      <c r="R3586" t="s">
        <v>8316</v>
      </c>
      <c r="S3586" s="14">
        <f t="shared" si="268"/>
        <v>42168.316481481481</v>
      </c>
      <c r="T3586" s="14">
        <f t="shared" si="269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0">ROUND(E3587/D3587*100,0)</f>
        <v>119</v>
      </c>
      <c r="P3587">
        <f t="shared" ref="P3587:P3650" si="271">IFERROR(ROUND(E3587/L3587,2),0)</f>
        <v>176.09</v>
      </c>
      <c r="Q3587" s="10" t="s">
        <v>8315</v>
      </c>
      <c r="R3587" t="s">
        <v>8316</v>
      </c>
      <c r="S3587" s="14">
        <f t="shared" ref="S3587:S3650" si="272">(((J3587/60)/60)/24)+DATE(1970,1,1)</f>
        <v>41964.716319444444</v>
      </c>
      <c r="T3587" s="14">
        <f t="shared" ref="T3587:T3650" si="273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0" t="s">
        <v>8315</v>
      </c>
      <c r="R3588" t="s">
        <v>8316</v>
      </c>
      <c r="S3588" s="14">
        <f t="shared" si="272"/>
        <v>42576.697569444441</v>
      </c>
      <c r="T3588" s="14">
        <f t="shared" si="273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0" t="s">
        <v>8315</v>
      </c>
      <c r="R3589" t="s">
        <v>8316</v>
      </c>
      <c r="S3589" s="14">
        <f t="shared" si="272"/>
        <v>42503.539976851855</v>
      </c>
      <c r="T3589" s="14">
        <f t="shared" si="273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0" t="s">
        <v>8315</v>
      </c>
      <c r="R3590" t="s">
        <v>8316</v>
      </c>
      <c r="S3590" s="14">
        <f t="shared" si="272"/>
        <v>42101.828819444447</v>
      </c>
      <c r="T3590" s="14">
        <f t="shared" si="273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0" t="s">
        <v>8315</v>
      </c>
      <c r="R3591" t="s">
        <v>8316</v>
      </c>
      <c r="S3591" s="14">
        <f t="shared" si="272"/>
        <v>42125.647534722222</v>
      </c>
      <c r="T3591" s="14">
        <f t="shared" si="273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0" t="s">
        <v>8315</v>
      </c>
      <c r="R3592" t="s">
        <v>8316</v>
      </c>
      <c r="S3592" s="14">
        <f t="shared" si="272"/>
        <v>41902.333726851852</v>
      </c>
      <c r="T3592" s="14">
        <f t="shared" si="273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0" t="s">
        <v>8315</v>
      </c>
      <c r="R3593" t="s">
        <v>8316</v>
      </c>
      <c r="S3593" s="14">
        <f t="shared" si="272"/>
        <v>42003.948425925926</v>
      </c>
      <c r="T3593" s="14">
        <f t="shared" si="273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0" t="s">
        <v>8315</v>
      </c>
      <c r="R3594" t="s">
        <v>8316</v>
      </c>
      <c r="S3594" s="14">
        <f t="shared" si="272"/>
        <v>41988.829942129625</v>
      </c>
      <c r="T3594" s="14">
        <f t="shared" si="273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0" t="s">
        <v>8315</v>
      </c>
      <c r="R3595" t="s">
        <v>8316</v>
      </c>
      <c r="S3595" s="14">
        <f t="shared" si="272"/>
        <v>41974.898599537039</v>
      </c>
      <c r="T3595" s="14">
        <f t="shared" si="273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0" t="s">
        <v>8315</v>
      </c>
      <c r="R3596" t="s">
        <v>8316</v>
      </c>
      <c r="S3596" s="14">
        <f t="shared" si="272"/>
        <v>42592.066921296297</v>
      </c>
      <c r="T3596" s="14">
        <f t="shared" si="273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0" t="s">
        <v>8315</v>
      </c>
      <c r="R3597" t="s">
        <v>8316</v>
      </c>
      <c r="S3597" s="14">
        <f t="shared" si="272"/>
        <v>42050.008368055554</v>
      </c>
      <c r="T3597" s="14">
        <f t="shared" si="273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0" t="s">
        <v>8315</v>
      </c>
      <c r="R3598" t="s">
        <v>8316</v>
      </c>
      <c r="S3598" s="14">
        <f t="shared" si="272"/>
        <v>41856.715069444443</v>
      </c>
      <c r="T3598" s="14">
        <f t="shared" si="273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0" t="s">
        <v>8315</v>
      </c>
      <c r="R3599" t="s">
        <v>8316</v>
      </c>
      <c r="S3599" s="14">
        <f t="shared" si="272"/>
        <v>42417.585532407407</v>
      </c>
      <c r="T3599" s="14">
        <f t="shared" si="273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0" t="s">
        <v>8315</v>
      </c>
      <c r="R3600" t="s">
        <v>8316</v>
      </c>
      <c r="S3600" s="14">
        <f t="shared" si="272"/>
        <v>41866.79886574074</v>
      </c>
      <c r="T3600" s="14">
        <f t="shared" si="273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0" t="s">
        <v>8315</v>
      </c>
      <c r="R3601" t="s">
        <v>8316</v>
      </c>
      <c r="S3601" s="14">
        <f t="shared" si="272"/>
        <v>42220.79487268519</v>
      </c>
      <c r="T3601" s="14">
        <f t="shared" si="273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0" t="s">
        <v>8315</v>
      </c>
      <c r="R3602" t="s">
        <v>8316</v>
      </c>
      <c r="S3602" s="14">
        <f t="shared" si="272"/>
        <v>42628.849120370374</v>
      </c>
      <c r="T3602" s="14">
        <f t="shared" si="273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0" t="s">
        <v>8315</v>
      </c>
      <c r="R3603" t="s">
        <v>8316</v>
      </c>
      <c r="S3603" s="14">
        <f t="shared" si="272"/>
        <v>41990.99863425926</v>
      </c>
      <c r="T3603" s="14">
        <f t="shared" si="273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0" t="s">
        <v>8315</v>
      </c>
      <c r="R3604" t="s">
        <v>8316</v>
      </c>
      <c r="S3604" s="14">
        <f t="shared" si="272"/>
        <v>42447.894432870366</v>
      </c>
      <c r="T3604" s="14">
        <f t="shared" si="273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0" t="s">
        <v>8315</v>
      </c>
      <c r="R3605" t="s">
        <v>8316</v>
      </c>
      <c r="S3605" s="14">
        <f t="shared" si="272"/>
        <v>42283.864351851851</v>
      </c>
      <c r="T3605" s="14">
        <f t="shared" si="273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0" t="s">
        <v>8315</v>
      </c>
      <c r="R3606" t="s">
        <v>8316</v>
      </c>
      <c r="S3606" s="14">
        <f t="shared" si="272"/>
        <v>42483.015694444446</v>
      </c>
      <c r="T3606" s="14">
        <f t="shared" si="273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0" t="s">
        <v>8315</v>
      </c>
      <c r="R3607" t="s">
        <v>8316</v>
      </c>
      <c r="S3607" s="14">
        <f t="shared" si="272"/>
        <v>42383.793124999997</v>
      </c>
      <c r="T3607" s="14">
        <f t="shared" si="273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0" t="s">
        <v>8315</v>
      </c>
      <c r="R3608" t="s">
        <v>8316</v>
      </c>
      <c r="S3608" s="14">
        <f t="shared" si="272"/>
        <v>42566.604826388888</v>
      </c>
      <c r="T3608" s="14">
        <f t="shared" si="273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0" t="s">
        <v>8315</v>
      </c>
      <c r="R3609" t="s">
        <v>8316</v>
      </c>
      <c r="S3609" s="14">
        <f t="shared" si="272"/>
        <v>42338.963912037041</v>
      </c>
      <c r="T3609" s="14">
        <f t="shared" si="273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0" t="s">
        <v>8315</v>
      </c>
      <c r="R3610" t="s">
        <v>8316</v>
      </c>
      <c r="S3610" s="14">
        <f t="shared" si="272"/>
        <v>42506.709375000006</v>
      </c>
      <c r="T3610" s="14">
        <f t="shared" si="273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0" t="s">
        <v>8315</v>
      </c>
      <c r="R3611" t="s">
        <v>8316</v>
      </c>
      <c r="S3611" s="14">
        <f t="shared" si="272"/>
        <v>42429.991724537031</v>
      </c>
      <c r="T3611" s="14">
        <f t="shared" si="273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0" t="s">
        <v>8315</v>
      </c>
      <c r="R3612" t="s">
        <v>8316</v>
      </c>
      <c r="S3612" s="14">
        <f t="shared" si="272"/>
        <v>42203.432129629626</v>
      </c>
      <c r="T3612" s="14">
        <f t="shared" si="273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0" t="s">
        <v>8315</v>
      </c>
      <c r="R3613" t="s">
        <v>8316</v>
      </c>
      <c r="S3613" s="14">
        <f t="shared" si="272"/>
        <v>42072.370381944449</v>
      </c>
      <c r="T3613" s="14">
        <f t="shared" si="273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0" t="s">
        <v>8315</v>
      </c>
      <c r="R3614" t="s">
        <v>8316</v>
      </c>
      <c r="S3614" s="14">
        <f t="shared" si="272"/>
        <v>41789.726979166669</v>
      </c>
      <c r="T3614" s="14">
        <f t="shared" si="273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0" t="s">
        <v>8315</v>
      </c>
      <c r="R3615" t="s">
        <v>8316</v>
      </c>
      <c r="S3615" s="14">
        <f t="shared" si="272"/>
        <v>41788.58997685185</v>
      </c>
      <c r="T3615" s="14">
        <f t="shared" si="273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0" t="s">
        <v>8315</v>
      </c>
      <c r="R3616" t="s">
        <v>8316</v>
      </c>
      <c r="S3616" s="14">
        <f t="shared" si="272"/>
        <v>42144.041851851856</v>
      </c>
      <c r="T3616" s="14">
        <f t="shared" si="273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0" t="s">
        <v>8315</v>
      </c>
      <c r="R3617" t="s">
        <v>8316</v>
      </c>
      <c r="S3617" s="14">
        <f t="shared" si="272"/>
        <v>42318.593703703707</v>
      </c>
      <c r="T3617" s="14">
        <f t="shared" si="273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0" t="s">
        <v>8315</v>
      </c>
      <c r="R3618" t="s">
        <v>8316</v>
      </c>
      <c r="S3618" s="14">
        <f t="shared" si="272"/>
        <v>42052.949814814812</v>
      </c>
      <c r="T3618" s="14">
        <f t="shared" si="273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0" t="s">
        <v>8315</v>
      </c>
      <c r="R3619" t="s">
        <v>8316</v>
      </c>
      <c r="S3619" s="14">
        <f t="shared" si="272"/>
        <v>42779.610289351855</v>
      </c>
      <c r="T3619" s="14">
        <f t="shared" si="273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0" t="s">
        <v>8315</v>
      </c>
      <c r="R3620" t="s">
        <v>8316</v>
      </c>
      <c r="S3620" s="14">
        <f t="shared" si="272"/>
        <v>42128.627893518518</v>
      </c>
      <c r="T3620" s="14">
        <f t="shared" si="273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0" t="s">
        <v>8315</v>
      </c>
      <c r="R3621" t="s">
        <v>8316</v>
      </c>
      <c r="S3621" s="14">
        <f t="shared" si="272"/>
        <v>42661.132245370376</v>
      </c>
      <c r="T3621" s="14">
        <f t="shared" si="273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0" t="s">
        <v>8315</v>
      </c>
      <c r="R3622" t="s">
        <v>8316</v>
      </c>
      <c r="S3622" s="14">
        <f t="shared" si="272"/>
        <v>42037.938206018516</v>
      </c>
      <c r="T3622" s="14">
        <f t="shared" si="273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0" t="s">
        <v>8315</v>
      </c>
      <c r="R3623" t="s">
        <v>8316</v>
      </c>
      <c r="S3623" s="14">
        <f t="shared" si="272"/>
        <v>42619.935694444444</v>
      </c>
      <c r="T3623" s="14">
        <f t="shared" si="273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0" t="s">
        <v>8315</v>
      </c>
      <c r="R3624" t="s">
        <v>8316</v>
      </c>
      <c r="S3624" s="14">
        <f t="shared" si="272"/>
        <v>41877.221886574072</v>
      </c>
      <c r="T3624" s="14">
        <f t="shared" si="273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0" t="s">
        <v>8315</v>
      </c>
      <c r="R3625" t="s">
        <v>8316</v>
      </c>
      <c r="S3625" s="14">
        <f t="shared" si="272"/>
        <v>41828.736921296295</v>
      </c>
      <c r="T3625" s="14">
        <f t="shared" si="273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0" t="s">
        <v>8315</v>
      </c>
      <c r="R3626" t="s">
        <v>8316</v>
      </c>
      <c r="S3626" s="14">
        <f t="shared" si="272"/>
        <v>42545.774189814809</v>
      </c>
      <c r="T3626" s="14">
        <f t="shared" si="273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0" t="s">
        <v>8315</v>
      </c>
      <c r="R3627" t="s">
        <v>8316</v>
      </c>
      <c r="S3627" s="14">
        <f t="shared" si="272"/>
        <v>42157.652511574073</v>
      </c>
      <c r="T3627" s="14">
        <f t="shared" si="273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0" t="s">
        <v>8315</v>
      </c>
      <c r="R3628" t="s">
        <v>8316</v>
      </c>
      <c r="S3628" s="14">
        <f t="shared" si="272"/>
        <v>41846.667326388888</v>
      </c>
      <c r="T3628" s="14">
        <f t="shared" si="273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0" t="s">
        <v>8315</v>
      </c>
      <c r="R3629" t="s">
        <v>8316</v>
      </c>
      <c r="S3629" s="14">
        <f t="shared" si="272"/>
        <v>42460.741747685184</v>
      </c>
      <c r="T3629" s="14">
        <f t="shared" si="273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0" t="s">
        <v>8315</v>
      </c>
      <c r="R3630" t="s">
        <v>8357</v>
      </c>
      <c r="S3630" s="14">
        <f t="shared" si="272"/>
        <v>42291.833287037036</v>
      </c>
      <c r="T3630" s="14">
        <f t="shared" si="273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0" t="s">
        <v>8315</v>
      </c>
      <c r="R3631" t="s">
        <v>8357</v>
      </c>
      <c r="S3631" s="14">
        <f t="shared" si="272"/>
        <v>42437.094490740739</v>
      </c>
      <c r="T3631" s="14">
        <f t="shared" si="273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0" t="s">
        <v>8315</v>
      </c>
      <c r="R3632" t="s">
        <v>8357</v>
      </c>
      <c r="S3632" s="14">
        <f t="shared" si="272"/>
        <v>41942.84710648148</v>
      </c>
      <c r="T3632" s="14">
        <f t="shared" si="273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0" t="s">
        <v>8315</v>
      </c>
      <c r="R3633" t="s">
        <v>8357</v>
      </c>
      <c r="S3633" s="14">
        <f t="shared" si="272"/>
        <v>41880.753437499996</v>
      </c>
      <c r="T3633" s="14">
        <f t="shared" si="273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0" t="s">
        <v>8315</v>
      </c>
      <c r="R3634" t="s">
        <v>8357</v>
      </c>
      <c r="S3634" s="14">
        <f t="shared" si="272"/>
        <v>41946.936909722222</v>
      </c>
      <c r="T3634" s="14">
        <f t="shared" si="273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0" t="s">
        <v>8315</v>
      </c>
      <c r="R3635" t="s">
        <v>8357</v>
      </c>
      <c r="S3635" s="14">
        <f t="shared" si="272"/>
        <v>42649.623460648145</v>
      </c>
      <c r="T3635" s="14">
        <f t="shared" si="273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0" t="s">
        <v>8315</v>
      </c>
      <c r="R3636" t="s">
        <v>8357</v>
      </c>
      <c r="S3636" s="14">
        <f t="shared" si="272"/>
        <v>42701.166365740741</v>
      </c>
      <c r="T3636" s="14">
        <f t="shared" si="273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0" t="s">
        <v>8315</v>
      </c>
      <c r="R3637" t="s">
        <v>8357</v>
      </c>
      <c r="S3637" s="14">
        <f t="shared" si="272"/>
        <v>42450.88282407407</v>
      </c>
      <c r="T3637" s="14">
        <f t="shared" si="273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0" t="s">
        <v>8315</v>
      </c>
      <c r="R3638" t="s">
        <v>8357</v>
      </c>
      <c r="S3638" s="14">
        <f t="shared" si="272"/>
        <v>42226.694780092599</v>
      </c>
      <c r="T3638" s="14">
        <f t="shared" si="273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0" t="s">
        <v>8315</v>
      </c>
      <c r="R3639" t="s">
        <v>8357</v>
      </c>
      <c r="S3639" s="14">
        <f t="shared" si="272"/>
        <v>41975.700636574074</v>
      </c>
      <c r="T3639" s="14">
        <f t="shared" si="273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0" t="s">
        <v>8315</v>
      </c>
      <c r="R3640" t="s">
        <v>8357</v>
      </c>
      <c r="S3640" s="14">
        <f t="shared" si="272"/>
        <v>42053.672824074078</v>
      </c>
      <c r="T3640" s="14">
        <f t="shared" si="273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0" t="s">
        <v>8315</v>
      </c>
      <c r="R3641" t="s">
        <v>8357</v>
      </c>
      <c r="S3641" s="14">
        <f t="shared" si="272"/>
        <v>42590.677152777775</v>
      </c>
      <c r="T3641" s="14">
        <f t="shared" si="273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0" t="s">
        <v>8315</v>
      </c>
      <c r="R3642" t="s">
        <v>8357</v>
      </c>
      <c r="S3642" s="14">
        <f t="shared" si="272"/>
        <v>42104.781597222223</v>
      </c>
      <c r="T3642" s="14">
        <f t="shared" si="273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0" t="s">
        <v>8315</v>
      </c>
      <c r="R3643" t="s">
        <v>8357</v>
      </c>
      <c r="S3643" s="14">
        <f t="shared" si="272"/>
        <v>41899.627071759263</v>
      </c>
      <c r="T3643" s="14">
        <f t="shared" si="273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0" t="s">
        <v>8315</v>
      </c>
      <c r="R3644" t="s">
        <v>8357</v>
      </c>
      <c r="S3644" s="14">
        <f t="shared" si="272"/>
        <v>42297.816284722227</v>
      </c>
      <c r="T3644" s="14">
        <f t="shared" si="273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0" t="s">
        <v>8315</v>
      </c>
      <c r="R3645" t="s">
        <v>8357</v>
      </c>
      <c r="S3645" s="14">
        <f t="shared" si="272"/>
        <v>42285.143969907411</v>
      </c>
      <c r="T3645" s="14">
        <f t="shared" si="273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0" t="s">
        <v>8315</v>
      </c>
      <c r="R3646" t="s">
        <v>8357</v>
      </c>
      <c r="S3646" s="14">
        <f t="shared" si="272"/>
        <v>42409.241747685184</v>
      </c>
      <c r="T3646" s="14">
        <f t="shared" si="273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0" t="s">
        <v>8315</v>
      </c>
      <c r="R3647" t="s">
        <v>8357</v>
      </c>
      <c r="S3647" s="14">
        <f t="shared" si="272"/>
        <v>42665.970347222217</v>
      </c>
      <c r="T3647" s="14">
        <f t="shared" si="273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0" t="s">
        <v>8315</v>
      </c>
      <c r="R3648" t="s">
        <v>8357</v>
      </c>
      <c r="S3648" s="14">
        <f t="shared" si="272"/>
        <v>42140.421319444446</v>
      </c>
      <c r="T3648" s="14">
        <f t="shared" si="273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0" t="s">
        <v>8315</v>
      </c>
      <c r="R3649" t="s">
        <v>8357</v>
      </c>
      <c r="S3649" s="14">
        <f t="shared" si="272"/>
        <v>42598.749155092592</v>
      </c>
      <c r="T3649" s="14">
        <f t="shared" si="273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0"/>
        <v>100</v>
      </c>
      <c r="P3650">
        <f t="shared" si="271"/>
        <v>550.04</v>
      </c>
      <c r="Q3650" s="10" t="s">
        <v>8315</v>
      </c>
      <c r="R3650" t="s">
        <v>8316</v>
      </c>
      <c r="S3650" s="14">
        <f t="shared" si="272"/>
        <v>41887.292187500003</v>
      </c>
      <c r="T3650" s="14">
        <f t="shared" si="273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4">ROUND(E3651/D3651*100,0)</f>
        <v>104</v>
      </c>
      <c r="P3651">
        <f t="shared" ref="P3651:P3714" si="275">IFERROR(ROUND(E3651/L3651,2),0)</f>
        <v>97.5</v>
      </c>
      <c r="Q3651" s="10" t="s">
        <v>8315</v>
      </c>
      <c r="R3651" t="s">
        <v>8316</v>
      </c>
      <c r="S3651" s="14">
        <f t="shared" ref="S3651:S3714" si="276">(((J3651/60)/60)/24)+DATE(1970,1,1)</f>
        <v>41780.712893518517</v>
      </c>
      <c r="T3651" s="14">
        <f t="shared" ref="T3651:T3714" si="27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0" t="s">
        <v>8315</v>
      </c>
      <c r="R3652" t="s">
        <v>8316</v>
      </c>
      <c r="S3652" s="14">
        <f t="shared" si="276"/>
        <v>42381.478981481487</v>
      </c>
      <c r="T3652" s="14">
        <f t="shared" si="27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0" t="s">
        <v>8315</v>
      </c>
      <c r="R3653" t="s">
        <v>8316</v>
      </c>
      <c r="S3653" s="14">
        <f t="shared" si="276"/>
        <v>41828.646319444444</v>
      </c>
      <c r="T3653" s="14">
        <f t="shared" si="27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0" t="s">
        <v>8315</v>
      </c>
      <c r="R3654" t="s">
        <v>8316</v>
      </c>
      <c r="S3654" s="14">
        <f t="shared" si="276"/>
        <v>42596.644699074073</v>
      </c>
      <c r="T3654" s="14">
        <f t="shared" si="27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0" t="s">
        <v>8315</v>
      </c>
      <c r="R3655" t="s">
        <v>8316</v>
      </c>
      <c r="S3655" s="14">
        <f t="shared" si="276"/>
        <v>42191.363506944443</v>
      </c>
      <c r="T3655" s="14">
        <f t="shared" si="27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0" t="s">
        <v>8315</v>
      </c>
      <c r="R3656" t="s">
        <v>8316</v>
      </c>
      <c r="S3656" s="14">
        <f t="shared" si="276"/>
        <v>42440.416504629626</v>
      </c>
      <c r="T3656" s="14">
        <f t="shared" si="27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0" t="s">
        <v>8315</v>
      </c>
      <c r="R3657" t="s">
        <v>8316</v>
      </c>
      <c r="S3657" s="14">
        <f t="shared" si="276"/>
        <v>42173.803217592591</v>
      </c>
      <c r="T3657" s="14">
        <f t="shared" si="27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0" t="s">
        <v>8315</v>
      </c>
      <c r="R3658" t="s">
        <v>8316</v>
      </c>
      <c r="S3658" s="14">
        <f t="shared" si="276"/>
        <v>42737.910138888896</v>
      </c>
      <c r="T3658" s="14">
        <f t="shared" si="27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0" t="s">
        <v>8315</v>
      </c>
      <c r="R3659" t="s">
        <v>8316</v>
      </c>
      <c r="S3659" s="14">
        <f t="shared" si="276"/>
        <v>42499.629849537043</v>
      </c>
      <c r="T3659" s="14">
        <f t="shared" si="27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0" t="s">
        <v>8315</v>
      </c>
      <c r="R3660" t="s">
        <v>8316</v>
      </c>
      <c r="S3660" s="14">
        <f t="shared" si="276"/>
        <v>41775.858564814815</v>
      </c>
      <c r="T3660" s="14">
        <f t="shared" si="27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0" t="s">
        <v>8315</v>
      </c>
      <c r="R3661" t="s">
        <v>8316</v>
      </c>
      <c r="S3661" s="14">
        <f t="shared" si="276"/>
        <v>42055.277199074073</v>
      </c>
      <c r="T3661" s="14">
        <f t="shared" si="27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0" t="s">
        <v>8315</v>
      </c>
      <c r="R3662" t="s">
        <v>8316</v>
      </c>
      <c r="S3662" s="14">
        <f t="shared" si="276"/>
        <v>41971.881076388891</v>
      </c>
      <c r="T3662" s="14">
        <f t="shared" si="27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0" t="s">
        <v>8315</v>
      </c>
      <c r="R3663" t="s">
        <v>8316</v>
      </c>
      <c r="S3663" s="14">
        <f t="shared" si="276"/>
        <v>42447.896666666667</v>
      </c>
      <c r="T3663" s="14">
        <f t="shared" si="27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0" t="s">
        <v>8315</v>
      </c>
      <c r="R3664" t="s">
        <v>8316</v>
      </c>
      <c r="S3664" s="14">
        <f t="shared" si="276"/>
        <v>42064.220069444447</v>
      </c>
      <c r="T3664" s="14">
        <f t="shared" si="27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0" t="s">
        <v>8315</v>
      </c>
      <c r="R3665" t="s">
        <v>8316</v>
      </c>
      <c r="S3665" s="14">
        <f t="shared" si="276"/>
        <v>42665.451736111107</v>
      </c>
      <c r="T3665" s="14">
        <f t="shared" si="27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0" t="s">
        <v>8315</v>
      </c>
      <c r="R3666" t="s">
        <v>8316</v>
      </c>
      <c r="S3666" s="14">
        <f t="shared" si="276"/>
        <v>42523.248715277776</v>
      </c>
      <c r="T3666" s="14">
        <f t="shared" si="27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0" t="s">
        <v>8315</v>
      </c>
      <c r="R3667" t="s">
        <v>8316</v>
      </c>
      <c r="S3667" s="14">
        <f t="shared" si="276"/>
        <v>42294.808124999996</v>
      </c>
      <c r="T3667" s="14">
        <f t="shared" si="27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0" t="s">
        <v>8315</v>
      </c>
      <c r="R3668" t="s">
        <v>8316</v>
      </c>
      <c r="S3668" s="14">
        <f t="shared" si="276"/>
        <v>41822.90488425926</v>
      </c>
      <c r="T3668" s="14">
        <f t="shared" si="27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0" t="s">
        <v>8315</v>
      </c>
      <c r="R3669" t="s">
        <v>8316</v>
      </c>
      <c r="S3669" s="14">
        <f t="shared" si="276"/>
        <v>42173.970127314817</v>
      </c>
      <c r="T3669" s="14">
        <f t="shared" si="27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0" t="s">
        <v>8315</v>
      </c>
      <c r="R3670" t="s">
        <v>8316</v>
      </c>
      <c r="S3670" s="14">
        <f t="shared" si="276"/>
        <v>42185.556157407409</v>
      </c>
      <c r="T3670" s="14">
        <f t="shared" si="27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0" t="s">
        <v>8315</v>
      </c>
      <c r="R3671" t="s">
        <v>8316</v>
      </c>
      <c r="S3671" s="14">
        <f t="shared" si="276"/>
        <v>42136.675196759257</v>
      </c>
      <c r="T3671" s="14">
        <f t="shared" si="27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0" t="s">
        <v>8315</v>
      </c>
      <c r="R3672" t="s">
        <v>8316</v>
      </c>
      <c r="S3672" s="14">
        <f t="shared" si="276"/>
        <v>42142.514016203699</v>
      </c>
      <c r="T3672" s="14">
        <f t="shared" si="27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0" t="s">
        <v>8315</v>
      </c>
      <c r="R3673" t="s">
        <v>8316</v>
      </c>
      <c r="S3673" s="14">
        <f t="shared" si="276"/>
        <v>41820.62809027778</v>
      </c>
      <c r="T3673" s="14">
        <f t="shared" si="27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0" t="s">
        <v>8315</v>
      </c>
      <c r="R3674" t="s">
        <v>8316</v>
      </c>
      <c r="S3674" s="14">
        <f t="shared" si="276"/>
        <v>41878.946574074071</v>
      </c>
      <c r="T3674" s="14">
        <f t="shared" si="27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0" t="s">
        <v>8315</v>
      </c>
      <c r="R3675" t="s">
        <v>8316</v>
      </c>
      <c r="S3675" s="14">
        <f t="shared" si="276"/>
        <v>41914.295104166667</v>
      </c>
      <c r="T3675" s="14">
        <f t="shared" si="27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0" t="s">
        <v>8315</v>
      </c>
      <c r="R3676" t="s">
        <v>8316</v>
      </c>
      <c r="S3676" s="14">
        <f t="shared" si="276"/>
        <v>42556.873020833329</v>
      </c>
      <c r="T3676" s="14">
        <f t="shared" si="27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0" t="s">
        <v>8315</v>
      </c>
      <c r="R3677" t="s">
        <v>8316</v>
      </c>
      <c r="S3677" s="14">
        <f t="shared" si="276"/>
        <v>42493.597013888888</v>
      </c>
      <c r="T3677" s="14">
        <f t="shared" si="27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0" t="s">
        <v>8315</v>
      </c>
      <c r="R3678" t="s">
        <v>8316</v>
      </c>
      <c r="S3678" s="14">
        <f t="shared" si="276"/>
        <v>41876.815787037034</v>
      </c>
      <c r="T3678" s="14">
        <f t="shared" si="27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0" t="s">
        <v>8315</v>
      </c>
      <c r="R3679" t="s">
        <v>8316</v>
      </c>
      <c r="S3679" s="14">
        <f t="shared" si="276"/>
        <v>41802.574282407404</v>
      </c>
      <c r="T3679" s="14">
        <f t="shared" si="27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0" t="s">
        <v>8315</v>
      </c>
      <c r="R3680" t="s">
        <v>8316</v>
      </c>
      <c r="S3680" s="14">
        <f t="shared" si="276"/>
        <v>42120.531226851846</v>
      </c>
      <c r="T3680" s="14">
        <f t="shared" si="27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0" t="s">
        <v>8315</v>
      </c>
      <c r="R3681" t="s">
        <v>8316</v>
      </c>
      <c r="S3681" s="14">
        <f t="shared" si="276"/>
        <v>41786.761354166665</v>
      </c>
      <c r="T3681" s="14">
        <f t="shared" si="27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0" t="s">
        <v>8315</v>
      </c>
      <c r="R3682" t="s">
        <v>8316</v>
      </c>
      <c r="S3682" s="14">
        <f t="shared" si="276"/>
        <v>42627.454097222217</v>
      </c>
      <c r="T3682" s="14">
        <f t="shared" si="27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0" t="s">
        <v>8315</v>
      </c>
      <c r="R3683" t="s">
        <v>8316</v>
      </c>
      <c r="S3683" s="14">
        <f t="shared" si="276"/>
        <v>42374.651504629626</v>
      </c>
      <c r="T3683" s="14">
        <f t="shared" si="27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0" t="s">
        <v>8315</v>
      </c>
      <c r="R3684" t="s">
        <v>8316</v>
      </c>
      <c r="S3684" s="14">
        <f t="shared" si="276"/>
        <v>41772.685393518521</v>
      </c>
      <c r="T3684" s="14">
        <f t="shared" si="27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0" t="s">
        <v>8315</v>
      </c>
      <c r="R3685" t="s">
        <v>8316</v>
      </c>
      <c r="S3685" s="14">
        <f t="shared" si="276"/>
        <v>42633.116851851853</v>
      </c>
      <c r="T3685" s="14">
        <f t="shared" si="27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0" t="s">
        <v>8315</v>
      </c>
      <c r="R3686" t="s">
        <v>8316</v>
      </c>
      <c r="S3686" s="14">
        <f t="shared" si="276"/>
        <v>42219.180393518516</v>
      </c>
      <c r="T3686" s="14">
        <f t="shared" si="27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0" t="s">
        <v>8315</v>
      </c>
      <c r="R3687" t="s">
        <v>8316</v>
      </c>
      <c r="S3687" s="14">
        <f t="shared" si="276"/>
        <v>41753.593275462961</v>
      </c>
      <c r="T3687" s="14">
        <f t="shared" si="27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0" t="s">
        <v>8315</v>
      </c>
      <c r="R3688" t="s">
        <v>8316</v>
      </c>
      <c r="S3688" s="14">
        <f t="shared" si="276"/>
        <v>42230.662731481483</v>
      </c>
      <c r="T3688" s="14">
        <f t="shared" si="27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0" t="s">
        <v>8315</v>
      </c>
      <c r="R3689" t="s">
        <v>8316</v>
      </c>
      <c r="S3689" s="14">
        <f t="shared" si="276"/>
        <v>41787.218229166669</v>
      </c>
      <c r="T3689" s="14">
        <f t="shared" si="27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0" t="s">
        <v>8315</v>
      </c>
      <c r="R3690" t="s">
        <v>8316</v>
      </c>
      <c r="S3690" s="14">
        <f t="shared" si="276"/>
        <v>41829.787083333329</v>
      </c>
      <c r="T3690" s="14">
        <f t="shared" si="27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0" t="s">
        <v>8315</v>
      </c>
      <c r="R3691" t="s">
        <v>8316</v>
      </c>
      <c r="S3691" s="14">
        <f t="shared" si="276"/>
        <v>42147.826840277776</v>
      </c>
      <c r="T3691" s="14">
        <f t="shared" si="27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0" t="s">
        <v>8315</v>
      </c>
      <c r="R3692" t="s">
        <v>8316</v>
      </c>
      <c r="S3692" s="14">
        <f t="shared" si="276"/>
        <v>41940.598182870373</v>
      </c>
      <c r="T3692" s="14">
        <f t="shared" si="27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0" t="s">
        <v>8315</v>
      </c>
      <c r="R3693" t="s">
        <v>8316</v>
      </c>
      <c r="S3693" s="14">
        <f t="shared" si="276"/>
        <v>42020.700567129628</v>
      </c>
      <c r="T3693" s="14">
        <f t="shared" si="27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0" t="s">
        <v>8315</v>
      </c>
      <c r="R3694" t="s">
        <v>8316</v>
      </c>
      <c r="S3694" s="14">
        <f t="shared" si="276"/>
        <v>41891.96503472222</v>
      </c>
      <c r="T3694" s="14">
        <f t="shared" si="27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0" t="s">
        <v>8315</v>
      </c>
      <c r="R3695" t="s">
        <v>8316</v>
      </c>
      <c r="S3695" s="14">
        <f t="shared" si="276"/>
        <v>42309.191307870366</v>
      </c>
      <c r="T3695" s="14">
        <f t="shared" si="27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0" t="s">
        <v>8315</v>
      </c>
      <c r="R3696" t="s">
        <v>8316</v>
      </c>
      <c r="S3696" s="14">
        <f t="shared" si="276"/>
        <v>42490.133877314816</v>
      </c>
      <c r="T3696" s="14">
        <f t="shared" si="27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0" t="s">
        <v>8315</v>
      </c>
      <c r="R3697" t="s">
        <v>8316</v>
      </c>
      <c r="S3697" s="14">
        <f t="shared" si="276"/>
        <v>41995.870486111111</v>
      </c>
      <c r="T3697" s="14">
        <f t="shared" si="27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0" t="s">
        <v>8315</v>
      </c>
      <c r="R3698" t="s">
        <v>8316</v>
      </c>
      <c r="S3698" s="14">
        <f t="shared" si="276"/>
        <v>41988.617083333331</v>
      </c>
      <c r="T3698" s="14">
        <f t="shared" si="27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0" t="s">
        <v>8315</v>
      </c>
      <c r="R3699" t="s">
        <v>8316</v>
      </c>
      <c r="S3699" s="14">
        <f t="shared" si="276"/>
        <v>42479.465833333335</v>
      </c>
      <c r="T3699" s="14">
        <f t="shared" si="27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0" t="s">
        <v>8315</v>
      </c>
      <c r="R3700" t="s">
        <v>8316</v>
      </c>
      <c r="S3700" s="14">
        <f t="shared" si="276"/>
        <v>42401.806562500002</v>
      </c>
      <c r="T3700" s="14">
        <f t="shared" si="27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0" t="s">
        <v>8315</v>
      </c>
      <c r="R3701" t="s">
        <v>8316</v>
      </c>
      <c r="S3701" s="14">
        <f t="shared" si="276"/>
        <v>41897.602037037039</v>
      </c>
      <c r="T3701" s="14">
        <f t="shared" si="27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0" t="s">
        <v>8315</v>
      </c>
      <c r="R3702" t="s">
        <v>8316</v>
      </c>
      <c r="S3702" s="14">
        <f t="shared" si="276"/>
        <v>41882.585648148146</v>
      </c>
      <c r="T3702" s="14">
        <f t="shared" si="27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0" t="s">
        <v>8315</v>
      </c>
      <c r="R3703" t="s">
        <v>8316</v>
      </c>
      <c r="S3703" s="14">
        <f t="shared" si="276"/>
        <v>42129.541585648149</v>
      </c>
      <c r="T3703" s="14">
        <f t="shared" si="27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0" t="s">
        <v>8315</v>
      </c>
      <c r="R3704" t="s">
        <v>8316</v>
      </c>
      <c r="S3704" s="14">
        <f t="shared" si="276"/>
        <v>42524.53800925926</v>
      </c>
      <c r="T3704" s="14">
        <f t="shared" si="27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0" t="s">
        <v>8315</v>
      </c>
      <c r="R3705" t="s">
        <v>8316</v>
      </c>
      <c r="S3705" s="14">
        <f t="shared" si="276"/>
        <v>42556.504490740743</v>
      </c>
      <c r="T3705" s="14">
        <f t="shared" si="27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0" t="s">
        <v>8315</v>
      </c>
      <c r="R3706" t="s">
        <v>8316</v>
      </c>
      <c r="S3706" s="14">
        <f t="shared" si="276"/>
        <v>42461.689745370371</v>
      </c>
      <c r="T3706" s="14">
        <f t="shared" si="27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0" t="s">
        <v>8315</v>
      </c>
      <c r="R3707" t="s">
        <v>8316</v>
      </c>
      <c r="S3707" s="14">
        <f t="shared" si="276"/>
        <v>41792.542986111112</v>
      </c>
      <c r="T3707" s="14">
        <f t="shared" si="27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0" t="s">
        <v>8315</v>
      </c>
      <c r="R3708" t="s">
        <v>8316</v>
      </c>
      <c r="S3708" s="14">
        <f t="shared" si="276"/>
        <v>41879.913761574076</v>
      </c>
      <c r="T3708" s="14">
        <f t="shared" si="277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0" t="s">
        <v>8315</v>
      </c>
      <c r="R3709" t="s">
        <v>8316</v>
      </c>
      <c r="S3709" s="14">
        <f t="shared" si="276"/>
        <v>42552.048356481479</v>
      </c>
      <c r="T3709" s="14">
        <f t="shared" si="27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0" t="s">
        <v>8315</v>
      </c>
      <c r="R3710" t="s">
        <v>8316</v>
      </c>
      <c r="S3710" s="14">
        <f t="shared" si="276"/>
        <v>41810.142199074071</v>
      </c>
      <c r="T3710" s="14">
        <f t="shared" si="27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0" t="s">
        <v>8315</v>
      </c>
      <c r="R3711" t="s">
        <v>8316</v>
      </c>
      <c r="S3711" s="14">
        <f t="shared" si="276"/>
        <v>41785.707708333335</v>
      </c>
      <c r="T3711" s="14">
        <f t="shared" si="27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0" t="s">
        <v>8315</v>
      </c>
      <c r="R3712" t="s">
        <v>8316</v>
      </c>
      <c r="S3712" s="14">
        <f t="shared" si="276"/>
        <v>42072.576249999998</v>
      </c>
      <c r="T3712" s="14">
        <f t="shared" si="27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0" t="s">
        <v>8315</v>
      </c>
      <c r="R3713" t="s">
        <v>8316</v>
      </c>
      <c r="S3713" s="14">
        <f t="shared" si="276"/>
        <v>41779.724224537036</v>
      </c>
      <c r="T3713" s="14">
        <f t="shared" si="27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4"/>
        <v>154</v>
      </c>
      <c r="P3714">
        <f t="shared" si="275"/>
        <v>110.87</v>
      </c>
      <c r="Q3714" s="10" t="s">
        <v>8315</v>
      </c>
      <c r="R3714" t="s">
        <v>8316</v>
      </c>
      <c r="S3714" s="14">
        <f t="shared" si="276"/>
        <v>42134.172071759262</v>
      </c>
      <c r="T3714" s="14">
        <f t="shared" si="27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8">ROUND(E3715/D3715*100,0)</f>
        <v>102</v>
      </c>
      <c r="P3715">
        <f t="shared" ref="P3715:P3778" si="279">IFERROR(ROUND(E3715/L3715,2),0)</f>
        <v>106.84</v>
      </c>
      <c r="Q3715" s="10" t="s">
        <v>8315</v>
      </c>
      <c r="R3715" t="s">
        <v>8316</v>
      </c>
      <c r="S3715" s="14">
        <f t="shared" ref="S3715:S3778" si="280">(((J3715/60)/60)/24)+DATE(1970,1,1)</f>
        <v>42505.738032407404</v>
      </c>
      <c r="T3715" s="14">
        <f t="shared" ref="T3715:T3778" si="281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0" t="s">
        <v>8315</v>
      </c>
      <c r="R3716" t="s">
        <v>8316</v>
      </c>
      <c r="S3716" s="14">
        <f t="shared" si="280"/>
        <v>42118.556331018524</v>
      </c>
      <c r="T3716" s="14">
        <f t="shared" si="281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0" t="s">
        <v>8315</v>
      </c>
      <c r="R3717" t="s">
        <v>8316</v>
      </c>
      <c r="S3717" s="14">
        <f t="shared" si="280"/>
        <v>42036.995590277773</v>
      </c>
      <c r="T3717" s="14">
        <f t="shared" si="281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0" t="s">
        <v>8315</v>
      </c>
      <c r="R3718" t="s">
        <v>8316</v>
      </c>
      <c r="S3718" s="14">
        <f t="shared" si="280"/>
        <v>42360.887835648144</v>
      </c>
      <c r="T3718" s="14">
        <f t="shared" si="281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0" t="s">
        <v>8315</v>
      </c>
      <c r="R3719" t="s">
        <v>8316</v>
      </c>
      <c r="S3719" s="14">
        <f t="shared" si="280"/>
        <v>42102.866307870368</v>
      </c>
      <c r="T3719" s="14">
        <f t="shared" si="281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0" t="s">
        <v>8315</v>
      </c>
      <c r="R3720" t="s">
        <v>8316</v>
      </c>
      <c r="S3720" s="14">
        <f t="shared" si="280"/>
        <v>42032.716145833328</v>
      </c>
      <c r="T3720" s="14">
        <f t="shared" si="281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0" t="s">
        <v>8315</v>
      </c>
      <c r="R3721" t="s">
        <v>8316</v>
      </c>
      <c r="S3721" s="14">
        <f t="shared" si="280"/>
        <v>42147.729930555557</v>
      </c>
      <c r="T3721" s="14">
        <f t="shared" si="281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0" t="s">
        <v>8315</v>
      </c>
      <c r="R3722" t="s">
        <v>8316</v>
      </c>
      <c r="S3722" s="14">
        <f t="shared" si="280"/>
        <v>42165.993125000001</v>
      </c>
      <c r="T3722" s="14">
        <f t="shared" si="281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0" t="s">
        <v>8315</v>
      </c>
      <c r="R3723" t="s">
        <v>8316</v>
      </c>
      <c r="S3723" s="14">
        <f t="shared" si="280"/>
        <v>41927.936157407406</v>
      </c>
      <c r="T3723" s="14">
        <f t="shared" si="281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0" t="s">
        <v>8315</v>
      </c>
      <c r="R3724" t="s">
        <v>8316</v>
      </c>
      <c r="S3724" s="14">
        <f t="shared" si="280"/>
        <v>42381.671840277777</v>
      </c>
      <c r="T3724" s="14">
        <f t="shared" si="281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0" t="s">
        <v>8315</v>
      </c>
      <c r="R3725" t="s">
        <v>8316</v>
      </c>
      <c r="S3725" s="14">
        <f t="shared" si="280"/>
        <v>41943.753032407411</v>
      </c>
      <c r="T3725" s="14">
        <f t="shared" si="281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0" t="s">
        <v>8315</v>
      </c>
      <c r="R3726" t="s">
        <v>8316</v>
      </c>
      <c r="S3726" s="14">
        <f t="shared" si="280"/>
        <v>42465.491435185191</v>
      </c>
      <c r="T3726" s="14">
        <f t="shared" si="281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0" t="s">
        <v>8315</v>
      </c>
      <c r="R3727" t="s">
        <v>8316</v>
      </c>
      <c r="S3727" s="14">
        <f t="shared" si="280"/>
        <v>42401.945219907408</v>
      </c>
      <c r="T3727" s="14">
        <f t="shared" si="281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0" t="s">
        <v>8315</v>
      </c>
      <c r="R3728" t="s">
        <v>8316</v>
      </c>
      <c r="S3728" s="14">
        <f t="shared" si="280"/>
        <v>42462.140868055561</v>
      </c>
      <c r="T3728" s="14">
        <f t="shared" si="281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0" t="s">
        <v>8315</v>
      </c>
      <c r="R3729" t="s">
        <v>8316</v>
      </c>
      <c r="S3729" s="14">
        <f t="shared" si="280"/>
        <v>42632.348310185189</v>
      </c>
      <c r="T3729" s="14">
        <f t="shared" si="281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0" t="s">
        <v>8315</v>
      </c>
      <c r="R3730" t="s">
        <v>8316</v>
      </c>
      <c r="S3730" s="14">
        <f t="shared" si="280"/>
        <v>42205.171018518522</v>
      </c>
      <c r="T3730" s="14">
        <f t="shared" si="281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0" t="s">
        <v>8315</v>
      </c>
      <c r="R3731" t="s">
        <v>8316</v>
      </c>
      <c r="S3731" s="14">
        <f t="shared" si="280"/>
        <v>42041.205000000002</v>
      </c>
      <c r="T3731" s="14">
        <f t="shared" si="281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0" t="s">
        <v>8315</v>
      </c>
      <c r="R3732" t="s">
        <v>8316</v>
      </c>
      <c r="S3732" s="14">
        <f t="shared" si="280"/>
        <v>42203.677766203706</v>
      </c>
      <c r="T3732" s="14">
        <f t="shared" si="281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0" t="s">
        <v>8315</v>
      </c>
      <c r="R3733" t="s">
        <v>8316</v>
      </c>
      <c r="S3733" s="14">
        <f t="shared" si="280"/>
        <v>41983.752847222218</v>
      </c>
      <c r="T3733" s="14">
        <f t="shared" si="281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0" t="s">
        <v>8315</v>
      </c>
      <c r="R3734" t="s">
        <v>8316</v>
      </c>
      <c r="S3734" s="14">
        <f t="shared" si="280"/>
        <v>41968.677465277782</v>
      </c>
      <c r="T3734" s="14">
        <f t="shared" si="281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0" t="s">
        <v>8315</v>
      </c>
      <c r="R3735" t="s">
        <v>8316</v>
      </c>
      <c r="S3735" s="14">
        <f t="shared" si="280"/>
        <v>42103.024398148147</v>
      </c>
      <c r="T3735" s="14">
        <f t="shared" si="281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0" t="s">
        <v>8315</v>
      </c>
      <c r="R3736" t="s">
        <v>8316</v>
      </c>
      <c r="S3736" s="14">
        <f t="shared" si="280"/>
        <v>42089.901574074072</v>
      </c>
      <c r="T3736" s="14">
        <f t="shared" si="281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0" t="s">
        <v>8315</v>
      </c>
      <c r="R3737" t="s">
        <v>8316</v>
      </c>
      <c r="S3737" s="14">
        <f t="shared" si="280"/>
        <v>42122.693159722221</v>
      </c>
      <c r="T3737" s="14">
        <f t="shared" si="281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0" t="s">
        <v>8315</v>
      </c>
      <c r="R3738" t="s">
        <v>8316</v>
      </c>
      <c r="S3738" s="14">
        <f t="shared" si="280"/>
        <v>42048.711724537032</v>
      </c>
      <c r="T3738" s="14">
        <f t="shared" si="281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0" t="s">
        <v>8315</v>
      </c>
      <c r="R3739" t="s">
        <v>8316</v>
      </c>
      <c r="S3739" s="14">
        <f t="shared" si="280"/>
        <v>42297.691006944442</v>
      </c>
      <c r="T3739" s="14">
        <f t="shared" si="281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0" t="s">
        <v>8315</v>
      </c>
      <c r="R3740" t="s">
        <v>8316</v>
      </c>
      <c r="S3740" s="14">
        <f t="shared" si="280"/>
        <v>41813.938715277778</v>
      </c>
      <c r="T3740" s="14">
        <f t="shared" si="281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0" t="s">
        <v>8315</v>
      </c>
      <c r="R3741" t="s">
        <v>8316</v>
      </c>
      <c r="S3741" s="14">
        <f t="shared" si="280"/>
        <v>42548.449861111112</v>
      </c>
      <c r="T3741" s="14">
        <f t="shared" si="281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0" t="s">
        <v>8315</v>
      </c>
      <c r="R3742" t="s">
        <v>8316</v>
      </c>
      <c r="S3742" s="14">
        <f t="shared" si="280"/>
        <v>41833.089756944442</v>
      </c>
      <c r="T3742" s="14">
        <f t="shared" si="281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0" t="s">
        <v>8315</v>
      </c>
      <c r="R3743" t="s">
        <v>8316</v>
      </c>
      <c r="S3743" s="14">
        <f t="shared" si="280"/>
        <v>42325.920717592591</v>
      </c>
      <c r="T3743" s="14">
        <f t="shared" si="281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0" t="s">
        <v>8315</v>
      </c>
      <c r="R3744" t="s">
        <v>8316</v>
      </c>
      <c r="S3744" s="14">
        <f t="shared" si="280"/>
        <v>41858.214629629627</v>
      </c>
      <c r="T3744" s="14">
        <f t="shared" si="281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0" t="s">
        <v>8315</v>
      </c>
      <c r="R3745" t="s">
        <v>8316</v>
      </c>
      <c r="S3745" s="14">
        <f t="shared" si="280"/>
        <v>41793.710231481484</v>
      </c>
      <c r="T3745" s="14">
        <f t="shared" si="281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0" t="s">
        <v>8315</v>
      </c>
      <c r="R3746" t="s">
        <v>8316</v>
      </c>
      <c r="S3746" s="14">
        <f t="shared" si="280"/>
        <v>41793.814259259263</v>
      </c>
      <c r="T3746" s="14">
        <f t="shared" si="281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0" t="s">
        <v>8315</v>
      </c>
      <c r="R3747" t="s">
        <v>8316</v>
      </c>
      <c r="S3747" s="14">
        <f t="shared" si="280"/>
        <v>41831.697939814818</v>
      </c>
      <c r="T3747" s="14">
        <f t="shared" si="281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0" t="s">
        <v>8315</v>
      </c>
      <c r="R3748" t="s">
        <v>8316</v>
      </c>
      <c r="S3748" s="14">
        <f t="shared" si="280"/>
        <v>42621.389340277776</v>
      </c>
      <c r="T3748" s="14">
        <f t="shared" si="281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0" t="s">
        <v>8315</v>
      </c>
      <c r="R3749" t="s">
        <v>8316</v>
      </c>
      <c r="S3749" s="14">
        <f t="shared" si="280"/>
        <v>42164.299722222218</v>
      </c>
      <c r="T3749" s="14">
        <f t="shared" si="281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0" t="s">
        <v>8315</v>
      </c>
      <c r="R3750" t="s">
        <v>8357</v>
      </c>
      <c r="S3750" s="14">
        <f t="shared" si="280"/>
        <v>42395.706435185188</v>
      </c>
      <c r="T3750" s="14">
        <f t="shared" si="281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0" t="s">
        <v>8315</v>
      </c>
      <c r="R3751" t="s">
        <v>8357</v>
      </c>
      <c r="S3751" s="14">
        <f t="shared" si="280"/>
        <v>42458.127175925925</v>
      </c>
      <c r="T3751" s="14">
        <f t="shared" si="281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0" t="s">
        <v>8315</v>
      </c>
      <c r="R3752" t="s">
        <v>8357</v>
      </c>
      <c r="S3752" s="14">
        <f t="shared" si="280"/>
        <v>42016.981574074074</v>
      </c>
      <c r="T3752" s="14">
        <f t="shared" si="281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0" t="s">
        <v>8315</v>
      </c>
      <c r="R3753" t="s">
        <v>8357</v>
      </c>
      <c r="S3753" s="14">
        <f t="shared" si="280"/>
        <v>42403.035567129627</v>
      </c>
      <c r="T3753" s="14">
        <f t="shared" si="281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0" t="s">
        <v>8315</v>
      </c>
      <c r="R3754" t="s">
        <v>8357</v>
      </c>
      <c r="S3754" s="14">
        <f t="shared" si="280"/>
        <v>42619.802488425921</v>
      </c>
      <c r="T3754" s="14">
        <f t="shared" si="281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0" t="s">
        <v>8315</v>
      </c>
      <c r="R3755" t="s">
        <v>8357</v>
      </c>
      <c r="S3755" s="14">
        <f t="shared" si="280"/>
        <v>42128.824074074073</v>
      </c>
      <c r="T3755" s="14">
        <f t="shared" si="281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0" t="s">
        <v>8315</v>
      </c>
      <c r="R3756" t="s">
        <v>8357</v>
      </c>
      <c r="S3756" s="14">
        <f t="shared" si="280"/>
        <v>41808.881215277775</v>
      </c>
      <c r="T3756" s="14">
        <f t="shared" si="281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0" t="s">
        <v>8315</v>
      </c>
      <c r="R3757" t="s">
        <v>8357</v>
      </c>
      <c r="S3757" s="14">
        <f t="shared" si="280"/>
        <v>42445.866979166662</v>
      </c>
      <c r="T3757" s="14">
        <f t="shared" si="281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0" t="s">
        <v>8315</v>
      </c>
      <c r="R3758" t="s">
        <v>8357</v>
      </c>
      <c r="S3758" s="14">
        <f t="shared" si="280"/>
        <v>41771.814791666664</v>
      </c>
      <c r="T3758" s="14">
        <f t="shared" si="281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0" t="s">
        <v>8315</v>
      </c>
      <c r="R3759" t="s">
        <v>8357</v>
      </c>
      <c r="S3759" s="14">
        <f t="shared" si="280"/>
        <v>41954.850868055553</v>
      </c>
      <c r="T3759" s="14">
        <f t="shared" si="281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0" t="s">
        <v>8315</v>
      </c>
      <c r="R3760" t="s">
        <v>8357</v>
      </c>
      <c r="S3760" s="14">
        <f t="shared" si="280"/>
        <v>41747.471504629626</v>
      </c>
      <c r="T3760" s="14">
        <f t="shared" si="281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0" t="s">
        <v>8315</v>
      </c>
      <c r="R3761" t="s">
        <v>8357</v>
      </c>
      <c r="S3761" s="14">
        <f t="shared" si="280"/>
        <v>42182.108252314814</v>
      </c>
      <c r="T3761" s="14">
        <f t="shared" si="281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0" t="s">
        <v>8315</v>
      </c>
      <c r="R3762" t="s">
        <v>8357</v>
      </c>
      <c r="S3762" s="14">
        <f t="shared" si="280"/>
        <v>41739.525300925925</v>
      </c>
      <c r="T3762" s="14">
        <f t="shared" si="281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0" t="s">
        <v>8315</v>
      </c>
      <c r="R3763" t="s">
        <v>8357</v>
      </c>
      <c r="S3763" s="14">
        <f t="shared" si="280"/>
        <v>42173.466863425929</v>
      </c>
      <c r="T3763" s="14">
        <f t="shared" si="281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0" t="s">
        <v>8315</v>
      </c>
      <c r="R3764" t="s">
        <v>8357</v>
      </c>
      <c r="S3764" s="14">
        <f t="shared" si="280"/>
        <v>42193.813530092593</v>
      </c>
      <c r="T3764" s="14">
        <f t="shared" si="281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0" t="s">
        <v>8315</v>
      </c>
      <c r="R3765" t="s">
        <v>8357</v>
      </c>
      <c r="S3765" s="14">
        <f t="shared" si="280"/>
        <v>42065.750300925924</v>
      </c>
      <c r="T3765" s="14">
        <f t="shared" si="281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0" t="s">
        <v>8315</v>
      </c>
      <c r="R3766" t="s">
        <v>8357</v>
      </c>
      <c r="S3766" s="14">
        <f t="shared" si="280"/>
        <v>42499.842962962968</v>
      </c>
      <c r="T3766" s="14">
        <f t="shared" si="281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0" t="s">
        <v>8315</v>
      </c>
      <c r="R3767" t="s">
        <v>8357</v>
      </c>
      <c r="S3767" s="14">
        <f t="shared" si="280"/>
        <v>41820.776412037041</v>
      </c>
      <c r="T3767" s="14">
        <f t="shared" si="281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0" t="s">
        <v>8315</v>
      </c>
      <c r="R3768" t="s">
        <v>8357</v>
      </c>
      <c r="S3768" s="14">
        <f t="shared" si="280"/>
        <v>41788.167187500003</v>
      </c>
      <c r="T3768" s="14">
        <f t="shared" si="281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0" t="s">
        <v>8315</v>
      </c>
      <c r="R3769" t="s">
        <v>8357</v>
      </c>
      <c r="S3769" s="14">
        <f t="shared" si="280"/>
        <v>42050.019641203704</v>
      </c>
      <c r="T3769" s="14">
        <f t="shared" si="281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0" t="s">
        <v>8315</v>
      </c>
      <c r="R3770" t="s">
        <v>8357</v>
      </c>
      <c r="S3770" s="14">
        <f t="shared" si="280"/>
        <v>41772.727893518517</v>
      </c>
      <c r="T3770" s="14">
        <f t="shared" si="281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0" t="s">
        <v>8315</v>
      </c>
      <c r="R3771" t="s">
        <v>8357</v>
      </c>
      <c r="S3771" s="14">
        <f t="shared" si="280"/>
        <v>42445.598136574074</v>
      </c>
      <c r="T3771" s="14">
        <f t="shared" si="281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0" t="s">
        <v>8315</v>
      </c>
      <c r="R3772" t="s">
        <v>8357</v>
      </c>
      <c r="S3772" s="14">
        <f t="shared" si="280"/>
        <v>42138.930671296301</v>
      </c>
      <c r="T3772" s="14">
        <f t="shared" si="281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0" t="s">
        <v>8315</v>
      </c>
      <c r="R3773" t="s">
        <v>8357</v>
      </c>
      <c r="S3773" s="14">
        <f t="shared" si="280"/>
        <v>42493.857083333336</v>
      </c>
      <c r="T3773" s="14">
        <f t="shared" si="281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0" t="s">
        <v>8315</v>
      </c>
      <c r="R3774" t="s">
        <v>8357</v>
      </c>
      <c r="S3774" s="14">
        <f t="shared" si="280"/>
        <v>42682.616967592592</v>
      </c>
      <c r="T3774" s="14">
        <f t="shared" si="281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0" t="s">
        <v>8315</v>
      </c>
      <c r="R3775" t="s">
        <v>8357</v>
      </c>
      <c r="S3775" s="14">
        <f t="shared" si="280"/>
        <v>42656.005173611105</v>
      </c>
      <c r="T3775" s="14">
        <f t="shared" si="281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0" t="s">
        <v>8315</v>
      </c>
      <c r="R3776" t="s">
        <v>8357</v>
      </c>
      <c r="S3776" s="14">
        <f t="shared" si="280"/>
        <v>42087.792303240742</v>
      </c>
      <c r="T3776" s="14">
        <f t="shared" si="281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0" t="s">
        <v>8315</v>
      </c>
      <c r="R3777" t="s">
        <v>8357</v>
      </c>
      <c r="S3777" s="14">
        <f t="shared" si="280"/>
        <v>42075.942627314813</v>
      </c>
      <c r="T3777" s="14">
        <f t="shared" si="281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8"/>
        <v>107</v>
      </c>
      <c r="P3778">
        <f t="shared" si="279"/>
        <v>90.82</v>
      </c>
      <c r="Q3778" s="10" t="s">
        <v>8315</v>
      </c>
      <c r="R3778" t="s">
        <v>8357</v>
      </c>
      <c r="S3778" s="14">
        <f t="shared" si="280"/>
        <v>41814.367800925924</v>
      </c>
      <c r="T3778" s="14">
        <f t="shared" si="281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2">ROUND(E3779/D3779*100,0)</f>
        <v>143</v>
      </c>
      <c r="P3779">
        <f t="shared" ref="P3779:P3842" si="283">IFERROR(ROUND(E3779/L3779,2),0)</f>
        <v>48.54</v>
      </c>
      <c r="Q3779" s="10" t="s">
        <v>8315</v>
      </c>
      <c r="R3779" t="s">
        <v>8357</v>
      </c>
      <c r="S3779" s="14">
        <f t="shared" ref="S3779:S3842" si="284">(((J3779/60)/60)/24)+DATE(1970,1,1)</f>
        <v>41887.111354166671</v>
      </c>
      <c r="T3779" s="14">
        <f t="shared" ref="T3779:T3842" si="285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0" t="s">
        <v>8315</v>
      </c>
      <c r="R3780" t="s">
        <v>8357</v>
      </c>
      <c r="S3780" s="14">
        <f t="shared" si="284"/>
        <v>41989.819212962961</v>
      </c>
      <c r="T3780" s="14">
        <f t="shared" si="285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0" t="s">
        <v>8315</v>
      </c>
      <c r="R3781" t="s">
        <v>8357</v>
      </c>
      <c r="S3781" s="14">
        <f t="shared" si="284"/>
        <v>42425.735416666663</v>
      </c>
      <c r="T3781" s="14">
        <f t="shared" si="285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0" t="s">
        <v>8315</v>
      </c>
      <c r="R3782" t="s">
        <v>8357</v>
      </c>
      <c r="S3782" s="14">
        <f t="shared" si="284"/>
        <v>42166.219733796301</v>
      </c>
      <c r="T3782" s="14">
        <f t="shared" si="285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0" t="s">
        <v>8315</v>
      </c>
      <c r="R3783" t="s">
        <v>8357</v>
      </c>
      <c r="S3783" s="14">
        <f t="shared" si="284"/>
        <v>41865.882928240739</v>
      </c>
      <c r="T3783" s="14">
        <f t="shared" si="285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0" t="s">
        <v>8315</v>
      </c>
      <c r="R3784" t="s">
        <v>8357</v>
      </c>
      <c r="S3784" s="14">
        <f t="shared" si="284"/>
        <v>42546.862233796302</v>
      </c>
      <c r="T3784" s="14">
        <f t="shared" si="285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0" t="s">
        <v>8315</v>
      </c>
      <c r="R3785" t="s">
        <v>8357</v>
      </c>
      <c r="S3785" s="14">
        <f t="shared" si="284"/>
        <v>42420.140277777777</v>
      </c>
      <c r="T3785" s="14">
        <f t="shared" si="285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0" t="s">
        <v>8315</v>
      </c>
      <c r="R3786" t="s">
        <v>8357</v>
      </c>
      <c r="S3786" s="14">
        <f t="shared" si="284"/>
        <v>42531.980694444443</v>
      </c>
      <c r="T3786" s="14">
        <f t="shared" si="285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0" t="s">
        <v>8315</v>
      </c>
      <c r="R3787" t="s">
        <v>8357</v>
      </c>
      <c r="S3787" s="14">
        <f t="shared" si="284"/>
        <v>42548.63853009259</v>
      </c>
      <c r="T3787" s="14">
        <f t="shared" si="285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0" t="s">
        <v>8315</v>
      </c>
      <c r="R3788" t="s">
        <v>8357</v>
      </c>
      <c r="S3788" s="14">
        <f t="shared" si="284"/>
        <v>42487.037905092591</v>
      </c>
      <c r="T3788" s="14">
        <f t="shared" si="285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0" t="s">
        <v>8315</v>
      </c>
      <c r="R3789" t="s">
        <v>8357</v>
      </c>
      <c r="S3789" s="14">
        <f t="shared" si="284"/>
        <v>42167.534791666665</v>
      </c>
      <c r="T3789" s="14">
        <f t="shared" si="285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0" t="s">
        <v>8315</v>
      </c>
      <c r="R3790" t="s">
        <v>8357</v>
      </c>
      <c r="S3790" s="14">
        <f t="shared" si="284"/>
        <v>42333.695821759262</v>
      </c>
      <c r="T3790" s="14">
        <f t="shared" si="285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0" t="s">
        <v>8315</v>
      </c>
      <c r="R3791" t="s">
        <v>8357</v>
      </c>
      <c r="S3791" s="14">
        <f t="shared" si="284"/>
        <v>42138.798819444448</v>
      </c>
      <c r="T3791" s="14">
        <f t="shared" si="285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0" t="s">
        <v>8315</v>
      </c>
      <c r="R3792" t="s">
        <v>8357</v>
      </c>
      <c r="S3792" s="14">
        <f t="shared" si="284"/>
        <v>42666.666932870372</v>
      </c>
      <c r="T3792" s="14">
        <f t="shared" si="285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0" t="s">
        <v>8315</v>
      </c>
      <c r="R3793" t="s">
        <v>8357</v>
      </c>
      <c r="S3793" s="14">
        <f t="shared" si="284"/>
        <v>41766.692037037035</v>
      </c>
      <c r="T3793" s="14">
        <f t="shared" si="285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0" t="s">
        <v>8315</v>
      </c>
      <c r="R3794" t="s">
        <v>8357</v>
      </c>
      <c r="S3794" s="14">
        <f t="shared" si="284"/>
        <v>42170.447013888886</v>
      </c>
      <c r="T3794" s="14">
        <f t="shared" si="285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0" t="s">
        <v>8315</v>
      </c>
      <c r="R3795" t="s">
        <v>8357</v>
      </c>
      <c r="S3795" s="14">
        <f t="shared" si="284"/>
        <v>41968.938993055555</v>
      </c>
      <c r="T3795" s="14">
        <f t="shared" si="285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0" t="s">
        <v>8315</v>
      </c>
      <c r="R3796" t="s">
        <v>8357</v>
      </c>
      <c r="S3796" s="14">
        <f t="shared" si="284"/>
        <v>42132.58048611111</v>
      </c>
      <c r="T3796" s="14">
        <f t="shared" si="285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0" t="s">
        <v>8315</v>
      </c>
      <c r="R3797" t="s">
        <v>8357</v>
      </c>
      <c r="S3797" s="14">
        <f t="shared" si="284"/>
        <v>42201.436226851853</v>
      </c>
      <c r="T3797" s="14">
        <f t="shared" si="285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0" t="s">
        <v>8315</v>
      </c>
      <c r="R3798" t="s">
        <v>8357</v>
      </c>
      <c r="S3798" s="14">
        <f t="shared" si="284"/>
        <v>42689.029583333337</v>
      </c>
      <c r="T3798" s="14">
        <f t="shared" si="285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0" t="s">
        <v>8315</v>
      </c>
      <c r="R3799" t="s">
        <v>8357</v>
      </c>
      <c r="S3799" s="14">
        <f t="shared" si="284"/>
        <v>42084.881539351853</v>
      </c>
      <c r="T3799" s="14">
        <f t="shared" si="285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0" t="s">
        <v>8315</v>
      </c>
      <c r="R3800" t="s">
        <v>8357</v>
      </c>
      <c r="S3800" s="14">
        <f t="shared" si="284"/>
        <v>41831.722777777781</v>
      </c>
      <c r="T3800" s="14">
        <f t="shared" si="285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0" t="s">
        <v>8315</v>
      </c>
      <c r="R3801" t="s">
        <v>8357</v>
      </c>
      <c r="S3801" s="14">
        <f t="shared" si="284"/>
        <v>42410.93105324074</v>
      </c>
      <c r="T3801" s="14">
        <f t="shared" si="285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0" t="s">
        <v>8315</v>
      </c>
      <c r="R3802" t="s">
        <v>8357</v>
      </c>
      <c r="S3802" s="14">
        <f t="shared" si="284"/>
        <v>41982.737071759257</v>
      </c>
      <c r="T3802" s="14">
        <f t="shared" si="285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0" t="s">
        <v>8315</v>
      </c>
      <c r="R3803" t="s">
        <v>8357</v>
      </c>
      <c r="S3803" s="14">
        <f t="shared" si="284"/>
        <v>41975.676111111112</v>
      </c>
      <c r="T3803" s="14">
        <f t="shared" si="285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0" t="s">
        <v>8315</v>
      </c>
      <c r="R3804" t="s">
        <v>8357</v>
      </c>
      <c r="S3804" s="14">
        <f t="shared" si="284"/>
        <v>42269.126226851848</v>
      </c>
      <c r="T3804" s="14">
        <f t="shared" si="285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0" t="s">
        <v>8315</v>
      </c>
      <c r="R3805" t="s">
        <v>8357</v>
      </c>
      <c r="S3805" s="14">
        <f t="shared" si="284"/>
        <v>42403.971851851849</v>
      </c>
      <c r="T3805" s="14">
        <f t="shared" si="285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0" t="s">
        <v>8315</v>
      </c>
      <c r="R3806" t="s">
        <v>8357</v>
      </c>
      <c r="S3806" s="14">
        <f t="shared" si="284"/>
        <v>42527.00953703704</v>
      </c>
      <c r="T3806" s="14">
        <f t="shared" si="285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0" t="s">
        <v>8315</v>
      </c>
      <c r="R3807" t="s">
        <v>8357</v>
      </c>
      <c r="S3807" s="14">
        <f t="shared" si="284"/>
        <v>41849.887037037035</v>
      </c>
      <c r="T3807" s="14">
        <f t="shared" si="285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0" t="s">
        <v>8315</v>
      </c>
      <c r="R3808" t="s">
        <v>8357</v>
      </c>
      <c r="S3808" s="14">
        <f t="shared" si="284"/>
        <v>41799.259039351848</v>
      </c>
      <c r="T3808" s="14">
        <f t="shared" si="285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0" t="s">
        <v>8315</v>
      </c>
      <c r="R3809" t="s">
        <v>8357</v>
      </c>
      <c r="S3809" s="14">
        <f t="shared" si="284"/>
        <v>42090.909016203703</v>
      </c>
      <c r="T3809" s="14">
        <f t="shared" si="285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0" t="s">
        <v>8315</v>
      </c>
      <c r="R3810" t="s">
        <v>8316</v>
      </c>
      <c r="S3810" s="14">
        <f t="shared" si="284"/>
        <v>42059.453923611116</v>
      </c>
      <c r="T3810" s="14">
        <f t="shared" si="285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0" t="s">
        <v>8315</v>
      </c>
      <c r="R3811" t="s">
        <v>8316</v>
      </c>
      <c r="S3811" s="14">
        <f t="shared" si="284"/>
        <v>41800.526701388888</v>
      </c>
      <c r="T3811" s="14">
        <f t="shared" si="285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0" t="s">
        <v>8315</v>
      </c>
      <c r="R3812" t="s">
        <v>8316</v>
      </c>
      <c r="S3812" s="14">
        <f t="shared" si="284"/>
        <v>42054.849050925928</v>
      </c>
      <c r="T3812" s="14">
        <f t="shared" si="285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0" t="s">
        <v>8315</v>
      </c>
      <c r="R3813" t="s">
        <v>8316</v>
      </c>
      <c r="S3813" s="14">
        <f t="shared" si="284"/>
        <v>42487.62700231481</v>
      </c>
      <c r="T3813" s="14">
        <f t="shared" si="285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0" t="s">
        <v>8315</v>
      </c>
      <c r="R3814" t="s">
        <v>8316</v>
      </c>
      <c r="S3814" s="14">
        <f t="shared" si="284"/>
        <v>42109.751250000001</v>
      </c>
      <c r="T3814" s="14">
        <f t="shared" si="285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0" t="s">
        <v>8315</v>
      </c>
      <c r="R3815" t="s">
        <v>8316</v>
      </c>
      <c r="S3815" s="14">
        <f t="shared" si="284"/>
        <v>42497.275706018518</v>
      </c>
      <c r="T3815" s="14">
        <f t="shared" si="285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0" t="s">
        <v>8315</v>
      </c>
      <c r="R3816" t="s">
        <v>8316</v>
      </c>
      <c r="S3816" s="14">
        <f t="shared" si="284"/>
        <v>42058.904074074075</v>
      </c>
      <c r="T3816" s="14">
        <f t="shared" si="285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0" t="s">
        <v>8315</v>
      </c>
      <c r="R3817" t="s">
        <v>8316</v>
      </c>
      <c r="S3817" s="14">
        <f t="shared" si="284"/>
        <v>42207.259918981479</v>
      </c>
      <c r="T3817" s="14">
        <f t="shared" si="285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0" t="s">
        <v>8315</v>
      </c>
      <c r="R3818" t="s">
        <v>8316</v>
      </c>
      <c r="S3818" s="14">
        <f t="shared" si="284"/>
        <v>41807.690081018518</v>
      </c>
      <c r="T3818" s="14">
        <f t="shared" si="285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0" t="s">
        <v>8315</v>
      </c>
      <c r="R3819" t="s">
        <v>8316</v>
      </c>
      <c r="S3819" s="14">
        <f t="shared" si="284"/>
        <v>42284.69694444444</v>
      </c>
      <c r="T3819" s="14">
        <f t="shared" si="285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0" t="s">
        <v>8315</v>
      </c>
      <c r="R3820" t="s">
        <v>8316</v>
      </c>
      <c r="S3820" s="14">
        <f t="shared" si="284"/>
        <v>42045.84238425926</v>
      </c>
      <c r="T3820" s="14">
        <f t="shared" si="285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0" t="s">
        <v>8315</v>
      </c>
      <c r="R3821" t="s">
        <v>8316</v>
      </c>
      <c r="S3821" s="14">
        <f t="shared" si="284"/>
        <v>42184.209537037037</v>
      </c>
      <c r="T3821" s="14">
        <f t="shared" si="285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0" t="s">
        <v>8315</v>
      </c>
      <c r="R3822" t="s">
        <v>8316</v>
      </c>
      <c r="S3822" s="14">
        <f t="shared" si="284"/>
        <v>42160.651817129634</v>
      </c>
      <c r="T3822" s="14">
        <f t="shared" si="285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0" t="s">
        <v>8315</v>
      </c>
      <c r="R3823" t="s">
        <v>8316</v>
      </c>
      <c r="S3823" s="14">
        <f t="shared" si="284"/>
        <v>42341.180636574078</v>
      </c>
      <c r="T3823" s="14">
        <f t="shared" si="285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0" t="s">
        <v>8315</v>
      </c>
      <c r="R3824" t="s">
        <v>8316</v>
      </c>
      <c r="S3824" s="14">
        <f t="shared" si="284"/>
        <v>42329.838159722218</v>
      </c>
      <c r="T3824" s="14">
        <f t="shared" si="285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0" t="s">
        <v>8315</v>
      </c>
      <c r="R3825" t="s">
        <v>8316</v>
      </c>
      <c r="S3825" s="14">
        <f t="shared" si="284"/>
        <v>42170.910231481481</v>
      </c>
      <c r="T3825" s="14">
        <f t="shared" si="285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0" t="s">
        <v>8315</v>
      </c>
      <c r="R3826" t="s">
        <v>8316</v>
      </c>
      <c r="S3826" s="14">
        <f t="shared" si="284"/>
        <v>42571.626192129625</v>
      </c>
      <c r="T3826" s="14">
        <f t="shared" si="285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0" t="s">
        <v>8315</v>
      </c>
      <c r="R3827" t="s">
        <v>8316</v>
      </c>
      <c r="S3827" s="14">
        <f t="shared" si="284"/>
        <v>42151.069606481484</v>
      </c>
      <c r="T3827" s="14">
        <f t="shared" si="285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0" t="s">
        <v>8315</v>
      </c>
      <c r="R3828" t="s">
        <v>8316</v>
      </c>
      <c r="S3828" s="14">
        <f t="shared" si="284"/>
        <v>42101.423541666663</v>
      </c>
      <c r="T3828" s="14">
        <f t="shared" si="285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0" t="s">
        <v>8315</v>
      </c>
      <c r="R3829" t="s">
        <v>8316</v>
      </c>
      <c r="S3829" s="14">
        <f t="shared" si="284"/>
        <v>42034.928252314814</v>
      </c>
      <c r="T3829" s="14">
        <f t="shared" si="285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0" t="s">
        <v>8315</v>
      </c>
      <c r="R3830" t="s">
        <v>8316</v>
      </c>
      <c r="S3830" s="14">
        <f t="shared" si="284"/>
        <v>41944.527627314819</v>
      </c>
      <c r="T3830" s="14">
        <f t="shared" si="285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0" t="s">
        <v>8315</v>
      </c>
      <c r="R3831" t="s">
        <v>8316</v>
      </c>
      <c r="S3831" s="14">
        <f t="shared" si="284"/>
        <v>42593.865405092598</v>
      </c>
      <c r="T3831" s="14">
        <f t="shared" si="285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0" t="s">
        <v>8315</v>
      </c>
      <c r="R3832" t="s">
        <v>8316</v>
      </c>
      <c r="S3832" s="14">
        <f t="shared" si="284"/>
        <v>42503.740868055553</v>
      </c>
      <c r="T3832" s="14">
        <f t="shared" si="285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0" t="s">
        <v>8315</v>
      </c>
      <c r="R3833" t="s">
        <v>8316</v>
      </c>
      <c r="S3833" s="14">
        <f t="shared" si="284"/>
        <v>41927.848900462966</v>
      </c>
      <c r="T3833" s="14">
        <f t="shared" si="285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0" t="s">
        <v>8315</v>
      </c>
      <c r="R3834" t="s">
        <v>8316</v>
      </c>
      <c r="S3834" s="14">
        <f t="shared" si="284"/>
        <v>42375.114988425921</v>
      </c>
      <c r="T3834" s="14">
        <f t="shared" si="285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0" t="s">
        <v>8315</v>
      </c>
      <c r="R3835" t="s">
        <v>8316</v>
      </c>
      <c r="S3835" s="14">
        <f t="shared" si="284"/>
        <v>41963.872361111105</v>
      </c>
      <c r="T3835" s="14">
        <f t="shared" si="285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0" t="s">
        <v>8315</v>
      </c>
      <c r="R3836" t="s">
        <v>8316</v>
      </c>
      <c r="S3836" s="14">
        <f t="shared" si="284"/>
        <v>42143.445219907408</v>
      </c>
      <c r="T3836" s="14">
        <f t="shared" si="285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0" t="s">
        <v>8315</v>
      </c>
      <c r="R3837" t="s">
        <v>8316</v>
      </c>
      <c r="S3837" s="14">
        <f t="shared" si="284"/>
        <v>42460.94222222222</v>
      </c>
      <c r="T3837" s="14">
        <f t="shared" si="285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0" t="s">
        <v>8315</v>
      </c>
      <c r="R3838" t="s">
        <v>8316</v>
      </c>
      <c r="S3838" s="14">
        <f t="shared" si="284"/>
        <v>42553.926527777774</v>
      </c>
      <c r="T3838" s="14">
        <f t="shared" si="285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0" t="s">
        <v>8315</v>
      </c>
      <c r="R3839" t="s">
        <v>8316</v>
      </c>
      <c r="S3839" s="14">
        <f t="shared" si="284"/>
        <v>42152.765717592592</v>
      </c>
      <c r="T3839" s="14">
        <f t="shared" si="285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0" t="s">
        <v>8315</v>
      </c>
      <c r="R3840" t="s">
        <v>8316</v>
      </c>
      <c r="S3840" s="14">
        <f t="shared" si="284"/>
        <v>42116.710752314815</v>
      </c>
      <c r="T3840" s="14">
        <f t="shared" si="285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0" t="s">
        <v>8315</v>
      </c>
      <c r="R3841" t="s">
        <v>8316</v>
      </c>
      <c r="S3841" s="14">
        <f t="shared" si="284"/>
        <v>42155.142638888887</v>
      </c>
      <c r="T3841" s="14">
        <f t="shared" si="285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2"/>
        <v>6500</v>
      </c>
      <c r="P3842">
        <f t="shared" si="283"/>
        <v>21.67</v>
      </c>
      <c r="Q3842" s="10" t="s">
        <v>8315</v>
      </c>
      <c r="R3842" t="s">
        <v>8316</v>
      </c>
      <c r="S3842" s="14">
        <f t="shared" si="284"/>
        <v>42432.701724537037</v>
      </c>
      <c r="T3842" s="14">
        <f t="shared" si="285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6">ROUND(E3843/D3843*100,0)</f>
        <v>9</v>
      </c>
      <c r="P3843">
        <f t="shared" ref="P3843:P3906" si="287">IFERROR(ROUND(E3843/L3843,2),0)</f>
        <v>25.65</v>
      </c>
      <c r="Q3843" s="10" t="s">
        <v>8315</v>
      </c>
      <c r="R3843" t="s">
        <v>8316</v>
      </c>
      <c r="S3843" s="14">
        <f t="shared" ref="S3843:S3906" si="288">(((J3843/60)/60)/24)+DATE(1970,1,1)</f>
        <v>41780.785729166666</v>
      </c>
      <c r="T3843" s="14">
        <f t="shared" ref="T3843:T3906" si="289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0" t="s">
        <v>8315</v>
      </c>
      <c r="R3844" t="s">
        <v>8316</v>
      </c>
      <c r="S3844" s="14">
        <f t="shared" si="288"/>
        <v>41740.493657407409</v>
      </c>
      <c r="T3844" s="14">
        <f t="shared" si="289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0" t="s">
        <v>8315</v>
      </c>
      <c r="R3845" t="s">
        <v>8316</v>
      </c>
      <c r="S3845" s="14">
        <f t="shared" si="288"/>
        <v>41766.072500000002</v>
      </c>
      <c r="T3845" s="14">
        <f t="shared" si="289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0" t="s">
        <v>8315</v>
      </c>
      <c r="R3846" t="s">
        <v>8316</v>
      </c>
      <c r="S3846" s="14">
        <f t="shared" si="288"/>
        <v>41766.617291666669</v>
      </c>
      <c r="T3846" s="14">
        <f t="shared" si="289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0" t="s">
        <v>8315</v>
      </c>
      <c r="R3847" t="s">
        <v>8316</v>
      </c>
      <c r="S3847" s="14">
        <f t="shared" si="288"/>
        <v>42248.627013888887</v>
      </c>
      <c r="T3847" s="14">
        <f t="shared" si="289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0" t="s">
        <v>8315</v>
      </c>
      <c r="R3848" t="s">
        <v>8316</v>
      </c>
      <c r="S3848" s="14">
        <f t="shared" si="288"/>
        <v>41885.221550925926</v>
      </c>
      <c r="T3848" s="14">
        <f t="shared" si="289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0" t="s">
        <v>8315</v>
      </c>
      <c r="R3849" t="s">
        <v>8316</v>
      </c>
      <c r="S3849" s="14">
        <f t="shared" si="288"/>
        <v>42159.224432870367</v>
      </c>
      <c r="T3849" s="14">
        <f t="shared" si="289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0" t="s">
        <v>8315</v>
      </c>
      <c r="R3850" t="s">
        <v>8316</v>
      </c>
      <c r="S3850" s="14">
        <f t="shared" si="288"/>
        <v>42265.817002314812</v>
      </c>
      <c r="T3850" s="14">
        <f t="shared" si="289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0" t="s">
        <v>8315</v>
      </c>
      <c r="R3851" t="s">
        <v>8316</v>
      </c>
      <c r="S3851" s="14">
        <f t="shared" si="288"/>
        <v>42136.767175925925</v>
      </c>
      <c r="T3851" s="14">
        <f t="shared" si="289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0" t="s">
        <v>8315</v>
      </c>
      <c r="R3852" t="s">
        <v>8316</v>
      </c>
      <c r="S3852" s="14">
        <f t="shared" si="288"/>
        <v>41975.124340277776</v>
      </c>
      <c r="T3852" s="14">
        <f t="shared" si="289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0" t="s">
        <v>8315</v>
      </c>
      <c r="R3853" t="s">
        <v>8316</v>
      </c>
      <c r="S3853" s="14">
        <f t="shared" si="288"/>
        <v>42172.439571759256</v>
      </c>
      <c r="T3853" s="14">
        <f t="shared" si="289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0" t="s">
        <v>8315</v>
      </c>
      <c r="R3854" t="s">
        <v>8316</v>
      </c>
      <c r="S3854" s="14">
        <f t="shared" si="288"/>
        <v>42065.190694444449</v>
      </c>
      <c r="T3854" s="14">
        <f t="shared" si="289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0" t="s">
        <v>8315</v>
      </c>
      <c r="R3855" t="s">
        <v>8316</v>
      </c>
      <c r="S3855" s="14">
        <f t="shared" si="288"/>
        <v>41848.84002314815</v>
      </c>
      <c r="T3855" s="14">
        <f t="shared" si="289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0" t="s">
        <v>8315</v>
      </c>
      <c r="R3856" t="s">
        <v>8316</v>
      </c>
      <c r="S3856" s="14">
        <f t="shared" si="288"/>
        <v>42103.884930555556</v>
      </c>
      <c r="T3856" s="14">
        <f t="shared" si="289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0" t="s">
        <v>8315</v>
      </c>
      <c r="R3857" t="s">
        <v>8316</v>
      </c>
      <c r="S3857" s="14">
        <f t="shared" si="288"/>
        <v>42059.970729166671</v>
      </c>
      <c r="T3857" s="14">
        <f t="shared" si="289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0" t="s">
        <v>8315</v>
      </c>
      <c r="R3858" t="s">
        <v>8316</v>
      </c>
      <c r="S3858" s="14">
        <f t="shared" si="288"/>
        <v>42041.743090277778</v>
      </c>
      <c r="T3858" s="14">
        <f t="shared" si="289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0" t="s">
        <v>8315</v>
      </c>
      <c r="R3859" t="s">
        <v>8316</v>
      </c>
      <c r="S3859" s="14">
        <f t="shared" si="288"/>
        <v>41829.73715277778</v>
      </c>
      <c r="T3859" s="14">
        <f t="shared" si="289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0" t="s">
        <v>8315</v>
      </c>
      <c r="R3860" t="s">
        <v>8316</v>
      </c>
      <c r="S3860" s="14">
        <f t="shared" si="288"/>
        <v>42128.431064814817</v>
      </c>
      <c r="T3860" s="14">
        <f t="shared" si="289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0" t="s">
        <v>8315</v>
      </c>
      <c r="R3861" t="s">
        <v>8316</v>
      </c>
      <c r="S3861" s="14">
        <f t="shared" si="288"/>
        <v>41789.893599537041</v>
      </c>
      <c r="T3861" s="14">
        <f t="shared" si="289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0" t="s">
        <v>8315</v>
      </c>
      <c r="R3862" t="s">
        <v>8316</v>
      </c>
      <c r="S3862" s="14">
        <f t="shared" si="288"/>
        <v>41833.660995370366</v>
      </c>
      <c r="T3862" s="14">
        <f t="shared" si="289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0" t="s">
        <v>8315</v>
      </c>
      <c r="R3863" t="s">
        <v>8316</v>
      </c>
      <c r="S3863" s="14">
        <f t="shared" si="288"/>
        <v>41914.590011574073</v>
      </c>
      <c r="T3863" s="14">
        <f t="shared" si="289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0" t="s">
        <v>8315</v>
      </c>
      <c r="R3864" t="s">
        <v>8316</v>
      </c>
      <c r="S3864" s="14">
        <f t="shared" si="288"/>
        <v>42611.261064814811</v>
      </c>
      <c r="T3864" s="14">
        <f t="shared" si="289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0" t="s">
        <v>8315</v>
      </c>
      <c r="R3865" t="s">
        <v>8316</v>
      </c>
      <c r="S3865" s="14">
        <f t="shared" si="288"/>
        <v>42253.633159722223</v>
      </c>
      <c r="T3865" s="14">
        <f t="shared" si="289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0" t="s">
        <v>8315</v>
      </c>
      <c r="R3866" t="s">
        <v>8316</v>
      </c>
      <c r="S3866" s="14">
        <f t="shared" si="288"/>
        <v>42295.891828703709</v>
      </c>
      <c r="T3866" s="14">
        <f t="shared" si="289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0" t="s">
        <v>8315</v>
      </c>
      <c r="R3867" t="s">
        <v>8316</v>
      </c>
      <c r="S3867" s="14">
        <f t="shared" si="288"/>
        <v>41841.651597222226</v>
      </c>
      <c r="T3867" s="14">
        <f t="shared" si="289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0" t="s">
        <v>8315</v>
      </c>
      <c r="R3868" t="s">
        <v>8316</v>
      </c>
      <c r="S3868" s="14">
        <f t="shared" si="288"/>
        <v>42402.947002314817</v>
      </c>
      <c r="T3868" s="14">
        <f t="shared" si="289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0" t="s">
        <v>8315</v>
      </c>
      <c r="R3869" t="s">
        <v>8316</v>
      </c>
      <c r="S3869" s="14">
        <f t="shared" si="288"/>
        <v>42509.814108796301</v>
      </c>
      <c r="T3869" s="14">
        <f t="shared" si="289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0" t="s">
        <v>8315</v>
      </c>
      <c r="R3870" t="s">
        <v>8357</v>
      </c>
      <c r="S3870" s="14">
        <f t="shared" si="288"/>
        <v>41865.659780092588</v>
      </c>
      <c r="T3870" s="14">
        <f t="shared" si="289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0" t="s">
        <v>8315</v>
      </c>
      <c r="R3871" t="s">
        <v>8357</v>
      </c>
      <c r="S3871" s="14">
        <f t="shared" si="288"/>
        <v>42047.724444444444</v>
      </c>
      <c r="T3871" s="14">
        <f t="shared" si="289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0" t="s">
        <v>8315</v>
      </c>
      <c r="R3872" t="s">
        <v>8357</v>
      </c>
      <c r="S3872" s="14">
        <f t="shared" si="288"/>
        <v>41793.17219907407</v>
      </c>
      <c r="T3872" s="14">
        <f t="shared" si="289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0" t="s">
        <v>8315</v>
      </c>
      <c r="R3873" t="s">
        <v>8357</v>
      </c>
      <c r="S3873" s="14">
        <f t="shared" si="288"/>
        <v>42763.780671296292</v>
      </c>
      <c r="T3873" s="14">
        <f t="shared" si="289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0" t="s">
        <v>8315</v>
      </c>
      <c r="R3874" t="s">
        <v>8357</v>
      </c>
      <c r="S3874" s="14">
        <f t="shared" si="288"/>
        <v>42180.145787037036</v>
      </c>
      <c r="T3874" s="14">
        <f t="shared" si="289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0" t="s">
        <v>8315</v>
      </c>
      <c r="R3875" t="s">
        <v>8357</v>
      </c>
      <c r="S3875" s="14">
        <f t="shared" si="288"/>
        <v>42255.696006944447</v>
      </c>
      <c r="T3875" s="14">
        <f t="shared" si="289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0" t="s">
        <v>8315</v>
      </c>
      <c r="R3876" t="s">
        <v>8357</v>
      </c>
      <c r="S3876" s="14">
        <f t="shared" si="288"/>
        <v>42007.016458333332</v>
      </c>
      <c r="T3876" s="14">
        <f t="shared" si="289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0" t="s">
        <v>8315</v>
      </c>
      <c r="R3877" t="s">
        <v>8357</v>
      </c>
      <c r="S3877" s="14">
        <f t="shared" si="288"/>
        <v>42615.346817129626</v>
      </c>
      <c r="T3877" s="14">
        <f t="shared" si="289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0" t="s">
        <v>8315</v>
      </c>
      <c r="R3878" t="s">
        <v>8357</v>
      </c>
      <c r="S3878" s="14">
        <f t="shared" si="288"/>
        <v>42372.624166666668</v>
      </c>
      <c r="T3878" s="14">
        <f t="shared" si="289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0" t="s">
        <v>8315</v>
      </c>
      <c r="R3879" t="s">
        <v>8357</v>
      </c>
      <c r="S3879" s="14">
        <f t="shared" si="288"/>
        <v>42682.67768518519</v>
      </c>
      <c r="T3879" s="14">
        <f t="shared" si="289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0" t="s">
        <v>8315</v>
      </c>
      <c r="R3880" t="s">
        <v>8357</v>
      </c>
      <c r="S3880" s="14">
        <f t="shared" si="288"/>
        <v>42154.818819444445</v>
      </c>
      <c r="T3880" s="14">
        <f t="shared" si="289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0" t="s">
        <v>8315</v>
      </c>
      <c r="R3881" t="s">
        <v>8357</v>
      </c>
      <c r="S3881" s="14">
        <f t="shared" si="288"/>
        <v>41999.861064814817</v>
      </c>
      <c r="T3881" s="14">
        <f t="shared" si="289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0" t="s">
        <v>8315</v>
      </c>
      <c r="R3882" t="s">
        <v>8357</v>
      </c>
      <c r="S3882" s="14">
        <f t="shared" si="288"/>
        <v>41815.815046296295</v>
      </c>
      <c r="T3882" s="14">
        <f t="shared" si="289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0" t="s">
        <v>8315</v>
      </c>
      <c r="R3883" t="s">
        <v>8357</v>
      </c>
      <c r="S3883" s="14">
        <f t="shared" si="288"/>
        <v>42756.018506944441</v>
      </c>
      <c r="T3883" s="14">
        <f t="shared" si="289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0" t="s">
        <v>8315</v>
      </c>
      <c r="R3884" t="s">
        <v>8357</v>
      </c>
      <c r="S3884" s="14">
        <f t="shared" si="288"/>
        <v>42373.983449074076</v>
      </c>
      <c r="T3884" s="14">
        <f t="shared" si="289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0" t="s">
        <v>8315</v>
      </c>
      <c r="R3885" t="s">
        <v>8357</v>
      </c>
      <c r="S3885" s="14">
        <f t="shared" si="288"/>
        <v>41854.602650462963</v>
      </c>
      <c r="T3885" s="14">
        <f t="shared" si="289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0" t="s">
        <v>8315</v>
      </c>
      <c r="R3886" t="s">
        <v>8357</v>
      </c>
      <c r="S3886" s="14">
        <f t="shared" si="288"/>
        <v>42065.791574074072</v>
      </c>
      <c r="T3886" s="14">
        <f t="shared" si="289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0" t="s">
        <v>8315</v>
      </c>
      <c r="R3887" t="s">
        <v>8357</v>
      </c>
      <c r="S3887" s="14">
        <f t="shared" si="288"/>
        <v>42469.951284722221</v>
      </c>
      <c r="T3887" s="14">
        <f t="shared" si="289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0" t="s">
        <v>8315</v>
      </c>
      <c r="R3888" t="s">
        <v>8357</v>
      </c>
      <c r="S3888" s="14">
        <f t="shared" si="288"/>
        <v>41954.228032407409</v>
      </c>
      <c r="T3888" s="14">
        <f t="shared" si="289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0" t="s">
        <v>8315</v>
      </c>
      <c r="R3889" t="s">
        <v>8357</v>
      </c>
      <c r="S3889" s="14">
        <f t="shared" si="288"/>
        <v>42079.857974537037</v>
      </c>
      <c r="T3889" s="14">
        <f t="shared" si="289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0" t="s">
        <v>8315</v>
      </c>
      <c r="R3890" t="s">
        <v>8316</v>
      </c>
      <c r="S3890" s="14">
        <f t="shared" si="288"/>
        <v>42762.545810185184</v>
      </c>
      <c r="T3890" s="14">
        <f t="shared" si="289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0" t="s">
        <v>8315</v>
      </c>
      <c r="R3891" t="s">
        <v>8316</v>
      </c>
      <c r="S3891" s="14">
        <f t="shared" si="288"/>
        <v>41977.004976851851</v>
      </c>
      <c r="T3891" s="14">
        <f t="shared" si="289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0" t="s">
        <v>8315</v>
      </c>
      <c r="R3892" t="s">
        <v>8316</v>
      </c>
      <c r="S3892" s="14">
        <f t="shared" si="288"/>
        <v>42171.758611111116</v>
      </c>
      <c r="T3892" s="14">
        <f t="shared" si="289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0" t="s">
        <v>8315</v>
      </c>
      <c r="R3893" t="s">
        <v>8316</v>
      </c>
      <c r="S3893" s="14">
        <f t="shared" si="288"/>
        <v>42056.1324537037</v>
      </c>
      <c r="T3893" s="14">
        <f t="shared" si="289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0" t="s">
        <v>8315</v>
      </c>
      <c r="R3894" t="s">
        <v>8316</v>
      </c>
      <c r="S3894" s="14">
        <f t="shared" si="288"/>
        <v>41867.652280092596</v>
      </c>
      <c r="T3894" s="14">
        <f t="shared" si="289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0" t="s">
        <v>8315</v>
      </c>
      <c r="R3895" t="s">
        <v>8316</v>
      </c>
      <c r="S3895" s="14">
        <f t="shared" si="288"/>
        <v>41779.657870370371</v>
      </c>
      <c r="T3895" s="14">
        <f t="shared" si="289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0" t="s">
        <v>8315</v>
      </c>
      <c r="R3896" t="s">
        <v>8316</v>
      </c>
      <c r="S3896" s="14">
        <f t="shared" si="288"/>
        <v>42679.958472222221</v>
      </c>
      <c r="T3896" s="14">
        <f t="shared" si="289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0" t="s">
        <v>8315</v>
      </c>
      <c r="R3897" t="s">
        <v>8316</v>
      </c>
      <c r="S3897" s="14">
        <f t="shared" si="288"/>
        <v>42032.250208333338</v>
      </c>
      <c r="T3897" s="14">
        <f t="shared" si="289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0" t="s">
        <v>8315</v>
      </c>
      <c r="R3898" t="s">
        <v>8316</v>
      </c>
      <c r="S3898" s="14">
        <f t="shared" si="288"/>
        <v>41793.191875000004</v>
      </c>
      <c r="T3898" s="14">
        <f t="shared" si="289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0" t="s">
        <v>8315</v>
      </c>
      <c r="R3899" t="s">
        <v>8316</v>
      </c>
      <c r="S3899" s="14">
        <f t="shared" si="288"/>
        <v>41982.87364583333</v>
      </c>
      <c r="T3899" s="14">
        <f t="shared" si="289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0" t="s">
        <v>8315</v>
      </c>
      <c r="R3900" t="s">
        <v>8316</v>
      </c>
      <c r="S3900" s="14">
        <f t="shared" si="288"/>
        <v>42193.482291666667</v>
      </c>
      <c r="T3900" s="14">
        <f t="shared" si="289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0" t="s">
        <v>8315</v>
      </c>
      <c r="R3901" t="s">
        <v>8316</v>
      </c>
      <c r="S3901" s="14">
        <f t="shared" si="288"/>
        <v>41843.775011574071</v>
      </c>
      <c r="T3901" s="14">
        <f t="shared" si="289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0" t="s">
        <v>8315</v>
      </c>
      <c r="R3902" t="s">
        <v>8316</v>
      </c>
      <c r="S3902" s="14">
        <f t="shared" si="288"/>
        <v>42136.092488425929</v>
      </c>
      <c r="T3902" s="14">
        <f t="shared" si="289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0" t="s">
        <v>8315</v>
      </c>
      <c r="R3903" t="s">
        <v>8316</v>
      </c>
      <c r="S3903" s="14">
        <f t="shared" si="288"/>
        <v>42317.826377314821</v>
      </c>
      <c r="T3903" s="14">
        <f t="shared" si="289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0" t="s">
        <v>8315</v>
      </c>
      <c r="R3904" t="s">
        <v>8316</v>
      </c>
      <c r="S3904" s="14">
        <f t="shared" si="288"/>
        <v>42663.468078703707</v>
      </c>
      <c r="T3904" s="14">
        <f t="shared" si="289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0" t="s">
        <v>8315</v>
      </c>
      <c r="R3905" t="s">
        <v>8316</v>
      </c>
      <c r="S3905" s="14">
        <f t="shared" si="288"/>
        <v>42186.01116898148</v>
      </c>
      <c r="T3905" s="14">
        <f t="shared" si="289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6"/>
        <v>0</v>
      </c>
      <c r="P3906">
        <f t="shared" si="287"/>
        <v>1.5</v>
      </c>
      <c r="Q3906" s="10" t="s">
        <v>8315</v>
      </c>
      <c r="R3906" t="s">
        <v>8316</v>
      </c>
      <c r="S3906" s="14">
        <f t="shared" si="288"/>
        <v>42095.229166666672</v>
      </c>
      <c r="T3906" s="14">
        <f t="shared" si="289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0">ROUND(E3907/D3907*100,0)</f>
        <v>12</v>
      </c>
      <c r="P3907">
        <f t="shared" ref="P3907:P3970" si="291">IFERROR(ROUND(E3907/L3907,2),0)</f>
        <v>24.71</v>
      </c>
      <c r="Q3907" s="10" t="s">
        <v>8315</v>
      </c>
      <c r="R3907" t="s">
        <v>8316</v>
      </c>
      <c r="S3907" s="14">
        <f t="shared" ref="S3907:S3970" si="292">(((J3907/60)/60)/24)+DATE(1970,1,1)</f>
        <v>42124.623877314814</v>
      </c>
      <c r="T3907" s="14">
        <f t="shared" ref="T3907:T3970" si="293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0" t="s">
        <v>8315</v>
      </c>
      <c r="R3908" t="s">
        <v>8316</v>
      </c>
      <c r="S3908" s="14">
        <f t="shared" si="292"/>
        <v>42143.917743055557</v>
      </c>
      <c r="T3908" s="14">
        <f t="shared" si="293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0" t="s">
        <v>8315</v>
      </c>
      <c r="R3909" t="s">
        <v>8316</v>
      </c>
      <c r="S3909" s="14">
        <f t="shared" si="292"/>
        <v>41906.819513888891</v>
      </c>
      <c r="T3909" s="14">
        <f t="shared" si="293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0" t="s">
        <v>8315</v>
      </c>
      <c r="R3910" t="s">
        <v>8316</v>
      </c>
      <c r="S3910" s="14">
        <f t="shared" si="292"/>
        <v>41834.135370370372</v>
      </c>
      <c r="T3910" s="14">
        <f t="shared" si="293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0" t="s">
        <v>8315</v>
      </c>
      <c r="R3911" t="s">
        <v>8316</v>
      </c>
      <c r="S3911" s="14">
        <f t="shared" si="292"/>
        <v>41863.359282407408</v>
      </c>
      <c r="T3911" s="14">
        <f t="shared" si="293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0" t="s">
        <v>8315</v>
      </c>
      <c r="R3912" t="s">
        <v>8316</v>
      </c>
      <c r="S3912" s="14">
        <f t="shared" si="292"/>
        <v>42224.756909722222</v>
      </c>
      <c r="T3912" s="14">
        <f t="shared" si="293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0" t="s">
        <v>8315</v>
      </c>
      <c r="R3913" t="s">
        <v>8316</v>
      </c>
      <c r="S3913" s="14">
        <f t="shared" si="292"/>
        <v>41939.8122337963</v>
      </c>
      <c r="T3913" s="14">
        <f t="shared" si="293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0" t="s">
        <v>8315</v>
      </c>
      <c r="R3914" t="s">
        <v>8316</v>
      </c>
      <c r="S3914" s="14">
        <f t="shared" si="292"/>
        <v>42059.270023148143</v>
      </c>
      <c r="T3914" s="14">
        <f t="shared" si="293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0" t="s">
        <v>8315</v>
      </c>
      <c r="R3915" t="s">
        <v>8316</v>
      </c>
      <c r="S3915" s="14">
        <f t="shared" si="292"/>
        <v>42308.211215277777</v>
      </c>
      <c r="T3915" s="14">
        <f t="shared" si="293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0" t="s">
        <v>8315</v>
      </c>
      <c r="R3916" t="s">
        <v>8316</v>
      </c>
      <c r="S3916" s="14">
        <f t="shared" si="292"/>
        <v>42114.818935185183</v>
      </c>
      <c r="T3916" s="14">
        <f t="shared" si="293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0" t="s">
        <v>8315</v>
      </c>
      <c r="R3917" t="s">
        <v>8316</v>
      </c>
      <c r="S3917" s="14">
        <f t="shared" si="292"/>
        <v>42492.98505787037</v>
      </c>
      <c r="T3917" s="14">
        <f t="shared" si="293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0" t="s">
        <v>8315</v>
      </c>
      <c r="R3918" t="s">
        <v>8316</v>
      </c>
      <c r="S3918" s="14">
        <f t="shared" si="292"/>
        <v>42494.471666666665</v>
      </c>
      <c r="T3918" s="14">
        <f t="shared" si="293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0" t="s">
        <v>8315</v>
      </c>
      <c r="R3919" t="s">
        <v>8316</v>
      </c>
      <c r="S3919" s="14">
        <f t="shared" si="292"/>
        <v>41863.527326388888</v>
      </c>
      <c r="T3919" s="14">
        <f t="shared" si="293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0" t="s">
        <v>8315</v>
      </c>
      <c r="R3920" t="s">
        <v>8316</v>
      </c>
      <c r="S3920" s="14">
        <f t="shared" si="292"/>
        <v>41843.664618055554</v>
      </c>
      <c r="T3920" s="14">
        <f t="shared" si="293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0" t="s">
        <v>8315</v>
      </c>
      <c r="R3921" t="s">
        <v>8316</v>
      </c>
      <c r="S3921" s="14">
        <f t="shared" si="292"/>
        <v>42358.684872685189</v>
      </c>
      <c r="T3921" s="14">
        <f t="shared" si="293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0" t="s">
        <v>8315</v>
      </c>
      <c r="R3922" t="s">
        <v>8316</v>
      </c>
      <c r="S3922" s="14">
        <f t="shared" si="292"/>
        <v>42657.38726851852</v>
      </c>
      <c r="T3922" s="14">
        <f t="shared" si="293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0" t="s">
        <v>8315</v>
      </c>
      <c r="R3923" t="s">
        <v>8316</v>
      </c>
      <c r="S3923" s="14">
        <f t="shared" si="292"/>
        <v>41926.542303240742</v>
      </c>
      <c r="T3923" s="14">
        <f t="shared" si="293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0" t="s">
        <v>8315</v>
      </c>
      <c r="R3924" t="s">
        <v>8316</v>
      </c>
      <c r="S3924" s="14">
        <f t="shared" si="292"/>
        <v>42020.768634259264</v>
      </c>
      <c r="T3924" s="14">
        <f t="shared" si="293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0" t="s">
        <v>8315</v>
      </c>
      <c r="R3925" t="s">
        <v>8316</v>
      </c>
      <c r="S3925" s="14">
        <f t="shared" si="292"/>
        <v>42075.979988425926</v>
      </c>
      <c r="T3925" s="14">
        <f t="shared" si="293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0" t="s">
        <v>8315</v>
      </c>
      <c r="R3926" t="s">
        <v>8316</v>
      </c>
      <c r="S3926" s="14">
        <f t="shared" si="292"/>
        <v>41786.959745370368</v>
      </c>
      <c r="T3926" s="14">
        <f t="shared" si="293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0" t="s">
        <v>8315</v>
      </c>
      <c r="R3927" t="s">
        <v>8316</v>
      </c>
      <c r="S3927" s="14">
        <f t="shared" si="292"/>
        <v>41820.870821759258</v>
      </c>
      <c r="T3927" s="14">
        <f t="shared" si="293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0" t="s">
        <v>8315</v>
      </c>
      <c r="R3928" t="s">
        <v>8316</v>
      </c>
      <c r="S3928" s="14">
        <f t="shared" si="292"/>
        <v>41970.085046296299</v>
      </c>
      <c r="T3928" s="14">
        <f t="shared" si="293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0" t="s">
        <v>8315</v>
      </c>
      <c r="R3929" t="s">
        <v>8316</v>
      </c>
      <c r="S3929" s="14">
        <f t="shared" si="292"/>
        <v>41830.267407407409</v>
      </c>
      <c r="T3929" s="14">
        <f t="shared" si="293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0" t="s">
        <v>8315</v>
      </c>
      <c r="R3930" t="s">
        <v>8316</v>
      </c>
      <c r="S3930" s="14">
        <f t="shared" si="292"/>
        <v>42265.683182870373</v>
      </c>
      <c r="T3930" s="14">
        <f t="shared" si="293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0" t="s">
        <v>8315</v>
      </c>
      <c r="R3931" t="s">
        <v>8316</v>
      </c>
      <c r="S3931" s="14">
        <f t="shared" si="292"/>
        <v>42601.827141203699</v>
      </c>
      <c r="T3931" s="14">
        <f t="shared" si="293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0" t="s">
        <v>8315</v>
      </c>
      <c r="R3932" t="s">
        <v>8316</v>
      </c>
      <c r="S3932" s="14">
        <f t="shared" si="292"/>
        <v>42433.338749999995</v>
      </c>
      <c r="T3932" s="14">
        <f t="shared" si="293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0" t="s">
        <v>8315</v>
      </c>
      <c r="R3933" t="s">
        <v>8316</v>
      </c>
      <c r="S3933" s="14">
        <f t="shared" si="292"/>
        <v>42228.151701388888</v>
      </c>
      <c r="T3933" s="14">
        <f t="shared" si="293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0" t="s">
        <v>8315</v>
      </c>
      <c r="R3934" t="s">
        <v>8316</v>
      </c>
      <c r="S3934" s="14">
        <f t="shared" si="292"/>
        <v>42415.168564814812</v>
      </c>
      <c r="T3934" s="14">
        <f t="shared" si="293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0" t="s">
        <v>8315</v>
      </c>
      <c r="R3935" t="s">
        <v>8316</v>
      </c>
      <c r="S3935" s="14">
        <f t="shared" si="292"/>
        <v>42538.968310185184</v>
      </c>
      <c r="T3935" s="14">
        <f t="shared" si="293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0" t="s">
        <v>8315</v>
      </c>
      <c r="R3936" t="s">
        <v>8316</v>
      </c>
      <c r="S3936" s="14">
        <f t="shared" si="292"/>
        <v>42233.671747685185</v>
      </c>
      <c r="T3936" s="14">
        <f t="shared" si="293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0" t="s">
        <v>8315</v>
      </c>
      <c r="R3937" t="s">
        <v>8316</v>
      </c>
      <c r="S3937" s="14">
        <f t="shared" si="292"/>
        <v>42221.656782407401</v>
      </c>
      <c r="T3937" s="14">
        <f t="shared" si="293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0" t="s">
        <v>8315</v>
      </c>
      <c r="R3938" t="s">
        <v>8316</v>
      </c>
      <c r="S3938" s="14">
        <f t="shared" si="292"/>
        <v>42675.262962962966</v>
      </c>
      <c r="T3938" s="14">
        <f t="shared" si="293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0" t="s">
        <v>8315</v>
      </c>
      <c r="R3939" t="s">
        <v>8316</v>
      </c>
      <c r="S3939" s="14">
        <f t="shared" si="292"/>
        <v>42534.631481481483</v>
      </c>
      <c r="T3939" s="14">
        <f t="shared" si="293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0" t="s">
        <v>8315</v>
      </c>
      <c r="R3940" t="s">
        <v>8316</v>
      </c>
      <c r="S3940" s="14">
        <f t="shared" si="292"/>
        <v>42151.905717592599</v>
      </c>
      <c r="T3940" s="14">
        <f t="shared" si="293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0" t="s">
        <v>8315</v>
      </c>
      <c r="R3941" t="s">
        <v>8316</v>
      </c>
      <c r="S3941" s="14">
        <f t="shared" si="292"/>
        <v>41915.400219907409</v>
      </c>
      <c r="T3941" s="14">
        <f t="shared" si="293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0" t="s">
        <v>8315</v>
      </c>
      <c r="R3942" t="s">
        <v>8316</v>
      </c>
      <c r="S3942" s="14">
        <f t="shared" si="292"/>
        <v>41961.492488425924</v>
      </c>
      <c r="T3942" s="14">
        <f t="shared" si="293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0" t="s">
        <v>8315</v>
      </c>
      <c r="R3943" t="s">
        <v>8316</v>
      </c>
      <c r="S3943" s="14">
        <f t="shared" si="292"/>
        <v>41940.587233796294</v>
      </c>
      <c r="T3943" s="14">
        <f t="shared" si="293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0" t="s">
        <v>8315</v>
      </c>
      <c r="R3944" t="s">
        <v>8316</v>
      </c>
      <c r="S3944" s="14">
        <f t="shared" si="292"/>
        <v>42111.904097222221</v>
      </c>
      <c r="T3944" s="14">
        <f t="shared" si="293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0" t="s">
        <v>8315</v>
      </c>
      <c r="R3945" t="s">
        <v>8316</v>
      </c>
      <c r="S3945" s="14">
        <f t="shared" si="292"/>
        <v>42279.778564814813</v>
      </c>
      <c r="T3945" s="14">
        <f t="shared" si="293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0" t="s">
        <v>8315</v>
      </c>
      <c r="R3946" t="s">
        <v>8316</v>
      </c>
      <c r="S3946" s="14">
        <f t="shared" si="292"/>
        <v>42213.662905092591</v>
      </c>
      <c r="T3946" s="14">
        <f t="shared" si="293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0" t="s">
        <v>8315</v>
      </c>
      <c r="R3947" t="s">
        <v>8316</v>
      </c>
      <c r="S3947" s="14">
        <f t="shared" si="292"/>
        <v>42109.801712962959</v>
      </c>
      <c r="T3947" s="14">
        <f t="shared" si="293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0" t="s">
        <v>8315</v>
      </c>
      <c r="R3948" t="s">
        <v>8316</v>
      </c>
      <c r="S3948" s="14">
        <f t="shared" si="292"/>
        <v>42031.833587962959</v>
      </c>
      <c r="T3948" s="14">
        <f t="shared" si="293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0" t="s">
        <v>8315</v>
      </c>
      <c r="R3949" t="s">
        <v>8316</v>
      </c>
      <c r="S3949" s="14">
        <f t="shared" si="292"/>
        <v>42615.142870370371</v>
      </c>
      <c r="T3949" s="14">
        <f t="shared" si="293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0" t="s">
        <v>8315</v>
      </c>
      <c r="R3950" t="s">
        <v>8316</v>
      </c>
      <c r="S3950" s="14">
        <f t="shared" si="292"/>
        <v>41829.325497685182</v>
      </c>
      <c r="T3950" s="14">
        <f t="shared" si="293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0" t="s">
        <v>8315</v>
      </c>
      <c r="R3951" t="s">
        <v>8316</v>
      </c>
      <c r="S3951" s="14">
        <f t="shared" si="292"/>
        <v>42016.120613425926</v>
      </c>
      <c r="T3951" s="14">
        <f t="shared" si="293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0" t="s">
        <v>8315</v>
      </c>
      <c r="R3952" t="s">
        <v>8316</v>
      </c>
      <c r="S3952" s="14">
        <f t="shared" si="292"/>
        <v>42439.702314814815</v>
      </c>
      <c r="T3952" s="14">
        <f t="shared" si="293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0" t="s">
        <v>8315</v>
      </c>
      <c r="R3953" t="s">
        <v>8316</v>
      </c>
      <c r="S3953" s="14">
        <f t="shared" si="292"/>
        <v>42433.825717592597</v>
      </c>
      <c r="T3953" s="14">
        <f t="shared" si="293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0" t="s">
        <v>8315</v>
      </c>
      <c r="R3954" t="s">
        <v>8316</v>
      </c>
      <c r="S3954" s="14">
        <f t="shared" si="292"/>
        <v>42243.790393518517</v>
      </c>
      <c r="T3954" s="14">
        <f t="shared" si="293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0" t="s">
        <v>8315</v>
      </c>
      <c r="R3955" t="s">
        <v>8316</v>
      </c>
      <c r="S3955" s="14">
        <f t="shared" si="292"/>
        <v>42550.048449074078</v>
      </c>
      <c r="T3955" s="14">
        <f t="shared" si="293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0" t="s">
        <v>8315</v>
      </c>
      <c r="R3956" t="s">
        <v>8316</v>
      </c>
      <c r="S3956" s="14">
        <f t="shared" si="292"/>
        <v>41774.651203703703</v>
      </c>
      <c r="T3956" s="14">
        <f t="shared" si="293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0" t="s">
        <v>8315</v>
      </c>
      <c r="R3957" t="s">
        <v>8316</v>
      </c>
      <c r="S3957" s="14">
        <f t="shared" si="292"/>
        <v>42306.848854166667</v>
      </c>
      <c r="T3957" s="14">
        <f t="shared" si="293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0" t="s">
        <v>8315</v>
      </c>
      <c r="R3958" t="s">
        <v>8316</v>
      </c>
      <c r="S3958" s="14">
        <f t="shared" si="292"/>
        <v>42457.932025462964</v>
      </c>
      <c r="T3958" s="14">
        <f t="shared" si="293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0" t="s">
        <v>8315</v>
      </c>
      <c r="R3959" t="s">
        <v>8316</v>
      </c>
      <c r="S3959" s="14">
        <f t="shared" si="292"/>
        <v>42513.976319444439</v>
      </c>
      <c r="T3959" s="14">
        <f t="shared" si="293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0" t="s">
        <v>8315</v>
      </c>
      <c r="R3960" t="s">
        <v>8316</v>
      </c>
      <c r="S3960" s="14">
        <f t="shared" si="292"/>
        <v>41816.950370370374</v>
      </c>
      <c r="T3960" s="14">
        <f t="shared" si="293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0" t="s">
        <v>8315</v>
      </c>
      <c r="R3961" t="s">
        <v>8316</v>
      </c>
      <c r="S3961" s="14">
        <f t="shared" si="292"/>
        <v>41880.788842592592</v>
      </c>
      <c r="T3961" s="14">
        <f t="shared" si="293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0" t="s">
        <v>8315</v>
      </c>
      <c r="R3962" t="s">
        <v>8316</v>
      </c>
      <c r="S3962" s="14">
        <f t="shared" si="292"/>
        <v>42342.845555555556</v>
      </c>
      <c r="T3962" s="14">
        <f t="shared" si="293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0" t="s">
        <v>8315</v>
      </c>
      <c r="R3963" t="s">
        <v>8316</v>
      </c>
      <c r="S3963" s="14">
        <f t="shared" si="292"/>
        <v>41745.891319444447</v>
      </c>
      <c r="T3963" s="14">
        <f t="shared" si="293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0" t="s">
        <v>8315</v>
      </c>
      <c r="R3964" t="s">
        <v>8316</v>
      </c>
      <c r="S3964" s="14">
        <f t="shared" si="292"/>
        <v>42311.621458333335</v>
      </c>
      <c r="T3964" s="14">
        <f t="shared" si="293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0" t="s">
        <v>8315</v>
      </c>
      <c r="R3965" t="s">
        <v>8316</v>
      </c>
      <c r="S3965" s="14">
        <f t="shared" si="292"/>
        <v>42296.154131944444</v>
      </c>
      <c r="T3965" s="14">
        <f t="shared" si="293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0" t="s">
        <v>8315</v>
      </c>
      <c r="R3966" t="s">
        <v>8316</v>
      </c>
      <c r="S3966" s="14">
        <f t="shared" si="292"/>
        <v>42053.722060185188</v>
      </c>
      <c r="T3966" s="14">
        <f t="shared" si="293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0" t="s">
        <v>8315</v>
      </c>
      <c r="R3967" t="s">
        <v>8316</v>
      </c>
      <c r="S3967" s="14">
        <f t="shared" si="292"/>
        <v>42414.235879629632</v>
      </c>
      <c r="T3967" s="14">
        <f t="shared" si="293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0" t="s">
        <v>8315</v>
      </c>
      <c r="R3968" t="s">
        <v>8316</v>
      </c>
      <c r="S3968" s="14">
        <f t="shared" si="292"/>
        <v>41801.711550925924</v>
      </c>
      <c r="T3968" s="14">
        <f t="shared" si="293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0" t="s">
        <v>8315</v>
      </c>
      <c r="R3969" t="s">
        <v>8316</v>
      </c>
      <c r="S3969" s="14">
        <f t="shared" si="292"/>
        <v>42770.290590277778</v>
      </c>
      <c r="T3969" s="14">
        <f t="shared" si="293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0"/>
        <v>11</v>
      </c>
      <c r="P3970">
        <f t="shared" si="291"/>
        <v>47.91</v>
      </c>
      <c r="Q3970" s="10" t="s">
        <v>8315</v>
      </c>
      <c r="R3970" t="s">
        <v>8316</v>
      </c>
      <c r="S3970" s="14">
        <f t="shared" si="292"/>
        <v>42452.815659722226</v>
      </c>
      <c r="T3970" s="14">
        <f t="shared" si="293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4">ROUND(E3971/D3971*100,0)</f>
        <v>7</v>
      </c>
      <c r="P3971">
        <f t="shared" ref="P3971:P4034" si="295">IFERROR(ROUND(E3971/L3971,2),0)</f>
        <v>35.17</v>
      </c>
      <c r="Q3971" s="10" t="s">
        <v>8315</v>
      </c>
      <c r="R3971" t="s">
        <v>8316</v>
      </c>
      <c r="S3971" s="14">
        <f t="shared" ref="S3971:S4034" si="296">(((J3971/60)/60)/24)+DATE(1970,1,1)</f>
        <v>42601.854699074072</v>
      </c>
      <c r="T3971" s="14">
        <f t="shared" ref="T3971:T4034" si="29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0" t="s">
        <v>8315</v>
      </c>
      <c r="R3972" t="s">
        <v>8316</v>
      </c>
      <c r="S3972" s="14">
        <f t="shared" si="296"/>
        <v>42447.863553240735</v>
      </c>
      <c r="T3972" s="14">
        <f t="shared" si="29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0" t="s">
        <v>8315</v>
      </c>
      <c r="R3973" t="s">
        <v>8316</v>
      </c>
      <c r="S3973" s="14">
        <f t="shared" si="296"/>
        <v>41811.536180555559</v>
      </c>
      <c r="T3973" s="14">
        <f t="shared" si="29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0" t="s">
        <v>8315</v>
      </c>
      <c r="R3974" t="s">
        <v>8316</v>
      </c>
      <c r="S3974" s="14">
        <f t="shared" si="296"/>
        <v>41981.067523148144</v>
      </c>
      <c r="T3974" s="14">
        <f t="shared" si="29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0" t="s">
        <v>8315</v>
      </c>
      <c r="R3975" t="s">
        <v>8316</v>
      </c>
      <c r="S3975" s="14">
        <f t="shared" si="296"/>
        <v>42469.68414351852</v>
      </c>
      <c r="T3975" s="14">
        <f t="shared" si="29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0" t="s">
        <v>8315</v>
      </c>
      <c r="R3976" t="s">
        <v>8316</v>
      </c>
      <c r="S3976" s="14">
        <f t="shared" si="296"/>
        <v>42493.546851851846</v>
      </c>
      <c r="T3976" s="14">
        <f t="shared" si="29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0" t="s">
        <v>8315</v>
      </c>
      <c r="R3977" t="s">
        <v>8316</v>
      </c>
      <c r="S3977" s="14">
        <f t="shared" si="296"/>
        <v>42534.866875</v>
      </c>
      <c r="T3977" s="14">
        <f t="shared" si="29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0" t="s">
        <v>8315</v>
      </c>
      <c r="R3978" t="s">
        <v>8316</v>
      </c>
      <c r="S3978" s="14">
        <f t="shared" si="296"/>
        <v>41830.858344907407</v>
      </c>
      <c r="T3978" s="14">
        <f t="shared" si="29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0" t="s">
        <v>8315</v>
      </c>
      <c r="R3979" t="s">
        <v>8316</v>
      </c>
      <c r="S3979" s="14">
        <f t="shared" si="296"/>
        <v>42543.788564814815</v>
      </c>
      <c r="T3979" s="14">
        <f t="shared" si="29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0" t="s">
        <v>8315</v>
      </c>
      <c r="R3980" t="s">
        <v>8316</v>
      </c>
      <c r="S3980" s="14">
        <f t="shared" si="296"/>
        <v>41975.642974537041</v>
      </c>
      <c r="T3980" s="14">
        <f t="shared" si="29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0" t="s">
        <v>8315</v>
      </c>
      <c r="R3981" t="s">
        <v>8316</v>
      </c>
      <c r="S3981" s="14">
        <f t="shared" si="296"/>
        <v>42069.903437500005</v>
      </c>
      <c r="T3981" s="14">
        <f t="shared" si="29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0" t="s">
        <v>8315</v>
      </c>
      <c r="R3982" t="s">
        <v>8316</v>
      </c>
      <c r="S3982" s="14">
        <f t="shared" si="296"/>
        <v>41795.598923611113</v>
      </c>
      <c r="T3982" s="14">
        <f t="shared" si="29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0" t="s">
        <v>8315</v>
      </c>
      <c r="R3983" t="s">
        <v>8316</v>
      </c>
      <c r="S3983" s="14">
        <f t="shared" si="296"/>
        <v>42508.179965277777</v>
      </c>
      <c r="T3983" s="14">
        <f t="shared" si="29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0" t="s">
        <v>8315</v>
      </c>
      <c r="R3984" t="s">
        <v>8316</v>
      </c>
      <c r="S3984" s="14">
        <f t="shared" si="296"/>
        <v>42132.809953703705</v>
      </c>
      <c r="T3984" s="14">
        <f t="shared" si="29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0" t="s">
        <v>8315</v>
      </c>
      <c r="R3985" t="s">
        <v>8316</v>
      </c>
      <c r="S3985" s="14">
        <f t="shared" si="296"/>
        <v>41747.86986111111</v>
      </c>
      <c r="T3985" s="14">
        <f t="shared" si="29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0" t="s">
        <v>8315</v>
      </c>
      <c r="R3986" t="s">
        <v>8316</v>
      </c>
      <c r="S3986" s="14">
        <f t="shared" si="296"/>
        <v>41920.963472222218</v>
      </c>
      <c r="T3986" s="14">
        <f t="shared" si="29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0" t="s">
        <v>8315</v>
      </c>
      <c r="R3987" t="s">
        <v>8316</v>
      </c>
      <c r="S3987" s="14">
        <f t="shared" si="296"/>
        <v>42399.707407407404</v>
      </c>
      <c r="T3987" s="14">
        <f t="shared" si="29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0" t="s">
        <v>8315</v>
      </c>
      <c r="R3988" t="s">
        <v>8316</v>
      </c>
      <c r="S3988" s="14">
        <f t="shared" si="296"/>
        <v>42467.548541666663</v>
      </c>
      <c r="T3988" s="14">
        <f t="shared" si="29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0" t="s">
        <v>8315</v>
      </c>
      <c r="R3989" t="s">
        <v>8316</v>
      </c>
      <c r="S3989" s="14">
        <f t="shared" si="296"/>
        <v>41765.92465277778</v>
      </c>
      <c r="T3989" s="14">
        <f t="shared" si="29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0" t="s">
        <v>8315</v>
      </c>
      <c r="R3990" t="s">
        <v>8316</v>
      </c>
      <c r="S3990" s="14">
        <f t="shared" si="296"/>
        <v>42230.08116898148</v>
      </c>
      <c r="T3990" s="14">
        <f t="shared" si="29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0" t="s">
        <v>8315</v>
      </c>
      <c r="R3991" t="s">
        <v>8316</v>
      </c>
      <c r="S3991" s="14">
        <f t="shared" si="296"/>
        <v>42286.749780092592</v>
      </c>
      <c r="T3991" s="14">
        <f t="shared" si="29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0" t="s">
        <v>8315</v>
      </c>
      <c r="R3992" t="s">
        <v>8316</v>
      </c>
      <c r="S3992" s="14">
        <f t="shared" si="296"/>
        <v>42401.672372685185</v>
      </c>
      <c r="T3992" s="14">
        <f t="shared" si="29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0" t="s">
        <v>8315</v>
      </c>
      <c r="R3993" t="s">
        <v>8316</v>
      </c>
      <c r="S3993" s="14">
        <f t="shared" si="296"/>
        <v>42125.644467592589</v>
      </c>
      <c r="T3993" s="14">
        <f t="shared" si="29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0" t="s">
        <v>8315</v>
      </c>
      <c r="R3994" t="s">
        <v>8316</v>
      </c>
      <c r="S3994" s="14">
        <f t="shared" si="296"/>
        <v>42289.94049768518</v>
      </c>
      <c r="T3994" s="14">
        <f t="shared" si="29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0" t="s">
        <v>8315</v>
      </c>
      <c r="R3995" t="s">
        <v>8316</v>
      </c>
      <c r="S3995" s="14">
        <f t="shared" si="296"/>
        <v>42107.864722222221</v>
      </c>
      <c r="T3995" s="14">
        <f t="shared" si="29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0" t="s">
        <v>8315</v>
      </c>
      <c r="R3996" t="s">
        <v>8316</v>
      </c>
      <c r="S3996" s="14">
        <f t="shared" si="296"/>
        <v>41809.389930555553</v>
      </c>
      <c r="T3996" s="14">
        <f t="shared" si="29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0" t="s">
        <v>8315</v>
      </c>
      <c r="R3997" t="s">
        <v>8316</v>
      </c>
      <c r="S3997" s="14">
        <f t="shared" si="296"/>
        <v>42019.683761574073</v>
      </c>
      <c r="T3997" s="14">
        <f t="shared" si="29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0" t="s">
        <v>8315</v>
      </c>
      <c r="R3998" t="s">
        <v>8316</v>
      </c>
      <c r="S3998" s="14">
        <f t="shared" si="296"/>
        <v>41950.26694444444</v>
      </c>
      <c r="T3998" s="14">
        <f t="shared" si="29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0" t="s">
        <v>8315</v>
      </c>
      <c r="R3999" t="s">
        <v>8316</v>
      </c>
      <c r="S3999" s="14">
        <f t="shared" si="296"/>
        <v>42069.391446759255</v>
      </c>
      <c r="T3999" s="14">
        <f t="shared" si="29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0" t="s">
        <v>8315</v>
      </c>
      <c r="R4000" t="s">
        <v>8316</v>
      </c>
      <c r="S4000" s="14">
        <f t="shared" si="296"/>
        <v>42061.963263888887</v>
      </c>
      <c r="T4000" s="14">
        <f t="shared" si="29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0" t="s">
        <v>8315</v>
      </c>
      <c r="R4001" t="s">
        <v>8316</v>
      </c>
      <c r="S4001" s="14">
        <f t="shared" si="296"/>
        <v>41842.828680555554</v>
      </c>
      <c r="T4001" s="14">
        <f t="shared" si="29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0" t="s">
        <v>8315</v>
      </c>
      <c r="R4002" t="s">
        <v>8316</v>
      </c>
      <c r="S4002" s="14">
        <f t="shared" si="296"/>
        <v>42437.64534722222</v>
      </c>
      <c r="T4002" s="14">
        <f t="shared" si="29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0" t="s">
        <v>8315</v>
      </c>
      <c r="R4003" t="s">
        <v>8316</v>
      </c>
      <c r="S4003" s="14">
        <f t="shared" si="296"/>
        <v>42775.964212962965</v>
      </c>
      <c r="T4003" s="14">
        <f t="shared" si="29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0" t="s">
        <v>8315</v>
      </c>
      <c r="R4004" t="s">
        <v>8316</v>
      </c>
      <c r="S4004" s="14">
        <f t="shared" si="296"/>
        <v>41879.043530092589</v>
      </c>
      <c r="T4004" s="14">
        <f t="shared" si="29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0" t="s">
        <v>8315</v>
      </c>
      <c r="R4005" t="s">
        <v>8316</v>
      </c>
      <c r="S4005" s="14">
        <f t="shared" si="296"/>
        <v>42020.587349537032</v>
      </c>
      <c r="T4005" s="14">
        <f t="shared" si="29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0" t="s">
        <v>8315</v>
      </c>
      <c r="R4006" t="s">
        <v>8316</v>
      </c>
      <c r="S4006" s="14">
        <f t="shared" si="296"/>
        <v>41890.16269675926</v>
      </c>
      <c r="T4006" s="14">
        <f t="shared" si="29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0" t="s">
        <v>8315</v>
      </c>
      <c r="R4007" t="s">
        <v>8316</v>
      </c>
      <c r="S4007" s="14">
        <f t="shared" si="296"/>
        <v>41872.807696759257</v>
      </c>
      <c r="T4007" s="14">
        <f t="shared" si="29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0" t="s">
        <v>8315</v>
      </c>
      <c r="R4008" t="s">
        <v>8316</v>
      </c>
      <c r="S4008" s="14">
        <f t="shared" si="296"/>
        <v>42391.772997685184</v>
      </c>
      <c r="T4008" s="14">
        <f t="shared" si="29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0" t="s">
        <v>8315</v>
      </c>
      <c r="R4009" t="s">
        <v>8316</v>
      </c>
      <c r="S4009" s="14">
        <f t="shared" si="296"/>
        <v>41848.772928240738</v>
      </c>
      <c r="T4009" s="14">
        <f t="shared" si="29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0" t="s">
        <v>8315</v>
      </c>
      <c r="R4010" t="s">
        <v>8316</v>
      </c>
      <c r="S4010" s="14">
        <f t="shared" si="296"/>
        <v>42177.964201388888</v>
      </c>
      <c r="T4010" s="14">
        <f t="shared" si="29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0" t="s">
        <v>8315</v>
      </c>
      <c r="R4011" t="s">
        <v>8316</v>
      </c>
      <c r="S4011" s="14">
        <f t="shared" si="296"/>
        <v>41851.700925925928</v>
      </c>
      <c r="T4011" s="14">
        <f t="shared" si="29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0" t="s">
        <v>8315</v>
      </c>
      <c r="R4012" t="s">
        <v>8316</v>
      </c>
      <c r="S4012" s="14">
        <f t="shared" si="296"/>
        <v>41921.770439814813</v>
      </c>
      <c r="T4012" s="14">
        <f t="shared" si="29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0" t="s">
        <v>8315</v>
      </c>
      <c r="R4013" t="s">
        <v>8316</v>
      </c>
      <c r="S4013" s="14">
        <f t="shared" si="296"/>
        <v>42002.54488425926</v>
      </c>
      <c r="T4013" s="14">
        <f t="shared" si="29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0" t="s">
        <v>8315</v>
      </c>
      <c r="R4014" t="s">
        <v>8316</v>
      </c>
      <c r="S4014" s="14">
        <f t="shared" si="296"/>
        <v>42096.544548611113</v>
      </c>
      <c r="T4014" s="14">
        <f t="shared" si="29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0" t="s">
        <v>8315</v>
      </c>
      <c r="R4015" t="s">
        <v>8316</v>
      </c>
      <c r="S4015" s="14">
        <f t="shared" si="296"/>
        <v>42021.301192129627</v>
      </c>
      <c r="T4015" s="14">
        <f t="shared" si="29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0" t="s">
        <v>8315</v>
      </c>
      <c r="R4016" t="s">
        <v>8316</v>
      </c>
      <c r="S4016" s="14">
        <f t="shared" si="296"/>
        <v>42419.246168981481</v>
      </c>
      <c r="T4016" s="14">
        <f t="shared" si="29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0" t="s">
        <v>8315</v>
      </c>
      <c r="R4017" t="s">
        <v>8316</v>
      </c>
      <c r="S4017" s="14">
        <f t="shared" si="296"/>
        <v>42174.780821759254</v>
      </c>
      <c r="T4017" s="14">
        <f t="shared" si="29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0" t="s">
        <v>8315</v>
      </c>
      <c r="R4018" t="s">
        <v>8316</v>
      </c>
      <c r="S4018" s="14">
        <f t="shared" si="296"/>
        <v>41869.872685185182</v>
      </c>
      <c r="T4018" s="14">
        <f t="shared" si="29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0" t="s">
        <v>8315</v>
      </c>
      <c r="R4019" t="s">
        <v>8316</v>
      </c>
      <c r="S4019" s="14">
        <f t="shared" si="296"/>
        <v>41856.672152777777</v>
      </c>
      <c r="T4019" s="14">
        <f t="shared" si="29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0" t="s">
        <v>8315</v>
      </c>
      <c r="R4020" t="s">
        <v>8316</v>
      </c>
      <c r="S4020" s="14">
        <f t="shared" si="296"/>
        <v>42620.91097222222</v>
      </c>
      <c r="T4020" s="14">
        <f t="shared" si="29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0" t="s">
        <v>8315</v>
      </c>
      <c r="R4021" t="s">
        <v>8316</v>
      </c>
      <c r="S4021" s="14">
        <f t="shared" si="296"/>
        <v>42417.675879629634</v>
      </c>
      <c r="T4021" s="14">
        <f t="shared" si="29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0" t="s">
        <v>8315</v>
      </c>
      <c r="R4022" t="s">
        <v>8316</v>
      </c>
      <c r="S4022" s="14">
        <f t="shared" si="296"/>
        <v>42057.190960648149</v>
      </c>
      <c r="T4022" s="14">
        <f t="shared" si="29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0" t="s">
        <v>8315</v>
      </c>
      <c r="R4023" t="s">
        <v>8316</v>
      </c>
      <c r="S4023" s="14">
        <f t="shared" si="296"/>
        <v>41878.911550925928</v>
      </c>
      <c r="T4023" s="14">
        <f t="shared" si="29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0" t="s">
        <v>8315</v>
      </c>
      <c r="R4024" t="s">
        <v>8316</v>
      </c>
      <c r="S4024" s="14">
        <f t="shared" si="296"/>
        <v>41990.584108796291</v>
      </c>
      <c r="T4024" s="14">
        <f t="shared" si="29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0" t="s">
        <v>8315</v>
      </c>
      <c r="R4025" t="s">
        <v>8316</v>
      </c>
      <c r="S4025" s="14">
        <f t="shared" si="296"/>
        <v>42408.999571759254</v>
      </c>
      <c r="T4025" s="14">
        <f t="shared" si="29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0" t="s">
        <v>8315</v>
      </c>
      <c r="R4026" t="s">
        <v>8316</v>
      </c>
      <c r="S4026" s="14">
        <f t="shared" si="296"/>
        <v>42217.670104166667</v>
      </c>
      <c r="T4026" s="14">
        <f t="shared" si="29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0" t="s">
        <v>8315</v>
      </c>
      <c r="R4027" t="s">
        <v>8316</v>
      </c>
      <c r="S4027" s="14">
        <f t="shared" si="296"/>
        <v>42151.237685185188</v>
      </c>
      <c r="T4027" s="14">
        <f t="shared" si="29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0" t="s">
        <v>8315</v>
      </c>
      <c r="R4028" t="s">
        <v>8316</v>
      </c>
      <c r="S4028" s="14">
        <f t="shared" si="296"/>
        <v>42282.655543981484</v>
      </c>
      <c r="T4028" s="14">
        <f t="shared" si="29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0" t="s">
        <v>8315</v>
      </c>
      <c r="R4029" t="s">
        <v>8316</v>
      </c>
      <c r="S4029" s="14">
        <f t="shared" si="296"/>
        <v>42768.97084490741</v>
      </c>
      <c r="T4029" s="14">
        <f t="shared" si="29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0" t="s">
        <v>8315</v>
      </c>
      <c r="R4030" t="s">
        <v>8316</v>
      </c>
      <c r="S4030" s="14">
        <f t="shared" si="296"/>
        <v>41765.938657407409</v>
      </c>
      <c r="T4030" s="14">
        <f t="shared" si="29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0" t="s">
        <v>8315</v>
      </c>
      <c r="R4031" t="s">
        <v>8316</v>
      </c>
      <c r="S4031" s="14">
        <f t="shared" si="296"/>
        <v>42322.025115740747</v>
      </c>
      <c r="T4031" s="14">
        <f t="shared" si="29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0" t="s">
        <v>8315</v>
      </c>
      <c r="R4032" t="s">
        <v>8316</v>
      </c>
      <c r="S4032" s="14">
        <f t="shared" si="296"/>
        <v>42374.655081018514</v>
      </c>
      <c r="T4032" s="14">
        <f t="shared" si="29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0" t="s">
        <v>8315</v>
      </c>
      <c r="R4033" t="s">
        <v>8316</v>
      </c>
      <c r="S4033" s="14">
        <f t="shared" si="296"/>
        <v>41941.585231481484</v>
      </c>
      <c r="T4033" s="14">
        <f t="shared" si="29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4"/>
        <v>7</v>
      </c>
      <c r="P4034">
        <f t="shared" si="295"/>
        <v>59</v>
      </c>
      <c r="Q4034" s="10" t="s">
        <v>8315</v>
      </c>
      <c r="R4034" t="s">
        <v>8316</v>
      </c>
      <c r="S4034" s="14">
        <f t="shared" si="296"/>
        <v>42293.809212962966</v>
      </c>
      <c r="T4034" s="14">
        <f t="shared" si="29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98">ROUND(E4035/D4035*100,0)</f>
        <v>26</v>
      </c>
      <c r="P4035">
        <f t="shared" ref="P4035:P4098" si="299">IFERROR(ROUND(E4035/L4035,2),0)</f>
        <v>65.34</v>
      </c>
      <c r="Q4035" s="10" t="s">
        <v>8315</v>
      </c>
      <c r="R4035" t="s">
        <v>8316</v>
      </c>
      <c r="S4035" s="14">
        <f t="shared" ref="S4035:S4098" si="300">(((J4035/60)/60)/24)+DATE(1970,1,1)</f>
        <v>42614.268796296295</v>
      </c>
      <c r="T4035" s="14">
        <f t="shared" ref="T4035:T4098" si="301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0" t="s">
        <v>8315</v>
      </c>
      <c r="R4036" t="s">
        <v>8316</v>
      </c>
      <c r="S4036" s="14">
        <f t="shared" si="300"/>
        <v>42067.947337962964</v>
      </c>
      <c r="T4036" s="14">
        <f t="shared" si="301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0" t="s">
        <v>8315</v>
      </c>
      <c r="R4037" t="s">
        <v>8316</v>
      </c>
      <c r="S4037" s="14">
        <f t="shared" si="300"/>
        <v>41903.882951388885</v>
      </c>
      <c r="T4037" s="14">
        <f t="shared" si="301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0" t="s">
        <v>8315</v>
      </c>
      <c r="R4038" t="s">
        <v>8316</v>
      </c>
      <c r="S4038" s="14">
        <f t="shared" si="300"/>
        <v>41804.937083333331</v>
      </c>
      <c r="T4038" s="14">
        <f t="shared" si="301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0" t="s">
        <v>8315</v>
      </c>
      <c r="R4039" t="s">
        <v>8316</v>
      </c>
      <c r="S4039" s="14">
        <f t="shared" si="300"/>
        <v>42497.070775462969</v>
      </c>
      <c r="T4039" s="14">
        <f t="shared" si="301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0" t="s">
        <v>8315</v>
      </c>
      <c r="R4040" t="s">
        <v>8316</v>
      </c>
      <c r="S4040" s="14">
        <f t="shared" si="300"/>
        <v>41869.798726851855</v>
      </c>
      <c r="T4040" s="14">
        <f t="shared" si="301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0" t="s">
        <v>8315</v>
      </c>
      <c r="R4041" t="s">
        <v>8316</v>
      </c>
      <c r="S4041" s="14">
        <f t="shared" si="300"/>
        <v>42305.670914351853</v>
      </c>
      <c r="T4041" s="14">
        <f t="shared" si="301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0" t="s">
        <v>8315</v>
      </c>
      <c r="R4042" t="s">
        <v>8316</v>
      </c>
      <c r="S4042" s="14">
        <f t="shared" si="300"/>
        <v>42144.231527777782</v>
      </c>
      <c r="T4042" s="14">
        <f t="shared" si="301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0" t="s">
        <v>8315</v>
      </c>
      <c r="R4043" t="s">
        <v>8316</v>
      </c>
      <c r="S4043" s="14">
        <f t="shared" si="300"/>
        <v>42559.474004629628</v>
      </c>
      <c r="T4043" s="14">
        <f t="shared" si="301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0" t="s">
        <v>8315</v>
      </c>
      <c r="R4044" t="s">
        <v>8316</v>
      </c>
      <c r="S4044" s="14">
        <f t="shared" si="300"/>
        <v>41995.084074074075</v>
      </c>
      <c r="T4044" s="14">
        <f t="shared" si="301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0" t="s">
        <v>8315</v>
      </c>
      <c r="R4045" t="s">
        <v>8316</v>
      </c>
      <c r="S4045" s="14">
        <f t="shared" si="300"/>
        <v>41948.957465277781</v>
      </c>
      <c r="T4045" s="14">
        <f t="shared" si="301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0" t="s">
        <v>8315</v>
      </c>
      <c r="R4046" t="s">
        <v>8316</v>
      </c>
      <c r="S4046" s="14">
        <f t="shared" si="300"/>
        <v>42074.219699074078</v>
      </c>
      <c r="T4046" s="14">
        <f t="shared" si="301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0" t="s">
        <v>8315</v>
      </c>
      <c r="R4047" t="s">
        <v>8316</v>
      </c>
      <c r="S4047" s="14">
        <f t="shared" si="300"/>
        <v>41842.201261574075</v>
      </c>
      <c r="T4047" s="14">
        <f t="shared" si="301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0" t="s">
        <v>8315</v>
      </c>
      <c r="R4048" t="s">
        <v>8316</v>
      </c>
      <c r="S4048" s="14">
        <f t="shared" si="300"/>
        <v>41904.650578703702</v>
      </c>
      <c r="T4048" s="14">
        <f t="shared" si="301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0" t="s">
        <v>8315</v>
      </c>
      <c r="R4049" t="s">
        <v>8316</v>
      </c>
      <c r="S4049" s="14">
        <f t="shared" si="300"/>
        <v>41991.022488425922</v>
      </c>
      <c r="T4049" s="14">
        <f t="shared" si="301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0" t="s">
        <v>8315</v>
      </c>
      <c r="R4050" t="s">
        <v>8316</v>
      </c>
      <c r="S4050" s="14">
        <f t="shared" si="300"/>
        <v>42436.509108796294</v>
      </c>
      <c r="T4050" s="14">
        <f t="shared" si="301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0" t="s">
        <v>8315</v>
      </c>
      <c r="R4051" t="s">
        <v>8316</v>
      </c>
      <c r="S4051" s="14">
        <f t="shared" si="300"/>
        <v>42169.958506944444</v>
      </c>
      <c r="T4051" s="14">
        <f t="shared" si="301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0" t="s">
        <v>8315</v>
      </c>
      <c r="R4052" t="s">
        <v>8316</v>
      </c>
      <c r="S4052" s="14">
        <f t="shared" si="300"/>
        <v>41905.636469907404</v>
      </c>
      <c r="T4052" s="14">
        <f t="shared" si="301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0" t="s">
        <v>8315</v>
      </c>
      <c r="R4053" t="s">
        <v>8316</v>
      </c>
      <c r="S4053" s="14">
        <f t="shared" si="300"/>
        <v>41761.810150462967</v>
      </c>
      <c r="T4053" s="14">
        <f t="shared" si="301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0" t="s">
        <v>8315</v>
      </c>
      <c r="R4054" t="s">
        <v>8316</v>
      </c>
      <c r="S4054" s="14">
        <f t="shared" si="300"/>
        <v>41865.878657407404</v>
      </c>
      <c r="T4054" s="14">
        <f t="shared" si="301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0" t="s">
        <v>8315</v>
      </c>
      <c r="R4055" t="s">
        <v>8316</v>
      </c>
      <c r="S4055" s="14">
        <f t="shared" si="300"/>
        <v>41928.690138888887</v>
      </c>
      <c r="T4055" s="14">
        <f t="shared" si="301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0" t="s">
        <v>8315</v>
      </c>
      <c r="R4056" t="s">
        <v>8316</v>
      </c>
      <c r="S4056" s="14">
        <f t="shared" si="300"/>
        <v>42613.841261574074</v>
      </c>
      <c r="T4056" s="14">
        <f t="shared" si="301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0" t="s">
        <v>8315</v>
      </c>
      <c r="R4057" t="s">
        <v>8316</v>
      </c>
      <c r="S4057" s="14">
        <f t="shared" si="300"/>
        <v>41779.648506944446</v>
      </c>
      <c r="T4057" s="14">
        <f t="shared" si="301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0" t="s">
        <v>8315</v>
      </c>
      <c r="R4058" t="s">
        <v>8316</v>
      </c>
      <c r="S4058" s="14">
        <f t="shared" si="300"/>
        <v>42534.933321759265</v>
      </c>
      <c r="T4058" s="14">
        <f t="shared" si="301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0" t="s">
        <v>8315</v>
      </c>
      <c r="R4059" t="s">
        <v>8316</v>
      </c>
      <c r="S4059" s="14">
        <f t="shared" si="300"/>
        <v>42310.968518518523</v>
      </c>
      <c r="T4059" s="14">
        <f t="shared" si="301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0" t="s">
        <v>8315</v>
      </c>
      <c r="R4060" t="s">
        <v>8316</v>
      </c>
      <c r="S4060" s="14">
        <f t="shared" si="300"/>
        <v>42446.060694444444</v>
      </c>
      <c r="T4060" s="14">
        <f t="shared" si="301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0" t="s">
        <v>8315</v>
      </c>
      <c r="R4061" t="s">
        <v>8316</v>
      </c>
      <c r="S4061" s="14">
        <f t="shared" si="300"/>
        <v>41866.640648148146</v>
      </c>
      <c r="T4061" s="14">
        <f t="shared" si="301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0" t="s">
        <v>8315</v>
      </c>
      <c r="R4062" t="s">
        <v>8316</v>
      </c>
      <c r="S4062" s="14">
        <f t="shared" si="300"/>
        <v>41779.695092592592</v>
      </c>
      <c r="T4062" s="14">
        <f t="shared" si="301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0" t="s">
        <v>8315</v>
      </c>
      <c r="R4063" t="s">
        <v>8316</v>
      </c>
      <c r="S4063" s="14">
        <f t="shared" si="300"/>
        <v>42421.141469907408</v>
      </c>
      <c r="T4063" s="14">
        <f t="shared" si="301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0" t="s">
        <v>8315</v>
      </c>
      <c r="R4064" t="s">
        <v>8316</v>
      </c>
      <c r="S4064" s="14">
        <f t="shared" si="300"/>
        <v>42523.739212962959</v>
      </c>
      <c r="T4064" s="14">
        <f t="shared" si="301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0" t="s">
        <v>8315</v>
      </c>
      <c r="R4065" t="s">
        <v>8316</v>
      </c>
      <c r="S4065" s="14">
        <f t="shared" si="300"/>
        <v>41787.681527777779</v>
      </c>
      <c r="T4065" s="14">
        <f t="shared" si="301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0" t="s">
        <v>8315</v>
      </c>
      <c r="R4066" t="s">
        <v>8316</v>
      </c>
      <c r="S4066" s="14">
        <f t="shared" si="300"/>
        <v>42093.588263888887</v>
      </c>
      <c r="T4066" s="14">
        <f t="shared" si="301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0" t="s">
        <v>8315</v>
      </c>
      <c r="R4067" t="s">
        <v>8316</v>
      </c>
      <c r="S4067" s="14">
        <f t="shared" si="300"/>
        <v>41833.951516203706</v>
      </c>
      <c r="T4067" s="14">
        <f t="shared" si="301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0" t="s">
        <v>8315</v>
      </c>
      <c r="R4068" t="s">
        <v>8316</v>
      </c>
      <c r="S4068" s="14">
        <f t="shared" si="300"/>
        <v>42479.039212962962</v>
      </c>
      <c r="T4068" s="14">
        <f t="shared" si="301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0" t="s">
        <v>8315</v>
      </c>
      <c r="R4069" t="s">
        <v>8316</v>
      </c>
      <c r="S4069" s="14">
        <f t="shared" si="300"/>
        <v>42235.117476851854</v>
      </c>
      <c r="T4069" s="14">
        <f t="shared" si="301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0" t="s">
        <v>8315</v>
      </c>
      <c r="R4070" t="s">
        <v>8316</v>
      </c>
      <c r="S4070" s="14">
        <f t="shared" si="300"/>
        <v>42718.963599537034</v>
      </c>
      <c r="T4070" s="14">
        <f t="shared" si="301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0" t="s">
        <v>8315</v>
      </c>
      <c r="R4071" t="s">
        <v>8316</v>
      </c>
      <c r="S4071" s="14">
        <f t="shared" si="300"/>
        <v>42022.661527777775</v>
      </c>
      <c r="T4071" s="14">
        <f t="shared" si="301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0" t="s">
        <v>8315</v>
      </c>
      <c r="R4072" t="s">
        <v>8316</v>
      </c>
      <c r="S4072" s="14">
        <f t="shared" si="300"/>
        <v>42031.666898148149</v>
      </c>
      <c r="T4072" s="14">
        <f t="shared" si="301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0" t="s">
        <v>8315</v>
      </c>
      <c r="R4073" t="s">
        <v>8316</v>
      </c>
      <c r="S4073" s="14">
        <f t="shared" si="300"/>
        <v>42700.804756944446</v>
      </c>
      <c r="T4073" s="14">
        <f t="shared" si="301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0" t="s">
        <v>8315</v>
      </c>
      <c r="R4074" t="s">
        <v>8316</v>
      </c>
      <c r="S4074" s="14">
        <f t="shared" si="300"/>
        <v>41812.77443287037</v>
      </c>
      <c r="T4074" s="14">
        <f t="shared" si="301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0" t="s">
        <v>8315</v>
      </c>
      <c r="R4075" t="s">
        <v>8316</v>
      </c>
      <c r="S4075" s="14">
        <f t="shared" si="300"/>
        <v>42078.34520833334</v>
      </c>
      <c r="T4075" s="14">
        <f t="shared" si="301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0" t="s">
        <v>8315</v>
      </c>
      <c r="R4076" t="s">
        <v>8316</v>
      </c>
      <c r="S4076" s="14">
        <f t="shared" si="300"/>
        <v>42283.552951388891</v>
      </c>
      <c r="T4076" s="14">
        <f t="shared" si="301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0" t="s">
        <v>8315</v>
      </c>
      <c r="R4077" t="s">
        <v>8316</v>
      </c>
      <c r="S4077" s="14">
        <f t="shared" si="300"/>
        <v>41779.045937499999</v>
      </c>
      <c r="T4077" s="14">
        <f t="shared" si="301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0" t="s">
        <v>8315</v>
      </c>
      <c r="R4078" t="s">
        <v>8316</v>
      </c>
      <c r="S4078" s="14">
        <f t="shared" si="300"/>
        <v>41905.795706018522</v>
      </c>
      <c r="T4078" s="14">
        <f t="shared" si="301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0" t="s">
        <v>8315</v>
      </c>
      <c r="R4079" t="s">
        <v>8316</v>
      </c>
      <c r="S4079" s="14">
        <f t="shared" si="300"/>
        <v>42695.7105787037</v>
      </c>
      <c r="T4079" s="14">
        <f t="shared" si="301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0" t="s">
        <v>8315</v>
      </c>
      <c r="R4080" t="s">
        <v>8316</v>
      </c>
      <c r="S4080" s="14">
        <f t="shared" si="300"/>
        <v>42732.787523148145</v>
      </c>
      <c r="T4080" s="14">
        <f t="shared" si="301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0" t="s">
        <v>8315</v>
      </c>
      <c r="R4081" t="s">
        <v>8316</v>
      </c>
      <c r="S4081" s="14">
        <f t="shared" si="300"/>
        <v>42510.938900462963</v>
      </c>
      <c r="T4081" s="14">
        <f t="shared" si="301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0" t="s">
        <v>8315</v>
      </c>
      <c r="R4082" t="s">
        <v>8316</v>
      </c>
      <c r="S4082" s="14">
        <f t="shared" si="300"/>
        <v>42511.698101851856</v>
      </c>
      <c r="T4082" s="14">
        <f t="shared" si="301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0" t="s">
        <v>8315</v>
      </c>
      <c r="R4083" t="s">
        <v>8316</v>
      </c>
      <c r="S4083" s="14">
        <f t="shared" si="300"/>
        <v>42041.581307870365</v>
      </c>
      <c r="T4083" s="14">
        <f t="shared" si="301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0" t="s">
        <v>8315</v>
      </c>
      <c r="R4084" t="s">
        <v>8316</v>
      </c>
      <c r="S4084" s="14">
        <f t="shared" si="300"/>
        <v>42307.189270833333</v>
      </c>
      <c r="T4084" s="14">
        <f t="shared" si="301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0" t="s">
        <v>8315</v>
      </c>
      <c r="R4085" t="s">
        <v>8316</v>
      </c>
      <c r="S4085" s="14">
        <f t="shared" si="300"/>
        <v>42353.761759259258</v>
      </c>
      <c r="T4085" s="14">
        <f t="shared" si="301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0" t="s">
        <v>8315</v>
      </c>
      <c r="R4086" t="s">
        <v>8316</v>
      </c>
      <c r="S4086" s="14">
        <f t="shared" si="300"/>
        <v>42622.436412037037</v>
      </c>
      <c r="T4086" s="14">
        <f t="shared" si="301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0" t="s">
        <v>8315</v>
      </c>
      <c r="R4087" t="s">
        <v>8316</v>
      </c>
      <c r="S4087" s="14">
        <f t="shared" si="300"/>
        <v>42058.603877314818</v>
      </c>
      <c r="T4087" s="14">
        <f t="shared" si="301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0" t="s">
        <v>8315</v>
      </c>
      <c r="R4088" t="s">
        <v>8316</v>
      </c>
      <c r="S4088" s="14">
        <f t="shared" si="300"/>
        <v>42304.940960648149</v>
      </c>
      <c r="T4088" s="14">
        <f t="shared" si="301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0" t="s">
        <v>8315</v>
      </c>
      <c r="R4089" t="s">
        <v>8316</v>
      </c>
      <c r="S4089" s="14">
        <f t="shared" si="300"/>
        <v>42538.742893518516</v>
      </c>
      <c r="T4089" s="14">
        <f t="shared" si="301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0" t="s">
        <v>8315</v>
      </c>
      <c r="R4090" t="s">
        <v>8316</v>
      </c>
      <c r="S4090" s="14">
        <f t="shared" si="300"/>
        <v>41990.612546296295</v>
      </c>
      <c r="T4090" s="14">
        <f t="shared" si="301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0" t="s">
        <v>8315</v>
      </c>
      <c r="R4091" t="s">
        <v>8316</v>
      </c>
      <c r="S4091" s="14">
        <f t="shared" si="300"/>
        <v>42122.732499999998</v>
      </c>
      <c r="T4091" s="14">
        <f t="shared" si="301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0" t="s">
        <v>8315</v>
      </c>
      <c r="R4092" t="s">
        <v>8316</v>
      </c>
      <c r="S4092" s="14">
        <f t="shared" si="300"/>
        <v>42209.67288194444</v>
      </c>
      <c r="T4092" s="14">
        <f t="shared" si="301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0" t="s">
        <v>8315</v>
      </c>
      <c r="R4093" t="s">
        <v>8316</v>
      </c>
      <c r="S4093" s="14">
        <f t="shared" si="300"/>
        <v>41990.506377314814</v>
      </c>
      <c r="T4093" s="14">
        <f t="shared" si="301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0" t="s">
        <v>8315</v>
      </c>
      <c r="R4094" t="s">
        <v>8316</v>
      </c>
      <c r="S4094" s="14">
        <f t="shared" si="300"/>
        <v>42039.194988425923</v>
      </c>
      <c r="T4094" s="14">
        <f t="shared" si="301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0" t="s">
        <v>8315</v>
      </c>
      <c r="R4095" t="s">
        <v>8316</v>
      </c>
      <c r="S4095" s="14">
        <f t="shared" si="300"/>
        <v>42178.815891203703</v>
      </c>
      <c r="T4095" s="14">
        <f t="shared" si="301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0" t="s">
        <v>8315</v>
      </c>
      <c r="R4096" t="s">
        <v>8316</v>
      </c>
      <c r="S4096" s="14">
        <f t="shared" si="300"/>
        <v>41890.086805555555</v>
      </c>
      <c r="T4096" s="14">
        <f t="shared" si="301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0" t="s">
        <v>8315</v>
      </c>
      <c r="R4097" t="s">
        <v>8316</v>
      </c>
      <c r="S4097" s="14">
        <f t="shared" si="300"/>
        <v>42693.031828703708</v>
      </c>
      <c r="T4097" s="14">
        <f t="shared" si="301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98"/>
        <v>11</v>
      </c>
      <c r="P4098">
        <f t="shared" si="299"/>
        <v>80</v>
      </c>
      <c r="Q4098" s="10" t="s">
        <v>8315</v>
      </c>
      <c r="R4098" t="s">
        <v>8316</v>
      </c>
      <c r="S4098" s="14">
        <f t="shared" si="300"/>
        <v>42750.530312499999</v>
      </c>
      <c r="T4098" s="14">
        <f t="shared" si="301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2">ROUND(E4099/D4099*100,0)</f>
        <v>0</v>
      </c>
      <c r="P4099">
        <f t="shared" ref="P4099:P4115" si="303">IFERROR(ROUND(E4099/L4099,2),0)</f>
        <v>0</v>
      </c>
      <c r="Q4099" s="10" t="s">
        <v>8315</v>
      </c>
      <c r="R4099" t="s">
        <v>8316</v>
      </c>
      <c r="S4099" s="14">
        <f t="shared" ref="S4099:S4115" si="304">(((J4099/60)/60)/24)+DATE(1970,1,1)</f>
        <v>42344.824502314819</v>
      </c>
      <c r="T4099" s="14">
        <f t="shared" ref="T4099:T4115" si="305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0" t="s">
        <v>8315</v>
      </c>
      <c r="R4100" t="s">
        <v>8316</v>
      </c>
      <c r="S4100" s="14">
        <f t="shared" si="304"/>
        <v>42495.722187499996</v>
      </c>
      <c r="T4100" s="14">
        <f t="shared" si="305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0" t="s">
        <v>8315</v>
      </c>
      <c r="R4101" t="s">
        <v>8316</v>
      </c>
      <c r="S4101" s="14">
        <f t="shared" si="304"/>
        <v>42570.850381944445</v>
      </c>
      <c r="T4101" s="14">
        <f t="shared" si="305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0" t="s">
        <v>8315</v>
      </c>
      <c r="R4102" t="s">
        <v>8316</v>
      </c>
      <c r="S4102" s="14">
        <f t="shared" si="304"/>
        <v>41927.124884259261</v>
      </c>
      <c r="T4102" s="14">
        <f t="shared" si="305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0" t="s">
        <v>8315</v>
      </c>
      <c r="R4103" t="s">
        <v>8316</v>
      </c>
      <c r="S4103" s="14">
        <f t="shared" si="304"/>
        <v>42730.903726851851</v>
      </c>
      <c r="T4103" s="14">
        <f t="shared" si="305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0" t="s">
        <v>8315</v>
      </c>
      <c r="R4104" t="s">
        <v>8316</v>
      </c>
      <c r="S4104" s="14">
        <f t="shared" si="304"/>
        <v>42475.848067129627</v>
      </c>
      <c r="T4104" s="14">
        <f t="shared" si="305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0" t="s">
        <v>8315</v>
      </c>
      <c r="R4105" t="s">
        <v>8316</v>
      </c>
      <c r="S4105" s="14">
        <f t="shared" si="304"/>
        <v>42188.83293981482</v>
      </c>
      <c r="T4105" s="14">
        <f t="shared" si="305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0" t="s">
        <v>8315</v>
      </c>
      <c r="R4106" t="s">
        <v>8316</v>
      </c>
      <c r="S4106" s="14">
        <f t="shared" si="304"/>
        <v>42640.278171296297</v>
      </c>
      <c r="T4106" s="14">
        <f t="shared" si="305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0" t="s">
        <v>8315</v>
      </c>
      <c r="R4107" t="s">
        <v>8316</v>
      </c>
      <c r="S4107" s="14">
        <f t="shared" si="304"/>
        <v>42697.010520833333</v>
      </c>
      <c r="T4107" s="14">
        <f t="shared" si="305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0" t="s">
        <v>8315</v>
      </c>
      <c r="R4108" t="s">
        <v>8316</v>
      </c>
      <c r="S4108" s="14">
        <f t="shared" si="304"/>
        <v>42053.049375000002</v>
      </c>
      <c r="T4108" s="14">
        <f t="shared" si="305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0" t="s">
        <v>8315</v>
      </c>
      <c r="R4109" t="s">
        <v>8316</v>
      </c>
      <c r="S4109" s="14">
        <f t="shared" si="304"/>
        <v>41883.916678240741</v>
      </c>
      <c r="T4109" s="14">
        <f t="shared" si="305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0" t="s">
        <v>8315</v>
      </c>
      <c r="R4110" t="s">
        <v>8316</v>
      </c>
      <c r="S4110" s="14">
        <f t="shared" si="304"/>
        <v>42767.031678240746</v>
      </c>
      <c r="T4110" s="14">
        <f t="shared" si="305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0" t="s">
        <v>8315</v>
      </c>
      <c r="R4111" t="s">
        <v>8316</v>
      </c>
      <c r="S4111" s="14">
        <f t="shared" si="304"/>
        <v>42307.539398148147</v>
      </c>
      <c r="T4111" s="14">
        <f t="shared" si="305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0" t="s">
        <v>8315</v>
      </c>
      <c r="R4112" t="s">
        <v>8316</v>
      </c>
      <c r="S4112" s="14">
        <f t="shared" si="304"/>
        <v>42512.626747685179</v>
      </c>
      <c r="T4112" s="14">
        <f t="shared" si="305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0" t="s">
        <v>8315</v>
      </c>
      <c r="R4113" t="s">
        <v>8316</v>
      </c>
      <c r="S4113" s="14">
        <f t="shared" si="304"/>
        <v>42029.135879629626</v>
      </c>
      <c r="T4113" s="14">
        <f t="shared" si="305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0" t="s">
        <v>8315</v>
      </c>
      <c r="R4114" t="s">
        <v>8316</v>
      </c>
      <c r="S4114" s="14">
        <f t="shared" si="304"/>
        <v>42400.946597222224</v>
      </c>
      <c r="T4114" s="14">
        <f t="shared" si="305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0" t="s">
        <v>8315</v>
      </c>
      <c r="R4115" t="s">
        <v>8316</v>
      </c>
      <c r="S4115" s="14">
        <f t="shared" si="304"/>
        <v>42358.573182870372</v>
      </c>
      <c r="T4115" s="14">
        <f t="shared" si="305"/>
        <v>42377.273611111115</v>
      </c>
    </row>
  </sheetData>
  <autoFilter ref="F1:F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94D76-5AA6-40F1-92E9-8FBA65C0A486}">
  <dimension ref="A1:H13"/>
  <sheetViews>
    <sheetView workbookViewId="0">
      <selection activeCell="A2" sqref="A2"/>
    </sheetView>
  </sheetViews>
  <sheetFormatPr defaultRowHeight="14.4" x14ac:dyDescent="0.55000000000000004"/>
  <cols>
    <col min="1" max="1" width="14.3671875" customWidth="1"/>
    <col min="2" max="2" width="17.26171875" customWidth="1"/>
    <col min="3" max="3" width="13.578125" customWidth="1"/>
    <col min="4" max="4" width="15.68359375" customWidth="1"/>
    <col min="5" max="5" width="12" customWidth="1"/>
    <col min="6" max="6" width="18.83984375" customWidth="1"/>
    <col min="7" max="7" width="15.68359375" customWidth="1"/>
    <col min="8" max="8" width="18.47265625" customWidth="1"/>
  </cols>
  <sheetData>
    <row r="1" spans="1:8" x14ac:dyDescent="0.55000000000000004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55000000000000004">
      <c r="A2" t="s">
        <v>8393</v>
      </c>
      <c r="B2">
        <f>COUNTIFS(Kickstarter!$D:$D,"&lt;1000",Kickstarter!$F:$F, "successful",Kickstarter!$R:$R, "plays")</f>
        <v>141</v>
      </c>
      <c r="C2">
        <f>COUNTIFS(Kickstarter!$D:$D,"&lt;1000",Kickstarter!$F:$F, "failed",Kickstarter!$R:$R, "plays")</f>
        <v>45</v>
      </c>
      <c r="D2">
        <f>COUNTIFS(Kickstarter!$D:$D,"&lt;1000",Kickstarter!$F:$F, "canceled",Kickstarter!$R:$R, "plays")</f>
        <v>0</v>
      </c>
      <c r="E2">
        <f t="shared" ref="E2:E13" si="0">SUM(B2:D2)</f>
        <v>186</v>
      </c>
      <c r="F2" s="13">
        <f t="shared" ref="F2:F13" si="1">ROUND(B2/E2*100,0)</f>
        <v>76</v>
      </c>
      <c r="G2">
        <f t="shared" ref="G2:G13" si="2">ROUND(C2/E2*100,0)</f>
        <v>24</v>
      </c>
      <c r="H2">
        <f t="shared" ref="H2:H13" si="3">ROUND(D2/E2*100,0)</f>
        <v>0</v>
      </c>
    </row>
    <row r="3" spans="1:8" x14ac:dyDescent="0.55000000000000004">
      <c r="A3" t="s">
        <v>8394</v>
      </c>
      <c r="B3">
        <f>COUNTIFS(Kickstarter!$D:$D,"&gt;=1000",Kickstarter!$F:$F,"successful",Kickstarter!$D:$D,"&lt;=4999",Kickstarter!$R:$R, "plays")</f>
        <v>388</v>
      </c>
      <c r="C3">
        <f>COUNTIFS(Kickstarter!$D:$D,"&gt;=1000",Kickstarter!$F:$F,"Failed",Kickstarter!$D:$D,"&lt;=4999",Kickstarter!$R:$R, "plays")</f>
        <v>146</v>
      </c>
      <c r="D3">
        <f>COUNTIFS(Kickstarter!$D:$D,"&gt;=1000",Kickstarter!$F:$F,"canceled",Kickstarter!$D:$D,"&lt;=4999",Kickstarter!$R:$R, "plays")</f>
        <v>0</v>
      </c>
      <c r="E3">
        <f t="shared" si="0"/>
        <v>534</v>
      </c>
      <c r="F3">
        <f t="shared" si="1"/>
        <v>73</v>
      </c>
      <c r="G3">
        <f t="shared" si="2"/>
        <v>27</v>
      </c>
      <c r="H3">
        <f t="shared" si="3"/>
        <v>0</v>
      </c>
    </row>
    <row r="4" spans="1:8" x14ac:dyDescent="0.55000000000000004">
      <c r="A4" t="s">
        <v>8395</v>
      </c>
      <c r="B4">
        <f>COUNTIFS(Kickstarter!$D:$D,"&gt;=5000",Kickstarter!$F:$F,"successful",Kickstarter!$D:$D,"&lt;=9999",Kickstarter!$R:$R, "plays")</f>
        <v>93</v>
      </c>
      <c r="C4">
        <f>COUNTIFS(Kickstarter!$D:$D,"&gt;=5000",Kickstarter!$F:$F,"failed",Kickstarter!$D:$D,"&lt;=9999",Kickstarter!$R:$R, "plays")</f>
        <v>76</v>
      </c>
      <c r="D4">
        <f>COUNTIFS(Kickstarter!$D:$D,"&gt;=5000",Kickstarter!$F:$F,"canceled",Kickstarter!$D:$D,"&lt;=9999",Kickstarter!$R:$R,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55000000000000004">
      <c r="A5" t="s">
        <v>8396</v>
      </c>
      <c r="B5">
        <f>COUNTIFS(Kickstarter!$D:$D,"&gt;=10000",Kickstarter!$F:$F,"successful",Kickstarter!$D:$D,"&lt;=14999",Kickstarter!$R:$R, "plays")</f>
        <v>39</v>
      </c>
      <c r="C5">
        <f>COUNTIFS(Kickstarter!$D:$D,"&gt;=10000",Kickstarter!$F:$F,"failed",Kickstarter!$D:$D,"&lt;=14999",Kickstarter!$R:$R, "plays")</f>
        <v>33</v>
      </c>
      <c r="D5">
        <f>COUNTIFS(Kickstarter!$D:$D,"&gt;=10000",Kickstarter!$F:$F,"canceled",Kickstarter!$D:$D,"&lt;=14999",Kickstarter!$R:$R,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55000000000000004">
      <c r="A6" t="s">
        <v>8397</v>
      </c>
      <c r="B6">
        <f>COUNTIFS(Kickstarter!$D:$D,"&gt;=15000",Kickstarter!$F:$F,"successful",Kickstarter!$D:$D,"&lt;=19999",Kickstarter!$R:$R, "plays")</f>
        <v>12</v>
      </c>
      <c r="C6">
        <f>COUNTIFS(Kickstarter!$D:$D,"&gt;=15000",Kickstarter!$F:$F,"Failed",Kickstarter!$D:$D,"&lt;=19999",Kickstarter!$R:$R, "plays")</f>
        <v>12</v>
      </c>
      <c r="D6">
        <f>COUNTIFS(Kickstarter!$D:$D,"&gt;=15000",Kickstarter!$F:$F,"canceled",Kickstarter!$D:$D,"&lt;=19999",Kickstarter!$R:$R,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55000000000000004">
      <c r="A7" t="s">
        <v>8398</v>
      </c>
      <c r="B7">
        <f>COUNTIFS(Kickstarter!$D:$D,"&gt;=20000",Kickstarter!$F:$F,"successful",Kickstarter!$D:$D,"&lt;=24999",Kickstarter!$R:$R, "plays")</f>
        <v>9</v>
      </c>
      <c r="C7">
        <f>COUNTIFS(Kickstarter!$D:$D,"&gt;=20000",Kickstarter!$F:$F,"failed",Kickstarter!$D:$D,"&lt;=24999",Kickstarter!$R:$R, "plays")</f>
        <v>11</v>
      </c>
      <c r="D7">
        <f>COUNTIFS(Kickstarter!$D:$D,"&gt;=20000",Kickstarter!$F:$F,"canceled",Kickstarter!$D:$D,"&lt;=24999",Kickstarter!$R:$R,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55000000000000004">
      <c r="A8" t="s">
        <v>8400</v>
      </c>
      <c r="B8">
        <f>COUNTIFS(Kickstarter!$D:$D,"&gt;=25000",Kickstarter!$F:$F,"successful",Kickstarter!$D:$D,"&lt;=29999",Kickstarter!$R:$R, "plays")</f>
        <v>1</v>
      </c>
      <c r="C8">
        <f>COUNTIFS(Kickstarter!$D:$D,"&gt;=25000",Kickstarter!$F:$F,"failed",Kickstarter!$D:$D,"&lt;=29999",Kickstarter!$R:$R, "plays")</f>
        <v>4</v>
      </c>
      <c r="D8">
        <f>COUNTIFS(Kickstarter!$D:$D,"&gt;=25000",Kickstarter!$F:$F,"canceled",Kickstarter!$D:$D,"&lt;=29999",Kickstarter!$R:$R,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55000000000000004">
      <c r="A9" t="s">
        <v>8399</v>
      </c>
      <c r="B9">
        <f>COUNTIFS(Kickstarter!$D:$D,"&gt;=30000",Kickstarter!$F:$F,"successful",Kickstarter!$D:$D,"&lt;=34999",Kickstarter!$R:$R, "plays")</f>
        <v>3</v>
      </c>
      <c r="C9">
        <f>COUNTIFS(Kickstarter!$D:$D,"&gt;=30000",Kickstarter!$F:$F,"failed",Kickstarter!$D:$D,"&lt;=34999",Kickstarter!$R:$R, "plays")</f>
        <v>8</v>
      </c>
      <c r="D9">
        <f>COUNTIFS(Kickstarter!$D:$D,"&gt;=30000",Kickstarter!$F:$F,"canceled",Kickstarter!$D:$D,"&lt;=34999",Kickstarter!$R:$R,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55000000000000004">
      <c r="A10" t="s">
        <v>8401</v>
      </c>
      <c r="B10">
        <f>COUNTIFS(Kickstarter!$D:$D,"&gt;=35000",Kickstarter!$F:$F,"successful",Kickstarter!$D:$D,"&lt;=39999",Kickstarter!$R:$R, "plays")</f>
        <v>4</v>
      </c>
      <c r="C10">
        <f>COUNTIFS(Kickstarter!$D:$D,"&gt;=35000",Kickstarter!$F:$F,"failed",Kickstarter!$D:$D,"&lt;=39999",Kickstarter!$R:$R, "plays")</f>
        <v>2</v>
      </c>
      <c r="D10">
        <f>COUNTIFS(Kickstarter!$D:$D,"&gt;=35000",Kickstarter!$F:$F,"canceled",Kickstarter!$D:$D,"&lt;=39999",Kickstarter!$R:$R,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55000000000000004">
      <c r="A11" t="s">
        <v>8402</v>
      </c>
      <c r="B11">
        <f>COUNTIFS(Kickstarter!$D:$D,"&gt;=40000",Kickstarter!$F:$F,"successful",Kickstarter!$D:$D,"&lt;=44999",Kickstarter!$R:$R, "plays")</f>
        <v>2</v>
      </c>
      <c r="C11">
        <f>COUNTIFS(Kickstarter!$D:$D,"&gt;=40000",Kickstarter!$F:$F,"failed",Kickstarter!$D:$D,"&lt;=44999",Kickstarter!$R:$R, "plays")</f>
        <v>1</v>
      </c>
      <c r="D11">
        <f>COUNTIFS(Kickstarter!$D:$D,"&gt;=40000",Kickstarter!$F:$F,"canceled",Kickstarter!$D:$D,"&lt;=44999",Kickstarter!$R:$R,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55000000000000004">
      <c r="A12" t="s">
        <v>8403</v>
      </c>
      <c r="B12">
        <f>COUNTIFS(Kickstarter!$D:$D,"&gt;=45000",Kickstarter!$F:$F,"successful",Kickstarter!$D:$D,"&lt;=49999",Kickstarter!$R:$R, "plays")</f>
        <v>0</v>
      </c>
      <c r="C12">
        <f>COUNTIFS(Kickstarter!$D:$D,"&gt;=45000",Kickstarter!$F:$F,"failed",Kickstarter!$D:$D,"&lt;=49999",Kickstarter!$R:$R, "plays")</f>
        <v>1</v>
      </c>
      <c r="D12">
        <f>COUNTIFS(Kickstarter!$D:$D,"&gt;=45000",Kickstarter!$F:$F,"canceled",Kickstarter!$D:$D,"&lt;=49999",Kickstarter!$R:$R,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55000000000000004">
      <c r="A13" t="s">
        <v>8404</v>
      </c>
      <c r="B13">
        <f>COUNTIFS(Kickstarter!$D:$D,"&gt;50000",Kickstarter!$F:$F, "successful",Kickstarter!$R:$R, "plays")</f>
        <v>2</v>
      </c>
      <c r="C13">
        <f>COUNTIFS(Kickstarter!$D:$D,"&gt;50000",Kickstarter!$F:$F, "failed",Kickstarter!$R:$R, "plays")</f>
        <v>10</v>
      </c>
      <c r="D13">
        <f>COUNTIFS(Kickstarter!$D:$D,"&gt;50000",Kickstarter!$F:$F, "canceled",Kickstarter!$R:$R, 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9A6CF-4BFC-4D56-A49D-05593FECD436}">
  <dimension ref="A1:F6"/>
  <sheetViews>
    <sheetView workbookViewId="0">
      <selection activeCell="A5" sqref="A5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F3E09-859E-40C4-8A46-30222CA6064D}">
  <dimension ref="A1:E7"/>
  <sheetViews>
    <sheetView tabSelected="1" zoomScale="98" zoomScaleNormal="98" workbookViewId="0"/>
  </sheetViews>
  <sheetFormatPr defaultRowHeight="14.4" x14ac:dyDescent="0.55000000000000004"/>
  <cols>
    <col min="1" max="1" width="16.26171875" bestFit="1" customWidth="1"/>
    <col min="2" max="2" width="14.68359375" bestFit="1" customWidth="1"/>
    <col min="3" max="3" width="3.62890625" bestFit="1" customWidth="1"/>
    <col min="4" max="4" width="8.89453125" bestFit="1" customWidth="1"/>
    <col min="5" max="6" width="10.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500000000000000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F6FE5-C49E-4299-89E6-FC5BB3CF6E67}">
  <dimension ref="A1:F18"/>
  <sheetViews>
    <sheetView workbookViewId="0">
      <selection activeCell="A2" sqref="A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8358</v>
      </c>
      <c r="B1" t="s">
        <v>8315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7B1C3-46EF-459E-AC36-7C1D20E34FDE}">
  <dimension ref="A1:F6"/>
  <sheetViews>
    <sheetView workbookViewId="0">
      <selection activeCell="F6" sqref="F6"/>
    </sheetView>
  </sheetViews>
  <sheetFormatPr defaultRowHeight="14.4" x14ac:dyDescent="0.55000000000000004"/>
  <cols>
    <col min="1" max="1" width="32.15625" customWidth="1"/>
    <col min="5" max="5" width="15.68359375" customWidth="1"/>
    <col min="6" max="6" width="13.734375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Wagner-Dabbour</cp:lastModifiedBy>
  <dcterms:created xsi:type="dcterms:W3CDTF">2017-04-20T15:17:24Z</dcterms:created>
  <dcterms:modified xsi:type="dcterms:W3CDTF">2022-03-26T02:57:07Z</dcterms:modified>
</cp:coreProperties>
</file>