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20200615\"/>
    </mc:Choice>
  </mc:AlternateContent>
  <bookViews>
    <workbookView xWindow="0" yWindow="0" windowWidth="28800" windowHeight="11730"/>
  </bookViews>
  <sheets>
    <sheet name="7호기" sheetId="1" r:id="rId1"/>
  </sheets>
  <definedNames>
    <definedName name="_xlnm.Print_Area" localSheetId="0">'7호기'!$B$2:$AN$26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G297" i="1"/>
  <c r="G216" i="1"/>
  <c r="G217" i="1" s="1"/>
  <c r="E201" i="1"/>
  <c r="E194" i="1"/>
  <c r="E193" i="1"/>
  <c r="E197" i="1" s="1"/>
  <c r="E192" i="1"/>
  <c r="E191" i="1"/>
  <c r="E196" i="1" s="1"/>
  <c r="E185" i="1"/>
  <c r="E184" i="1"/>
  <c r="E183" i="1"/>
  <c r="E182" i="1"/>
  <c r="E181" i="1"/>
  <c r="E180" i="1"/>
  <c r="E186" i="1" s="1"/>
  <c r="E179" i="1"/>
  <c r="E177" i="1"/>
  <c r="E176" i="1"/>
  <c r="E175" i="1"/>
  <c r="E174" i="1"/>
  <c r="E169" i="1"/>
  <c r="F155" i="1"/>
  <c r="D155" i="1"/>
  <c r="C155" i="1"/>
  <c r="B155" i="1" s="1"/>
  <c r="F154" i="1"/>
  <c r="D154" i="1"/>
  <c r="C154" i="1"/>
  <c r="B154" i="1" s="1"/>
  <c r="F153" i="1"/>
  <c r="D153" i="1"/>
  <c r="C153" i="1"/>
  <c r="B153" i="1" s="1"/>
  <c r="F152" i="1"/>
  <c r="D152" i="1"/>
  <c r="C152" i="1"/>
  <c r="B152" i="1"/>
  <c r="F151" i="1"/>
  <c r="D151" i="1"/>
  <c r="C151" i="1"/>
  <c r="B151" i="1"/>
  <c r="F150" i="1"/>
  <c r="D150" i="1"/>
  <c r="C150" i="1"/>
  <c r="B150" i="1" s="1"/>
  <c r="F149" i="1"/>
  <c r="D149" i="1"/>
  <c r="C149" i="1"/>
  <c r="B149" i="1"/>
  <c r="F148" i="1"/>
  <c r="D148" i="1"/>
  <c r="C148" i="1"/>
  <c r="B148" i="1"/>
  <c r="F147" i="1"/>
  <c r="D147" i="1"/>
  <c r="C147" i="1"/>
  <c r="B147" i="1" s="1"/>
  <c r="F146" i="1"/>
  <c r="D146" i="1"/>
  <c r="C146" i="1"/>
  <c r="B146" i="1" s="1"/>
  <c r="F145" i="1"/>
  <c r="D145" i="1"/>
  <c r="C145" i="1"/>
  <c r="B145" i="1" s="1"/>
  <c r="F144" i="1"/>
  <c r="D144" i="1"/>
  <c r="C144" i="1"/>
  <c r="B144" i="1"/>
  <c r="F143" i="1"/>
  <c r="D143" i="1"/>
  <c r="C143" i="1"/>
  <c r="B143" i="1" s="1"/>
  <c r="F142" i="1"/>
  <c r="D142" i="1"/>
  <c r="C142" i="1"/>
  <c r="B142" i="1"/>
  <c r="F141" i="1"/>
  <c r="D141" i="1"/>
  <c r="C141" i="1"/>
  <c r="B141" i="1" s="1"/>
  <c r="F140" i="1"/>
  <c r="D140" i="1"/>
  <c r="C140" i="1"/>
  <c r="B140" i="1"/>
  <c r="F139" i="1"/>
  <c r="D139" i="1"/>
  <c r="C139" i="1"/>
  <c r="B139" i="1" s="1"/>
  <c r="F138" i="1"/>
  <c r="D138" i="1"/>
  <c r="C138" i="1"/>
  <c r="B138" i="1"/>
  <c r="F137" i="1"/>
  <c r="D137" i="1"/>
  <c r="C137" i="1"/>
  <c r="B137" i="1"/>
  <c r="F136" i="1"/>
  <c r="D136" i="1"/>
  <c r="C136" i="1"/>
  <c r="B136" i="1"/>
  <c r="F135" i="1"/>
  <c r="D135" i="1"/>
  <c r="C135" i="1"/>
  <c r="B135" i="1" s="1"/>
  <c r="F134" i="1"/>
  <c r="D134" i="1"/>
  <c r="C134" i="1"/>
  <c r="B134" i="1"/>
  <c r="F133" i="1"/>
  <c r="D133" i="1"/>
  <c r="C133" i="1"/>
  <c r="B133" i="1"/>
  <c r="F132" i="1"/>
  <c r="D132" i="1"/>
  <c r="C132" i="1"/>
  <c r="B132" i="1" s="1"/>
  <c r="F131" i="1"/>
  <c r="D131" i="1"/>
  <c r="C131" i="1"/>
  <c r="B131" i="1" s="1"/>
  <c r="F130" i="1"/>
  <c r="D130" i="1"/>
  <c r="C130" i="1"/>
  <c r="B130" i="1"/>
  <c r="F129" i="1"/>
  <c r="D129" i="1"/>
  <c r="C129" i="1"/>
  <c r="B129" i="1" s="1"/>
  <c r="F128" i="1"/>
  <c r="D128" i="1"/>
  <c r="C128" i="1"/>
  <c r="B128" i="1"/>
  <c r="F127" i="1"/>
  <c r="D127" i="1"/>
  <c r="C127" i="1"/>
  <c r="B127" i="1" s="1"/>
  <c r="F126" i="1"/>
  <c r="D126" i="1"/>
  <c r="C126" i="1"/>
  <c r="B126" i="1"/>
  <c r="F125" i="1"/>
  <c r="D125" i="1"/>
  <c r="C125" i="1"/>
  <c r="B125" i="1"/>
  <c r="F124" i="1"/>
  <c r="D124" i="1"/>
  <c r="C124" i="1"/>
  <c r="B124" i="1" s="1"/>
  <c r="F123" i="1"/>
  <c r="D123" i="1"/>
  <c r="C123" i="1"/>
  <c r="B123" i="1"/>
  <c r="F122" i="1"/>
  <c r="D122" i="1"/>
  <c r="C122" i="1"/>
  <c r="B122" i="1"/>
  <c r="F121" i="1"/>
  <c r="D121" i="1"/>
  <c r="C121" i="1"/>
  <c r="B121" i="1" s="1"/>
  <c r="F120" i="1"/>
  <c r="D120" i="1"/>
  <c r="C120" i="1"/>
  <c r="B120" i="1"/>
  <c r="F119" i="1"/>
  <c r="D119" i="1"/>
  <c r="C119" i="1"/>
  <c r="B119" i="1"/>
  <c r="F118" i="1"/>
  <c r="D118" i="1"/>
  <c r="C118" i="1"/>
  <c r="B118" i="1" s="1"/>
  <c r="G117" i="1"/>
  <c r="G118" i="1" s="1"/>
  <c r="F117" i="1"/>
  <c r="D117" i="1"/>
  <c r="C117" i="1"/>
  <c r="B117" i="1" s="1"/>
  <c r="G116" i="1"/>
  <c r="F116" i="1"/>
  <c r="D116" i="1"/>
  <c r="C116" i="1"/>
  <c r="B116" i="1" s="1"/>
  <c r="G115" i="1"/>
  <c r="G114" i="1" s="1"/>
  <c r="F115" i="1"/>
  <c r="D115" i="1"/>
  <c r="C115" i="1"/>
  <c r="B115" i="1"/>
  <c r="F114" i="1"/>
  <c r="D114" i="1"/>
  <c r="C114" i="1"/>
  <c r="B114" i="1"/>
  <c r="F113" i="1"/>
  <c r="D113" i="1"/>
  <c r="C113" i="1"/>
  <c r="B113" i="1" s="1"/>
  <c r="F112" i="1"/>
  <c r="D112" i="1"/>
  <c r="C112" i="1"/>
  <c r="B112" i="1" s="1"/>
  <c r="F111" i="1"/>
  <c r="D111" i="1"/>
  <c r="C111" i="1"/>
  <c r="B111" i="1"/>
  <c r="F110" i="1"/>
  <c r="D110" i="1"/>
  <c r="C110" i="1"/>
  <c r="B110" i="1" s="1"/>
  <c r="F109" i="1"/>
  <c r="D109" i="1"/>
  <c r="C109" i="1"/>
  <c r="B109" i="1"/>
  <c r="F108" i="1"/>
  <c r="D108" i="1"/>
  <c r="C108" i="1"/>
  <c r="B108" i="1" s="1"/>
  <c r="F107" i="1"/>
  <c r="D107" i="1"/>
  <c r="C107" i="1"/>
  <c r="B107" i="1"/>
  <c r="F106" i="1"/>
  <c r="D106" i="1"/>
  <c r="C106" i="1"/>
  <c r="B106" i="1"/>
  <c r="F105" i="1"/>
  <c r="D105" i="1"/>
  <c r="C105" i="1"/>
  <c r="B105" i="1" s="1"/>
  <c r="F104" i="1"/>
  <c r="D104" i="1"/>
  <c r="C104" i="1"/>
  <c r="B104" i="1"/>
  <c r="F103" i="1"/>
  <c r="D103" i="1"/>
  <c r="C103" i="1"/>
  <c r="B103" i="1"/>
  <c r="F102" i="1"/>
  <c r="D102" i="1"/>
  <c r="C102" i="1"/>
  <c r="B102" i="1" s="1"/>
  <c r="F101" i="1"/>
  <c r="D101" i="1"/>
  <c r="C101" i="1"/>
  <c r="B101" i="1"/>
  <c r="F100" i="1"/>
  <c r="D100" i="1"/>
  <c r="C100" i="1"/>
  <c r="B100" i="1"/>
  <c r="F99" i="1"/>
  <c r="D99" i="1"/>
  <c r="C99" i="1"/>
  <c r="B99" i="1" s="1"/>
  <c r="F98" i="1"/>
  <c r="D98" i="1"/>
  <c r="C98" i="1"/>
  <c r="B98" i="1" s="1"/>
  <c r="F97" i="1"/>
  <c r="D97" i="1"/>
  <c r="C97" i="1"/>
  <c r="B97" i="1"/>
  <c r="F96" i="1"/>
  <c r="D96" i="1"/>
  <c r="C96" i="1"/>
  <c r="B96" i="1" s="1"/>
  <c r="F95" i="1"/>
  <c r="D95" i="1"/>
  <c r="C95" i="1"/>
  <c r="B95" i="1"/>
  <c r="F94" i="1"/>
  <c r="D94" i="1"/>
  <c r="C94" i="1"/>
  <c r="B94" i="1" s="1"/>
  <c r="F93" i="1"/>
  <c r="D93" i="1"/>
  <c r="C93" i="1"/>
  <c r="B93" i="1"/>
  <c r="F92" i="1"/>
  <c r="D92" i="1"/>
  <c r="C92" i="1"/>
  <c r="B92" i="1"/>
  <c r="F91" i="1"/>
  <c r="D91" i="1"/>
  <c r="C91" i="1"/>
  <c r="B91" i="1" s="1"/>
  <c r="F90" i="1"/>
  <c r="D90" i="1"/>
  <c r="C90" i="1"/>
  <c r="B90" i="1" s="1"/>
  <c r="F89" i="1"/>
  <c r="D89" i="1"/>
  <c r="C89" i="1"/>
  <c r="B89" i="1"/>
  <c r="F88" i="1"/>
  <c r="D88" i="1"/>
  <c r="C88" i="1"/>
  <c r="B88" i="1" s="1"/>
  <c r="F87" i="1"/>
  <c r="D87" i="1"/>
  <c r="C87" i="1"/>
  <c r="B87" i="1"/>
  <c r="F86" i="1"/>
  <c r="D86" i="1"/>
  <c r="C86" i="1"/>
  <c r="B86" i="1"/>
  <c r="F85" i="1"/>
  <c r="D85" i="1"/>
  <c r="C85" i="1"/>
  <c r="B85" i="1"/>
  <c r="F84" i="1"/>
  <c r="D84" i="1"/>
  <c r="C84" i="1"/>
  <c r="B84" i="1" s="1"/>
  <c r="F83" i="1"/>
  <c r="D83" i="1"/>
  <c r="C83" i="1"/>
  <c r="B83" i="1"/>
  <c r="F82" i="1"/>
  <c r="D82" i="1"/>
  <c r="C82" i="1"/>
  <c r="B82" i="1" s="1"/>
  <c r="F81" i="1"/>
  <c r="D81" i="1"/>
  <c r="C81" i="1"/>
  <c r="B81" i="1"/>
  <c r="F80" i="1"/>
  <c r="D80" i="1"/>
  <c r="C80" i="1"/>
  <c r="B80" i="1" s="1"/>
  <c r="F79" i="1"/>
  <c r="D79" i="1"/>
  <c r="C79" i="1"/>
  <c r="B79" i="1" s="1"/>
  <c r="F78" i="1"/>
  <c r="D78" i="1"/>
  <c r="C78" i="1"/>
  <c r="B78" i="1"/>
  <c r="F77" i="1"/>
  <c r="D77" i="1"/>
  <c r="C77" i="1"/>
  <c r="B77" i="1" s="1"/>
  <c r="F76" i="1"/>
  <c r="D76" i="1"/>
  <c r="C76" i="1"/>
  <c r="B76" i="1"/>
  <c r="F75" i="1"/>
  <c r="D75" i="1"/>
  <c r="C75" i="1"/>
  <c r="B75" i="1"/>
  <c r="F74" i="1"/>
  <c r="D74" i="1"/>
  <c r="C74" i="1"/>
  <c r="B74" i="1" s="1"/>
  <c r="F73" i="1"/>
  <c r="D73" i="1"/>
  <c r="C73" i="1"/>
  <c r="B73" i="1" s="1"/>
  <c r="F72" i="1"/>
  <c r="D72" i="1"/>
  <c r="C72" i="1"/>
  <c r="B72" i="1" s="1"/>
  <c r="F71" i="1"/>
  <c r="D71" i="1"/>
  <c r="C71" i="1"/>
  <c r="B71" i="1"/>
  <c r="F70" i="1"/>
  <c r="D70" i="1"/>
  <c r="C70" i="1"/>
  <c r="B70" i="1" s="1"/>
  <c r="F69" i="1"/>
  <c r="D69" i="1"/>
  <c r="C69" i="1"/>
  <c r="B69" i="1" s="1"/>
  <c r="F68" i="1"/>
  <c r="D68" i="1"/>
  <c r="C68" i="1"/>
  <c r="B68" i="1"/>
  <c r="F67" i="1"/>
  <c r="D67" i="1"/>
  <c r="C67" i="1"/>
  <c r="B67" i="1" s="1"/>
  <c r="F66" i="1"/>
  <c r="D66" i="1"/>
  <c r="C66" i="1"/>
  <c r="B66" i="1"/>
  <c r="F65" i="1"/>
  <c r="D65" i="1"/>
  <c r="C65" i="1"/>
  <c r="B65" i="1"/>
  <c r="F64" i="1"/>
  <c r="D64" i="1"/>
  <c r="C64" i="1"/>
  <c r="B64" i="1"/>
  <c r="F63" i="1"/>
  <c r="D63" i="1"/>
  <c r="C63" i="1"/>
  <c r="B63" i="1"/>
  <c r="F62" i="1"/>
  <c r="D62" i="1"/>
  <c r="C62" i="1"/>
  <c r="B62" i="1"/>
  <c r="F61" i="1"/>
  <c r="D61" i="1"/>
  <c r="C61" i="1"/>
  <c r="B61" i="1"/>
  <c r="F60" i="1"/>
  <c r="D60" i="1"/>
  <c r="C60" i="1"/>
  <c r="B60" i="1"/>
  <c r="F59" i="1"/>
  <c r="D59" i="1"/>
  <c r="C59" i="1"/>
  <c r="B59" i="1" s="1"/>
  <c r="F58" i="1"/>
  <c r="D58" i="1"/>
  <c r="C58" i="1"/>
  <c r="B58" i="1" s="1"/>
  <c r="F57" i="1"/>
  <c r="D57" i="1"/>
  <c r="C57" i="1"/>
  <c r="B57" i="1"/>
  <c r="F56" i="1"/>
  <c r="D56" i="1"/>
  <c r="C56" i="1"/>
  <c r="B56" i="1"/>
  <c r="Q24" i="1"/>
  <c r="S10" i="1"/>
  <c r="E10" i="1"/>
  <c r="E178" i="1" s="1"/>
  <c r="G119" i="1" l="1"/>
  <c r="G218" i="1"/>
  <c r="G113" i="1"/>
  <c r="E187" i="1"/>
  <c r="E170" i="1" l="1"/>
  <c r="E161" i="1"/>
  <c r="E164" i="1"/>
  <c r="Q25" i="1" s="1"/>
  <c r="H26" i="1" s="1"/>
  <c r="E160" i="1"/>
  <c r="G24" i="1" s="1"/>
  <c r="E163" i="1"/>
  <c r="E25" i="1" s="1"/>
  <c r="E159" i="1"/>
  <c r="D24" i="1" s="1"/>
  <c r="E162" i="1"/>
  <c r="M24" i="1" s="1"/>
  <c r="G120" i="1"/>
  <c r="N119" i="1"/>
  <c r="G112" i="1"/>
  <c r="N113" i="1"/>
  <c r="G219" i="1"/>
  <c r="N218" i="1"/>
  <c r="G220" i="1" l="1"/>
  <c r="N219" i="1"/>
  <c r="G111" i="1"/>
  <c r="N112" i="1"/>
  <c r="G121" i="1"/>
  <c r="N120" i="1"/>
  <c r="E148" i="1"/>
  <c r="E136" i="1"/>
  <c r="E122" i="1"/>
  <c r="E103" i="1"/>
  <c r="E155" i="1"/>
  <c r="E141" i="1"/>
  <c r="E127" i="1"/>
  <c r="N116" i="1"/>
  <c r="E108" i="1"/>
  <c r="E96" i="1"/>
  <c r="E134" i="1"/>
  <c r="E120" i="1"/>
  <c r="E115" i="1"/>
  <c r="E101" i="1"/>
  <c r="E87" i="1"/>
  <c r="E75" i="1"/>
  <c r="E61" i="1"/>
  <c r="E153" i="1"/>
  <c r="E139" i="1"/>
  <c r="E94" i="1"/>
  <c r="E80" i="1"/>
  <c r="E146" i="1"/>
  <c r="E132" i="1"/>
  <c r="E118" i="1"/>
  <c r="E113" i="1"/>
  <c r="E99" i="1"/>
  <c r="E73" i="1"/>
  <c r="E151" i="1"/>
  <c r="E137" i="1"/>
  <c r="E125" i="1"/>
  <c r="E106" i="1"/>
  <c r="E92" i="1"/>
  <c r="E144" i="1"/>
  <c r="E130" i="1"/>
  <c r="E111" i="1"/>
  <c r="E97" i="1"/>
  <c r="E85" i="1"/>
  <c r="E71" i="1"/>
  <c r="E149" i="1"/>
  <c r="E123" i="1"/>
  <c r="E104" i="1"/>
  <c r="E90" i="1"/>
  <c r="E64" i="1"/>
  <c r="E142" i="1"/>
  <c r="E128" i="1"/>
  <c r="E109" i="1"/>
  <c r="E83" i="1"/>
  <c r="E147" i="1"/>
  <c r="E135" i="1"/>
  <c r="E121" i="1"/>
  <c r="E116" i="1"/>
  <c r="E102" i="1"/>
  <c r="E88" i="1"/>
  <c r="E166" i="1"/>
  <c r="M25" i="1" s="1"/>
  <c r="E154" i="1"/>
  <c r="E140" i="1"/>
  <c r="E107" i="1"/>
  <c r="E95" i="1"/>
  <c r="E133" i="1"/>
  <c r="E119" i="1"/>
  <c r="E114" i="1"/>
  <c r="E100" i="1"/>
  <c r="E152" i="1"/>
  <c r="E138" i="1"/>
  <c r="E126" i="1"/>
  <c r="E93" i="1"/>
  <c r="E145" i="1"/>
  <c r="E131" i="1"/>
  <c r="E117" i="1"/>
  <c r="E112" i="1"/>
  <c r="E98" i="1"/>
  <c r="E150" i="1"/>
  <c r="E124" i="1"/>
  <c r="E79" i="1"/>
  <c r="E77" i="1"/>
  <c r="E68" i="1"/>
  <c r="E105" i="1"/>
  <c r="E70" i="1"/>
  <c r="E72" i="1"/>
  <c r="E60" i="1"/>
  <c r="E56" i="1"/>
  <c r="E84" i="1"/>
  <c r="E81" i="1"/>
  <c r="E66" i="1"/>
  <c r="E62" i="1"/>
  <c r="E58" i="1"/>
  <c r="E74" i="1"/>
  <c r="E89" i="1"/>
  <c r="E76" i="1"/>
  <c r="E165" i="1"/>
  <c r="I25" i="1" s="1"/>
  <c r="E143" i="1"/>
  <c r="E86" i="1"/>
  <c r="E78" i="1"/>
  <c r="E69" i="1"/>
  <c r="E67" i="1"/>
  <c r="E110" i="1"/>
  <c r="J24" i="1"/>
  <c r="E57" i="1"/>
  <c r="E65" i="1"/>
  <c r="E63" i="1"/>
  <c r="E59" i="1"/>
  <c r="E91" i="1"/>
  <c r="E82" i="1"/>
  <c r="E129" i="1"/>
  <c r="N118" i="1"/>
  <c r="N217" i="1"/>
  <c r="N115" i="1"/>
  <c r="N117" i="1"/>
  <c r="N216" i="1"/>
  <c r="N114" i="1"/>
  <c r="E167" i="1" l="1"/>
  <c r="E168" i="1"/>
  <c r="N121" i="1"/>
  <c r="G122" i="1"/>
  <c r="N111" i="1"/>
  <c r="G110" i="1"/>
  <c r="G221" i="1"/>
  <c r="N220" i="1"/>
  <c r="G222" i="1" l="1"/>
  <c r="N221" i="1"/>
  <c r="G109" i="1"/>
  <c r="N110" i="1"/>
  <c r="G123" i="1"/>
  <c r="N122" i="1"/>
  <c r="N123" i="1" l="1"/>
  <c r="G124" i="1"/>
  <c r="N109" i="1"/>
  <c r="G108" i="1"/>
  <c r="G223" i="1"/>
  <c r="N222" i="1"/>
  <c r="G224" i="1" l="1"/>
  <c r="N223" i="1"/>
  <c r="G107" i="1"/>
  <c r="N108" i="1"/>
  <c r="G125" i="1"/>
  <c r="N124" i="1"/>
  <c r="N125" i="1" l="1"/>
  <c r="G126" i="1"/>
  <c r="G106" i="1"/>
  <c r="N107" i="1"/>
  <c r="G225" i="1"/>
  <c r="N224" i="1"/>
  <c r="N126" i="1" l="1"/>
  <c r="G127" i="1"/>
  <c r="G226" i="1"/>
  <c r="N225" i="1"/>
  <c r="G105" i="1"/>
  <c r="N106" i="1"/>
  <c r="G128" i="1" l="1"/>
  <c r="N127" i="1"/>
  <c r="G104" i="1"/>
  <c r="N105" i="1"/>
  <c r="G227" i="1"/>
  <c r="N226" i="1"/>
  <c r="G228" i="1" l="1"/>
  <c r="N227" i="1"/>
  <c r="N104" i="1"/>
  <c r="G103" i="1"/>
  <c r="N128" i="1"/>
  <c r="G129" i="1"/>
  <c r="G130" i="1" l="1"/>
  <c r="N129" i="1"/>
  <c r="G102" i="1"/>
  <c r="N103" i="1"/>
  <c r="G229" i="1"/>
  <c r="N228" i="1"/>
  <c r="G230" i="1" l="1"/>
  <c r="N229" i="1"/>
  <c r="G101" i="1"/>
  <c r="N102" i="1"/>
  <c r="N130" i="1"/>
  <c r="G131" i="1"/>
  <c r="G100" i="1" l="1"/>
  <c r="N101" i="1"/>
  <c r="G231" i="1"/>
  <c r="N230" i="1"/>
  <c r="G132" i="1"/>
  <c r="N131" i="1"/>
  <c r="G133" i="1" l="1"/>
  <c r="N132" i="1"/>
  <c r="G232" i="1"/>
  <c r="N231" i="1"/>
  <c r="G99" i="1"/>
  <c r="N100" i="1"/>
  <c r="G98" i="1" l="1"/>
  <c r="N99" i="1"/>
  <c r="G134" i="1"/>
  <c r="N133" i="1"/>
  <c r="G233" i="1"/>
  <c r="N232" i="1"/>
  <c r="G234" i="1" l="1"/>
  <c r="N233" i="1"/>
  <c r="G135" i="1"/>
  <c r="N134" i="1"/>
  <c r="G97" i="1"/>
  <c r="N98" i="1"/>
  <c r="N97" i="1" l="1"/>
  <c r="G96" i="1"/>
  <c r="N135" i="1"/>
  <c r="G136" i="1"/>
  <c r="G235" i="1"/>
  <c r="N234" i="1"/>
  <c r="G236" i="1" l="1"/>
  <c r="N235" i="1"/>
  <c r="G95" i="1"/>
  <c r="N96" i="1"/>
  <c r="G137" i="1"/>
  <c r="N136" i="1"/>
  <c r="N137" i="1" l="1"/>
  <c r="G138" i="1"/>
  <c r="G94" i="1"/>
  <c r="N95" i="1"/>
  <c r="G237" i="1"/>
  <c r="N236" i="1"/>
  <c r="G139" i="1" l="1"/>
  <c r="N138" i="1"/>
  <c r="G238" i="1"/>
  <c r="N237" i="1"/>
  <c r="G93" i="1"/>
  <c r="N94" i="1"/>
  <c r="G92" i="1" l="1"/>
  <c r="N93" i="1"/>
  <c r="G239" i="1"/>
  <c r="N238" i="1"/>
  <c r="G140" i="1"/>
  <c r="N139" i="1"/>
  <c r="N140" i="1" l="1"/>
  <c r="G141" i="1"/>
  <c r="G240" i="1"/>
  <c r="N239" i="1"/>
  <c r="N92" i="1"/>
  <c r="G91" i="1"/>
  <c r="G142" i="1" l="1"/>
  <c r="N141" i="1"/>
  <c r="G90" i="1"/>
  <c r="N91" i="1"/>
  <c r="G241" i="1"/>
  <c r="N240" i="1"/>
  <c r="N90" i="1" l="1"/>
  <c r="G89" i="1"/>
  <c r="G242" i="1"/>
  <c r="N241" i="1"/>
  <c r="N142" i="1"/>
  <c r="G143" i="1"/>
  <c r="G144" i="1" l="1"/>
  <c r="N143" i="1"/>
  <c r="G88" i="1"/>
  <c r="N89" i="1"/>
  <c r="G243" i="1"/>
  <c r="N242" i="1"/>
  <c r="N88" i="1" l="1"/>
  <c r="G87" i="1"/>
  <c r="G244" i="1"/>
  <c r="N243" i="1"/>
  <c r="N144" i="1"/>
  <c r="G145" i="1"/>
  <c r="G86" i="1" l="1"/>
  <c r="N87" i="1"/>
  <c r="G245" i="1"/>
  <c r="N244" i="1"/>
  <c r="G146" i="1"/>
  <c r="N145" i="1"/>
  <c r="G147" i="1" l="1"/>
  <c r="N146" i="1"/>
  <c r="G246" i="1"/>
  <c r="N245" i="1"/>
  <c r="G85" i="1"/>
  <c r="N86" i="1"/>
  <c r="N85" i="1" l="1"/>
  <c r="G84" i="1"/>
  <c r="G247" i="1"/>
  <c r="N246" i="1"/>
  <c r="N147" i="1"/>
  <c r="G148" i="1"/>
  <c r="G248" i="1" l="1"/>
  <c r="N247" i="1"/>
  <c r="G83" i="1"/>
  <c r="N84" i="1"/>
  <c r="G149" i="1"/>
  <c r="N148" i="1"/>
  <c r="N149" i="1" l="1"/>
  <c r="G150" i="1"/>
  <c r="N83" i="1"/>
  <c r="G82" i="1"/>
  <c r="G249" i="1"/>
  <c r="N248" i="1"/>
  <c r="G250" i="1" l="1"/>
  <c r="N249" i="1"/>
  <c r="G81" i="1"/>
  <c r="N82" i="1"/>
  <c r="G151" i="1"/>
  <c r="N150" i="1"/>
  <c r="N151" i="1" l="1"/>
  <c r="G152" i="1"/>
  <c r="N81" i="1"/>
  <c r="G80" i="1"/>
  <c r="G251" i="1"/>
  <c r="N250" i="1"/>
  <c r="G252" i="1" l="1"/>
  <c r="N251" i="1"/>
  <c r="G153" i="1"/>
  <c r="N152" i="1"/>
  <c r="N80" i="1"/>
  <c r="G79" i="1"/>
  <c r="G78" i="1" l="1"/>
  <c r="N79" i="1"/>
  <c r="G154" i="1"/>
  <c r="N153" i="1"/>
  <c r="G253" i="1"/>
  <c r="N252" i="1"/>
  <c r="G254" i="1" l="1"/>
  <c r="N253" i="1"/>
  <c r="N154" i="1"/>
  <c r="G155" i="1"/>
  <c r="N78" i="1"/>
  <c r="G77" i="1"/>
  <c r="G156" i="1" l="1"/>
  <c r="N155" i="1"/>
  <c r="G76" i="1"/>
  <c r="N77" i="1"/>
  <c r="G255" i="1"/>
  <c r="N254" i="1"/>
  <c r="G256" i="1" l="1"/>
  <c r="N255" i="1"/>
  <c r="N76" i="1"/>
  <c r="G75" i="1"/>
  <c r="G157" i="1"/>
  <c r="N156" i="1"/>
  <c r="G158" i="1" l="1"/>
  <c r="N157" i="1"/>
  <c r="G74" i="1"/>
  <c r="N75" i="1"/>
  <c r="G257" i="1"/>
  <c r="N256" i="1"/>
  <c r="G258" i="1" l="1"/>
  <c r="N257" i="1"/>
  <c r="G73" i="1"/>
  <c r="N74" i="1"/>
  <c r="G159" i="1"/>
  <c r="N158" i="1"/>
  <c r="G160" i="1" l="1"/>
  <c r="N159" i="1"/>
  <c r="G72" i="1"/>
  <c r="N73" i="1"/>
  <c r="G259" i="1"/>
  <c r="N258" i="1"/>
  <c r="G260" i="1" l="1"/>
  <c r="N259" i="1"/>
  <c r="G71" i="1"/>
  <c r="N72" i="1"/>
  <c r="G161" i="1"/>
  <c r="N160" i="1"/>
  <c r="G162" i="1" l="1"/>
  <c r="N161" i="1"/>
  <c r="N71" i="1"/>
  <c r="G70" i="1"/>
  <c r="G261" i="1"/>
  <c r="N260" i="1"/>
  <c r="G69" i="1" l="1"/>
  <c r="N70" i="1"/>
  <c r="G262" i="1"/>
  <c r="N261" i="1"/>
  <c r="G163" i="1"/>
  <c r="N162" i="1"/>
  <c r="G164" i="1" l="1"/>
  <c r="N163" i="1"/>
  <c r="G263" i="1"/>
  <c r="N262" i="1"/>
  <c r="N69" i="1"/>
  <c r="G68" i="1"/>
  <c r="G67" i="1" l="1"/>
  <c r="N68" i="1"/>
  <c r="G264" i="1"/>
  <c r="N263" i="1"/>
  <c r="N164" i="1"/>
  <c r="G165" i="1"/>
  <c r="G265" i="1" l="1"/>
  <c r="N264" i="1"/>
  <c r="G166" i="1"/>
  <c r="N165" i="1"/>
  <c r="G66" i="1"/>
  <c r="N67" i="1"/>
  <c r="G65" i="1" l="1"/>
  <c r="N66" i="1"/>
  <c r="G167" i="1"/>
  <c r="N166" i="1"/>
  <c r="G266" i="1"/>
  <c r="N265" i="1"/>
  <c r="G267" i="1" l="1"/>
  <c r="N266" i="1"/>
  <c r="G168" i="1"/>
  <c r="N167" i="1"/>
  <c r="G64" i="1"/>
  <c r="N65" i="1"/>
  <c r="N64" i="1" l="1"/>
  <c r="G63" i="1"/>
  <c r="G169" i="1"/>
  <c r="N168" i="1"/>
  <c r="G268" i="1"/>
  <c r="N267" i="1"/>
  <c r="G62" i="1" l="1"/>
  <c r="N63" i="1"/>
  <c r="G269" i="1"/>
  <c r="N268" i="1"/>
  <c r="G170" i="1"/>
  <c r="N169" i="1"/>
  <c r="G171" i="1" l="1"/>
  <c r="N170" i="1"/>
  <c r="G270" i="1"/>
  <c r="N269" i="1"/>
  <c r="N62" i="1"/>
  <c r="G61" i="1"/>
  <c r="G60" i="1" l="1"/>
  <c r="N61" i="1"/>
  <c r="G271" i="1"/>
  <c r="N270" i="1"/>
  <c r="G172" i="1"/>
  <c r="N171" i="1"/>
  <c r="G272" i="1" l="1"/>
  <c r="N271" i="1"/>
  <c r="G173" i="1"/>
  <c r="N172" i="1"/>
  <c r="G59" i="1"/>
  <c r="N60" i="1"/>
  <c r="N173" i="1" l="1"/>
  <c r="G174" i="1"/>
  <c r="G273" i="1"/>
  <c r="N272" i="1"/>
  <c r="G58" i="1"/>
  <c r="N59" i="1"/>
  <c r="G175" i="1" l="1"/>
  <c r="N174" i="1"/>
  <c r="G57" i="1"/>
  <c r="N58" i="1"/>
  <c r="G274" i="1"/>
  <c r="N273" i="1"/>
  <c r="G275" i="1" l="1"/>
  <c r="N274" i="1"/>
  <c r="N57" i="1"/>
  <c r="G56" i="1"/>
  <c r="G176" i="1"/>
  <c r="N175" i="1"/>
  <c r="N56" i="1" l="1"/>
  <c r="N297" i="1" s="1"/>
  <c r="J56" i="1"/>
  <c r="J297" i="1" s="1"/>
  <c r="N176" i="1"/>
  <c r="J176" i="1"/>
  <c r="G177" i="1"/>
  <c r="J275" i="1"/>
  <c r="G276" i="1"/>
  <c r="N275" i="1"/>
  <c r="G178" i="1" l="1"/>
  <c r="N177" i="1"/>
  <c r="J177" i="1"/>
  <c r="G277" i="1"/>
  <c r="N276" i="1"/>
  <c r="J276" i="1"/>
  <c r="J119" i="1"/>
  <c r="J113" i="1"/>
  <c r="J218" i="1"/>
  <c r="J118" i="1"/>
  <c r="J116" i="1"/>
  <c r="J115" i="1"/>
  <c r="J219" i="1"/>
  <c r="J114" i="1"/>
  <c r="J117" i="1"/>
  <c r="J112" i="1"/>
  <c r="J120" i="1"/>
  <c r="J217" i="1"/>
  <c r="J216" i="1"/>
  <c r="J220" i="1"/>
  <c r="J111" i="1"/>
  <c r="J121" i="1"/>
  <c r="J221" i="1"/>
  <c r="J110" i="1"/>
  <c r="J122" i="1"/>
  <c r="J123" i="1"/>
  <c r="J109" i="1"/>
  <c r="J222" i="1"/>
  <c r="J124" i="1"/>
  <c r="J223" i="1"/>
  <c r="J108" i="1"/>
  <c r="J224" i="1"/>
  <c r="J125" i="1"/>
  <c r="J107" i="1"/>
  <c r="J126" i="1"/>
  <c r="J225" i="1"/>
  <c r="J106" i="1"/>
  <c r="J105" i="1"/>
  <c r="J226" i="1"/>
  <c r="J127" i="1"/>
  <c r="J227" i="1"/>
  <c r="J104" i="1"/>
  <c r="J128" i="1"/>
  <c r="J129" i="1"/>
  <c r="J228" i="1"/>
  <c r="J103" i="1"/>
  <c r="J229" i="1"/>
  <c r="J130" i="1"/>
  <c r="J102" i="1"/>
  <c r="J101" i="1"/>
  <c r="J131" i="1"/>
  <c r="J230" i="1"/>
  <c r="J132" i="1"/>
  <c r="J100" i="1"/>
  <c r="J231" i="1"/>
  <c r="J99" i="1"/>
  <c r="J232" i="1"/>
  <c r="J133" i="1"/>
  <c r="J233" i="1"/>
  <c r="J134" i="1"/>
  <c r="J98" i="1"/>
  <c r="J135" i="1"/>
  <c r="J97" i="1"/>
  <c r="J234" i="1"/>
  <c r="J235" i="1"/>
  <c r="J136" i="1"/>
  <c r="J96" i="1"/>
  <c r="J137" i="1"/>
  <c r="J236" i="1"/>
  <c r="J95" i="1"/>
  <c r="J138" i="1"/>
  <c r="J237" i="1"/>
  <c r="J94" i="1"/>
  <c r="J93" i="1"/>
  <c r="J238" i="1"/>
  <c r="J139" i="1"/>
  <c r="J140" i="1"/>
  <c r="J239" i="1"/>
  <c r="J92" i="1"/>
  <c r="J240" i="1"/>
  <c r="J141" i="1"/>
  <c r="J91" i="1"/>
  <c r="J90" i="1"/>
  <c r="J241" i="1"/>
  <c r="J142" i="1"/>
  <c r="J89" i="1"/>
  <c r="J242" i="1"/>
  <c r="J143" i="1"/>
  <c r="J243" i="1"/>
  <c r="J144" i="1"/>
  <c r="J88" i="1"/>
  <c r="J87" i="1"/>
  <c r="J145" i="1"/>
  <c r="J244" i="1"/>
  <c r="J146" i="1"/>
  <c r="J86" i="1"/>
  <c r="J245" i="1"/>
  <c r="J246" i="1"/>
  <c r="J147" i="1"/>
  <c r="J85" i="1"/>
  <c r="J247" i="1"/>
  <c r="J148" i="1"/>
  <c r="J84" i="1"/>
  <c r="J83" i="1"/>
  <c r="J248" i="1"/>
  <c r="J149" i="1"/>
  <c r="J82" i="1"/>
  <c r="J249" i="1"/>
  <c r="J150" i="1"/>
  <c r="J151" i="1"/>
  <c r="J81" i="1"/>
  <c r="J250" i="1"/>
  <c r="J152" i="1"/>
  <c r="J80" i="1"/>
  <c r="J251" i="1"/>
  <c r="J79" i="1"/>
  <c r="J153" i="1"/>
  <c r="J252" i="1"/>
  <c r="J253" i="1"/>
  <c r="J154" i="1"/>
  <c r="J78" i="1"/>
  <c r="J77" i="1"/>
  <c r="J254" i="1"/>
  <c r="J155" i="1"/>
  <c r="J156" i="1"/>
  <c r="J255" i="1"/>
  <c r="J76" i="1"/>
  <c r="J256" i="1"/>
  <c r="J157" i="1"/>
  <c r="J75" i="1"/>
  <c r="J257" i="1"/>
  <c r="J74" i="1"/>
  <c r="J158" i="1"/>
  <c r="J159" i="1"/>
  <c r="J73" i="1"/>
  <c r="J258" i="1"/>
  <c r="J72" i="1"/>
  <c r="J160" i="1"/>
  <c r="J259" i="1"/>
  <c r="J161" i="1"/>
  <c r="J260" i="1"/>
  <c r="J71" i="1"/>
  <c r="J70" i="1"/>
  <c r="J261" i="1"/>
  <c r="J162" i="1"/>
  <c r="J163" i="1"/>
  <c r="J69" i="1"/>
  <c r="J262" i="1"/>
  <c r="J68" i="1"/>
  <c r="J164" i="1"/>
  <c r="J263" i="1"/>
  <c r="J264" i="1"/>
  <c r="J165" i="1"/>
  <c r="J67" i="1"/>
  <c r="J66" i="1"/>
  <c r="J265" i="1"/>
  <c r="J166" i="1"/>
  <c r="J266" i="1"/>
  <c r="J167" i="1"/>
  <c r="J65" i="1"/>
  <c r="J168" i="1"/>
  <c r="J267" i="1"/>
  <c r="J64" i="1"/>
  <c r="J63" i="1"/>
  <c r="J169" i="1"/>
  <c r="J268" i="1"/>
  <c r="J170" i="1"/>
  <c r="J269" i="1"/>
  <c r="J62" i="1"/>
  <c r="J270" i="1"/>
  <c r="J61" i="1"/>
  <c r="J171" i="1"/>
  <c r="J271" i="1"/>
  <c r="J172" i="1"/>
  <c r="J60" i="1"/>
  <c r="J272" i="1"/>
  <c r="J59" i="1"/>
  <c r="J173" i="1"/>
  <c r="J174" i="1"/>
  <c r="J58" i="1"/>
  <c r="J273" i="1"/>
  <c r="J274" i="1"/>
  <c r="J175" i="1"/>
  <c r="J57" i="1"/>
  <c r="G278" i="1" l="1"/>
  <c r="N277" i="1"/>
  <c r="J277" i="1"/>
  <c r="G179" i="1"/>
  <c r="N178" i="1"/>
  <c r="J178" i="1"/>
  <c r="N179" i="1" l="1"/>
  <c r="J179" i="1"/>
  <c r="G180" i="1"/>
  <c r="G279" i="1"/>
  <c r="N278" i="1"/>
  <c r="J278" i="1"/>
  <c r="G280" i="1" l="1"/>
  <c r="N279" i="1"/>
  <c r="J279" i="1"/>
  <c r="G181" i="1"/>
  <c r="N180" i="1"/>
  <c r="J180" i="1"/>
  <c r="G182" i="1" l="1"/>
  <c r="N181" i="1"/>
  <c r="J181" i="1"/>
  <c r="G281" i="1"/>
  <c r="N280" i="1"/>
  <c r="J280" i="1"/>
  <c r="G282" i="1" l="1"/>
  <c r="N281" i="1"/>
  <c r="J281" i="1"/>
  <c r="G183" i="1"/>
  <c r="N182" i="1"/>
  <c r="J182" i="1"/>
  <c r="G184" i="1" l="1"/>
  <c r="N183" i="1"/>
  <c r="J183" i="1"/>
  <c r="G283" i="1"/>
  <c r="N282" i="1"/>
  <c r="J282" i="1"/>
  <c r="G284" i="1" l="1"/>
  <c r="N283" i="1"/>
  <c r="J283" i="1"/>
  <c r="G185" i="1"/>
  <c r="N184" i="1"/>
  <c r="J184" i="1"/>
  <c r="G186" i="1" l="1"/>
  <c r="N185" i="1"/>
  <c r="J185" i="1"/>
  <c r="G285" i="1"/>
  <c r="N284" i="1"/>
  <c r="J284" i="1"/>
  <c r="G286" i="1" l="1"/>
  <c r="N285" i="1"/>
  <c r="J285" i="1"/>
  <c r="G187" i="1"/>
  <c r="N186" i="1"/>
  <c r="J186" i="1"/>
  <c r="G188" i="1" l="1"/>
  <c r="N187" i="1"/>
  <c r="J187" i="1"/>
  <c r="J286" i="1"/>
  <c r="G287" i="1"/>
  <c r="N286" i="1"/>
  <c r="G288" i="1" l="1"/>
  <c r="N287" i="1"/>
  <c r="J287" i="1"/>
  <c r="G189" i="1"/>
  <c r="N188" i="1"/>
  <c r="J188" i="1"/>
  <c r="J189" i="1" l="1"/>
  <c r="G190" i="1"/>
  <c r="N189" i="1"/>
  <c r="G289" i="1"/>
  <c r="N288" i="1"/>
  <c r="J288" i="1"/>
  <c r="G290" i="1" l="1"/>
  <c r="N289" i="1"/>
  <c r="J289" i="1"/>
  <c r="G191" i="1"/>
  <c r="N190" i="1"/>
  <c r="J190" i="1"/>
  <c r="G192" i="1" l="1"/>
  <c r="N191" i="1"/>
  <c r="J191" i="1"/>
  <c r="J290" i="1"/>
  <c r="G291" i="1"/>
  <c r="N290" i="1"/>
  <c r="G292" i="1" l="1"/>
  <c r="N291" i="1"/>
  <c r="J291" i="1"/>
  <c r="N192" i="1"/>
  <c r="J192" i="1"/>
  <c r="G193" i="1"/>
  <c r="G194" i="1" l="1"/>
  <c r="N193" i="1"/>
  <c r="J193" i="1"/>
  <c r="G293" i="1"/>
  <c r="N292" i="1"/>
  <c r="J292" i="1"/>
  <c r="G294" i="1" l="1"/>
  <c r="N293" i="1"/>
  <c r="J293" i="1"/>
  <c r="G195" i="1"/>
  <c r="N194" i="1"/>
  <c r="J194" i="1"/>
  <c r="G196" i="1" l="1"/>
  <c r="N195" i="1"/>
  <c r="J195" i="1"/>
  <c r="J294" i="1"/>
  <c r="G295" i="1"/>
  <c r="N294" i="1"/>
  <c r="G296" i="1" l="1"/>
  <c r="N295" i="1"/>
  <c r="J295" i="1"/>
  <c r="G197" i="1"/>
  <c r="N196" i="1"/>
  <c r="J196" i="1"/>
  <c r="G198" i="1" l="1"/>
  <c r="N197" i="1"/>
  <c r="J197" i="1"/>
  <c r="N296" i="1"/>
  <c r="J296" i="1"/>
  <c r="G199" i="1" l="1"/>
  <c r="N198" i="1"/>
  <c r="J198" i="1"/>
  <c r="J199" i="1" l="1"/>
  <c r="G200" i="1"/>
  <c r="N199" i="1"/>
  <c r="G201" i="1" l="1"/>
  <c r="N200" i="1"/>
  <c r="J200" i="1"/>
  <c r="G202" i="1" l="1"/>
  <c r="N201" i="1"/>
  <c r="J201" i="1"/>
  <c r="G203" i="1" l="1"/>
  <c r="N202" i="1"/>
  <c r="J202" i="1"/>
  <c r="J203" i="1" l="1"/>
  <c r="G204" i="1"/>
  <c r="N203" i="1"/>
  <c r="G205" i="1" l="1"/>
  <c r="N204" i="1"/>
  <c r="J204" i="1"/>
  <c r="G206" i="1" l="1"/>
  <c r="N205" i="1"/>
  <c r="J205" i="1"/>
  <c r="N206" i="1" l="1"/>
  <c r="J206" i="1"/>
  <c r="G207" i="1"/>
  <c r="G208" i="1" l="1"/>
  <c r="N207" i="1"/>
  <c r="J207" i="1"/>
  <c r="G209" i="1" l="1"/>
  <c r="N208" i="1"/>
  <c r="J208" i="1"/>
  <c r="G210" i="1" l="1"/>
  <c r="N209" i="1"/>
  <c r="J209" i="1"/>
  <c r="N210" i="1" l="1"/>
  <c r="J210" i="1"/>
  <c r="G211" i="1"/>
  <c r="G212" i="1" l="1"/>
  <c r="N211" i="1"/>
  <c r="J211" i="1"/>
  <c r="G213" i="1" l="1"/>
  <c r="N212" i="1"/>
  <c r="J212" i="1"/>
  <c r="G214" i="1" l="1"/>
  <c r="N213" i="1"/>
  <c r="J213" i="1"/>
  <c r="N214" i="1" l="1"/>
  <c r="J214" i="1"/>
  <c r="G215" i="1"/>
  <c r="N215" i="1" l="1"/>
  <c r="J215" i="1"/>
  <c r="M56" i="1" a="1"/>
  <c r="M284" i="1" l="1"/>
  <c r="M268" i="1"/>
  <c r="M252" i="1"/>
  <c r="M236" i="1"/>
  <c r="M220" i="1"/>
  <c r="M204" i="1"/>
  <c r="M188" i="1"/>
  <c r="M172" i="1"/>
  <c r="M156" i="1"/>
  <c r="M280" i="1"/>
  <c r="M263" i="1"/>
  <c r="M246" i="1"/>
  <c r="M229" i="1"/>
  <c r="M212" i="1"/>
  <c r="M195" i="1"/>
  <c r="M178" i="1"/>
  <c r="M161" i="1"/>
  <c r="M144" i="1"/>
  <c r="M128" i="1"/>
  <c r="M112" i="1"/>
  <c r="M96" i="1"/>
  <c r="M80" i="1"/>
  <c r="M64" i="1"/>
  <c r="M296" i="1"/>
  <c r="M262" i="1"/>
  <c r="M245" i="1"/>
  <c r="M211" i="1"/>
  <c r="M177" i="1"/>
  <c r="M111" i="1"/>
  <c r="M79" i="1"/>
  <c r="M278" i="1"/>
  <c r="M261" i="1"/>
  <c r="M227" i="1"/>
  <c r="M210" i="1"/>
  <c r="M193" i="1"/>
  <c r="M176" i="1"/>
  <c r="M142" i="1"/>
  <c r="M110" i="1"/>
  <c r="M94" i="1"/>
  <c r="M258" i="1"/>
  <c r="M123" i="1"/>
  <c r="M59" i="1"/>
  <c r="M253" i="1"/>
  <c r="M133" i="1"/>
  <c r="M267" i="1"/>
  <c r="M148" i="1"/>
  <c r="M248" i="1"/>
  <c r="M213" i="1"/>
  <c r="M65" i="1"/>
  <c r="M279" i="1"/>
  <c r="M228" i="1"/>
  <c r="M194" i="1"/>
  <c r="M160" i="1"/>
  <c r="M143" i="1"/>
  <c r="M127" i="1"/>
  <c r="M95" i="1"/>
  <c r="M63" i="1"/>
  <c r="M159" i="1"/>
  <c r="M78" i="1"/>
  <c r="M292" i="1"/>
  <c r="M241" i="1"/>
  <c r="M173" i="1"/>
  <c r="M184" i="1"/>
  <c r="M117" i="1"/>
  <c r="M285" i="1"/>
  <c r="M84" i="1"/>
  <c r="M146" i="1"/>
  <c r="M295" i="1"/>
  <c r="M244" i="1"/>
  <c r="M126" i="1"/>
  <c r="M62" i="1"/>
  <c r="M224" i="1"/>
  <c r="M107" i="1"/>
  <c r="M75" i="1"/>
  <c r="M119" i="1"/>
  <c r="M249" i="1"/>
  <c r="M83" i="1"/>
  <c r="M145" i="1"/>
  <c r="M294" i="1"/>
  <c r="M277" i="1"/>
  <c r="M260" i="1"/>
  <c r="M243" i="1"/>
  <c r="M226" i="1"/>
  <c r="M209" i="1"/>
  <c r="M192" i="1"/>
  <c r="M175" i="1"/>
  <c r="M158" i="1"/>
  <c r="M141" i="1"/>
  <c r="M125" i="1"/>
  <c r="M109" i="1"/>
  <c r="M93" i="1"/>
  <c r="M77" i="1"/>
  <c r="M61" i="1"/>
  <c r="M293" i="1"/>
  <c r="M276" i="1"/>
  <c r="M259" i="1"/>
  <c r="M242" i="1"/>
  <c r="M225" i="1"/>
  <c r="M208" i="1"/>
  <c r="M191" i="1"/>
  <c r="M174" i="1"/>
  <c r="M157" i="1"/>
  <c r="M140" i="1"/>
  <c r="M124" i="1"/>
  <c r="M108" i="1"/>
  <c r="M92" i="1"/>
  <c r="M60" i="1"/>
  <c r="M275" i="1"/>
  <c r="M190" i="1"/>
  <c r="M155" i="1"/>
  <c r="M118" i="1"/>
  <c r="M251" i="1"/>
  <c r="M199" i="1"/>
  <c r="M68" i="1"/>
  <c r="M76" i="1"/>
  <c r="M207" i="1"/>
  <c r="M91" i="1"/>
  <c r="M270" i="1"/>
  <c r="M70" i="1"/>
  <c r="M282" i="1"/>
  <c r="M114" i="1"/>
  <c r="M281" i="1"/>
  <c r="M162" i="1"/>
  <c r="M139" i="1"/>
  <c r="M150" i="1"/>
  <c r="M232" i="1"/>
  <c r="M131" i="1"/>
  <c r="M66" i="1"/>
  <c r="M129" i="1"/>
  <c r="M291" i="1"/>
  <c r="M274" i="1"/>
  <c r="M257" i="1"/>
  <c r="M240" i="1"/>
  <c r="M223" i="1"/>
  <c r="M206" i="1"/>
  <c r="M189" i="1"/>
  <c r="M171" i="1"/>
  <c r="M154" i="1"/>
  <c r="M138" i="1"/>
  <c r="M122" i="1"/>
  <c r="M106" i="1"/>
  <c r="M90" i="1"/>
  <c r="M74" i="1"/>
  <c r="M58" i="1"/>
  <c r="M71" i="1"/>
  <c r="M235" i="1"/>
  <c r="M134" i="1"/>
  <c r="M217" i="1"/>
  <c r="M101" i="1"/>
  <c r="M250" i="1"/>
  <c r="M165" i="1"/>
  <c r="M100" i="1"/>
  <c r="M266" i="1"/>
  <c r="M147" i="1"/>
  <c r="M82" i="1"/>
  <c r="M264" i="1"/>
  <c r="M97" i="1"/>
  <c r="M290" i="1"/>
  <c r="M273" i="1"/>
  <c r="M256" i="1"/>
  <c r="M239" i="1"/>
  <c r="M222" i="1"/>
  <c r="M205" i="1"/>
  <c r="M187" i="1"/>
  <c r="M170" i="1"/>
  <c r="M153" i="1"/>
  <c r="M137" i="1"/>
  <c r="M121" i="1"/>
  <c r="M105" i="1"/>
  <c r="M89" i="1"/>
  <c r="M73" i="1"/>
  <c r="M57" i="1"/>
  <c r="M272" i="1"/>
  <c r="M221" i="1"/>
  <c r="M169" i="1"/>
  <c r="M136" i="1"/>
  <c r="M88" i="1"/>
  <c r="M56" i="1"/>
  <c r="M201" i="1"/>
  <c r="M86" i="1"/>
  <c r="M183" i="1"/>
  <c r="M69" i="1"/>
  <c r="M163" i="1"/>
  <c r="M289" i="1"/>
  <c r="M255" i="1"/>
  <c r="M238" i="1"/>
  <c r="M203" i="1"/>
  <c r="M186" i="1"/>
  <c r="M152" i="1"/>
  <c r="M120" i="1"/>
  <c r="M104" i="1"/>
  <c r="M72" i="1"/>
  <c r="M288" i="1"/>
  <c r="M254" i="1"/>
  <c r="M237" i="1"/>
  <c r="M185" i="1"/>
  <c r="M168" i="1"/>
  <c r="M135" i="1"/>
  <c r="M103" i="1"/>
  <c r="M218" i="1"/>
  <c r="M149" i="1"/>
  <c r="M233" i="1"/>
  <c r="M132" i="1"/>
  <c r="M181" i="1"/>
  <c r="M130" i="1"/>
  <c r="M271" i="1"/>
  <c r="M219" i="1"/>
  <c r="M202" i="1"/>
  <c r="M151" i="1"/>
  <c r="M87" i="1"/>
  <c r="M102" i="1"/>
  <c r="M200" i="1"/>
  <c r="M216" i="1"/>
  <c r="M231" i="1"/>
  <c r="M287" i="1"/>
  <c r="M167" i="1"/>
  <c r="M85" i="1"/>
  <c r="M164" i="1"/>
  <c r="M180" i="1"/>
  <c r="M286" i="1"/>
  <c r="M269" i="1"/>
  <c r="M234" i="1"/>
  <c r="M166" i="1"/>
  <c r="M182" i="1"/>
  <c r="M215" i="1"/>
  <c r="M115" i="1"/>
  <c r="M197" i="1"/>
  <c r="M247" i="1"/>
  <c r="M81" i="1"/>
  <c r="M116" i="1"/>
  <c r="M283" i="1"/>
  <c r="M67" i="1"/>
  <c r="M214" i="1"/>
  <c r="M98" i="1"/>
  <c r="M179" i="1"/>
  <c r="M198" i="1"/>
  <c r="M99" i="1"/>
  <c r="M230" i="1"/>
  <c r="M265" i="1"/>
  <c r="M196" i="1"/>
  <c r="M113" i="1"/>
  <c r="K137" i="1" l="1"/>
  <c r="K144" i="1"/>
  <c r="K142" i="1"/>
  <c r="K140" i="1"/>
  <c r="K138" i="1"/>
  <c r="K145" i="1"/>
  <c r="K143" i="1"/>
  <c r="K136" i="1"/>
  <c r="K141" i="1"/>
  <c r="K139" i="1"/>
  <c r="K146" i="1"/>
  <c r="K263" i="1"/>
  <c r="K259" i="1"/>
  <c r="K266" i="1"/>
  <c r="K262" i="1"/>
  <c r="K258" i="1"/>
  <c r="K265" i="1"/>
  <c r="K261" i="1"/>
  <c r="K257" i="1"/>
  <c r="K264" i="1"/>
  <c r="K260" i="1"/>
  <c r="K256" i="1"/>
  <c r="L170" i="1"/>
  <c r="L176" i="1"/>
  <c r="L173" i="1"/>
  <c r="L166" i="1"/>
  <c r="L169" i="1"/>
  <c r="L172" i="1"/>
  <c r="L175" i="1"/>
  <c r="L168" i="1"/>
  <c r="L171" i="1"/>
  <c r="L174" i="1"/>
  <c r="L167" i="1"/>
  <c r="L252" i="1"/>
  <c r="L248" i="1"/>
  <c r="L255" i="1"/>
  <c r="L251" i="1"/>
  <c r="L247" i="1"/>
  <c r="L254" i="1"/>
  <c r="L250" i="1"/>
  <c r="L246" i="1"/>
  <c r="L253" i="1"/>
  <c r="L249" i="1"/>
  <c r="L256" i="1"/>
  <c r="L71" i="1"/>
  <c r="L76" i="1"/>
  <c r="L67" i="1"/>
  <c r="L74" i="1"/>
  <c r="L68" i="1"/>
  <c r="L69" i="1"/>
  <c r="L73" i="1"/>
  <c r="L70" i="1"/>
  <c r="L66" i="1"/>
  <c r="L75" i="1"/>
  <c r="L72" i="1"/>
  <c r="K161" i="1"/>
  <c r="K164" i="1"/>
  <c r="K157" i="1"/>
  <c r="K166" i="1"/>
  <c r="K160" i="1"/>
  <c r="K163" i="1"/>
  <c r="K156" i="1"/>
  <c r="H156" i="1" s="1"/>
  <c r="K159" i="1"/>
  <c r="K162" i="1"/>
  <c r="K165" i="1"/>
  <c r="K158" i="1"/>
  <c r="K199" i="1"/>
  <c r="K206" i="1"/>
  <c r="K202" i="1"/>
  <c r="K198" i="1"/>
  <c r="K205" i="1"/>
  <c r="K201" i="1"/>
  <c r="K197" i="1"/>
  <c r="K204" i="1"/>
  <c r="K200" i="1"/>
  <c r="K196" i="1"/>
  <c r="H196" i="1" s="1"/>
  <c r="K203" i="1"/>
  <c r="L113" i="1"/>
  <c r="L116" i="1"/>
  <c r="L111" i="1"/>
  <c r="L109" i="1"/>
  <c r="L107" i="1"/>
  <c r="L114" i="1"/>
  <c r="L112" i="1"/>
  <c r="L110" i="1"/>
  <c r="L108" i="1"/>
  <c r="L115" i="1"/>
  <c r="L106" i="1"/>
  <c r="L275" i="1"/>
  <c r="L271" i="1"/>
  <c r="L267" i="1"/>
  <c r="L274" i="1"/>
  <c r="L270" i="1"/>
  <c r="L266" i="1"/>
  <c r="L273" i="1"/>
  <c r="L269" i="1"/>
  <c r="L276" i="1"/>
  <c r="L272" i="1"/>
  <c r="L268" i="1"/>
  <c r="L132" i="1"/>
  <c r="L130" i="1"/>
  <c r="L128" i="1"/>
  <c r="L135" i="1"/>
  <c r="L126" i="1"/>
  <c r="L133" i="1"/>
  <c r="L131" i="1"/>
  <c r="L136" i="1"/>
  <c r="L129" i="1"/>
  <c r="L127" i="1"/>
  <c r="L134" i="1"/>
  <c r="K286" i="1"/>
  <c r="H286" i="1" s="1"/>
  <c r="K282" i="1"/>
  <c r="K278" i="1"/>
  <c r="K285" i="1"/>
  <c r="K281" i="1"/>
  <c r="K277" i="1"/>
  <c r="K284" i="1"/>
  <c r="K280" i="1"/>
  <c r="K276" i="1"/>
  <c r="H276" i="1" s="1"/>
  <c r="K283" i="1"/>
  <c r="K279" i="1"/>
  <c r="L294" i="1"/>
  <c r="L290" i="1"/>
  <c r="L286" i="1"/>
  <c r="L293" i="1"/>
  <c r="L289" i="1"/>
  <c r="L296" i="1"/>
  <c r="L292" i="1"/>
  <c r="L288" i="1"/>
  <c r="L295" i="1"/>
  <c r="H296" i="1" s="1"/>
  <c r="L291" i="1"/>
  <c r="L287" i="1"/>
  <c r="L92" i="1"/>
  <c r="L90" i="1"/>
  <c r="L88" i="1"/>
  <c r="L95" i="1"/>
  <c r="L86" i="1"/>
  <c r="L93" i="1"/>
  <c r="L91" i="1"/>
  <c r="L96" i="1"/>
  <c r="L89" i="1"/>
  <c r="L87" i="1"/>
  <c r="L94" i="1"/>
  <c r="K179" i="1"/>
  <c r="K176" i="1"/>
  <c r="K182" i="1"/>
  <c r="K185" i="1"/>
  <c r="K178" i="1"/>
  <c r="K181" i="1"/>
  <c r="K184" i="1"/>
  <c r="K177" i="1"/>
  <c r="K180" i="1"/>
  <c r="K186" i="1"/>
  <c r="K183" i="1"/>
  <c r="K244" i="1"/>
  <c r="K240" i="1"/>
  <c r="K236" i="1"/>
  <c r="H236" i="1" s="1"/>
  <c r="K243" i="1"/>
  <c r="K239" i="1"/>
  <c r="K246" i="1"/>
  <c r="H246" i="1" s="1"/>
  <c r="K242" i="1"/>
  <c r="K238" i="1"/>
  <c r="K245" i="1"/>
  <c r="K241" i="1"/>
  <c r="K237" i="1"/>
  <c r="L233" i="1"/>
  <c r="L229" i="1"/>
  <c r="L236" i="1"/>
  <c r="L232" i="1"/>
  <c r="L228" i="1"/>
  <c r="L235" i="1"/>
  <c r="L231" i="1"/>
  <c r="L227" i="1"/>
  <c r="L234" i="1"/>
  <c r="L230" i="1"/>
  <c r="L226" i="1"/>
  <c r="L189" i="1"/>
  <c r="L192" i="1"/>
  <c r="L195" i="1"/>
  <c r="L188" i="1"/>
  <c r="L191" i="1"/>
  <c r="L194" i="1"/>
  <c r="L187" i="1"/>
  <c r="L190" i="1"/>
  <c r="L196" i="1"/>
  <c r="L193" i="1"/>
  <c r="L186" i="1"/>
  <c r="K118" i="1"/>
  <c r="K125" i="1"/>
  <c r="K123" i="1"/>
  <c r="K116" i="1"/>
  <c r="H116" i="1" s="1"/>
  <c r="K121" i="1"/>
  <c r="K126" i="1"/>
  <c r="K119" i="1"/>
  <c r="K117" i="1"/>
  <c r="K124" i="1"/>
  <c r="K122" i="1"/>
  <c r="K120" i="1"/>
  <c r="K106" i="1"/>
  <c r="H106" i="1" s="1"/>
  <c r="K99" i="1"/>
  <c r="K97" i="1"/>
  <c r="K104" i="1"/>
  <c r="K102" i="1"/>
  <c r="K100" i="1"/>
  <c r="K98" i="1"/>
  <c r="K105" i="1"/>
  <c r="K103" i="1"/>
  <c r="K96" i="1"/>
  <c r="H96" i="1" s="1"/>
  <c r="K101" i="1"/>
  <c r="L214" i="1"/>
  <c r="L210" i="1"/>
  <c r="L206" i="1"/>
  <c r="L213" i="1"/>
  <c r="L209" i="1"/>
  <c r="L216" i="1"/>
  <c r="L212" i="1"/>
  <c r="L208" i="1"/>
  <c r="L215" i="1"/>
  <c r="L211" i="1"/>
  <c r="L207" i="1"/>
  <c r="K225" i="1"/>
  <c r="K221" i="1"/>
  <c r="K217" i="1"/>
  <c r="K224" i="1"/>
  <c r="K220" i="1"/>
  <c r="K216" i="1"/>
  <c r="K223" i="1"/>
  <c r="K219" i="1"/>
  <c r="K226" i="1"/>
  <c r="K222" i="1"/>
  <c r="K218" i="1"/>
  <c r="K85" i="1"/>
  <c r="K83" i="1"/>
  <c r="K76" i="1"/>
  <c r="K81" i="1"/>
  <c r="K86" i="1"/>
  <c r="H86" i="1" s="1"/>
  <c r="K79" i="1"/>
  <c r="K78" i="1"/>
  <c r="K80" i="1"/>
  <c r="K82" i="1"/>
  <c r="K77" i="1"/>
  <c r="K84" i="1"/>
  <c r="L151" i="1"/>
  <c r="L149" i="1"/>
  <c r="L147" i="1"/>
  <c r="L154" i="1"/>
  <c r="L156" i="1"/>
  <c r="L152" i="1"/>
  <c r="L150" i="1"/>
  <c r="L148" i="1"/>
  <c r="L155" i="1"/>
  <c r="L146" i="1"/>
  <c r="L153" i="1"/>
  <c r="K60" i="1"/>
  <c r="K62" i="1"/>
  <c r="K56" i="1"/>
  <c r="K66" i="1"/>
  <c r="K65" i="1"/>
  <c r="K63" i="1"/>
  <c r="K61" i="1"/>
  <c r="K59" i="1"/>
  <c r="K57" i="1"/>
  <c r="H56" i="1"/>
  <c r="K58" i="1"/>
  <c r="K64" i="1"/>
  <c r="M297" i="1"/>
  <c r="H266" i="1" l="1"/>
  <c r="H166" i="1"/>
  <c r="H146" i="1"/>
  <c r="H186" i="1"/>
  <c r="H136" i="1"/>
  <c r="H256" i="1"/>
  <c r="H226" i="1"/>
  <c r="H206" i="1"/>
  <c r="H216" i="1"/>
  <c r="H76" i="1"/>
  <c r="H66" i="1"/>
  <c r="H297" i="1" s="1"/>
  <c r="H126" i="1"/>
  <c r="H176" i="1"/>
  <c r="I116" i="1" l="1"/>
  <c r="I166" i="1"/>
  <c r="I216" i="1"/>
  <c r="E171" i="1"/>
  <c r="E172" i="1" s="1"/>
</calcChain>
</file>

<file path=xl/comments1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 shape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 shapeId="0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sharedStrings.xml><?xml version="1.0" encoding="utf-8"?>
<sst xmlns="http://schemas.openxmlformats.org/spreadsheetml/2006/main" count="123" uniqueCount="97">
  <si>
    <r>
      <t>공 정 능 력 평 가 표</t>
    </r>
    <r>
      <rPr>
        <sz val="1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Process  Capability Evaluation
( 군내변동 평가 )</t>
    </r>
    <phoneticPr fontId="5" type="noConversion"/>
  </si>
  <si>
    <r>
      <t xml:space="preserve">작  성
</t>
    </r>
    <r>
      <rPr>
        <sz val="8"/>
        <rFont val="돋움"/>
        <family val="3"/>
        <charset val="129"/>
      </rPr>
      <t>Prepared</t>
    </r>
    <phoneticPr fontId="5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</si>
  <si>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5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</si>
  <si>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5" type="noConversion"/>
  </si>
  <si>
    <t>개별치 연속그래프 ( Run Chart )</t>
  </si>
  <si>
    <t>/</t>
    <phoneticPr fontId="5" type="noConversion"/>
  </si>
  <si>
    <r>
      <t xml:space="preserve">공  정  명
</t>
    </r>
    <r>
      <rPr>
        <sz val="9"/>
        <rFont val="돋움"/>
        <family val="3"/>
        <charset val="129"/>
      </rPr>
      <t>Process Name</t>
    </r>
    <phoneticPr fontId="5" type="noConversion"/>
  </si>
  <si>
    <r>
      <t xml:space="preserve">측정항목
</t>
    </r>
    <r>
      <rPr>
        <sz val="9"/>
        <rFont val="돋움"/>
        <family val="3"/>
        <charset val="129"/>
      </rPr>
      <t>Part No</t>
    </r>
    <phoneticPr fontId="5" type="noConversion"/>
  </si>
  <si>
    <r>
      <t>품 명</t>
    </r>
    <r>
      <rPr>
        <sz val="9"/>
        <rFont val="돋움"/>
        <family val="3"/>
        <charset val="129"/>
      </rPr>
      <t xml:space="preserve">
Part Name</t>
    </r>
    <phoneticPr fontId="5" type="noConversion"/>
  </si>
  <si>
    <r>
      <t xml:space="preserve">측정자
</t>
    </r>
    <r>
      <rPr>
        <sz val="9"/>
        <rFont val="돋움"/>
        <family val="3"/>
        <charset val="129"/>
      </rPr>
      <t>Evaluator</t>
    </r>
    <phoneticPr fontId="5" type="noConversion"/>
  </si>
  <si>
    <r>
      <t xml:space="preserve">평가일자
</t>
    </r>
    <r>
      <rPr>
        <sz val="9"/>
        <rFont val="돋움"/>
        <family val="3"/>
        <charset val="129"/>
      </rPr>
      <t>Date</t>
    </r>
    <phoneticPr fontId="5" type="noConversion"/>
  </si>
  <si>
    <r>
      <rPr>
        <b/>
        <sz val="9"/>
        <rFont val="돋움"/>
        <family val="3"/>
        <charset val="129"/>
      </rPr>
      <t>샘플링수</t>
    </r>
    <r>
      <rPr>
        <sz val="9"/>
        <rFont val="돋움"/>
        <family val="3"/>
        <charset val="129"/>
      </rPr>
      <t xml:space="preserve">
Sample N</t>
    </r>
    <phoneticPr fontId="5" type="noConversion"/>
  </si>
  <si>
    <r>
      <t>검사항목</t>
    </r>
    <r>
      <rPr>
        <sz val="9"/>
        <rFont val="돋움"/>
        <family val="3"/>
        <charset val="129"/>
      </rPr>
      <t xml:space="preserve">
Evaluation Item</t>
    </r>
    <phoneticPr fontId="5" type="noConversion"/>
  </si>
  <si>
    <r>
      <t>계측기명</t>
    </r>
    <r>
      <rPr>
        <sz val="9"/>
        <rFont val="돋움"/>
        <family val="3"/>
        <charset val="129"/>
      </rPr>
      <t xml:space="preserve">
Measuring Inst.</t>
    </r>
    <phoneticPr fontId="5" type="noConversion"/>
  </si>
  <si>
    <r>
      <t>측정단위</t>
    </r>
    <r>
      <rPr>
        <sz val="9"/>
        <rFont val="돋움"/>
        <family val="3"/>
        <charset val="129"/>
      </rPr>
      <t xml:space="preserve">
Unit</t>
    </r>
    <phoneticPr fontId="5" type="noConversion"/>
  </si>
  <si>
    <r>
      <t>규 격</t>
    </r>
    <r>
      <rPr>
        <sz val="9"/>
        <rFont val="돋움"/>
        <family val="3"/>
        <charset val="129"/>
      </rPr>
      <t xml:space="preserve">
Specification</t>
    </r>
    <phoneticPr fontId="5" type="noConversion"/>
  </si>
  <si>
    <r>
      <t>규격상한</t>
    </r>
    <r>
      <rPr>
        <sz val="9"/>
        <rFont val="돋움"/>
        <family val="3"/>
        <charset val="129"/>
      </rPr>
      <t xml:space="preserve">
Upp.Tol</t>
    </r>
    <phoneticPr fontId="5" type="noConversion"/>
  </si>
  <si>
    <r>
      <t>규격하한</t>
    </r>
    <r>
      <rPr>
        <sz val="9"/>
        <rFont val="돋움"/>
        <family val="3"/>
        <charset val="129"/>
      </rPr>
      <t xml:space="preserve">
Low.Tol</t>
    </r>
    <phoneticPr fontId="5" type="noConversion"/>
  </si>
  <si>
    <r>
      <t>공차유형</t>
    </r>
    <r>
      <rPr>
        <sz val="9"/>
        <rFont val="돋움"/>
        <family val="3"/>
        <charset val="129"/>
      </rPr>
      <t xml:space="preserve">
Tol.Type</t>
    </r>
    <phoneticPr fontId="5" type="noConversion"/>
  </si>
  <si>
    <t>측정값</t>
  </si>
  <si>
    <t>Cpk판정기준 ( Standard )</t>
    <phoneticPr fontId="5" type="noConversion"/>
  </si>
  <si>
    <t>1~10</t>
    <phoneticPr fontId="5" type="noConversion"/>
  </si>
  <si>
    <t>1.67≤Cpk</t>
    <phoneticPr fontId="10" type="noConversion"/>
  </si>
  <si>
    <t>공정능력이
매우 충분함</t>
    <phoneticPr fontId="5" type="noConversion"/>
  </si>
  <si>
    <t>O.K</t>
    <phoneticPr fontId="5" type="noConversion"/>
  </si>
  <si>
    <t>11~20</t>
    <phoneticPr fontId="5" type="noConversion"/>
  </si>
  <si>
    <t>히스토 그램 ( Histogram )</t>
  </si>
  <si>
    <t>21~30</t>
    <phoneticPr fontId="5" type="noConversion"/>
  </si>
  <si>
    <t>1.67&gt;Cpk
≥1.33</t>
    <phoneticPr fontId="5" type="noConversion"/>
  </si>
  <si>
    <t>공정능력이
충분함</t>
    <phoneticPr fontId="5" type="noConversion"/>
  </si>
  <si>
    <t>31~40</t>
    <phoneticPr fontId="5" type="noConversion"/>
  </si>
  <si>
    <t>41~50</t>
    <phoneticPr fontId="5" type="noConversion"/>
  </si>
  <si>
    <t>1.33&gt;Cpk
≥1.00</t>
    <phoneticPr fontId="5" type="noConversion"/>
  </si>
  <si>
    <t>공정능력이 미흡하나, 양호함.</t>
    <phoneticPr fontId="5" type="noConversion"/>
  </si>
  <si>
    <t>N.G</t>
    <phoneticPr fontId="5" type="noConversion"/>
  </si>
  <si>
    <t>51~60</t>
    <phoneticPr fontId="5" type="noConversion"/>
  </si>
  <si>
    <t>61~70</t>
    <phoneticPr fontId="5" type="noConversion"/>
  </si>
  <si>
    <t>1.00&gt;Cpk
≥0.67</t>
    <phoneticPr fontId="5" type="noConversion"/>
  </si>
  <si>
    <t>공정능력이
부족함</t>
    <phoneticPr fontId="5" type="noConversion"/>
  </si>
  <si>
    <t>71~80</t>
    <phoneticPr fontId="5" type="noConversion"/>
  </si>
  <si>
    <t>81~90</t>
    <phoneticPr fontId="5" type="noConversion"/>
  </si>
  <si>
    <t>Cpk&lt;0.67</t>
    <phoneticPr fontId="5" type="noConversion"/>
  </si>
  <si>
    <t>공정능력이
매우 부족함.</t>
    <phoneticPr fontId="5" type="noConversion"/>
  </si>
  <si>
    <t>91~100</t>
    <phoneticPr fontId="5" type="noConversion"/>
  </si>
  <si>
    <t>Min</t>
    <phoneticPr fontId="5" type="noConversion"/>
  </si>
  <si>
    <t>Max</t>
    <phoneticPr fontId="5" type="noConversion"/>
  </si>
  <si>
    <t>Aver.</t>
    <phoneticPr fontId="5" type="noConversion"/>
  </si>
  <si>
    <t>Dev.</t>
    <phoneticPr fontId="5" type="noConversion"/>
  </si>
  <si>
    <t>추정불량율</t>
    <phoneticPr fontId="5" type="noConversion"/>
  </si>
  <si>
    <t>Cp</t>
    <phoneticPr fontId="5" type="noConversion"/>
  </si>
  <si>
    <t>Cpu</t>
    <phoneticPr fontId="5" type="noConversion"/>
  </si>
  <si>
    <t>Cpl</t>
    <phoneticPr fontId="5" type="noConversion"/>
  </si>
  <si>
    <t>Cpk</t>
    <phoneticPr fontId="5" type="noConversion"/>
  </si>
  <si>
    <t>판정결과 및 비고</t>
    <phoneticPr fontId="5" type="noConversion"/>
  </si>
  <si>
    <t>CpK</t>
  </si>
  <si>
    <t>(으)로 공정능력이 매우 충분함.</t>
  </si>
  <si>
    <t>Evaluation Data</t>
  </si>
  <si>
    <t>Minimum</t>
  </si>
  <si>
    <t>:</t>
  </si>
  <si>
    <t>Maximum</t>
  </si>
  <si>
    <t>Average</t>
  </si>
  <si>
    <t>Stnd.Dev</t>
  </si>
  <si>
    <t>Pp</t>
    <phoneticPr fontId="5" type="noConversion"/>
  </si>
  <si>
    <t>Ppk</t>
    <phoneticPr fontId="5" type="noConversion"/>
  </si>
  <si>
    <t>Ppu</t>
    <phoneticPr fontId="5" type="noConversion"/>
  </si>
  <si>
    <t>Ppl</t>
    <phoneticPr fontId="5" type="noConversion"/>
  </si>
  <si>
    <t>Up ppm</t>
    <phoneticPr fontId="5" type="noConversion"/>
  </si>
  <si>
    <t>:</t>
    <phoneticPr fontId="5" type="noConversion"/>
  </si>
  <si>
    <t>low ppm</t>
    <phoneticPr fontId="5" type="noConversion"/>
  </si>
  <si>
    <t>Total ppm</t>
    <phoneticPr fontId="5" type="noConversion"/>
  </si>
  <si>
    <t>AverageA</t>
  </si>
  <si>
    <t>HistoRange</t>
  </si>
  <si>
    <t>HistoIntSu</t>
  </si>
  <si>
    <t>Title</t>
  </si>
  <si>
    <t xml:space="preserve">Process Name </t>
  </si>
  <si>
    <t>Process Number</t>
  </si>
  <si>
    <t>Part Name</t>
  </si>
  <si>
    <t>Eval.Item</t>
  </si>
  <si>
    <t>Spec</t>
  </si>
  <si>
    <t>Meas Inst</t>
  </si>
  <si>
    <t>Upp.Tol</t>
  </si>
  <si>
    <t>Low.Tol</t>
  </si>
  <si>
    <t>Tol.Type</t>
  </si>
  <si>
    <t>Unit</t>
  </si>
  <si>
    <t>Evaluator</t>
  </si>
  <si>
    <t>Date</t>
  </si>
  <si>
    <t>조건1</t>
  </si>
  <si>
    <t>문자열확인</t>
  </si>
  <si>
    <t>오류탐색1</t>
  </si>
  <si>
    <t>오류탐색2</t>
  </si>
  <si>
    <t>오류탐색3</t>
  </si>
  <si>
    <t>오류탐색4</t>
  </si>
  <si>
    <t>-----------</t>
    <phoneticPr fontId="5" type="noConversion"/>
  </si>
  <si>
    <t>오류합계</t>
  </si>
  <si>
    <t>오류합계2</t>
  </si>
  <si>
    <t>양식오류1</t>
  </si>
  <si>
    <t>양식오류2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</si>
</sst>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00_ "/>
    <numFmt numFmtId="177" formatCode="yyyy\.\ mm\.\ dd"/>
    <numFmt numFmtId="178" formatCode="0.0_ "/>
    <numFmt numFmtId="179" formatCode="0.000"/>
    <numFmt numFmtId="180" formatCode="#,##0&quot;ppm&quot;"/>
    <numFmt numFmtId="181" formatCode="0.00_ "/>
    <numFmt numFmtId="182" formatCode="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b/>
      <sz val="8"/>
      <name val="돋움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sz val="12"/>
      <name val="굴림"/>
      <family val="3"/>
      <charset val="129"/>
    </font>
    <font>
      <b/>
      <sz val="12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2" fillId="0" borderId="0" applyFont="0" applyFill="0" applyBorder="0" applyAlignment="0" applyProtection="0"/>
  </cellStyleXfs>
  <cellXfs count="119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5" xfId="1" applyFont="1" applyBorder="1" applyAlignment="1" applyProtection="1">
      <alignment vertical="center"/>
    </xf>
    <xf numFmtId="0" fontId="1" fillId="0" borderId="6" xfId="1" applyFont="1" applyBorder="1" applyAlignment="1" applyProtection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9" xfId="1" applyFont="1" applyBorder="1" applyAlignment="1" applyProtection="1">
      <alignment vertical="center"/>
    </xf>
    <xf numFmtId="0" fontId="1" fillId="0" borderId="17" xfId="1" applyFont="1" applyBorder="1" applyAlignment="1" applyProtection="1">
      <alignment vertical="center"/>
    </xf>
    <xf numFmtId="0" fontId="6" fillId="0" borderId="13" xfId="1" applyFont="1" applyBorder="1" applyAlignment="1" applyProtection="1">
      <alignment horizontal="centerContinuous" vertical="center"/>
    </xf>
    <xf numFmtId="0" fontId="1" fillId="0" borderId="16" xfId="1" applyFont="1" applyBorder="1" applyAlignment="1" applyProtection="1">
      <alignment horizontal="centerContinuous" vertical="center"/>
    </xf>
    <xf numFmtId="0" fontId="7" fillId="0" borderId="7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horizontal="center" vertical="center"/>
    </xf>
    <xf numFmtId="0" fontId="9" fillId="0" borderId="13" xfId="1" applyFont="1" applyBorder="1" applyAlignment="1" applyProtection="1">
      <alignment horizontal="centerContinuous" vertical="center"/>
    </xf>
    <xf numFmtId="0" fontId="9" fillId="0" borderId="16" xfId="1" applyFont="1" applyBorder="1" applyAlignment="1" applyProtection="1">
      <alignment horizontal="centerContinuous" vertical="center"/>
    </xf>
    <xf numFmtId="178" fontId="5" fillId="0" borderId="7" xfId="0" applyNumberFormat="1" applyFont="1" applyBorder="1" applyAlignment="1">
      <alignment horizontal="center" vertical="center" shrinkToFit="1"/>
    </xf>
    <xf numFmtId="178" fontId="5" fillId="0" borderId="7" xfId="1" applyNumberFormat="1" applyFont="1" applyBorder="1" applyAlignment="1" applyProtection="1">
      <alignment horizontal="center" vertical="center"/>
      <protection locked="0"/>
    </xf>
    <xf numFmtId="178" fontId="5" fillId="0" borderId="13" xfId="1" applyNumberFormat="1" applyFont="1" applyBorder="1" applyAlignment="1" applyProtection="1">
      <alignment horizontal="center" vertical="center"/>
      <protection locked="0"/>
    </xf>
    <xf numFmtId="178" fontId="5" fillId="0" borderId="8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Continuous" vertical="center"/>
    </xf>
    <xf numFmtId="179" fontId="5" fillId="0" borderId="0" xfId="1" applyNumberFormat="1" applyFont="1" applyBorder="1" applyAlignment="1" applyProtection="1">
      <alignment horizontal="center" vertical="center"/>
    </xf>
    <xf numFmtId="0" fontId="11" fillId="3" borderId="7" xfId="1" applyFont="1" applyFill="1" applyBorder="1" applyAlignment="1" applyProtection="1">
      <alignment horizontal="center" vertical="center" wrapText="1"/>
    </xf>
    <xf numFmtId="181" fontId="11" fillId="0" borderId="36" xfId="1" applyNumberFormat="1" applyFont="1" applyBorder="1" applyAlignment="1" applyProtection="1">
      <alignment vertical="center"/>
      <protection locked="0"/>
    </xf>
    <xf numFmtId="181" fontId="11" fillId="0" borderId="34" xfId="1" applyNumberFormat="1" applyFont="1" applyBorder="1" applyAlignment="1" applyProtection="1">
      <alignment vertical="center"/>
      <protection locked="0"/>
    </xf>
    <xf numFmtId="181" fontId="11" fillId="0" borderId="37" xfId="1" applyNumberFormat="1" applyFont="1" applyBorder="1" applyAlignment="1" applyProtection="1">
      <alignment vertical="center"/>
      <protection locked="0"/>
    </xf>
    <xf numFmtId="0" fontId="1" fillId="0" borderId="38" xfId="1" applyFont="1" applyBorder="1" applyAlignment="1" applyProtection="1">
      <alignment vertical="center"/>
    </xf>
    <xf numFmtId="0" fontId="1" fillId="0" borderId="39" xfId="1" applyFont="1" applyBorder="1" applyAlignment="1" applyProtection="1">
      <alignment vertical="center"/>
    </xf>
    <xf numFmtId="0" fontId="1" fillId="0" borderId="40" xfId="1" applyFont="1" applyBorder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horizontal="right" vertical="center"/>
    </xf>
    <xf numFmtId="176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Fill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179" fontId="7" fillId="0" borderId="0" xfId="1" applyNumberFormat="1" applyFont="1" applyAlignment="1" applyProtection="1">
      <alignment vertical="center"/>
    </xf>
    <xf numFmtId="182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Alignment="1" applyProtection="1">
      <alignment vertical="center"/>
    </xf>
    <xf numFmtId="176" fontId="7" fillId="0" borderId="0" xfId="1" applyNumberFormat="1" applyFont="1" applyAlignment="1" applyProtection="1">
      <alignment vertical="center"/>
    </xf>
    <xf numFmtId="182" fontId="7" fillId="0" borderId="0" xfId="1" applyNumberFormat="1" applyFont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13" fillId="3" borderId="33" xfId="1" applyFont="1" applyFill="1" applyBorder="1" applyAlignment="1" applyProtection="1">
      <alignment horizontal="center" vertical="center"/>
    </xf>
    <xf numFmtId="0" fontId="13" fillId="3" borderId="34" xfId="1" applyFont="1" applyFill="1" applyBorder="1" applyAlignment="1" applyProtection="1">
      <alignment horizontal="center" vertical="center"/>
    </xf>
    <xf numFmtId="0" fontId="13" fillId="3" borderId="35" xfId="1" applyFont="1" applyFill="1" applyBorder="1" applyAlignment="1" applyProtection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/>
    </xf>
    <xf numFmtId="180" fontId="11" fillId="0" borderId="13" xfId="2" applyNumberFormat="1" applyFont="1" applyBorder="1" applyAlignment="1" applyProtection="1">
      <alignment horizontal="center" vertical="center"/>
    </xf>
    <xf numFmtId="180" fontId="11" fillId="0" borderId="14" xfId="2" applyNumberFormat="1" applyFont="1" applyBorder="1" applyAlignment="1" applyProtection="1">
      <alignment horizontal="center" vertical="center"/>
    </xf>
    <xf numFmtId="180" fontId="11" fillId="0" borderId="15" xfId="2" applyNumberFormat="1" applyFont="1" applyBorder="1" applyAlignment="1" applyProtection="1">
      <alignment horizontal="center" vertical="center"/>
    </xf>
    <xf numFmtId="0" fontId="13" fillId="3" borderId="12" xfId="1" applyFont="1" applyFill="1" applyBorder="1" applyAlignment="1" applyProtection="1">
      <alignment horizontal="center" vertical="center"/>
    </xf>
    <xf numFmtId="0" fontId="13" fillId="3" borderId="7" xfId="1" applyFont="1" applyFill="1" applyBorder="1" applyAlignment="1" applyProtection="1">
      <alignment horizontal="center" vertical="center"/>
    </xf>
    <xf numFmtId="181" fontId="13" fillId="0" borderId="7" xfId="1" applyNumberFormat="1" applyFont="1" applyBorder="1" applyAlignment="1" applyProtection="1">
      <alignment horizontal="center" vertical="center"/>
    </xf>
    <xf numFmtId="181" fontId="1" fillId="0" borderId="7" xfId="1" applyNumberFormat="1" applyFont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181" fontId="13" fillId="2" borderId="7" xfId="1" applyNumberFormat="1" applyFont="1" applyFill="1" applyBorder="1" applyAlignment="1" applyProtection="1">
      <alignment horizontal="center" vertical="center"/>
    </xf>
    <xf numFmtId="181" fontId="13" fillId="2" borderId="8" xfId="1" applyNumberFormat="1" applyFont="1" applyFill="1" applyBorder="1" applyAlignment="1" applyProtection="1">
      <alignment horizontal="center" vertical="center"/>
    </xf>
    <xf numFmtId="0" fontId="11" fillId="3" borderId="12" xfId="1" applyFont="1" applyFill="1" applyBorder="1" applyAlignment="1" applyProtection="1">
      <alignment horizontal="center" vertical="center" wrapText="1"/>
    </xf>
    <xf numFmtId="0" fontId="11" fillId="3" borderId="7" xfId="1" applyFont="1" applyFill="1" applyBorder="1" applyAlignment="1" applyProtection="1">
      <alignment horizontal="center" vertical="center" wrapText="1"/>
    </xf>
    <xf numFmtId="178" fontId="1" fillId="0" borderId="7" xfId="1" applyNumberFormat="1" applyFont="1" applyBorder="1" applyAlignment="1" applyProtection="1">
      <alignment horizontal="center" vertical="center"/>
    </xf>
    <xf numFmtId="176" fontId="1" fillId="0" borderId="7" xfId="1" applyNumberFormat="1" applyFont="1" applyBorder="1" applyAlignment="1" applyProtection="1">
      <alignment horizontal="center" vertical="center"/>
    </xf>
    <xf numFmtId="176" fontId="8" fillId="3" borderId="7" xfId="1" applyNumberFormat="1" applyFont="1" applyFill="1" applyBorder="1" applyAlignment="1" applyProtection="1">
      <alignment horizontal="center" vertical="center" wrapText="1"/>
    </xf>
    <xf numFmtId="176" fontId="8" fillId="3" borderId="7" xfId="1" applyNumberFormat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 wrapText="1"/>
    </xf>
    <xf numFmtId="0" fontId="8" fillId="4" borderId="7" xfId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/>
    </xf>
    <xf numFmtId="0" fontId="5" fillId="4" borderId="23" xfId="1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4" borderId="26" xfId="1" applyFont="1" applyFill="1" applyBorder="1" applyAlignment="1" applyProtection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8" fillId="5" borderId="12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/>
    </xf>
    <xf numFmtId="0" fontId="8" fillId="5" borderId="12" xfId="1" applyFont="1" applyFill="1" applyBorder="1" applyAlignment="1" applyProtection="1">
      <alignment horizontal="center" vertical="center"/>
    </xf>
    <xf numFmtId="0" fontId="5" fillId="5" borderId="23" xfId="1" applyFont="1" applyFill="1" applyBorder="1" applyAlignment="1" applyProtection="1">
      <alignment horizontal="center" vertical="center" wrapText="1"/>
    </xf>
    <xf numFmtId="0" fontId="5" fillId="5" borderId="26" xfId="1" applyFont="1" applyFill="1" applyBorder="1" applyAlignment="1" applyProtection="1">
      <alignment horizontal="center" vertical="center"/>
    </xf>
    <xf numFmtId="0" fontId="8" fillId="5" borderId="8" xfId="1" applyFont="1" applyFill="1" applyBorder="1" applyAlignment="1" applyProtection="1">
      <alignment horizontal="center" vertical="center"/>
    </xf>
    <xf numFmtId="0" fontId="8" fillId="5" borderId="32" xfId="1" applyFont="1" applyFill="1" applyBorder="1" applyAlignment="1" applyProtection="1">
      <alignment horizontal="center" vertical="center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28" xfId="1" applyFont="1" applyFill="1" applyBorder="1" applyAlignment="1" applyProtection="1">
      <alignment horizontal="center" vertical="center" wrapText="1"/>
    </xf>
    <xf numFmtId="0" fontId="8" fillId="5" borderId="29" xfId="1" applyFont="1" applyFill="1" applyBorder="1" applyAlignment="1" applyProtection="1">
      <alignment horizontal="center" vertical="center" wrapText="1"/>
    </xf>
    <xf numFmtId="0" fontId="5" fillId="5" borderId="30" xfId="1" applyFont="1" applyFill="1" applyBorder="1" applyAlignment="1" applyProtection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3" borderId="7" xfId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 wrapText="1"/>
    </xf>
    <xf numFmtId="0" fontId="7" fillId="0" borderId="15" xfId="1" applyFont="1" applyBorder="1" applyAlignment="1" applyProtection="1">
      <alignment horizontal="center" vertical="center" wrapText="1"/>
    </xf>
    <xf numFmtId="0" fontId="8" fillId="4" borderId="18" xfId="1" applyFont="1" applyFill="1" applyBorder="1" applyAlignment="1" applyProtection="1">
      <alignment horizontal="center" vertical="center"/>
    </xf>
    <xf numFmtId="0" fontId="8" fillId="4" borderId="19" xfId="1" applyFont="1" applyFill="1" applyBorder="1" applyAlignment="1" applyProtection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</xf>
    <xf numFmtId="0" fontId="8" fillId="4" borderId="21" xfId="1" applyFont="1" applyFill="1" applyBorder="1" applyAlignment="1" applyProtection="1">
      <alignment horizontal="center" vertical="center"/>
    </xf>
    <xf numFmtId="0" fontId="8" fillId="4" borderId="22" xfId="1" applyFont="1" applyFill="1" applyBorder="1" applyAlignment="1" applyProtection="1">
      <alignment horizontal="center" vertical="center"/>
    </xf>
    <xf numFmtId="0" fontId="8" fillId="4" borderId="25" xfId="1" applyFont="1" applyFill="1" applyBorder="1" applyAlignment="1" applyProtection="1">
      <alignment horizontal="center" vertical="center"/>
    </xf>
    <xf numFmtId="0" fontId="8" fillId="4" borderId="8" xfId="1" applyFont="1" applyFill="1" applyBorder="1" applyAlignment="1" applyProtection="1">
      <alignment horizontal="center" vertical="center"/>
    </xf>
    <xf numFmtId="0" fontId="6" fillId="3" borderId="12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center" vertical="center"/>
      <protection locked="0"/>
    </xf>
    <xf numFmtId="178" fontId="7" fillId="0" borderId="7" xfId="1" applyNumberFormat="1" applyFont="1" applyBorder="1" applyAlignment="1" applyProtection="1">
      <alignment horizontal="center" vertical="center"/>
      <protection locked="0"/>
    </xf>
    <xf numFmtId="178" fontId="7" fillId="0" borderId="7" xfId="1" quotePrefix="1" applyNumberFormat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177" fontId="7" fillId="0" borderId="13" xfId="1" applyNumberFormat="1" applyFont="1" applyBorder="1" applyAlignment="1" applyProtection="1">
      <alignment horizontal="center" vertical="center" wrapText="1"/>
      <protection locked="0"/>
    </xf>
    <xf numFmtId="177" fontId="7" fillId="0" borderId="14" xfId="1" applyNumberFormat="1" applyFont="1" applyBorder="1" applyAlignment="1" applyProtection="1">
      <alignment horizontal="center" vertical="center"/>
      <protection locked="0"/>
    </xf>
    <xf numFmtId="177" fontId="7" fillId="0" borderId="16" xfId="1" applyNumberFormat="1" applyFont="1" applyBorder="1" applyAlignment="1" applyProtection="1">
      <alignment horizontal="center" vertical="center"/>
      <protection locked="0"/>
    </xf>
    <xf numFmtId="0" fontId="7" fillId="3" borderId="7" xfId="1" applyFont="1" applyFill="1" applyBorder="1" applyAlignment="1" applyProtection="1">
      <alignment horizontal="center" vertical="center" wrapText="1"/>
    </xf>
    <xf numFmtId="14" fontId="8" fillId="0" borderId="7" xfId="1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3" xfId="1" applyFont="1" applyFill="1" applyBorder="1" applyAlignment="1" applyProtection="1">
      <alignment horizontal="center" vertical="center" wrapText="1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1" applyFont="1" applyFill="1" applyBorder="1" applyAlignment="1" applyProtection="1">
      <alignment horizontal="center" vertical="center" wrapText="1" shrinkToFit="1"/>
      <protection locked="0"/>
    </xf>
    <xf numFmtId="0" fontId="6" fillId="0" borderId="4" xfId="0" applyFont="1" applyBorder="1" applyAlignment="1">
      <alignment horizontal="center" vertical="center" shrinkToFit="1"/>
    </xf>
    <xf numFmtId="176" fontId="7" fillId="0" borderId="2" xfId="1" applyNumberFormat="1" applyFont="1" applyFill="1" applyBorder="1" applyAlignment="1" applyProtection="1">
      <alignment horizontal="center"/>
    </xf>
    <xf numFmtId="0" fontId="8" fillId="0" borderId="7" xfId="1" applyFont="1" applyFill="1" applyBorder="1" applyAlignment="1" applyProtection="1">
      <alignment horizontal="center" vertical="center" wrapText="1"/>
    </xf>
    <xf numFmtId="0" fontId="8" fillId="0" borderId="7" xfId="1" applyFont="1" applyFill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7" fillId="0" borderId="13" xfId="1" applyFont="1" applyBorder="1" applyAlignment="1" applyProtection="1">
      <alignment horizontal="center" vertical="center"/>
      <protection locked="0"/>
    </xf>
    <xf numFmtId="0" fontId="7" fillId="0" borderId="15" xfId="1" applyFont="1" applyBorder="1" applyAlignment="1" applyProtection="1">
      <alignment horizontal="center" vertical="center"/>
      <protection locked="0"/>
    </xf>
  </cellXfs>
  <cellStyles count="3">
    <cellStyle name="쉼표 [0] 2" xfId="2"/>
    <cellStyle name="표준" xfId="0" builtinId="0"/>
    <cellStyle name="표준_Supplier APQP Forms_S32_36_Sep.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'7호기'!$C$56:$C$155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'7호기'!$E$56:$E$155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01504"/>
        <c:axId val="218802680"/>
      </c:lineChart>
      <c:catAx>
        <c:axId val="2188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0268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802680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015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797584"/>
        <c:axId val="218796016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97584"/>
        <c:axId val="218796016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96408"/>
        <c:axId val="218801112"/>
      </c:lineChart>
      <c:catAx>
        <c:axId val="218797584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796016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218796016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797584"/>
        <c:crosses val="autoZero"/>
        <c:crossBetween val="between"/>
        <c:minorUnit val="1"/>
      </c:valAx>
      <c:catAx>
        <c:axId val="218796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8801112"/>
        <c:crosses val="autoZero"/>
        <c:auto val="0"/>
        <c:lblAlgn val="ctr"/>
        <c:lblOffset val="100"/>
        <c:noMultiLvlLbl val="0"/>
      </c:catAx>
      <c:valAx>
        <c:axId val="2188011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879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'7호기'!$C$56:$C$155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'7호기'!$E$56:$E$155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97192"/>
        <c:axId val="218795624"/>
      </c:lineChart>
      <c:catAx>
        <c:axId val="21879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795624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795624"/>
        <c:scaling>
          <c:orientation val="minMax"/>
          <c:max val="42"/>
          <c:min val="3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7971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796800"/>
        <c:axId val="117956984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96800"/>
        <c:axId val="117956984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53848"/>
        <c:axId val="117955024"/>
      </c:lineChart>
      <c:catAx>
        <c:axId val="218796800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1795698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17956984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796800"/>
        <c:crosses val="autoZero"/>
        <c:crossBetween val="between"/>
        <c:minorUnit val="1"/>
      </c:valAx>
      <c:catAx>
        <c:axId val="117953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7955024"/>
        <c:crosses val="autoZero"/>
        <c:auto val="0"/>
        <c:lblAlgn val="ctr"/>
        <c:lblOffset val="100"/>
        <c:noMultiLvlLbl val="0"/>
      </c:catAx>
      <c:valAx>
        <c:axId val="117955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179538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abSelected="1" zoomScaleNormal="115" workbookViewId="0">
      <selection activeCell="O7" sqref="O7:Q7"/>
    </sheetView>
  </sheetViews>
  <sheetFormatPr defaultRowHeight="13.5" x14ac:dyDescent="0.1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 x14ac:dyDescent="0.2"/>
    <row r="2" spans="2:40" ht="25.5" customHeight="1" x14ac:dyDescent="0.15">
      <c r="B2" s="102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8" t="s">
        <v>1</v>
      </c>
      <c r="O2" s="109"/>
      <c r="P2" s="108" t="s">
        <v>2</v>
      </c>
      <c r="Q2" s="109"/>
      <c r="R2" s="110" t="s">
        <v>3</v>
      </c>
      <c r="S2" s="109"/>
      <c r="T2" s="111"/>
      <c r="V2" s="2"/>
      <c r="W2" s="112" t="s">
        <v>4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3"/>
    </row>
    <row r="3" spans="2:40" ht="14.1" customHeight="1" x14ac:dyDescent="0.1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13"/>
      <c r="O3" s="100"/>
      <c r="P3" s="113"/>
      <c r="Q3" s="100"/>
      <c r="R3" s="114"/>
      <c r="S3" s="100"/>
      <c r="T3" s="101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2:40" ht="14.1" customHeight="1" x14ac:dyDescent="0.1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0"/>
      <c r="O4" s="100"/>
      <c r="P4" s="100"/>
      <c r="Q4" s="100"/>
      <c r="R4" s="100"/>
      <c r="S4" s="100"/>
      <c r="T4" s="101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2:40" ht="13.5" customHeight="1" x14ac:dyDescent="0.1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0"/>
      <c r="O5" s="100"/>
      <c r="P5" s="100"/>
      <c r="Q5" s="100"/>
      <c r="R5" s="100"/>
      <c r="S5" s="100"/>
      <c r="T5" s="101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ht="25.5" customHeight="1" x14ac:dyDescent="0.15">
      <c r="B6" s="106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13" t="s">
        <v>5</v>
      </c>
      <c r="O6" s="100"/>
      <c r="P6" s="113" t="s">
        <v>5</v>
      </c>
      <c r="Q6" s="100"/>
      <c r="R6" s="99" t="s">
        <v>5</v>
      </c>
      <c r="S6" s="100"/>
      <c r="T6" s="101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2:40" ht="33" customHeight="1" x14ac:dyDescent="0.15">
      <c r="B7" s="90" t="s">
        <v>6</v>
      </c>
      <c r="C7" s="78"/>
      <c r="D7" s="78"/>
      <c r="E7" s="91"/>
      <c r="F7" s="91"/>
      <c r="G7" s="78" t="s">
        <v>7</v>
      </c>
      <c r="H7" s="78"/>
      <c r="I7" s="91"/>
      <c r="J7" s="91"/>
      <c r="K7" s="91"/>
      <c r="L7" s="78" t="s">
        <v>8</v>
      </c>
      <c r="M7" s="78"/>
      <c r="N7" s="78"/>
      <c r="O7" s="115"/>
      <c r="P7" s="115"/>
      <c r="Q7" s="115"/>
      <c r="R7" s="117"/>
      <c r="S7" s="116"/>
      <c r="T7" s="118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2:40" ht="33" customHeight="1" x14ac:dyDescent="0.15">
      <c r="B8" s="90" t="s">
        <v>9</v>
      </c>
      <c r="C8" s="78"/>
      <c r="D8" s="78"/>
      <c r="E8" s="91"/>
      <c r="F8" s="91"/>
      <c r="G8" s="91"/>
      <c r="H8" s="91"/>
      <c r="I8" s="78" t="s">
        <v>10</v>
      </c>
      <c r="J8" s="78"/>
      <c r="K8" s="78"/>
      <c r="L8" s="95"/>
      <c r="M8" s="96"/>
      <c r="N8" s="97"/>
      <c r="O8" s="98" t="s">
        <v>11</v>
      </c>
      <c r="P8" s="78"/>
      <c r="Q8" s="91"/>
      <c r="R8" s="91"/>
      <c r="S8" s="91"/>
      <c r="T8" s="9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2:40" ht="33" customHeight="1" x14ac:dyDescent="0.15">
      <c r="B9" s="90" t="s">
        <v>12</v>
      </c>
      <c r="C9" s="78"/>
      <c r="D9" s="78"/>
      <c r="E9" s="91"/>
      <c r="F9" s="91"/>
      <c r="G9" s="91"/>
      <c r="H9" s="91"/>
      <c r="I9" s="78" t="s">
        <v>13</v>
      </c>
      <c r="J9" s="78"/>
      <c r="K9" s="78"/>
      <c r="L9" s="91"/>
      <c r="M9" s="91"/>
      <c r="N9" s="91"/>
      <c r="O9" s="78" t="s">
        <v>14</v>
      </c>
      <c r="P9" s="78"/>
      <c r="Q9" s="91"/>
      <c r="R9" s="91"/>
      <c r="S9" s="91"/>
      <c r="T9" s="9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2:40" ht="33" customHeight="1" x14ac:dyDescent="0.15">
      <c r="B10" s="90" t="s">
        <v>15</v>
      </c>
      <c r="C10" s="78"/>
      <c r="D10" s="78"/>
      <c r="E10" s="91">
        <f>IF(I10="",M10,IF(M10="",I10,CONCATENATE(TEXT(M10,"0.000")," - ",TEXT(I10,"0.000"))))</f>
        <v>0</v>
      </c>
      <c r="F10" s="91"/>
      <c r="G10" s="78" t="s">
        <v>16</v>
      </c>
      <c r="H10" s="78"/>
      <c r="I10" s="92"/>
      <c r="J10" s="92"/>
      <c r="K10" s="78" t="s">
        <v>17</v>
      </c>
      <c r="L10" s="78"/>
      <c r="M10" s="93"/>
      <c r="N10" s="93"/>
      <c r="O10" s="78" t="s">
        <v>18</v>
      </c>
      <c r="P10" s="78"/>
      <c r="Q10" s="79"/>
      <c r="R10" s="80"/>
      <c r="S10" s="81" t="str">
        <f>IF(Q10="A","Both",IF(Q10="B","Under",IF(Q10="C","Over","#N/A")))</f>
        <v>#N/A</v>
      </c>
      <c r="T10" s="82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ht="5.0999999999999996" customHeight="1" thickBo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6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ht="26.25" customHeight="1" x14ac:dyDescent="0.15">
      <c r="B12" s="4"/>
      <c r="C12" s="8" t="s">
        <v>19</v>
      </c>
      <c r="D12" s="9"/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1">
        <v>10</v>
      </c>
      <c r="O12" s="83" t="s">
        <v>20</v>
      </c>
      <c r="P12" s="84"/>
      <c r="Q12" s="84"/>
      <c r="R12" s="84"/>
      <c r="S12" s="85"/>
      <c r="T12" s="6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ht="26.25" customHeight="1" x14ac:dyDescent="0.15">
      <c r="B13" s="4"/>
      <c r="C13" s="12" t="s">
        <v>21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6" t="s">
        <v>22</v>
      </c>
      <c r="P13" s="87"/>
      <c r="Q13" s="62" t="s">
        <v>23</v>
      </c>
      <c r="R13" s="63"/>
      <c r="S13" s="88" t="s">
        <v>24</v>
      </c>
      <c r="T13" s="6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ht="26.25" customHeight="1" x14ac:dyDescent="0.15">
      <c r="B14" s="4"/>
      <c r="C14" s="12" t="s">
        <v>25</v>
      </c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61"/>
      <c r="P14" s="60"/>
      <c r="Q14" s="64"/>
      <c r="R14" s="65"/>
      <c r="S14" s="89"/>
      <c r="T14" s="6"/>
      <c r="V14" s="4"/>
      <c r="W14" s="42" t="s">
        <v>26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6"/>
    </row>
    <row r="15" spans="2:40" ht="26.25" customHeight="1" x14ac:dyDescent="0.15">
      <c r="B15" s="4"/>
      <c r="C15" s="12" t="s">
        <v>27</v>
      </c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59" t="s">
        <v>28</v>
      </c>
      <c r="P15" s="60"/>
      <c r="Q15" s="62" t="s">
        <v>29</v>
      </c>
      <c r="R15" s="63"/>
      <c r="S15" s="89"/>
      <c r="T15" s="6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ht="26.25" customHeight="1" x14ac:dyDescent="0.15">
      <c r="B16" s="4"/>
      <c r="C16" s="12" t="s">
        <v>30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61"/>
      <c r="P16" s="60"/>
      <c r="Q16" s="64"/>
      <c r="R16" s="65"/>
      <c r="S16" s="89"/>
      <c r="T16" s="6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ht="26.25" customHeight="1" x14ac:dyDescent="0.15">
      <c r="B17" s="4"/>
      <c r="C17" s="12" t="s">
        <v>31</v>
      </c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66" t="s">
        <v>32</v>
      </c>
      <c r="P17" s="67"/>
      <c r="Q17" s="69" t="s">
        <v>33</v>
      </c>
      <c r="R17" s="63"/>
      <c r="S17" s="71" t="s">
        <v>34</v>
      </c>
      <c r="T17" s="6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ht="26.25" customHeight="1" x14ac:dyDescent="0.15">
      <c r="B18" s="4"/>
      <c r="C18" s="12" t="s">
        <v>35</v>
      </c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68"/>
      <c r="P18" s="67"/>
      <c r="Q18" s="70"/>
      <c r="R18" s="65"/>
      <c r="S18" s="71"/>
      <c r="T18" s="6"/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ht="26.25" customHeight="1" x14ac:dyDescent="0.15">
      <c r="B19" s="4"/>
      <c r="C19" s="12" t="s">
        <v>36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66" t="s">
        <v>37</v>
      </c>
      <c r="P19" s="73"/>
      <c r="Q19" s="69" t="s">
        <v>38</v>
      </c>
      <c r="R19" s="63"/>
      <c r="S19" s="71"/>
      <c r="T19" s="6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ht="26.25" customHeight="1" x14ac:dyDescent="0.15">
      <c r="B20" s="4"/>
      <c r="C20" s="12" t="s">
        <v>39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66"/>
      <c r="P20" s="73"/>
      <c r="Q20" s="70"/>
      <c r="R20" s="65"/>
      <c r="S20" s="71"/>
      <c r="T20" s="6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ht="26.25" customHeight="1" x14ac:dyDescent="0.15">
      <c r="B21" s="4"/>
      <c r="C21" s="12" t="s">
        <v>40</v>
      </c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66" t="s">
        <v>41</v>
      </c>
      <c r="P21" s="73"/>
      <c r="Q21" s="69" t="s">
        <v>42</v>
      </c>
      <c r="R21" s="63"/>
      <c r="S21" s="71"/>
      <c r="T21" s="6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ht="26.25" customHeight="1" thickBot="1" x14ac:dyDescent="0.2">
      <c r="B22" s="4"/>
      <c r="C22" s="12" t="s">
        <v>43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74"/>
      <c r="P22" s="75"/>
      <c r="Q22" s="76"/>
      <c r="R22" s="77"/>
      <c r="S22" s="72"/>
      <c r="T22" s="6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ht="26.25" customHeight="1" x14ac:dyDescent="0.15">
      <c r="B23" s="4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"/>
      <c r="P23" s="5"/>
      <c r="Q23" s="5"/>
      <c r="R23" s="5"/>
      <c r="S23" s="5"/>
      <c r="T23" s="6"/>
      <c r="V23" s="4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26.25" customHeight="1" x14ac:dyDescent="0.15">
      <c r="B24" s="53" t="s">
        <v>44</v>
      </c>
      <c r="C24" s="54"/>
      <c r="D24" s="55" t="str">
        <f>E159</f>
        <v>-</v>
      </c>
      <c r="E24" s="55"/>
      <c r="F24" s="20" t="s">
        <v>45</v>
      </c>
      <c r="G24" s="55" t="str">
        <f>E160</f>
        <v>-</v>
      </c>
      <c r="H24" s="55"/>
      <c r="I24" s="20" t="s">
        <v>46</v>
      </c>
      <c r="J24" s="55" t="str">
        <f>E161</f>
        <v>-</v>
      </c>
      <c r="K24" s="55"/>
      <c r="L24" s="20" t="s">
        <v>47</v>
      </c>
      <c r="M24" s="56" t="str">
        <f>E162</f>
        <v>-</v>
      </c>
      <c r="N24" s="56"/>
      <c r="O24" s="57" t="s">
        <v>48</v>
      </c>
      <c r="P24" s="58"/>
      <c r="Q24" s="43" t="str">
        <f>+E169</f>
        <v>-</v>
      </c>
      <c r="R24" s="44"/>
      <c r="S24" s="44"/>
      <c r="T24" s="45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ht="26.25" customHeight="1" x14ac:dyDescent="0.15">
      <c r="B25" s="46" t="s">
        <v>49</v>
      </c>
      <c r="C25" s="47"/>
      <c r="D25" s="47"/>
      <c r="E25" s="48" t="str">
        <f>E163</f>
        <v>-</v>
      </c>
      <c r="F25" s="48"/>
      <c r="G25" s="47" t="s">
        <v>50</v>
      </c>
      <c r="H25" s="47"/>
      <c r="I25" s="49" t="e">
        <f>E165</f>
        <v>#VALUE!</v>
      </c>
      <c r="J25" s="49"/>
      <c r="K25" s="47" t="s">
        <v>51</v>
      </c>
      <c r="L25" s="47"/>
      <c r="M25" s="49" t="e">
        <f>E166</f>
        <v>#VALUE!</v>
      </c>
      <c r="N25" s="49"/>
      <c r="O25" s="50" t="s">
        <v>52</v>
      </c>
      <c r="P25" s="50"/>
      <c r="Q25" s="51" t="str">
        <f>E164</f>
        <v>-</v>
      </c>
      <c r="R25" s="51"/>
      <c r="S25" s="51"/>
      <c r="T25" s="52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ht="26.25" customHeight="1" thickBot="1" x14ac:dyDescent="0.2">
      <c r="B26" s="39" t="s">
        <v>53</v>
      </c>
      <c r="C26" s="40"/>
      <c r="D26" s="40"/>
      <c r="E26" s="40"/>
      <c r="F26" s="41"/>
      <c r="G26" s="21" t="s">
        <v>54</v>
      </c>
      <c r="H26" s="22" t="str">
        <f>Q25</f>
        <v>-</v>
      </c>
      <c r="I26" s="22" t="s">
        <v>55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</row>
    <row r="27" spans="2:40" ht="20.100000000000001" customHeight="1" x14ac:dyDescent="0.15">
      <c r="B27" s="4"/>
      <c r="C27" s="42" t="s">
        <v>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6"/>
    </row>
    <row r="28" spans="2:40" ht="15.95" customHeight="1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40" ht="15.95" customHeight="1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40" ht="15.95" customHeight="1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40" ht="15.95" customHeight="1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40" ht="15.95" customHeight="1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ht="15.95" customHeight="1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ht="15.95" customHeight="1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ht="15.95" customHeight="1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15.95" customHeight="1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5.95" customHeight="1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2:20" ht="15.95" customHeight="1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ht="20.100000000000001" customHeight="1" x14ac:dyDescent="0.15">
      <c r="B39" s="4"/>
      <c r="C39" s="42" t="s">
        <v>26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6"/>
    </row>
    <row r="40" spans="2:20" ht="15" customHeight="1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ht="15" customHeight="1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ht="15" customHeight="1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ht="15" customHeight="1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ht="15" customHeight="1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ht="15" customHeight="1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ht="15" customHeight="1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ht="15" customHeight="1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ht="15" customHeight="1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ht="15" customHeight="1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ht="15" customHeight="1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ht="5.0999999999999996" customHeight="1" thickBot="1" x14ac:dyDescent="0.2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6"/>
    </row>
    <row r="52" spans="2:20" ht="24.95" customHeight="1" x14ac:dyDescent="0.15">
      <c r="O52" s="5"/>
      <c r="P52" s="5"/>
      <c r="Q52" s="5"/>
      <c r="R52" s="5"/>
    </row>
    <row r="53" spans="2:20" s="27" customFormat="1" ht="24.95" customHeight="1" x14ac:dyDescent="0.15"/>
    <row r="54" spans="2:20" s="27" customFormat="1" ht="12" customHeight="1" x14ac:dyDescent="0.1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5" spans="2:20" s="27" customFormat="1" ht="11.25" x14ac:dyDescent="0.15"/>
    <row r="56" spans="2:20" s="27" customFormat="1" ht="11.25" x14ac:dyDescent="0.15">
      <c r="B56" s="27">
        <f t="shared" ref="B56:B119" si="0">IF(ISTEXT(C56)=TRUE,1,0)</f>
        <v>0</v>
      </c>
      <c r="C56" s="30" t="e">
        <f>IF(ISBLANK(E13),NA(),E13)</f>
        <v>#N/A</v>
      </c>
      <c r="D56" s="31">
        <f>IF(Q10="C",E161+(E161-M10),I10)</f>
        <v>0</v>
      </c>
      <c r="E56" s="31" t="str">
        <f>IF(Q10="A",(I10+ M10)/2,E161)</f>
        <v>-</v>
      </c>
      <c r="F56" s="28">
        <f>M10</f>
        <v>0</v>
      </c>
      <c r="G56" s="32">
        <f>G57-G297</f>
        <v>0</v>
      </c>
      <c r="H56" s="27">
        <f>SUM(M56:M66)</f>
        <v>0</v>
      </c>
      <c r="J56" s="28" t="e">
        <f>NORMDIST(G56,E161,E162,FALSE)*(G298*10/N297)</f>
        <v>#VALUE!</v>
      </c>
      <c r="K56" s="28">
        <f>SUM(M56:M65)</f>
        <v>0</v>
      </c>
      <c r="L56" s="28"/>
      <c r="M56" s="28">
        <f t="array" ref="M56:M296">FREQUENCY(E13:N22,G56:G296)</f>
        <v>0</v>
      </c>
      <c r="N56" s="28" t="e">
        <f>NORMDIST(G56,$E$161,$E$162,FALSE)</f>
        <v>#VALUE!</v>
      </c>
      <c r="O56" s="33"/>
    </row>
    <row r="57" spans="2:20" s="27" customFormat="1" ht="11.25" x14ac:dyDescent="0.15">
      <c r="B57" s="27">
        <f t="shared" si="0"/>
        <v>0</v>
      </c>
      <c r="C57" s="30" t="e">
        <f>IF(ISBLANK(F13),NA(),F13)</f>
        <v>#N/A</v>
      </c>
      <c r="D57" s="28">
        <f>IF(Q10="C",E161+(E161-M10),I10)</f>
        <v>0</v>
      </c>
      <c r="E57" s="28" t="str">
        <f>IF(Q10="A",(I10+M10)/2,E161)</f>
        <v>-</v>
      </c>
      <c r="F57" s="28">
        <f>M10</f>
        <v>0</v>
      </c>
      <c r="G57" s="32">
        <f>G58-G297</f>
        <v>0</v>
      </c>
      <c r="J57" s="28" t="e">
        <f>NORMDIST(G57,E161,E162,FALSE)*(G298*10/N297)</f>
        <v>#VALUE!</v>
      </c>
      <c r="K57" s="28">
        <f>SUM(M56:M65)</f>
        <v>0</v>
      </c>
      <c r="L57" s="28"/>
      <c r="M57" s="28">
        <v>0</v>
      </c>
      <c r="N57" s="28" t="e">
        <f>NORMDIST(G57,E161,E162,FALSE)</f>
        <v>#VALUE!</v>
      </c>
      <c r="O57" s="33"/>
    </row>
    <row r="58" spans="2:20" s="27" customFormat="1" ht="11.25" x14ac:dyDescent="0.15">
      <c r="B58" s="27">
        <f t="shared" si="0"/>
        <v>0</v>
      </c>
      <c r="C58" s="30" t="e">
        <f>IF(ISBLANK(G13),NA(),G13)</f>
        <v>#N/A</v>
      </c>
      <c r="D58" s="28">
        <f>IF(Q10="C",E161+(E161-M10),I10)</f>
        <v>0</v>
      </c>
      <c r="E58" s="28" t="str">
        <f>IF(Q10="A",(I10+M10)/2,E161)</f>
        <v>-</v>
      </c>
      <c r="F58" s="28">
        <f>M10</f>
        <v>0</v>
      </c>
      <c r="G58" s="32">
        <f>G59-G297</f>
        <v>0</v>
      </c>
      <c r="J58" s="28" t="e">
        <f>NORMDIST(G58,E161,E162,FALSE)*(G298*10/N297)</f>
        <v>#VALUE!</v>
      </c>
      <c r="K58" s="28">
        <f>SUM(M56:M65)</f>
        <v>0</v>
      </c>
      <c r="L58" s="28"/>
      <c r="M58" s="28">
        <v>0</v>
      </c>
      <c r="N58" s="28" t="e">
        <f>NORMDIST(G58,E161,E162,FALSE)</f>
        <v>#VALUE!</v>
      </c>
      <c r="O58" s="33"/>
    </row>
    <row r="59" spans="2:20" s="27" customFormat="1" ht="11.25" x14ac:dyDescent="0.15">
      <c r="B59" s="27">
        <f t="shared" si="0"/>
        <v>0</v>
      </c>
      <c r="C59" s="30" t="e">
        <f>IF(ISBLANK(H13),NA(),H13)</f>
        <v>#N/A</v>
      </c>
      <c r="D59" s="28">
        <f>IF(Q10="C",E161+(E161-M10),I10)</f>
        <v>0</v>
      </c>
      <c r="E59" s="28" t="str">
        <f>IF(Q10="A",(I10+M10)/2,E161)</f>
        <v>-</v>
      </c>
      <c r="F59" s="28">
        <f>M10</f>
        <v>0</v>
      </c>
      <c r="G59" s="32">
        <f>G60-G297</f>
        <v>0</v>
      </c>
      <c r="J59" s="28" t="e">
        <f>NORMDIST(G59,E161,E162,FALSE)*(G298*10/N297)</f>
        <v>#VALUE!</v>
      </c>
      <c r="K59" s="28">
        <f>SUM(M56:M65)</f>
        <v>0</v>
      </c>
      <c r="L59" s="28"/>
      <c r="M59" s="28">
        <v>0</v>
      </c>
      <c r="N59" s="28" t="e">
        <f>NORMDIST(G59,E161,E162,FALSE)</f>
        <v>#VALUE!</v>
      </c>
      <c r="O59" s="33"/>
    </row>
    <row r="60" spans="2:20" s="27" customFormat="1" ht="11.25" x14ac:dyDescent="0.15">
      <c r="B60" s="27">
        <f t="shared" si="0"/>
        <v>0</v>
      </c>
      <c r="C60" s="30" t="e">
        <f>IF(ISBLANK(I13),NA(),I13)</f>
        <v>#N/A</v>
      </c>
      <c r="D60" s="28">
        <f>IF(Q10="C",E161+(E161-M10),I10)</f>
        <v>0</v>
      </c>
      <c r="E60" s="28" t="str">
        <f>IF(Q10="A",(I10+M10)/2,E161)</f>
        <v>-</v>
      </c>
      <c r="F60" s="28">
        <f>M10</f>
        <v>0</v>
      </c>
      <c r="G60" s="32">
        <f>G61-G297</f>
        <v>0</v>
      </c>
      <c r="J60" s="28" t="e">
        <f>NORMDIST(G60,E161,E162,FALSE)*(G298*10/N297)</f>
        <v>#VALUE!</v>
      </c>
      <c r="K60" s="28">
        <f>SUM(M56:M65)</f>
        <v>0</v>
      </c>
      <c r="L60" s="28"/>
      <c r="M60" s="28">
        <v>0</v>
      </c>
      <c r="N60" s="28" t="e">
        <f>NORMDIST(G60,E161,E162,FALSE)</f>
        <v>#VALUE!</v>
      </c>
      <c r="O60" s="33"/>
    </row>
    <row r="61" spans="2:20" s="27" customFormat="1" ht="11.25" x14ac:dyDescent="0.15">
      <c r="B61" s="27">
        <f t="shared" si="0"/>
        <v>0</v>
      </c>
      <c r="C61" s="30" t="e">
        <f>IF(ISBLANK(J13),NA(),J13)</f>
        <v>#N/A</v>
      </c>
      <c r="D61" s="28">
        <f>IF(Q10="C",E161+(E161-M10),I10)</f>
        <v>0</v>
      </c>
      <c r="E61" s="28" t="str">
        <f>IF(Q10="A",(I10+M10)/2,E161)</f>
        <v>-</v>
      </c>
      <c r="F61" s="28">
        <f>M10</f>
        <v>0</v>
      </c>
      <c r="G61" s="32">
        <f>G62-G297</f>
        <v>0</v>
      </c>
      <c r="J61" s="28" t="e">
        <f>NORMDIST(G61,E161,E162,FALSE)*(G298*10/N297)</f>
        <v>#VALUE!</v>
      </c>
      <c r="K61" s="28">
        <f>SUM(M56:M65)</f>
        <v>0</v>
      </c>
      <c r="L61" s="28"/>
      <c r="M61" s="28">
        <v>0</v>
      </c>
      <c r="N61" s="28" t="e">
        <f>NORMDIST(G61,E161,E162,FALSE)</f>
        <v>#VALUE!</v>
      </c>
      <c r="O61" s="33"/>
    </row>
    <row r="62" spans="2:20" s="27" customFormat="1" ht="11.25" x14ac:dyDescent="0.15">
      <c r="B62" s="27">
        <f t="shared" si="0"/>
        <v>0</v>
      </c>
      <c r="C62" s="30" t="e">
        <f>IF(ISBLANK(K13),NA(),K13)</f>
        <v>#N/A</v>
      </c>
      <c r="D62" s="28">
        <f>IF(Q10="C",E161+(E161-M10),I10)</f>
        <v>0</v>
      </c>
      <c r="E62" s="28" t="str">
        <f>IF(Q10="A",(I10+M10)/2,E161)</f>
        <v>-</v>
      </c>
      <c r="F62" s="28">
        <f>M10</f>
        <v>0</v>
      </c>
      <c r="G62" s="32">
        <f>G63-G297</f>
        <v>0</v>
      </c>
      <c r="J62" s="28" t="e">
        <f>NORMDIST(G62,E161,E162,FALSE)*(G298*10/N297)</f>
        <v>#VALUE!</v>
      </c>
      <c r="K62" s="28">
        <f>SUM(M56:M65)</f>
        <v>0</v>
      </c>
      <c r="L62" s="28"/>
      <c r="M62" s="28">
        <v>0</v>
      </c>
      <c r="N62" s="28" t="e">
        <f>NORMDIST(G62,E161,E162,FALSE)</f>
        <v>#VALUE!</v>
      </c>
      <c r="O62" s="33"/>
    </row>
    <row r="63" spans="2:20" s="27" customFormat="1" ht="11.25" x14ac:dyDescent="0.15">
      <c r="B63" s="27">
        <f t="shared" si="0"/>
        <v>0</v>
      </c>
      <c r="C63" s="30" t="e">
        <f>IF(ISBLANK(L13),NA(),L13)</f>
        <v>#N/A</v>
      </c>
      <c r="D63" s="28">
        <f>IF(Q10="C",E161+(E161-M10),I10)</f>
        <v>0</v>
      </c>
      <c r="E63" s="28" t="str">
        <f>IF(Q10="A",(I10+M10)/2,E161)</f>
        <v>-</v>
      </c>
      <c r="F63" s="28">
        <f>M10</f>
        <v>0</v>
      </c>
      <c r="G63" s="32">
        <f>G64-G297</f>
        <v>0</v>
      </c>
      <c r="J63" s="28" t="e">
        <f>NORMDIST(G63,E161,E162,FALSE)*(G298*10/N297)</f>
        <v>#VALUE!</v>
      </c>
      <c r="K63" s="28">
        <f>SUM(M56:M65)</f>
        <v>0</v>
      </c>
      <c r="L63" s="28"/>
      <c r="M63" s="28">
        <v>0</v>
      </c>
      <c r="N63" s="28" t="e">
        <f>NORMDIST(G63,E161,E162,FALSE)</f>
        <v>#VALUE!</v>
      </c>
      <c r="O63" s="33"/>
    </row>
    <row r="64" spans="2:20" s="27" customFormat="1" ht="11.25" x14ac:dyDescent="0.15">
      <c r="B64" s="27">
        <f t="shared" si="0"/>
        <v>0</v>
      </c>
      <c r="C64" s="30" t="e">
        <f>IF(ISBLANK(M13),NA(),M13)</f>
        <v>#N/A</v>
      </c>
      <c r="D64" s="28">
        <f>IF(Q10="C",E161+(E161-M10),I10)</f>
        <v>0</v>
      </c>
      <c r="E64" s="28" t="str">
        <f>IF(Q10="A",(I10+M10)/2,E161)</f>
        <v>-</v>
      </c>
      <c r="F64" s="28">
        <f>M10</f>
        <v>0</v>
      </c>
      <c r="G64" s="32">
        <f>G65-G297</f>
        <v>0</v>
      </c>
      <c r="J64" s="28" t="e">
        <f>NORMDIST(G64,E161,E162,FALSE)*(G298*10/N297)</f>
        <v>#VALUE!</v>
      </c>
      <c r="K64" s="28">
        <f>SUM(M56:M65)</f>
        <v>0</v>
      </c>
      <c r="L64" s="28"/>
      <c r="M64" s="28">
        <v>0</v>
      </c>
      <c r="N64" s="28" t="e">
        <f>NORMDIST(G64,E161,E162,FALSE)</f>
        <v>#VALUE!</v>
      </c>
      <c r="O64" s="33"/>
    </row>
    <row r="65" spans="2:15" s="27" customFormat="1" ht="11.25" x14ac:dyDescent="0.15">
      <c r="B65" s="27">
        <f t="shared" si="0"/>
        <v>0</v>
      </c>
      <c r="C65" s="30" t="e">
        <f>IF(ISBLANK(N13),NA(),N13)</f>
        <v>#N/A</v>
      </c>
      <c r="D65" s="28">
        <f>IF(Q10="C",E161+(E161-M10),I10)</f>
        <v>0</v>
      </c>
      <c r="E65" s="28" t="str">
        <f>IF(Q10="A",(I10+M10)/2,E161)</f>
        <v>-</v>
      </c>
      <c r="F65" s="28">
        <f>M10</f>
        <v>0</v>
      </c>
      <c r="G65" s="32">
        <f>G66-G297</f>
        <v>0</v>
      </c>
      <c r="J65" s="28" t="e">
        <f>NORMDIST(G65,E161,E162,FALSE)*(G298*10/N297)</f>
        <v>#VALUE!</v>
      </c>
      <c r="K65" s="28">
        <f>SUM(M56:M65)</f>
        <v>0</v>
      </c>
      <c r="L65" s="28"/>
      <c r="M65" s="28">
        <v>0</v>
      </c>
      <c r="N65" s="28" t="e">
        <f>NORMDIST(G65,E161,E162,FALSE)</f>
        <v>#VALUE!</v>
      </c>
      <c r="O65" s="33"/>
    </row>
    <row r="66" spans="2:15" s="27" customFormat="1" ht="11.25" x14ac:dyDescent="0.15">
      <c r="B66" s="27">
        <f t="shared" si="0"/>
        <v>0</v>
      </c>
      <c r="C66" s="30" t="e">
        <f>IF(ISBLANK(E14),NA(),E14)</f>
        <v>#N/A</v>
      </c>
      <c r="D66" s="28">
        <f>IF(Q10="C",E161+(E161-M10),I10)</f>
        <v>0</v>
      </c>
      <c r="E66" s="28" t="str">
        <f>IF(Q10="A",(I10+M10)/2,E161)</f>
        <v>-</v>
      </c>
      <c r="F66" s="28">
        <f>M10</f>
        <v>0</v>
      </c>
      <c r="G66" s="32">
        <f>G67-G297</f>
        <v>0</v>
      </c>
      <c r="H66" s="27">
        <f>IF(K66&gt;L66,K66,L66)</f>
        <v>0</v>
      </c>
      <c r="I66" s="28"/>
      <c r="J66" s="28" t="e">
        <f>NORMDIST(G66,E161,E162,FALSE)*(G298*10/N297)</f>
        <v>#VALUE!</v>
      </c>
      <c r="K66" s="28">
        <f>SUM(M56:M65)</f>
        <v>0</v>
      </c>
      <c r="L66" s="28">
        <f>SUM(M66:M75)</f>
        <v>0</v>
      </c>
      <c r="M66" s="28">
        <v>0</v>
      </c>
      <c r="N66" s="28" t="e">
        <f>NORMDIST(G66,E161,E162,FALSE)</f>
        <v>#VALUE!</v>
      </c>
      <c r="O66" s="33"/>
    </row>
    <row r="67" spans="2:15" s="27" customFormat="1" ht="11.25" x14ac:dyDescent="0.15">
      <c r="B67" s="27">
        <f t="shared" si="0"/>
        <v>0</v>
      </c>
      <c r="C67" s="30" t="e">
        <f>IF(ISBLANK(F14),NA(),F14)</f>
        <v>#N/A</v>
      </c>
      <c r="D67" s="28">
        <f>IF(Q10="C",E161+(E161-M10),I10)</f>
        <v>0</v>
      </c>
      <c r="E67" s="28" t="str">
        <f>IF(Q10="A",(I10+M10)/2,E161)</f>
        <v>-</v>
      </c>
      <c r="F67" s="28">
        <f>M10</f>
        <v>0</v>
      </c>
      <c r="G67" s="32">
        <f>G68-G297</f>
        <v>0</v>
      </c>
      <c r="J67" s="28" t="e">
        <f>NORMDIST(G67,E161,E162,FALSE)*(G298*10/N297)</f>
        <v>#VALUE!</v>
      </c>
      <c r="K67" s="28"/>
      <c r="L67" s="28">
        <f>SUM(M66:M75)</f>
        <v>0</v>
      </c>
      <c r="M67" s="28">
        <v>0</v>
      </c>
      <c r="N67" s="28" t="e">
        <f>NORMDIST(G67,E161,E162,FALSE)</f>
        <v>#VALUE!</v>
      </c>
      <c r="O67" s="33"/>
    </row>
    <row r="68" spans="2:15" s="27" customFormat="1" ht="11.25" x14ac:dyDescent="0.15">
      <c r="B68" s="27">
        <f t="shared" si="0"/>
        <v>0</v>
      </c>
      <c r="C68" s="30" t="e">
        <f>IF(ISBLANK(G14),NA(),G14)</f>
        <v>#N/A</v>
      </c>
      <c r="D68" s="28">
        <f>IF(Q10="C",E161+(E161-M10),I10)</f>
        <v>0</v>
      </c>
      <c r="E68" s="28" t="str">
        <f>IF(Q10="A",(I10+M10)/2,E161)</f>
        <v>-</v>
      </c>
      <c r="F68" s="28">
        <f>M10</f>
        <v>0</v>
      </c>
      <c r="G68" s="32">
        <f>G69-G297</f>
        <v>0</v>
      </c>
      <c r="J68" s="28" t="e">
        <f>NORMDIST(G68,E161,E162,FALSE)*(G298*10/N297)</f>
        <v>#VALUE!</v>
      </c>
      <c r="K68" s="28"/>
      <c r="L68" s="28">
        <f>SUM(M66:M75)</f>
        <v>0</v>
      </c>
      <c r="M68" s="28">
        <v>0</v>
      </c>
      <c r="N68" s="28" t="e">
        <f>NORMDIST(G68,E161,E162,FALSE)</f>
        <v>#VALUE!</v>
      </c>
      <c r="O68" s="33"/>
    </row>
    <row r="69" spans="2:15" s="27" customFormat="1" ht="11.25" x14ac:dyDescent="0.15">
      <c r="B69" s="27">
        <f t="shared" si="0"/>
        <v>0</v>
      </c>
      <c r="C69" s="30" t="e">
        <f>IF(ISBLANK(H14),NA(),H14)</f>
        <v>#N/A</v>
      </c>
      <c r="D69" s="28">
        <f>IF(Q10="C",E161+(E161-M10),I10)</f>
        <v>0</v>
      </c>
      <c r="E69" s="28" t="str">
        <f>IF(Q10="A",(I10+M10)/2,E161)</f>
        <v>-</v>
      </c>
      <c r="F69" s="28">
        <f>M10</f>
        <v>0</v>
      </c>
      <c r="G69" s="32">
        <f>G70-G297</f>
        <v>0</v>
      </c>
      <c r="J69" s="28" t="e">
        <f>NORMDIST(G69,E161,E162,FALSE)*(G298*10/N297)</f>
        <v>#VALUE!</v>
      </c>
      <c r="K69" s="28"/>
      <c r="L69" s="28">
        <f>SUM(M66:M75)</f>
        <v>0</v>
      </c>
      <c r="M69" s="28">
        <v>0</v>
      </c>
      <c r="N69" s="28" t="e">
        <f>NORMDIST(G69,E161,E162,FALSE)</f>
        <v>#VALUE!</v>
      </c>
      <c r="O69" s="33"/>
    </row>
    <row r="70" spans="2:15" s="27" customFormat="1" ht="11.25" x14ac:dyDescent="0.15">
      <c r="B70" s="27">
        <f t="shared" si="0"/>
        <v>0</v>
      </c>
      <c r="C70" s="30" t="e">
        <f>IF(ISBLANK(I14),NA(),I14)</f>
        <v>#N/A</v>
      </c>
      <c r="D70" s="28">
        <f>IF(Q10="C",E161+(E161-M10),I10)</f>
        <v>0</v>
      </c>
      <c r="E70" s="28" t="str">
        <f>IF(Q10="A",(I10+M10)/2,E161)</f>
        <v>-</v>
      </c>
      <c r="F70" s="28">
        <f>M10</f>
        <v>0</v>
      </c>
      <c r="G70" s="32">
        <f>G71-G297</f>
        <v>0</v>
      </c>
      <c r="J70" s="28" t="e">
        <f>NORMDIST(G70,E161,E162,FALSE)*(G298*10/N297)</f>
        <v>#VALUE!</v>
      </c>
      <c r="K70" s="28"/>
      <c r="L70" s="28">
        <f>SUM(M66:M75)</f>
        <v>0</v>
      </c>
      <c r="M70" s="28">
        <v>0</v>
      </c>
      <c r="N70" s="28" t="e">
        <f>NORMDIST(G70,E161,E162,FALSE)</f>
        <v>#VALUE!</v>
      </c>
      <c r="O70" s="33"/>
    </row>
    <row r="71" spans="2:15" s="27" customFormat="1" ht="11.25" x14ac:dyDescent="0.15">
      <c r="B71" s="27">
        <f t="shared" si="0"/>
        <v>0</v>
      </c>
      <c r="C71" s="30" t="e">
        <f>IF(ISBLANK(J14),NA(),J14)</f>
        <v>#N/A</v>
      </c>
      <c r="D71" s="28">
        <f>IF(Q10="C",E161+(E161-M10),I10)</f>
        <v>0</v>
      </c>
      <c r="E71" s="28" t="str">
        <f>IF(Q10="A",(I10+M10)/2,E161)</f>
        <v>-</v>
      </c>
      <c r="F71" s="28">
        <f>M10</f>
        <v>0</v>
      </c>
      <c r="G71" s="32">
        <f>G72-G297</f>
        <v>0</v>
      </c>
      <c r="J71" s="28" t="e">
        <f>NORMDIST(G71,E161,E162,FALSE)*(G298*10/N297)</f>
        <v>#VALUE!</v>
      </c>
      <c r="K71" s="28"/>
      <c r="L71" s="28">
        <f>SUM(M66:M75)</f>
        <v>0</v>
      </c>
      <c r="M71" s="28">
        <v>0</v>
      </c>
      <c r="N71" s="28" t="e">
        <f>NORMDIST(G71,E161,E162,FALSE)</f>
        <v>#VALUE!</v>
      </c>
      <c r="O71" s="33"/>
    </row>
    <row r="72" spans="2:15" s="27" customFormat="1" ht="11.25" x14ac:dyDescent="0.15">
      <c r="B72" s="27">
        <f t="shared" si="0"/>
        <v>0</v>
      </c>
      <c r="C72" s="30" t="e">
        <f>IF(ISBLANK(K14),NA(),K14)</f>
        <v>#N/A</v>
      </c>
      <c r="D72" s="28">
        <f>IF(Q10="C",E161+(E161-M10),I10)</f>
        <v>0</v>
      </c>
      <c r="E72" s="28" t="str">
        <f>IF(Q10="A",(I10+M10)/2,E161)</f>
        <v>-</v>
      </c>
      <c r="F72" s="28">
        <f>M10</f>
        <v>0</v>
      </c>
      <c r="G72" s="32">
        <f>G73-G297</f>
        <v>0</v>
      </c>
      <c r="J72" s="28" t="e">
        <f>NORMDIST(G72,E161,E162,FALSE)*(G298*10/N297)</f>
        <v>#VALUE!</v>
      </c>
      <c r="K72" s="28"/>
      <c r="L72" s="28">
        <f>SUM(M66:M75)</f>
        <v>0</v>
      </c>
      <c r="M72" s="28">
        <v>0</v>
      </c>
      <c r="N72" s="28" t="e">
        <f>NORMDIST(G72,E161,E162,FALSE)</f>
        <v>#VALUE!</v>
      </c>
      <c r="O72" s="33"/>
    </row>
    <row r="73" spans="2:15" s="27" customFormat="1" ht="11.25" x14ac:dyDescent="0.15">
      <c r="B73" s="27">
        <f t="shared" si="0"/>
        <v>0</v>
      </c>
      <c r="C73" s="30" t="e">
        <f>IF(ISBLANK(L14),NA(),L14)</f>
        <v>#N/A</v>
      </c>
      <c r="D73" s="28">
        <f>IF(Q10="C",E161+(E161-M10),I10)</f>
        <v>0</v>
      </c>
      <c r="E73" s="28" t="str">
        <f>IF(Q10="A",(I10+M10)/2,E161)</f>
        <v>-</v>
      </c>
      <c r="F73" s="28">
        <f>M10</f>
        <v>0</v>
      </c>
      <c r="G73" s="32">
        <f>G74-G297</f>
        <v>0</v>
      </c>
      <c r="J73" s="28" t="e">
        <f>NORMDIST(G73,E161,E162,FALSE)*(G298*10/N297)</f>
        <v>#VALUE!</v>
      </c>
      <c r="K73" s="28"/>
      <c r="L73" s="28">
        <f>SUM(M66:M75)</f>
        <v>0</v>
      </c>
      <c r="M73" s="28">
        <v>0</v>
      </c>
      <c r="N73" s="28" t="e">
        <f>NORMDIST(G73,E161,E162,FALSE)</f>
        <v>#VALUE!</v>
      </c>
      <c r="O73" s="33"/>
    </row>
    <row r="74" spans="2:15" s="27" customFormat="1" ht="11.25" x14ac:dyDescent="0.15">
      <c r="B74" s="27">
        <f t="shared" si="0"/>
        <v>0</v>
      </c>
      <c r="C74" s="30" t="e">
        <f>IF(ISBLANK(M14),NA(),M14)</f>
        <v>#N/A</v>
      </c>
      <c r="D74" s="28">
        <f>IF(Q10="C",E161+(E161-M10),I10)</f>
        <v>0</v>
      </c>
      <c r="E74" s="28" t="str">
        <f>IF(Q10="A",(I10+M10)/2,E161)</f>
        <v>-</v>
      </c>
      <c r="F74" s="28">
        <f>M10</f>
        <v>0</v>
      </c>
      <c r="G74" s="32">
        <f>G75-G297</f>
        <v>0</v>
      </c>
      <c r="J74" s="28" t="e">
        <f>NORMDIST(G74,E161,E162,FALSE)*(G298*10/N297)</f>
        <v>#VALUE!</v>
      </c>
      <c r="K74" s="28"/>
      <c r="L74" s="28">
        <f>SUM(M66:M75)</f>
        <v>0</v>
      </c>
      <c r="M74" s="28">
        <v>0</v>
      </c>
      <c r="N74" s="28" t="e">
        <f>NORMDIST(G74,E161,E162,FALSE)</f>
        <v>#VALUE!</v>
      </c>
      <c r="O74" s="33"/>
    </row>
    <row r="75" spans="2:15" s="27" customFormat="1" ht="11.25" x14ac:dyDescent="0.15">
      <c r="B75" s="27">
        <f t="shared" si="0"/>
        <v>0</v>
      </c>
      <c r="C75" s="30" t="e">
        <f>IF(ISBLANK(N14),NA(),N14)</f>
        <v>#N/A</v>
      </c>
      <c r="D75" s="28">
        <f>IF(Q10="C",E161+(E161-M10),I10)</f>
        <v>0</v>
      </c>
      <c r="E75" s="28" t="str">
        <f>IF(Q10="A",(I10+M10)/2,E161)</f>
        <v>-</v>
      </c>
      <c r="F75" s="28">
        <f>M10</f>
        <v>0</v>
      </c>
      <c r="G75" s="32">
        <f>G76-G297</f>
        <v>0</v>
      </c>
      <c r="I75" s="28"/>
      <c r="J75" s="28" t="e">
        <f>NORMDIST(G75,E161,E162,FALSE)*(G298*10/N297)</f>
        <v>#VALUE!</v>
      </c>
      <c r="K75" s="28"/>
      <c r="L75" s="28">
        <f>SUM(M66:M75)</f>
        <v>0</v>
      </c>
      <c r="M75" s="28">
        <v>0</v>
      </c>
      <c r="N75" s="28" t="e">
        <f>NORMDIST(G75,E161,E162,FALSE)</f>
        <v>#VALUE!</v>
      </c>
      <c r="O75" s="33"/>
    </row>
    <row r="76" spans="2:15" s="27" customFormat="1" ht="11.25" x14ac:dyDescent="0.15">
      <c r="B76" s="27">
        <f t="shared" si="0"/>
        <v>0</v>
      </c>
      <c r="C76" s="30" t="e">
        <f>IF(ISBLANK(E15),NA(),E15)</f>
        <v>#N/A</v>
      </c>
      <c r="D76" s="28">
        <f>IF(Q10="C",E161+(E161-M10),I10)</f>
        <v>0</v>
      </c>
      <c r="E76" s="28" t="str">
        <f>IF(Q10="A",(I10+M10)/2,E161)</f>
        <v>-</v>
      </c>
      <c r="F76" s="28">
        <f>M10</f>
        <v>0</v>
      </c>
      <c r="G76" s="32">
        <f>G77-G297</f>
        <v>0</v>
      </c>
      <c r="H76" s="27">
        <f>IF(K76&gt;L76,K76,L76)</f>
        <v>0</v>
      </c>
      <c r="I76" s="28"/>
      <c r="J76" s="28" t="e">
        <f>NORMDIST(G76,E161,E162,FALSE)*(G298*10/N297)</f>
        <v>#VALUE!</v>
      </c>
      <c r="K76" s="28">
        <f>SUM(M76:M85)</f>
        <v>0</v>
      </c>
      <c r="L76" s="28">
        <f>SUM(M66:M75)</f>
        <v>0</v>
      </c>
      <c r="M76" s="28">
        <v>0</v>
      </c>
      <c r="N76" s="28" t="e">
        <f>NORMDIST(G76,E161,E162,FALSE)</f>
        <v>#VALUE!</v>
      </c>
      <c r="O76" s="33"/>
    </row>
    <row r="77" spans="2:15" s="27" customFormat="1" ht="11.25" x14ac:dyDescent="0.15">
      <c r="B77" s="27">
        <f t="shared" si="0"/>
        <v>0</v>
      </c>
      <c r="C77" s="30" t="e">
        <f>IF(ISBLANK(F15),NA(),F15)</f>
        <v>#N/A</v>
      </c>
      <c r="D77" s="28">
        <f>IF(Q10="C",E161+(E161-M10),I10)</f>
        <v>0</v>
      </c>
      <c r="E77" s="28" t="str">
        <f>IF(Q10="A",(I10+M10)/2,E161)</f>
        <v>-</v>
      </c>
      <c r="F77" s="28">
        <f>M10</f>
        <v>0</v>
      </c>
      <c r="G77" s="32">
        <f>G78-G297</f>
        <v>0</v>
      </c>
      <c r="J77" s="28" t="e">
        <f>NORMDIST(G77,E161,E162,FALSE)*(G298*10/N297)</f>
        <v>#VALUE!</v>
      </c>
      <c r="K77" s="28">
        <f>SUM(M76:M85)</f>
        <v>0</v>
      </c>
      <c r="L77" s="28"/>
      <c r="M77" s="28">
        <v>0</v>
      </c>
      <c r="N77" s="28" t="e">
        <f>NORMDIST(G77,E161,E162,FALSE)</f>
        <v>#VALUE!</v>
      </c>
      <c r="O77" s="33"/>
    </row>
    <row r="78" spans="2:15" s="27" customFormat="1" ht="11.25" x14ac:dyDescent="0.15">
      <c r="B78" s="27">
        <f t="shared" si="0"/>
        <v>0</v>
      </c>
      <c r="C78" s="30" t="e">
        <f>IF(ISBLANK(G15),NA(),G15)</f>
        <v>#N/A</v>
      </c>
      <c r="D78" s="28">
        <f>IF(Q10="C",E161+(E161-M10),I10)</f>
        <v>0</v>
      </c>
      <c r="E78" s="28" t="str">
        <f>IF(Q10="A",(I10+M10)/2,E161)</f>
        <v>-</v>
      </c>
      <c r="F78" s="28">
        <f>M10</f>
        <v>0</v>
      </c>
      <c r="G78" s="32">
        <f>G79-G297</f>
        <v>0</v>
      </c>
      <c r="J78" s="28" t="e">
        <f>NORMDIST(G78,E161,E162,FALSE)*(G298*10/N297)</f>
        <v>#VALUE!</v>
      </c>
      <c r="K78" s="28">
        <f>SUM(M76:M85)</f>
        <v>0</v>
      </c>
      <c r="L78" s="28"/>
      <c r="M78" s="28">
        <v>0</v>
      </c>
      <c r="N78" s="28" t="e">
        <f>NORMDIST(G78,E161,E162,FALSE)</f>
        <v>#VALUE!</v>
      </c>
      <c r="O78" s="33"/>
    </row>
    <row r="79" spans="2:15" s="27" customFormat="1" ht="11.25" x14ac:dyDescent="0.15">
      <c r="B79" s="27">
        <f t="shared" si="0"/>
        <v>0</v>
      </c>
      <c r="C79" s="30" t="e">
        <f>IF(ISBLANK(H15),NA(),H15)</f>
        <v>#N/A</v>
      </c>
      <c r="D79" s="28">
        <f>IF(Q10="C",E161+(E161-M10),I10)</f>
        <v>0</v>
      </c>
      <c r="E79" s="28" t="str">
        <f>IF(Q10="A",(I10+M10)/2,E161)</f>
        <v>-</v>
      </c>
      <c r="F79" s="28">
        <f>M10</f>
        <v>0</v>
      </c>
      <c r="G79" s="32">
        <f>G80-G297</f>
        <v>0</v>
      </c>
      <c r="J79" s="28" t="e">
        <f>NORMDIST(G79,E161,E162,FALSE)*(G298*10/N297)</f>
        <v>#VALUE!</v>
      </c>
      <c r="K79" s="28">
        <f>SUM(M76:M85)</f>
        <v>0</v>
      </c>
      <c r="L79" s="28"/>
      <c r="M79" s="28">
        <v>0</v>
      </c>
      <c r="N79" s="28" t="e">
        <f>NORMDIST(G79,E161,E162,FALSE)</f>
        <v>#VALUE!</v>
      </c>
      <c r="O79" s="33"/>
    </row>
    <row r="80" spans="2:15" s="27" customFormat="1" ht="11.25" x14ac:dyDescent="0.15">
      <c r="B80" s="27">
        <f t="shared" si="0"/>
        <v>0</v>
      </c>
      <c r="C80" s="30" t="e">
        <f>IF(ISBLANK(I15),NA(),I15)</f>
        <v>#N/A</v>
      </c>
      <c r="D80" s="28">
        <f>IF(Q10="C",E161+(E161-M10),I10)</f>
        <v>0</v>
      </c>
      <c r="E80" s="28" t="str">
        <f>IF(Q10="A",(I10+M10)/2,E161)</f>
        <v>-</v>
      </c>
      <c r="F80" s="28">
        <f>M10</f>
        <v>0</v>
      </c>
      <c r="G80" s="32">
        <f>G81-G297</f>
        <v>0</v>
      </c>
      <c r="J80" s="28" t="e">
        <f>NORMDIST(G80,E161,E162,FALSE)*(G298*10/N297)</f>
        <v>#VALUE!</v>
      </c>
      <c r="K80" s="28">
        <f>SUM(M76:M85)</f>
        <v>0</v>
      </c>
      <c r="L80" s="28"/>
      <c r="M80" s="28">
        <v>0</v>
      </c>
      <c r="N80" s="28" t="e">
        <f>NORMDIST(G80,E161,E162,FALSE)</f>
        <v>#VALUE!</v>
      </c>
      <c r="O80" s="33"/>
    </row>
    <row r="81" spans="2:15" s="27" customFormat="1" ht="11.25" x14ac:dyDescent="0.15">
      <c r="B81" s="27">
        <f t="shared" si="0"/>
        <v>0</v>
      </c>
      <c r="C81" s="30" t="e">
        <f>IF(ISBLANK(J15),NA(),J15)</f>
        <v>#N/A</v>
      </c>
      <c r="D81" s="28">
        <f>IF(Q10="C",E161+(E161-M10),I10)</f>
        <v>0</v>
      </c>
      <c r="E81" s="28" t="str">
        <f>IF(Q10="A",(I10+M10)/2,E161)</f>
        <v>-</v>
      </c>
      <c r="F81" s="28">
        <f>M10</f>
        <v>0</v>
      </c>
      <c r="G81" s="32">
        <f>G82-G297</f>
        <v>0</v>
      </c>
      <c r="J81" s="28" t="e">
        <f>NORMDIST(G81,E161,E162,FALSE)*(G298*10/N297)</f>
        <v>#VALUE!</v>
      </c>
      <c r="K81" s="28">
        <f>SUM(M76:M85)</f>
        <v>0</v>
      </c>
      <c r="L81" s="28"/>
      <c r="M81" s="28">
        <v>0</v>
      </c>
      <c r="N81" s="28" t="e">
        <f>NORMDIST(G81,E161,E162,FALSE)</f>
        <v>#VALUE!</v>
      </c>
      <c r="O81" s="33"/>
    </row>
    <row r="82" spans="2:15" s="27" customFormat="1" ht="11.25" x14ac:dyDescent="0.15">
      <c r="B82" s="27">
        <f t="shared" si="0"/>
        <v>0</v>
      </c>
      <c r="C82" s="30" t="e">
        <f>IF(ISBLANK(K15),NA(),K15)</f>
        <v>#N/A</v>
      </c>
      <c r="D82" s="28">
        <f>IF(Q10="C",E161+(E161-M10),I10)</f>
        <v>0</v>
      </c>
      <c r="E82" s="28" t="str">
        <f>IF(Q10="A",(I10+M10)/2,E161)</f>
        <v>-</v>
      </c>
      <c r="F82" s="28">
        <f>M10</f>
        <v>0</v>
      </c>
      <c r="G82" s="32">
        <f>G83-G297</f>
        <v>0</v>
      </c>
      <c r="J82" s="28" t="e">
        <f>NORMDIST(G82,E161,E162,FALSE)*(G298*10/N297)</f>
        <v>#VALUE!</v>
      </c>
      <c r="K82" s="28">
        <f>SUM(M76:M85)</f>
        <v>0</v>
      </c>
      <c r="L82" s="28"/>
      <c r="M82" s="28">
        <v>0</v>
      </c>
      <c r="N82" s="28" t="e">
        <f>NORMDIST(G82,E161,E162,FALSE)</f>
        <v>#VALUE!</v>
      </c>
      <c r="O82" s="33"/>
    </row>
    <row r="83" spans="2:15" s="27" customFormat="1" ht="11.25" x14ac:dyDescent="0.15">
      <c r="B83" s="27">
        <f t="shared" si="0"/>
        <v>0</v>
      </c>
      <c r="C83" s="30" t="e">
        <f>IF(ISBLANK(L15),NA(),L15)</f>
        <v>#N/A</v>
      </c>
      <c r="D83" s="28">
        <f>IF(Q10="C",E161+(E161-M10),I10)</f>
        <v>0</v>
      </c>
      <c r="E83" s="28" t="str">
        <f>IF(Q10="A",(I10+M10)/2,E161)</f>
        <v>-</v>
      </c>
      <c r="F83" s="28">
        <f>M10</f>
        <v>0</v>
      </c>
      <c r="G83" s="32">
        <f>G84-G297</f>
        <v>0</v>
      </c>
      <c r="J83" s="28" t="e">
        <f>NORMDIST(G83,E161,E162,FALSE)*(G298*10/N297)</f>
        <v>#VALUE!</v>
      </c>
      <c r="K83" s="28">
        <f>SUM(M76:M85)</f>
        <v>0</v>
      </c>
      <c r="L83" s="28"/>
      <c r="M83" s="28">
        <v>0</v>
      </c>
      <c r="N83" s="28" t="e">
        <f>NORMDIST(G83,E161,E162,FALSE)</f>
        <v>#VALUE!</v>
      </c>
      <c r="O83" s="33"/>
    </row>
    <row r="84" spans="2:15" s="27" customFormat="1" ht="11.25" x14ac:dyDescent="0.15">
      <c r="B84" s="27">
        <f t="shared" si="0"/>
        <v>0</v>
      </c>
      <c r="C84" s="30" t="e">
        <f>IF(ISBLANK(M15),NA(),M15)</f>
        <v>#N/A</v>
      </c>
      <c r="D84" s="28">
        <f>IF(Q10="C",E161+(E161-M10),I10)</f>
        <v>0</v>
      </c>
      <c r="E84" s="28" t="str">
        <f>IF(Q10="A",(I10+M10)/2,E161)</f>
        <v>-</v>
      </c>
      <c r="F84" s="28">
        <f>M10</f>
        <v>0</v>
      </c>
      <c r="G84" s="32">
        <f>G85-G297</f>
        <v>0</v>
      </c>
      <c r="J84" s="28" t="e">
        <f>NORMDIST(G84,E161,E162,FALSE)*(G298*10/N297)</f>
        <v>#VALUE!</v>
      </c>
      <c r="K84" s="28">
        <f>SUM(M76:M85)</f>
        <v>0</v>
      </c>
      <c r="L84" s="28"/>
      <c r="M84" s="28">
        <v>0</v>
      </c>
      <c r="N84" s="28" t="e">
        <f>NORMDIST(G84,E161,E162,FALSE)</f>
        <v>#VALUE!</v>
      </c>
      <c r="O84" s="33"/>
    </row>
    <row r="85" spans="2:15" s="27" customFormat="1" ht="11.25" x14ac:dyDescent="0.15">
      <c r="B85" s="27">
        <f t="shared" si="0"/>
        <v>0</v>
      </c>
      <c r="C85" s="30" t="e">
        <f>IF(ISBLANK(N15),NA(),N15)</f>
        <v>#N/A</v>
      </c>
      <c r="D85" s="28">
        <f>IF(Q10="C",E161+(E161-M10),I10)</f>
        <v>0</v>
      </c>
      <c r="E85" s="28" t="str">
        <f>IF(Q10="A",(I10+M10)/2,E161)</f>
        <v>-</v>
      </c>
      <c r="F85" s="28">
        <f>M10</f>
        <v>0</v>
      </c>
      <c r="G85" s="32">
        <f>G86-G297</f>
        <v>0</v>
      </c>
      <c r="J85" s="28" t="e">
        <f>NORMDIST(G85,E161,E162,FALSE)*(G298*10/N297)</f>
        <v>#VALUE!</v>
      </c>
      <c r="K85" s="28">
        <f>SUM(M76:M85)</f>
        <v>0</v>
      </c>
      <c r="L85" s="28"/>
      <c r="M85" s="28">
        <v>0</v>
      </c>
      <c r="N85" s="28" t="e">
        <f>NORMDIST(G85,E161,E162,FALSE)</f>
        <v>#VALUE!</v>
      </c>
      <c r="O85" s="33"/>
    </row>
    <row r="86" spans="2:15" s="27" customFormat="1" ht="11.25" x14ac:dyDescent="0.15">
      <c r="B86" s="27">
        <f t="shared" si="0"/>
        <v>0</v>
      </c>
      <c r="C86" s="30" t="e">
        <f>IF(ISBLANK(E16),NA(),E16)</f>
        <v>#N/A</v>
      </c>
      <c r="D86" s="28">
        <f>IF(Q10="C",E161+(E161-M10),I10)</f>
        <v>0</v>
      </c>
      <c r="E86" s="28" t="str">
        <f>IF(Q10="A",(I10+M10)/2,E161)</f>
        <v>-</v>
      </c>
      <c r="F86" s="28">
        <f>M10</f>
        <v>0</v>
      </c>
      <c r="G86" s="32">
        <f>G87-G297</f>
        <v>0</v>
      </c>
      <c r="H86" s="27">
        <f>IF(K86&gt;L86,K86,L86)</f>
        <v>0</v>
      </c>
      <c r="J86" s="28" t="e">
        <f>NORMDIST(G86,E161,E162,FALSE)*(G298*10/N297)</f>
        <v>#VALUE!</v>
      </c>
      <c r="K86" s="28">
        <f>SUM(M76:M85)</f>
        <v>0</v>
      </c>
      <c r="L86" s="28">
        <f>SUM(M86:M95)</f>
        <v>0</v>
      </c>
      <c r="M86" s="28">
        <v>0</v>
      </c>
      <c r="N86" s="28" t="e">
        <f>NORMDIST(G86,E161,E162,FALSE)</f>
        <v>#VALUE!</v>
      </c>
      <c r="O86" s="33"/>
    </row>
    <row r="87" spans="2:15" s="27" customFormat="1" ht="11.25" x14ac:dyDescent="0.15">
      <c r="B87" s="27">
        <f t="shared" si="0"/>
        <v>0</v>
      </c>
      <c r="C87" s="30" t="e">
        <f>IF(ISBLANK(F16),NA(),F16)</f>
        <v>#N/A</v>
      </c>
      <c r="D87" s="28">
        <f>IF(Q10="C",E161+(E161-M10),I10)</f>
        <v>0</v>
      </c>
      <c r="E87" s="28" t="str">
        <f>IF(Q10="A",(I10+M10)/2,E161)</f>
        <v>-</v>
      </c>
      <c r="F87" s="28">
        <f>M10</f>
        <v>0</v>
      </c>
      <c r="G87" s="32">
        <f>G88-G297</f>
        <v>0</v>
      </c>
      <c r="J87" s="28" t="e">
        <f>NORMDIST(G87,E161,E162,FALSE)*(G298*10/N297)</f>
        <v>#VALUE!</v>
      </c>
      <c r="K87" s="28"/>
      <c r="L87" s="28">
        <f>SUM(M86:M95)</f>
        <v>0</v>
      </c>
      <c r="M87" s="28">
        <v>0</v>
      </c>
      <c r="N87" s="28" t="e">
        <f>NORMDIST(G87,E161,E162,FALSE)</f>
        <v>#VALUE!</v>
      </c>
      <c r="O87" s="33"/>
    </row>
    <row r="88" spans="2:15" s="27" customFormat="1" ht="11.25" x14ac:dyDescent="0.15">
      <c r="B88" s="27">
        <f t="shared" si="0"/>
        <v>0</v>
      </c>
      <c r="C88" s="30" t="e">
        <f>IF(ISBLANK(G16),NA(),G16)</f>
        <v>#N/A</v>
      </c>
      <c r="D88" s="28">
        <f>IF(Q10="C",E161+(E161-M10),I10)</f>
        <v>0</v>
      </c>
      <c r="E88" s="28" t="str">
        <f>IF(Q10="A",(I10+M10)/2,E161)</f>
        <v>-</v>
      </c>
      <c r="F88" s="28">
        <f>M10</f>
        <v>0</v>
      </c>
      <c r="G88" s="32">
        <f>G89-G297</f>
        <v>0</v>
      </c>
      <c r="J88" s="28" t="e">
        <f>NORMDIST(G88,E161,E162,FALSE)*(G298*10/N297)</f>
        <v>#VALUE!</v>
      </c>
      <c r="K88" s="28"/>
      <c r="L88" s="28">
        <f>SUM(M86:M95)</f>
        <v>0</v>
      </c>
      <c r="M88" s="28">
        <v>0</v>
      </c>
      <c r="N88" s="28" t="e">
        <f>NORMDIST(G88,E161,E162,FALSE)</f>
        <v>#VALUE!</v>
      </c>
      <c r="O88" s="33"/>
    </row>
    <row r="89" spans="2:15" s="27" customFormat="1" ht="11.25" x14ac:dyDescent="0.15">
      <c r="B89" s="27">
        <f t="shared" si="0"/>
        <v>0</v>
      </c>
      <c r="C89" s="30" t="e">
        <f>IF(ISBLANK(H16),NA(),H16)</f>
        <v>#N/A</v>
      </c>
      <c r="D89" s="28">
        <f>IF(Q10="C",E161+(E161-M10),I10)</f>
        <v>0</v>
      </c>
      <c r="E89" s="28" t="str">
        <f>IF(Q10="A",(I10+M10)/2,E161)</f>
        <v>-</v>
      </c>
      <c r="F89" s="28">
        <f>M10</f>
        <v>0</v>
      </c>
      <c r="G89" s="32">
        <f>G90-G297</f>
        <v>0</v>
      </c>
      <c r="J89" s="28" t="e">
        <f>NORMDIST(G89,E161,E162,FALSE)*(G298*10/N297)</f>
        <v>#VALUE!</v>
      </c>
      <c r="K89" s="28"/>
      <c r="L89" s="28">
        <f>SUM(M86:M95)</f>
        <v>0</v>
      </c>
      <c r="M89" s="28">
        <v>0</v>
      </c>
      <c r="N89" s="28" t="e">
        <f>NORMDIST(G89,E161,E162,FALSE)</f>
        <v>#VALUE!</v>
      </c>
      <c r="O89" s="33"/>
    </row>
    <row r="90" spans="2:15" s="27" customFormat="1" ht="11.25" x14ac:dyDescent="0.15">
      <c r="B90" s="27">
        <f t="shared" si="0"/>
        <v>0</v>
      </c>
      <c r="C90" s="30" t="e">
        <f>IF(ISBLANK(I16),NA(),I16)</f>
        <v>#N/A</v>
      </c>
      <c r="D90" s="28">
        <f>IF(Q10="C",E161+(E161-M10),I10)</f>
        <v>0</v>
      </c>
      <c r="E90" s="28" t="str">
        <f>IF(Q10="A",(I10+M10)/2,E161)</f>
        <v>-</v>
      </c>
      <c r="F90" s="28">
        <f>M10</f>
        <v>0</v>
      </c>
      <c r="G90" s="32">
        <f>G91-G297</f>
        <v>0</v>
      </c>
      <c r="J90" s="28" t="e">
        <f>NORMDIST(G90,E161,E162,FALSE)*(G298*10/N297)</f>
        <v>#VALUE!</v>
      </c>
      <c r="K90" s="28"/>
      <c r="L90" s="28">
        <f>SUM(M86:M95)</f>
        <v>0</v>
      </c>
      <c r="M90" s="28">
        <v>0</v>
      </c>
      <c r="N90" s="28" t="e">
        <f>NORMDIST(G90,E161,E162,FALSE)</f>
        <v>#VALUE!</v>
      </c>
      <c r="O90" s="33"/>
    </row>
    <row r="91" spans="2:15" s="27" customFormat="1" ht="11.25" x14ac:dyDescent="0.15">
      <c r="B91" s="27">
        <f t="shared" si="0"/>
        <v>0</v>
      </c>
      <c r="C91" s="30" t="e">
        <f>IF(ISBLANK(J16),NA(),J16)</f>
        <v>#N/A</v>
      </c>
      <c r="D91" s="28">
        <f>IF(Q10="C",E161+(E161-M10),I10)</f>
        <v>0</v>
      </c>
      <c r="E91" s="28" t="str">
        <f>IF(Q10="A",(I10+M10)/2,E161)</f>
        <v>-</v>
      </c>
      <c r="F91" s="28">
        <f>M10</f>
        <v>0</v>
      </c>
      <c r="G91" s="32">
        <f>G92-G297</f>
        <v>0</v>
      </c>
      <c r="J91" s="28" t="e">
        <f>NORMDIST(G91,E161,E162,FALSE)*(G298*10/N297)</f>
        <v>#VALUE!</v>
      </c>
      <c r="K91" s="28"/>
      <c r="L91" s="28">
        <f>SUM(M86:M95)</f>
        <v>0</v>
      </c>
      <c r="M91" s="28">
        <v>0</v>
      </c>
      <c r="N91" s="28" t="e">
        <f>NORMDIST(G91,E161,E162,FALSE)</f>
        <v>#VALUE!</v>
      </c>
      <c r="O91" s="33"/>
    </row>
    <row r="92" spans="2:15" s="27" customFormat="1" ht="11.25" x14ac:dyDescent="0.15">
      <c r="B92" s="27">
        <f t="shared" si="0"/>
        <v>0</v>
      </c>
      <c r="C92" s="30" t="e">
        <f>IF(ISBLANK(K16),NA(),K16)</f>
        <v>#N/A</v>
      </c>
      <c r="D92" s="28">
        <f>IF(Q10="C",E161+(E161-M10),I10)</f>
        <v>0</v>
      </c>
      <c r="E92" s="28" t="str">
        <f>IF(Q10="A",(I10+M10)/2,E161)</f>
        <v>-</v>
      </c>
      <c r="F92" s="28">
        <f>M10</f>
        <v>0</v>
      </c>
      <c r="G92" s="32">
        <f>G93-G297</f>
        <v>0</v>
      </c>
      <c r="J92" s="28" t="e">
        <f>NORMDIST(G92,E161,E162,FALSE)*(G298*10/N297)</f>
        <v>#VALUE!</v>
      </c>
      <c r="K92" s="28"/>
      <c r="L92" s="28">
        <f>SUM(M86:M95)</f>
        <v>0</v>
      </c>
      <c r="M92" s="28">
        <v>0</v>
      </c>
      <c r="N92" s="28" t="e">
        <f>NORMDIST(G92,E161,E162,FALSE)</f>
        <v>#VALUE!</v>
      </c>
      <c r="O92" s="33"/>
    </row>
    <row r="93" spans="2:15" s="27" customFormat="1" ht="11.25" x14ac:dyDescent="0.15">
      <c r="B93" s="27">
        <f t="shared" si="0"/>
        <v>0</v>
      </c>
      <c r="C93" s="30" t="e">
        <f>IF(ISBLANK(L16),NA(),L16)</f>
        <v>#N/A</v>
      </c>
      <c r="D93" s="28">
        <f>IF(Q10="C",E161+(E161-M10),I10)</f>
        <v>0</v>
      </c>
      <c r="E93" s="28" t="str">
        <f>IF(Q10="A",(I10+M10)/2,E161)</f>
        <v>-</v>
      </c>
      <c r="F93" s="28">
        <f>M10</f>
        <v>0</v>
      </c>
      <c r="G93" s="32">
        <f>G94-G297</f>
        <v>0</v>
      </c>
      <c r="J93" s="28" t="e">
        <f>NORMDIST(G93,E161,E162,FALSE)*(G298*10/N297)</f>
        <v>#VALUE!</v>
      </c>
      <c r="K93" s="28"/>
      <c r="L93" s="28">
        <f>SUM(M86:M95)</f>
        <v>0</v>
      </c>
      <c r="M93" s="28">
        <v>0</v>
      </c>
      <c r="N93" s="28" t="e">
        <f>NORMDIST(G93,E161,E162,FALSE)</f>
        <v>#VALUE!</v>
      </c>
      <c r="O93" s="33"/>
    </row>
    <row r="94" spans="2:15" s="27" customFormat="1" ht="11.25" x14ac:dyDescent="0.15">
      <c r="B94" s="27">
        <f t="shared" si="0"/>
        <v>0</v>
      </c>
      <c r="C94" s="30" t="e">
        <f>IF(ISBLANK(M16),NA(),M16)</f>
        <v>#N/A</v>
      </c>
      <c r="D94" s="28">
        <f>IF(Q10="C",E161+(E161-M10),I10)</f>
        <v>0</v>
      </c>
      <c r="E94" s="28" t="str">
        <f>IF(Q10="A",(I10+M10)/2,E161)</f>
        <v>-</v>
      </c>
      <c r="F94" s="28">
        <f>M10</f>
        <v>0</v>
      </c>
      <c r="G94" s="32">
        <f>G95-G297</f>
        <v>0</v>
      </c>
      <c r="J94" s="28" t="e">
        <f>NORMDIST(G94,E161,E162,FALSE)*(G298*10/N297)</f>
        <v>#VALUE!</v>
      </c>
      <c r="K94" s="28"/>
      <c r="L94" s="28">
        <f>SUM(M86:M95)</f>
        <v>0</v>
      </c>
      <c r="M94" s="28">
        <v>0</v>
      </c>
      <c r="N94" s="28" t="e">
        <f>NORMDIST(G94,E161,E162,FALSE)</f>
        <v>#VALUE!</v>
      </c>
      <c r="O94" s="33"/>
    </row>
    <row r="95" spans="2:15" s="27" customFormat="1" ht="11.25" x14ac:dyDescent="0.15">
      <c r="B95" s="27">
        <f t="shared" si="0"/>
        <v>0</v>
      </c>
      <c r="C95" s="30" t="e">
        <f>IF(ISBLANK(N16),NA(),N16)</f>
        <v>#N/A</v>
      </c>
      <c r="D95" s="28">
        <f>IF(Q10="C",E161+(E161-M10),I10)</f>
        <v>0</v>
      </c>
      <c r="E95" s="28" t="str">
        <f>IF(Q10="A",(I10+M10)/2,E161)</f>
        <v>-</v>
      </c>
      <c r="F95" s="28">
        <f>M10</f>
        <v>0</v>
      </c>
      <c r="G95" s="32">
        <f>G96-G297</f>
        <v>0</v>
      </c>
      <c r="J95" s="28" t="e">
        <f>NORMDIST(G95,E161,E162,FALSE)*(G298*10/N297)</f>
        <v>#VALUE!</v>
      </c>
      <c r="K95" s="28"/>
      <c r="L95" s="28">
        <f>SUM(M86:M95)</f>
        <v>0</v>
      </c>
      <c r="M95" s="28">
        <v>0</v>
      </c>
      <c r="N95" s="28" t="e">
        <f>NORMDIST(G95,E161,E162,FALSE)</f>
        <v>#VALUE!</v>
      </c>
      <c r="O95" s="33"/>
    </row>
    <row r="96" spans="2:15" s="27" customFormat="1" ht="11.25" x14ac:dyDescent="0.15">
      <c r="B96" s="27">
        <f t="shared" si="0"/>
        <v>0</v>
      </c>
      <c r="C96" s="30" t="e">
        <f>IF(ISBLANK(E17),NA(),E17)</f>
        <v>#N/A</v>
      </c>
      <c r="D96" s="28">
        <f>IF(Q10="C",E161+(E161-M10),I10)</f>
        <v>0</v>
      </c>
      <c r="E96" s="28" t="str">
        <f>IF(Q10="A",(I10+M10)/2,E161)</f>
        <v>-</v>
      </c>
      <c r="F96" s="28">
        <f>M10</f>
        <v>0</v>
      </c>
      <c r="G96" s="32">
        <f>G97-G297</f>
        <v>0</v>
      </c>
      <c r="H96" s="27">
        <f>IF(K96&gt;L96,K96,L96)</f>
        <v>0</v>
      </c>
      <c r="J96" s="28" t="e">
        <f>NORMDIST(G96,E161,E162,FALSE)*(G298*10/N297)</f>
        <v>#VALUE!</v>
      </c>
      <c r="K96" s="28">
        <f>SUM(M96:M105)</f>
        <v>0</v>
      </c>
      <c r="L96" s="28">
        <f>SUM(M86:M95)</f>
        <v>0</v>
      </c>
      <c r="M96" s="28">
        <v>0</v>
      </c>
      <c r="N96" s="28" t="e">
        <f>NORMDIST(G96,E161,E162,FALSE)</f>
        <v>#VALUE!</v>
      </c>
      <c r="O96" s="33"/>
    </row>
    <row r="97" spans="2:15" s="27" customFormat="1" ht="11.25" x14ac:dyDescent="0.15">
      <c r="B97" s="27">
        <f t="shared" si="0"/>
        <v>0</v>
      </c>
      <c r="C97" s="30" t="e">
        <f>IF(ISBLANK(F17),NA(),F17)</f>
        <v>#N/A</v>
      </c>
      <c r="D97" s="28">
        <f>IF(Q10="C",E161+(E161-M10),I10)</f>
        <v>0</v>
      </c>
      <c r="E97" s="28" t="str">
        <f>IF(Q10="A",(I10+M10)/2,E161)</f>
        <v>-</v>
      </c>
      <c r="F97" s="28">
        <f>M10</f>
        <v>0</v>
      </c>
      <c r="G97" s="32">
        <f>G98-G297</f>
        <v>0</v>
      </c>
      <c r="J97" s="28" t="e">
        <f>NORMDIST(G97,E161,E162,FALSE)*(G298*10/N297)</f>
        <v>#VALUE!</v>
      </c>
      <c r="K97" s="28">
        <f>SUM(M96:M105)</f>
        <v>0</v>
      </c>
      <c r="L97" s="28"/>
      <c r="M97" s="28">
        <v>0</v>
      </c>
      <c r="N97" s="28" t="e">
        <f>NORMDIST(G97,E161,E162,FALSE)</f>
        <v>#VALUE!</v>
      </c>
      <c r="O97" s="33"/>
    </row>
    <row r="98" spans="2:15" s="27" customFormat="1" ht="11.25" x14ac:dyDescent="0.15">
      <c r="B98" s="27">
        <f t="shared" si="0"/>
        <v>0</v>
      </c>
      <c r="C98" s="30" t="e">
        <f>IF(ISBLANK(G17),NA(),G17)</f>
        <v>#N/A</v>
      </c>
      <c r="D98" s="28">
        <f>IF(Q10="C",E161+(E161-M10),I10)</f>
        <v>0</v>
      </c>
      <c r="E98" s="28" t="str">
        <f>IF(Q10="A",(I10+M10)/2,E161)</f>
        <v>-</v>
      </c>
      <c r="F98" s="28">
        <f>M10</f>
        <v>0</v>
      </c>
      <c r="G98" s="32">
        <f>G99-G297</f>
        <v>0</v>
      </c>
      <c r="J98" s="28" t="e">
        <f>NORMDIST(G98,E161,E162,FALSE)*(G298*10/N297)</f>
        <v>#VALUE!</v>
      </c>
      <c r="K98" s="28">
        <f>SUM(M96:M105)</f>
        <v>0</v>
      </c>
      <c r="L98" s="28"/>
      <c r="M98" s="28">
        <v>0</v>
      </c>
      <c r="N98" s="28" t="e">
        <f>NORMDIST(G98,E161,E162,FALSE)</f>
        <v>#VALUE!</v>
      </c>
      <c r="O98" s="33"/>
    </row>
    <row r="99" spans="2:15" s="27" customFormat="1" ht="11.25" x14ac:dyDescent="0.15">
      <c r="B99" s="27">
        <f t="shared" si="0"/>
        <v>0</v>
      </c>
      <c r="C99" s="30" t="e">
        <f>IF(ISBLANK(H17),NA(),H17)</f>
        <v>#N/A</v>
      </c>
      <c r="D99" s="28">
        <f>IF(Q10="C",E161+(E161-M10),I10)</f>
        <v>0</v>
      </c>
      <c r="E99" s="28" t="str">
        <f>IF(Q10="A",(I10+M10)/2,E161)</f>
        <v>-</v>
      </c>
      <c r="F99" s="28">
        <f>M10</f>
        <v>0</v>
      </c>
      <c r="G99" s="32">
        <f>G100-G297</f>
        <v>0</v>
      </c>
      <c r="J99" s="28" t="e">
        <f>NORMDIST(G99,E161,E162,FALSE)*(G298*10/N297)</f>
        <v>#VALUE!</v>
      </c>
      <c r="K99" s="28">
        <f>SUM(M96:M105)</f>
        <v>0</v>
      </c>
      <c r="L99" s="28"/>
      <c r="M99" s="28">
        <v>0</v>
      </c>
      <c r="N99" s="28" t="e">
        <f>NORMDIST(G99,E161,E162,FALSE)</f>
        <v>#VALUE!</v>
      </c>
      <c r="O99" s="33"/>
    </row>
    <row r="100" spans="2:15" s="27" customFormat="1" ht="11.25" x14ac:dyDescent="0.15">
      <c r="B100" s="27">
        <f t="shared" si="0"/>
        <v>0</v>
      </c>
      <c r="C100" s="30" t="e">
        <f>IF(ISBLANK(I17),NA(),I17)</f>
        <v>#N/A</v>
      </c>
      <c r="D100" s="28">
        <f>IF(Q10="C",E161+(E161-M10),I10)</f>
        <v>0</v>
      </c>
      <c r="E100" s="28" t="str">
        <f>IF(Q10="A",(I10+M10)/2,E161)</f>
        <v>-</v>
      </c>
      <c r="F100" s="28">
        <f>M10</f>
        <v>0</v>
      </c>
      <c r="G100" s="32">
        <f>G101-G297</f>
        <v>0</v>
      </c>
      <c r="J100" s="28" t="e">
        <f>NORMDIST(G100,E161,E162,FALSE)*(G298*10/N297)</f>
        <v>#VALUE!</v>
      </c>
      <c r="K100" s="28">
        <f>SUM(M96:M105)</f>
        <v>0</v>
      </c>
      <c r="L100" s="28"/>
      <c r="M100" s="28">
        <v>0</v>
      </c>
      <c r="N100" s="28" t="e">
        <f>NORMDIST(G100,E161,E162,FALSE)</f>
        <v>#VALUE!</v>
      </c>
      <c r="O100" s="33"/>
    </row>
    <row r="101" spans="2:15" s="27" customFormat="1" ht="11.25" x14ac:dyDescent="0.15">
      <c r="B101" s="27">
        <f t="shared" si="0"/>
        <v>0</v>
      </c>
      <c r="C101" s="30" t="e">
        <f>IF(ISBLANK(J17),NA(),J17)</f>
        <v>#N/A</v>
      </c>
      <c r="D101" s="28">
        <f>IF(Q10="C",E161+(E161-M10),I10)</f>
        <v>0</v>
      </c>
      <c r="E101" s="28" t="str">
        <f>IF(Q10="A",(I10+M10)/2,E161)</f>
        <v>-</v>
      </c>
      <c r="F101" s="28">
        <f>M10</f>
        <v>0</v>
      </c>
      <c r="G101" s="32">
        <f>G102-G297</f>
        <v>0</v>
      </c>
      <c r="J101" s="28" t="e">
        <f>NORMDIST(G101,E161,E162,FALSE)*(G298*10/N297)</f>
        <v>#VALUE!</v>
      </c>
      <c r="K101" s="28">
        <f>SUM(M96:M105)</f>
        <v>0</v>
      </c>
      <c r="L101" s="28"/>
      <c r="M101" s="28">
        <v>0</v>
      </c>
      <c r="N101" s="28" t="e">
        <f>NORMDIST(G101,E161,E162,FALSE)</f>
        <v>#VALUE!</v>
      </c>
      <c r="O101" s="33"/>
    </row>
    <row r="102" spans="2:15" s="27" customFormat="1" ht="11.25" x14ac:dyDescent="0.15">
      <c r="B102" s="27">
        <f t="shared" si="0"/>
        <v>0</v>
      </c>
      <c r="C102" s="30" t="e">
        <f>IF(ISBLANK(K17),NA(),K17)</f>
        <v>#N/A</v>
      </c>
      <c r="D102" s="28">
        <f>IF(Q10="C",E161+(E161-M10),I10)</f>
        <v>0</v>
      </c>
      <c r="E102" s="28" t="str">
        <f>IF(Q10="A",(I10+M10)/2,E161)</f>
        <v>-</v>
      </c>
      <c r="F102" s="28">
        <f>M10</f>
        <v>0</v>
      </c>
      <c r="G102" s="32">
        <f>G103-G297</f>
        <v>0</v>
      </c>
      <c r="J102" s="28" t="e">
        <f>NORMDIST(G102,E161,E162,FALSE)*(G298*10/N297)</f>
        <v>#VALUE!</v>
      </c>
      <c r="K102" s="28">
        <f>SUM(M96:M105)</f>
        <v>0</v>
      </c>
      <c r="L102" s="28"/>
      <c r="M102" s="28">
        <v>0</v>
      </c>
      <c r="N102" s="28" t="e">
        <f>NORMDIST(G102,E161,E162,FALSE)</f>
        <v>#VALUE!</v>
      </c>
      <c r="O102" s="33"/>
    </row>
    <row r="103" spans="2:15" s="27" customFormat="1" ht="11.25" x14ac:dyDescent="0.15">
      <c r="B103" s="27">
        <f t="shared" si="0"/>
        <v>0</v>
      </c>
      <c r="C103" s="30" t="e">
        <f>IF(ISBLANK(L17),NA(),L17)</f>
        <v>#N/A</v>
      </c>
      <c r="D103" s="28">
        <f>IF(Q10="C",E161+(E161-M10),I10)</f>
        <v>0</v>
      </c>
      <c r="E103" s="28" t="str">
        <f>IF(Q10="A",(I10+M10)/2,E161)</f>
        <v>-</v>
      </c>
      <c r="F103" s="28">
        <f>M10</f>
        <v>0</v>
      </c>
      <c r="G103" s="32">
        <f>G104-G297</f>
        <v>0</v>
      </c>
      <c r="J103" s="28" t="e">
        <f>NORMDIST(G103,E161,E162,FALSE)*(G298*10/N297)</f>
        <v>#VALUE!</v>
      </c>
      <c r="K103" s="28">
        <f>SUM(M96:M105)</f>
        <v>0</v>
      </c>
      <c r="L103" s="28"/>
      <c r="M103" s="28">
        <v>0</v>
      </c>
      <c r="N103" s="28" t="e">
        <f>NORMDIST(G103,E161,E162,FALSE)</f>
        <v>#VALUE!</v>
      </c>
      <c r="O103" s="33"/>
    </row>
    <row r="104" spans="2:15" s="27" customFormat="1" ht="11.25" x14ac:dyDescent="0.15">
      <c r="B104" s="27">
        <f t="shared" si="0"/>
        <v>0</v>
      </c>
      <c r="C104" s="30" t="e">
        <f>IF(ISBLANK(M17),NA(),M17)</f>
        <v>#N/A</v>
      </c>
      <c r="D104" s="28">
        <f>IF(Q10="C",E161+(E161-M10),I10)</f>
        <v>0</v>
      </c>
      <c r="E104" s="28" t="str">
        <f>IF(Q10="A",(I10+M10)/2,E161)</f>
        <v>-</v>
      </c>
      <c r="F104" s="28">
        <f>M10</f>
        <v>0</v>
      </c>
      <c r="G104" s="32">
        <f>G105-G297</f>
        <v>0</v>
      </c>
      <c r="J104" s="28" t="e">
        <f>NORMDIST(G104,E161,E162,FALSE)*(G298*10/N297)</f>
        <v>#VALUE!</v>
      </c>
      <c r="K104" s="28">
        <f>SUM(M96:M105)</f>
        <v>0</v>
      </c>
      <c r="L104" s="28"/>
      <c r="M104" s="28">
        <v>0</v>
      </c>
      <c r="N104" s="28" t="e">
        <f>NORMDIST(G104,E161,E162,FALSE)</f>
        <v>#VALUE!</v>
      </c>
      <c r="O104" s="33"/>
    </row>
    <row r="105" spans="2:15" s="27" customFormat="1" ht="11.25" x14ac:dyDescent="0.15">
      <c r="B105" s="27">
        <f t="shared" si="0"/>
        <v>0</v>
      </c>
      <c r="C105" s="30" t="e">
        <f>IF(ISBLANK(N17),NA(),N17)</f>
        <v>#N/A</v>
      </c>
      <c r="D105" s="28">
        <f>IF(Q10="C",E161+(E161-M10),I10)</f>
        <v>0</v>
      </c>
      <c r="E105" s="28" t="str">
        <f>IF(Q10="A",(I10+M10)/2,E161)</f>
        <v>-</v>
      </c>
      <c r="F105" s="28">
        <f>M10</f>
        <v>0</v>
      </c>
      <c r="G105" s="32">
        <f>G106-G297</f>
        <v>0</v>
      </c>
      <c r="J105" s="28" t="e">
        <f>NORMDIST(G105,E161,E162,FALSE)*(G298*10/N297)</f>
        <v>#VALUE!</v>
      </c>
      <c r="K105" s="28">
        <f>SUM(M96:M105)</f>
        <v>0</v>
      </c>
      <c r="L105" s="28"/>
      <c r="M105" s="28">
        <v>0</v>
      </c>
      <c r="N105" s="28" t="e">
        <f>NORMDIST(G105,E161,E162,FALSE)</f>
        <v>#VALUE!</v>
      </c>
      <c r="O105" s="33"/>
    </row>
    <row r="106" spans="2:15" s="27" customFormat="1" ht="11.25" x14ac:dyDescent="0.15">
      <c r="B106" s="27">
        <f t="shared" si="0"/>
        <v>0</v>
      </c>
      <c r="C106" s="30" t="e">
        <f>IF(ISBLANK(E18),NA(),E18)</f>
        <v>#N/A</v>
      </c>
      <c r="D106" s="27">
        <f>IF(Q10="C",E161+(E161-M10),I10)</f>
        <v>0</v>
      </c>
      <c r="E106" s="27" t="str">
        <f>IF(Q10="A",(I10+M10)/2,E161)</f>
        <v>-</v>
      </c>
      <c r="F106" s="28">
        <f>M10</f>
        <v>0</v>
      </c>
      <c r="G106" s="32">
        <f>G107-G297</f>
        <v>0</v>
      </c>
      <c r="H106" s="27">
        <f>IF(K106&gt;L106,K106,L106)</f>
        <v>0</v>
      </c>
      <c r="J106" s="28" t="e">
        <f>NORMDIST(G106,E161,E162,FALSE)*(G298*10/N297)</f>
        <v>#VALUE!</v>
      </c>
      <c r="K106" s="28">
        <f>SUM(M96:M105)</f>
        <v>0</v>
      </c>
      <c r="L106" s="28">
        <f>SUM(M106:M115)</f>
        <v>0</v>
      </c>
      <c r="M106" s="28">
        <v>0</v>
      </c>
      <c r="N106" s="28" t="e">
        <f>NORMDIST(G106,E161,E162,FALSE)</f>
        <v>#VALUE!</v>
      </c>
      <c r="O106" s="33"/>
    </row>
    <row r="107" spans="2:15" s="27" customFormat="1" ht="11.25" x14ac:dyDescent="0.15">
      <c r="B107" s="27">
        <f t="shared" si="0"/>
        <v>0</v>
      </c>
      <c r="C107" s="30" t="e">
        <f>IF(ISBLANK(F18),NA(),F18)</f>
        <v>#N/A</v>
      </c>
      <c r="D107" s="27">
        <f>IF(Q10="C",E161+(E161-M10),I10)</f>
        <v>0</v>
      </c>
      <c r="E107" s="27" t="str">
        <f>IF(Q10="A",(I10+M10)/2,E161)</f>
        <v>-</v>
      </c>
      <c r="F107" s="28">
        <f>M10</f>
        <v>0</v>
      </c>
      <c r="G107" s="32">
        <f>G108-G297</f>
        <v>0</v>
      </c>
      <c r="J107" s="28" t="e">
        <f>NORMDIST(G107,E161,E162,FALSE)*(G298*10/N297)</f>
        <v>#VALUE!</v>
      </c>
      <c r="K107" s="28"/>
      <c r="L107" s="28">
        <f>SUM(M106:M115)</f>
        <v>0</v>
      </c>
      <c r="M107" s="28">
        <v>0</v>
      </c>
      <c r="N107" s="28" t="e">
        <f>NORMDIST(G107,E161,E162,FALSE)</f>
        <v>#VALUE!</v>
      </c>
      <c r="O107" s="33"/>
    </row>
    <row r="108" spans="2:15" s="27" customFormat="1" ht="11.25" x14ac:dyDescent="0.15">
      <c r="B108" s="27">
        <f t="shared" si="0"/>
        <v>0</v>
      </c>
      <c r="C108" s="30" t="e">
        <f>IF(ISBLANK(G18),NA(),G18)</f>
        <v>#N/A</v>
      </c>
      <c r="D108" s="27">
        <f>IF(Q10="C",E161+(E161-M10),I10)</f>
        <v>0</v>
      </c>
      <c r="E108" s="27" t="str">
        <f>IF(Q10="A",(I10+M10)/2,E161)</f>
        <v>-</v>
      </c>
      <c r="F108" s="28">
        <f>M10</f>
        <v>0</v>
      </c>
      <c r="G108" s="32">
        <f>G109-G297</f>
        <v>0</v>
      </c>
      <c r="J108" s="28" t="e">
        <f>NORMDIST(G108,E161,E162,FALSE)*(G298*10/N297)</f>
        <v>#VALUE!</v>
      </c>
      <c r="K108" s="28"/>
      <c r="L108" s="28">
        <f>SUM(M106:M115)</f>
        <v>0</v>
      </c>
      <c r="M108" s="28">
        <v>0</v>
      </c>
      <c r="N108" s="28" t="e">
        <f>NORMDIST(G108,E161,E162,FALSE)</f>
        <v>#VALUE!</v>
      </c>
      <c r="O108" s="33"/>
    </row>
    <row r="109" spans="2:15" s="27" customFormat="1" ht="11.25" x14ac:dyDescent="0.15">
      <c r="B109" s="27">
        <f t="shared" si="0"/>
        <v>0</v>
      </c>
      <c r="C109" s="30" t="e">
        <f>IF(ISBLANK(H18),NA(),H18)</f>
        <v>#N/A</v>
      </c>
      <c r="D109" s="27">
        <f>IF(Q10="C",E161+(E161-M10),I10)</f>
        <v>0</v>
      </c>
      <c r="E109" s="27" t="str">
        <f>IF(Q10="A",(I10+M10)/2,E161)</f>
        <v>-</v>
      </c>
      <c r="F109" s="28">
        <f>M10</f>
        <v>0</v>
      </c>
      <c r="G109" s="32">
        <f>G110-G297</f>
        <v>0</v>
      </c>
      <c r="J109" s="28" t="e">
        <f>NORMDIST(G109,E161,E162,FALSE)*(G298*10/N297)</f>
        <v>#VALUE!</v>
      </c>
      <c r="K109" s="28"/>
      <c r="L109" s="28">
        <f>SUM(M106:M115)</f>
        <v>0</v>
      </c>
      <c r="M109" s="28">
        <v>0</v>
      </c>
      <c r="N109" s="28" t="e">
        <f>NORMDIST(G109,E161,E162,FALSE)</f>
        <v>#VALUE!</v>
      </c>
      <c r="O109" s="33"/>
    </row>
    <row r="110" spans="2:15" s="27" customFormat="1" ht="11.25" x14ac:dyDescent="0.15">
      <c r="B110" s="27">
        <f t="shared" si="0"/>
        <v>0</v>
      </c>
      <c r="C110" s="30" t="e">
        <f>IF(ISBLANK(I18),NA(),I18)</f>
        <v>#N/A</v>
      </c>
      <c r="D110" s="27">
        <f>IF(Q10="C",E161+(E161-M10),I10)</f>
        <v>0</v>
      </c>
      <c r="E110" s="27" t="str">
        <f>IF(Q10="A",(I10+M10)/2,E161)</f>
        <v>-</v>
      </c>
      <c r="F110" s="28">
        <f>M10</f>
        <v>0</v>
      </c>
      <c r="G110" s="32">
        <f>G111-G297</f>
        <v>0</v>
      </c>
      <c r="J110" s="28" t="e">
        <f>NORMDIST(G110,E161,E162,FALSE)*(G298*10/N297)</f>
        <v>#VALUE!</v>
      </c>
      <c r="K110" s="28"/>
      <c r="L110" s="28">
        <f>SUM(M106:M115)</f>
        <v>0</v>
      </c>
      <c r="M110" s="28">
        <v>0</v>
      </c>
      <c r="N110" s="28" t="e">
        <f>NORMDIST(G110,E161,E162,FALSE)</f>
        <v>#VALUE!</v>
      </c>
      <c r="O110" s="33"/>
    </row>
    <row r="111" spans="2:15" s="27" customFormat="1" ht="11.25" x14ac:dyDescent="0.15">
      <c r="B111" s="27">
        <f t="shared" si="0"/>
        <v>0</v>
      </c>
      <c r="C111" s="30" t="e">
        <f>IF(ISBLANK(J18),NA(),J18)</f>
        <v>#N/A</v>
      </c>
      <c r="D111" s="27">
        <f>IF(Q10="C",E161+(E161-M10),I10)</f>
        <v>0</v>
      </c>
      <c r="E111" s="27" t="str">
        <f>IF(Q10="A",(I10+M10)/2,E161)</f>
        <v>-</v>
      </c>
      <c r="F111" s="28">
        <f>M10</f>
        <v>0</v>
      </c>
      <c r="G111" s="32">
        <f>G112-G297</f>
        <v>0</v>
      </c>
      <c r="J111" s="28" t="e">
        <f>NORMDIST(G111,E161,E162,FALSE)*(G298*10/N297)</f>
        <v>#VALUE!</v>
      </c>
      <c r="K111" s="28"/>
      <c r="L111" s="28">
        <f>SUM(M106:M115)</f>
        <v>0</v>
      </c>
      <c r="M111" s="28">
        <v>0</v>
      </c>
      <c r="N111" s="28" t="e">
        <f>NORMDIST(G111,E161,E162,FALSE)</f>
        <v>#VALUE!</v>
      </c>
      <c r="O111" s="33"/>
    </row>
    <row r="112" spans="2:15" s="27" customFormat="1" ht="11.25" x14ac:dyDescent="0.15">
      <c r="B112" s="27">
        <f t="shared" si="0"/>
        <v>0</v>
      </c>
      <c r="C112" s="30" t="e">
        <f>IF(ISBLANK(K18),NA(),K18)</f>
        <v>#N/A</v>
      </c>
      <c r="D112" s="27">
        <f>IF(Q10="C",E161+(E161-M10),I10)</f>
        <v>0</v>
      </c>
      <c r="E112" s="27" t="str">
        <f>IF(Q10="A",(I10+M10)/2,E161)</f>
        <v>-</v>
      </c>
      <c r="F112" s="28">
        <f>M10</f>
        <v>0</v>
      </c>
      <c r="G112" s="32">
        <f>G113-G297</f>
        <v>0</v>
      </c>
      <c r="J112" s="28" t="e">
        <f>NORMDIST(G112,E161,E162,FALSE)*(G298*10/N297)</f>
        <v>#VALUE!</v>
      </c>
      <c r="K112" s="28"/>
      <c r="L112" s="28">
        <f>SUM(M106:M115)</f>
        <v>0</v>
      </c>
      <c r="M112" s="28">
        <v>0</v>
      </c>
      <c r="N112" s="28" t="e">
        <f>NORMDIST(G112,E161,E162,FALSE)</f>
        <v>#VALUE!</v>
      </c>
      <c r="O112" s="33"/>
    </row>
    <row r="113" spans="2:15" s="27" customFormat="1" ht="11.25" x14ac:dyDescent="0.15">
      <c r="B113" s="27">
        <f t="shared" si="0"/>
        <v>0</v>
      </c>
      <c r="C113" s="30" t="e">
        <f>IF(ISBLANK(L18),NA(),L18)</f>
        <v>#N/A</v>
      </c>
      <c r="D113" s="27">
        <f>IF(Q10="C",E161+(E161-M10),I10)</f>
        <v>0</v>
      </c>
      <c r="E113" s="27" t="str">
        <f>IF(Q10="A",(I10+M10)/2,E161)</f>
        <v>-</v>
      </c>
      <c r="F113" s="28">
        <f>M10</f>
        <v>0</v>
      </c>
      <c r="G113" s="32">
        <f>G114-G297</f>
        <v>0</v>
      </c>
      <c r="J113" s="28" t="e">
        <f>NORMDIST(G113,E161,E162,FALSE)*(G298*10/N297)</f>
        <v>#VALUE!</v>
      </c>
      <c r="K113" s="28"/>
      <c r="L113" s="28">
        <f>SUM(M106:M115)</f>
        <v>0</v>
      </c>
      <c r="M113" s="28">
        <v>0</v>
      </c>
      <c r="N113" s="28" t="e">
        <f>NORMDIST(G113,E161,E162,FALSE)</f>
        <v>#VALUE!</v>
      </c>
      <c r="O113" s="33"/>
    </row>
    <row r="114" spans="2:15" s="27" customFormat="1" ht="11.25" x14ac:dyDescent="0.15">
      <c r="B114" s="27">
        <f t="shared" si="0"/>
        <v>0</v>
      </c>
      <c r="C114" s="30" t="e">
        <f>IF(ISBLANK(M18),NA(),M18)</f>
        <v>#N/A</v>
      </c>
      <c r="D114" s="27">
        <f>IF(Q10="C",E161+(E161-M10),I10)</f>
        <v>0</v>
      </c>
      <c r="E114" s="27" t="str">
        <f>IF(Q10="A",(I10+M10)/2,E161)</f>
        <v>-</v>
      </c>
      <c r="F114" s="28">
        <f>M10</f>
        <v>0</v>
      </c>
      <c r="G114" s="32">
        <f>G115-G297</f>
        <v>0</v>
      </c>
      <c r="J114" s="28" t="e">
        <f>NORMDIST(G114,E161,E162,FALSE)*(G298*10/N297)</f>
        <v>#VALUE!</v>
      </c>
      <c r="K114" s="28"/>
      <c r="L114" s="28">
        <f>SUM(M106:M115)</f>
        <v>0</v>
      </c>
      <c r="M114" s="28">
        <v>0</v>
      </c>
      <c r="N114" s="28" t="e">
        <f>NORMDIST(G114,E161,E162,FALSE)</f>
        <v>#VALUE!</v>
      </c>
      <c r="O114" s="33"/>
    </row>
    <row r="115" spans="2:15" s="27" customFormat="1" ht="11.25" x14ac:dyDescent="0.15">
      <c r="B115" s="27">
        <f t="shared" si="0"/>
        <v>0</v>
      </c>
      <c r="C115" s="30" t="e">
        <f>IF(ISBLANK(N18),NA(),N18)</f>
        <v>#N/A</v>
      </c>
      <c r="D115" s="27">
        <f>IF(Q10="C",E161+(E161-M10),I10)</f>
        <v>0</v>
      </c>
      <c r="E115" s="27" t="str">
        <f>IF(Q10="A",(I10+M10)/2,E161)</f>
        <v>-</v>
      </c>
      <c r="F115" s="28">
        <f>M10</f>
        <v>0</v>
      </c>
      <c r="G115" s="32">
        <f>G116-G297</f>
        <v>0</v>
      </c>
      <c r="I115" s="34"/>
      <c r="J115" s="28" t="e">
        <f>NORMDIST(G115,E161,E162,FALSE)*(G298*10/N297)</f>
        <v>#VALUE!</v>
      </c>
      <c r="K115" s="28"/>
      <c r="L115" s="28">
        <f>SUM(M106:M115)</f>
        <v>0</v>
      </c>
      <c r="M115" s="28">
        <v>0</v>
      </c>
      <c r="N115" s="28" t="e">
        <f>NORMDIST(G115,E161,E162,FALSE)</f>
        <v>#VALUE!</v>
      </c>
      <c r="O115" s="33"/>
    </row>
    <row r="116" spans="2:15" s="27" customFormat="1" ht="11.25" x14ac:dyDescent="0.15">
      <c r="B116" s="27">
        <f t="shared" si="0"/>
        <v>0</v>
      </c>
      <c r="C116" s="30" t="e">
        <f>IF(ISBLANK(E19),NA(),E19)</f>
        <v>#N/A</v>
      </c>
      <c r="D116" s="27">
        <f>IF(Q10="C",E161+(E161-M10),I10)</f>
        <v>0</v>
      </c>
      <c r="E116" s="27" t="str">
        <f>IF(Q10="A",(I10+M10)/2,E161)</f>
        <v>-</v>
      </c>
      <c r="F116" s="28">
        <f>M10</f>
        <v>0</v>
      </c>
      <c r="G116" s="32">
        <f>M10</f>
        <v>0</v>
      </c>
      <c r="H116" s="27">
        <f>IF(K116&gt;L116,K116,L116)</f>
        <v>0</v>
      </c>
      <c r="I116" s="34" t="e">
        <f>IF(OR(H297=0,J297=0),0,IF(H297&gt;J297,ROUND(H297*1.4,0),ROUND(J297*1.4,0)))</f>
        <v>#VALUE!</v>
      </c>
      <c r="J116" s="28" t="e">
        <f>NORMDIST(G116,E161,E162,FALSE)*(G298*10/N297)</f>
        <v>#VALUE!</v>
      </c>
      <c r="K116" s="28">
        <f>SUM(M116:M125)</f>
        <v>0</v>
      </c>
      <c r="L116" s="28">
        <f>SUM(M106:M115)</f>
        <v>0</v>
      </c>
      <c r="M116" s="28">
        <v>0</v>
      </c>
      <c r="N116" s="28" t="e">
        <f>NORMDIST(G116,E161,E162,FALSE)</f>
        <v>#VALUE!</v>
      </c>
      <c r="O116" s="33"/>
    </row>
    <row r="117" spans="2:15" s="27" customFormat="1" ht="11.25" x14ac:dyDescent="0.15">
      <c r="B117" s="27">
        <f t="shared" si="0"/>
        <v>0</v>
      </c>
      <c r="C117" s="30" t="e">
        <f>IF(ISBLANK(F19),NA(),F19)</f>
        <v>#N/A</v>
      </c>
      <c r="D117" s="27">
        <f>IF(Q10="C",E161+(E161-M10),I10)</f>
        <v>0</v>
      </c>
      <c r="E117" s="27" t="str">
        <f>IF(Q10="A",(I10+M10)/2,E161)</f>
        <v>-</v>
      </c>
      <c r="F117" s="28">
        <f>M10</f>
        <v>0</v>
      </c>
      <c r="G117" s="32">
        <f>G116+G297</f>
        <v>0</v>
      </c>
      <c r="J117" s="28" t="e">
        <f>NORMDIST(G117,E161,E162,FALSE)*(G298*10/N297)</f>
        <v>#VALUE!</v>
      </c>
      <c r="K117" s="28">
        <f>SUM(M116:M125)</f>
        <v>0</v>
      </c>
      <c r="L117" s="28"/>
      <c r="M117" s="28">
        <v>0</v>
      </c>
      <c r="N117" s="28" t="e">
        <f>NORMDIST(G117,E161,E162,FALSE)</f>
        <v>#VALUE!</v>
      </c>
      <c r="O117" s="33"/>
    </row>
    <row r="118" spans="2:15" s="27" customFormat="1" ht="11.25" x14ac:dyDescent="0.15">
      <c r="B118" s="27">
        <f t="shared" si="0"/>
        <v>0</v>
      </c>
      <c r="C118" s="30" t="e">
        <f>IF(ISBLANK(G19),NA(),G19)</f>
        <v>#N/A</v>
      </c>
      <c r="D118" s="27">
        <f>IF(Q10="C",E161+(E161-M10),I10)</f>
        <v>0</v>
      </c>
      <c r="E118" s="27" t="str">
        <f>IF(Q10="A",(I10+M10)/2,E161)</f>
        <v>-</v>
      </c>
      <c r="F118" s="28">
        <f>M10</f>
        <v>0</v>
      </c>
      <c r="G118" s="32">
        <f>G117+G297</f>
        <v>0</v>
      </c>
      <c r="J118" s="28" t="e">
        <f>NORMDIST(G118,E161,E162,FALSE)*(G298*10/N297)</f>
        <v>#VALUE!</v>
      </c>
      <c r="K118" s="28">
        <f>SUM(M116:M125)</f>
        <v>0</v>
      </c>
      <c r="L118" s="28"/>
      <c r="M118" s="28">
        <v>0</v>
      </c>
      <c r="N118" s="28" t="e">
        <f>NORMDIST(G118,E161,E162,FALSE)</f>
        <v>#VALUE!</v>
      </c>
      <c r="O118" s="33"/>
    </row>
    <row r="119" spans="2:15" s="27" customFormat="1" ht="11.25" x14ac:dyDescent="0.15">
      <c r="B119" s="27">
        <f t="shared" si="0"/>
        <v>0</v>
      </c>
      <c r="C119" s="30" t="e">
        <f>IF(ISBLANK(H19),NA(),H19)</f>
        <v>#N/A</v>
      </c>
      <c r="D119" s="27">
        <f>IF(Q10="C",E161+(E161-M10),I10)</f>
        <v>0</v>
      </c>
      <c r="E119" s="27" t="str">
        <f>IF(Q10="A",(I10+M10)/2,E161)</f>
        <v>-</v>
      </c>
      <c r="F119" s="28">
        <f>M10</f>
        <v>0</v>
      </c>
      <c r="G119" s="32">
        <f>G118+G297</f>
        <v>0</v>
      </c>
      <c r="J119" s="28" t="e">
        <f>NORMDIST(G119,E161,E162,FALSE)*(G298*10/N297)</f>
        <v>#VALUE!</v>
      </c>
      <c r="K119" s="28">
        <f>SUM(M116:M125)</f>
        <v>0</v>
      </c>
      <c r="L119" s="28"/>
      <c r="M119" s="28">
        <v>0</v>
      </c>
      <c r="N119" s="28" t="e">
        <f>NORMDIST(G119,E161,E162,FALSE)</f>
        <v>#VALUE!</v>
      </c>
      <c r="O119" s="33"/>
    </row>
    <row r="120" spans="2:15" s="27" customFormat="1" ht="11.25" x14ac:dyDescent="0.15">
      <c r="B120" s="27">
        <f t="shared" ref="B120:B151" si="1">IF(ISTEXT(C120)=TRUE,1,0)</f>
        <v>0</v>
      </c>
      <c r="C120" s="30" t="e">
        <f>IF(ISBLANK(I19),NA(),I19)</f>
        <v>#N/A</v>
      </c>
      <c r="D120" s="27">
        <f>IF(Q10="C",E161+(E161-M10),I10)</f>
        <v>0</v>
      </c>
      <c r="E120" s="27" t="str">
        <f>IF(Q10="A",(I10+M10)/2,E161)</f>
        <v>-</v>
      </c>
      <c r="F120" s="28">
        <f>M10</f>
        <v>0</v>
      </c>
      <c r="G120" s="32">
        <f>G119+G297</f>
        <v>0</v>
      </c>
      <c r="J120" s="28" t="e">
        <f>NORMDIST(G120,E161,E162,FALSE)*(G298*10/N297)</f>
        <v>#VALUE!</v>
      </c>
      <c r="K120" s="28">
        <f>SUM(M116:M125)</f>
        <v>0</v>
      </c>
      <c r="L120" s="28"/>
      <c r="M120" s="28">
        <v>0</v>
      </c>
      <c r="N120" s="28" t="e">
        <f>NORMDIST(G120,E161,E162,FALSE)</f>
        <v>#VALUE!</v>
      </c>
      <c r="O120" s="33"/>
    </row>
    <row r="121" spans="2:15" s="27" customFormat="1" ht="11.25" x14ac:dyDescent="0.15">
      <c r="B121" s="27">
        <f t="shared" si="1"/>
        <v>0</v>
      </c>
      <c r="C121" s="30" t="e">
        <f>IF(ISBLANK(J19),NA(),J19)</f>
        <v>#N/A</v>
      </c>
      <c r="D121" s="27">
        <f>IF(Q10="C",E161+(E161-M10),I10)</f>
        <v>0</v>
      </c>
      <c r="E121" s="27" t="str">
        <f>IF(Q10="A",(I10+M10)/2,E161)</f>
        <v>-</v>
      </c>
      <c r="F121" s="28">
        <f>M10</f>
        <v>0</v>
      </c>
      <c r="G121" s="32">
        <f>G120+G297</f>
        <v>0</v>
      </c>
      <c r="J121" s="28" t="e">
        <f>NORMDIST(G121,E161,E162,FALSE)*(G298*10/N297)</f>
        <v>#VALUE!</v>
      </c>
      <c r="K121" s="28">
        <f>SUM(M116:M125)</f>
        <v>0</v>
      </c>
      <c r="L121" s="28"/>
      <c r="M121" s="28">
        <v>0</v>
      </c>
      <c r="N121" s="28" t="e">
        <f>NORMDIST(G121,E161,E162,FALSE)</f>
        <v>#VALUE!</v>
      </c>
      <c r="O121" s="33"/>
    </row>
    <row r="122" spans="2:15" s="27" customFormat="1" ht="11.25" x14ac:dyDescent="0.15">
      <c r="B122" s="27">
        <f t="shared" si="1"/>
        <v>0</v>
      </c>
      <c r="C122" s="30" t="e">
        <f>IF(ISBLANK(K19),NA(),K19)</f>
        <v>#N/A</v>
      </c>
      <c r="D122" s="27">
        <f>IF(Q10="C",E161+(E161-M10),I10)</f>
        <v>0</v>
      </c>
      <c r="E122" s="27" t="str">
        <f>IF(Q10="A",(I10+M10)/2,E161)</f>
        <v>-</v>
      </c>
      <c r="F122" s="28">
        <f>M10</f>
        <v>0</v>
      </c>
      <c r="G122" s="32">
        <f>G121+G297</f>
        <v>0</v>
      </c>
      <c r="J122" s="28" t="e">
        <f>NORMDIST(G122,E161,E162,FALSE)*(G298*10/N297)</f>
        <v>#VALUE!</v>
      </c>
      <c r="K122" s="28">
        <f>SUM(M116:M125)</f>
        <v>0</v>
      </c>
      <c r="L122" s="28"/>
      <c r="M122" s="28">
        <v>0</v>
      </c>
      <c r="N122" s="28" t="e">
        <f>NORMDIST(G122,E161,E162,FALSE)</f>
        <v>#VALUE!</v>
      </c>
      <c r="O122" s="33"/>
    </row>
    <row r="123" spans="2:15" s="27" customFormat="1" ht="11.25" x14ac:dyDescent="0.15">
      <c r="B123" s="27">
        <f t="shared" si="1"/>
        <v>0</v>
      </c>
      <c r="C123" s="30" t="e">
        <f>IF(ISBLANK(L19),NA(),L19)</f>
        <v>#N/A</v>
      </c>
      <c r="D123" s="27">
        <f>IF(Q10="C",E161+(E161-M10),I10)</f>
        <v>0</v>
      </c>
      <c r="E123" s="27" t="str">
        <f>IF(Q10="A",(I10+M10)/2,E161)</f>
        <v>-</v>
      </c>
      <c r="F123" s="28">
        <f>M10</f>
        <v>0</v>
      </c>
      <c r="G123" s="32">
        <f>G122+G297</f>
        <v>0</v>
      </c>
      <c r="J123" s="28" t="e">
        <f>NORMDIST(G123,E161,E162,FALSE)*(G298*10/N297)</f>
        <v>#VALUE!</v>
      </c>
      <c r="K123" s="28">
        <f>SUM(M116:M125)</f>
        <v>0</v>
      </c>
      <c r="L123" s="28"/>
      <c r="M123" s="28">
        <v>0</v>
      </c>
      <c r="N123" s="28" t="e">
        <f>NORMDIST(G123,E161,E162,FALSE)</f>
        <v>#VALUE!</v>
      </c>
      <c r="O123" s="33"/>
    </row>
    <row r="124" spans="2:15" s="27" customFormat="1" ht="11.25" x14ac:dyDescent="0.15">
      <c r="B124" s="27">
        <f t="shared" si="1"/>
        <v>0</v>
      </c>
      <c r="C124" s="30" t="e">
        <f>IF(ISBLANK(M19),NA(),M19)</f>
        <v>#N/A</v>
      </c>
      <c r="D124" s="27">
        <f>IF(Q10="C",E161+(E161-M10),I10)</f>
        <v>0</v>
      </c>
      <c r="E124" s="27" t="str">
        <f>IF(Q10="A",(I10+M10)/2,E161)</f>
        <v>-</v>
      </c>
      <c r="F124" s="28">
        <f>M10</f>
        <v>0</v>
      </c>
      <c r="G124" s="32">
        <f>G123+G297</f>
        <v>0</v>
      </c>
      <c r="J124" s="28" t="e">
        <f>NORMDIST(G124,E161,E162,FALSE)*(G298*10/N297)</f>
        <v>#VALUE!</v>
      </c>
      <c r="K124" s="28">
        <f>SUM(M116:M125)</f>
        <v>0</v>
      </c>
      <c r="L124" s="28"/>
      <c r="M124" s="28">
        <v>0</v>
      </c>
      <c r="N124" s="28" t="e">
        <f>NORMDIST(G124,E161,E162,FALSE)</f>
        <v>#VALUE!</v>
      </c>
      <c r="O124" s="33"/>
    </row>
    <row r="125" spans="2:15" s="27" customFormat="1" ht="11.25" x14ac:dyDescent="0.15">
      <c r="B125" s="27">
        <f t="shared" si="1"/>
        <v>0</v>
      </c>
      <c r="C125" s="30" t="e">
        <f>IF(ISBLANK(N19),NA(),N19)</f>
        <v>#N/A</v>
      </c>
      <c r="D125" s="27">
        <f>IF(Q10="C",E161+(E161-M10),I10)</f>
        <v>0</v>
      </c>
      <c r="E125" s="27" t="str">
        <f>IF(Q10="A",(I10+M10)/2,E161)</f>
        <v>-</v>
      </c>
      <c r="F125" s="28">
        <f>M10</f>
        <v>0</v>
      </c>
      <c r="G125" s="32">
        <f>G124+G297</f>
        <v>0</v>
      </c>
      <c r="J125" s="28" t="e">
        <f>NORMDIST(G125,E161,E162,FALSE)*(G298*10/N297)</f>
        <v>#VALUE!</v>
      </c>
      <c r="K125" s="28">
        <f>SUM(M116:M125)</f>
        <v>0</v>
      </c>
      <c r="L125" s="28"/>
      <c r="M125" s="28">
        <v>0</v>
      </c>
      <c r="N125" s="28" t="e">
        <f>NORMDIST(G125,E161,E162,FALSE)</f>
        <v>#VALUE!</v>
      </c>
      <c r="O125" s="33"/>
    </row>
    <row r="126" spans="2:15" s="27" customFormat="1" ht="11.25" x14ac:dyDescent="0.15">
      <c r="B126" s="27">
        <f t="shared" si="1"/>
        <v>0</v>
      </c>
      <c r="C126" s="30" t="e">
        <f>IF(ISBLANK(E20),NA(),E20)</f>
        <v>#N/A</v>
      </c>
      <c r="D126" s="27">
        <f>IF(Q10="C",E161+(E161-M10),I10)</f>
        <v>0</v>
      </c>
      <c r="E126" s="27" t="str">
        <f>IF(Q10="A",(I10+M10)/2,E161)</f>
        <v>-</v>
      </c>
      <c r="F126" s="28">
        <f>M10</f>
        <v>0</v>
      </c>
      <c r="G126" s="32">
        <f>G125+G297</f>
        <v>0</v>
      </c>
      <c r="H126" s="27">
        <f>IF(K126&gt;L126,K126,L126)</f>
        <v>0</v>
      </c>
      <c r="J126" s="28" t="e">
        <f>NORMDIST(G126,E161,E162,FALSE)*(G298*10/N297)</f>
        <v>#VALUE!</v>
      </c>
      <c r="K126" s="28">
        <f>SUM(M116:M125)</f>
        <v>0</v>
      </c>
      <c r="L126" s="28">
        <f>SUM(M126:M135)</f>
        <v>0</v>
      </c>
      <c r="M126" s="28">
        <v>0</v>
      </c>
      <c r="N126" s="28" t="e">
        <f>NORMDIST(G126,E161,E162,FALSE)</f>
        <v>#VALUE!</v>
      </c>
      <c r="O126" s="33"/>
    </row>
    <row r="127" spans="2:15" s="27" customFormat="1" ht="11.25" x14ac:dyDescent="0.15">
      <c r="B127" s="27">
        <f t="shared" si="1"/>
        <v>0</v>
      </c>
      <c r="C127" s="30" t="e">
        <f>IF(ISBLANK(F20),NA(),F20)</f>
        <v>#N/A</v>
      </c>
      <c r="D127" s="27">
        <f>IF(Q10="C",E161+(E161-M10),I10)</f>
        <v>0</v>
      </c>
      <c r="E127" s="27" t="str">
        <f>IF(Q10="A",(I10+M10)/2,E161)</f>
        <v>-</v>
      </c>
      <c r="F127" s="28">
        <f>M10</f>
        <v>0</v>
      </c>
      <c r="G127" s="32">
        <f>G126+G297</f>
        <v>0</v>
      </c>
      <c r="J127" s="28" t="e">
        <f>NORMDIST(G127,E161,E162,FALSE)*(G298*10/N297)</f>
        <v>#VALUE!</v>
      </c>
      <c r="K127" s="28"/>
      <c r="L127" s="28">
        <f>SUM(M126:M135)</f>
        <v>0</v>
      </c>
      <c r="M127" s="28">
        <v>0</v>
      </c>
      <c r="N127" s="28" t="e">
        <f>NORMDIST(G127,E161,E162,FALSE)</f>
        <v>#VALUE!</v>
      </c>
      <c r="O127" s="33"/>
    </row>
    <row r="128" spans="2:15" s="27" customFormat="1" ht="11.25" x14ac:dyDescent="0.15">
      <c r="B128" s="27">
        <f t="shared" si="1"/>
        <v>0</v>
      </c>
      <c r="C128" s="30" t="e">
        <f>IF(ISBLANK(G20),NA(),G20)</f>
        <v>#N/A</v>
      </c>
      <c r="D128" s="27">
        <f>IF(Q10="C",E161+(E161-M10),I10)</f>
        <v>0</v>
      </c>
      <c r="E128" s="27" t="str">
        <f>IF(Q10="A",(I10+M10)/2,E161)</f>
        <v>-</v>
      </c>
      <c r="F128" s="28">
        <f>M10</f>
        <v>0</v>
      </c>
      <c r="G128" s="32">
        <f>G127+G297</f>
        <v>0</v>
      </c>
      <c r="J128" s="28" t="e">
        <f>NORMDIST(G128,E161,E162,FALSE)*(G298*10/N297)</f>
        <v>#VALUE!</v>
      </c>
      <c r="K128" s="28"/>
      <c r="L128" s="28">
        <f>SUM(M126:M135)</f>
        <v>0</v>
      </c>
      <c r="M128" s="28">
        <v>0</v>
      </c>
      <c r="N128" s="28" t="e">
        <f>NORMDIST(G128,E161,E162,FALSE)</f>
        <v>#VALUE!</v>
      </c>
      <c r="O128" s="33"/>
    </row>
    <row r="129" spans="2:15" s="27" customFormat="1" ht="11.25" x14ac:dyDescent="0.15">
      <c r="B129" s="27">
        <f t="shared" si="1"/>
        <v>0</v>
      </c>
      <c r="C129" s="30" t="e">
        <f>IF(ISBLANK(H20),NA(),H20)</f>
        <v>#N/A</v>
      </c>
      <c r="D129" s="27">
        <f>IF(Q10="C",E161+(E161-M10),I10)</f>
        <v>0</v>
      </c>
      <c r="E129" s="27" t="str">
        <f>IF(Q10="A",(I10+M10)/2,E161)</f>
        <v>-</v>
      </c>
      <c r="F129" s="28">
        <f>M10</f>
        <v>0</v>
      </c>
      <c r="G129" s="32">
        <f>G128+G297</f>
        <v>0</v>
      </c>
      <c r="J129" s="28" t="e">
        <f>NORMDIST(G129,E161,E162,FALSE)*(G298*10/N297)</f>
        <v>#VALUE!</v>
      </c>
      <c r="K129" s="28"/>
      <c r="L129" s="28">
        <f>SUM(M126:M135)</f>
        <v>0</v>
      </c>
      <c r="M129" s="28">
        <v>0</v>
      </c>
      <c r="N129" s="28" t="e">
        <f>NORMDIST(G129,E161,E162,FALSE)</f>
        <v>#VALUE!</v>
      </c>
      <c r="O129" s="33"/>
    </row>
    <row r="130" spans="2:15" s="27" customFormat="1" ht="11.25" x14ac:dyDescent="0.15">
      <c r="B130" s="27">
        <f t="shared" si="1"/>
        <v>0</v>
      </c>
      <c r="C130" s="30" t="e">
        <f>IF(ISBLANK(I20),NA(),I20)</f>
        <v>#N/A</v>
      </c>
      <c r="D130" s="27">
        <f>IF(Q10="C",E161+(E161-M10),I10)</f>
        <v>0</v>
      </c>
      <c r="E130" s="27" t="str">
        <f>IF(Q10="A",(I10+M10)/2,E161)</f>
        <v>-</v>
      </c>
      <c r="F130" s="28">
        <f>M10</f>
        <v>0</v>
      </c>
      <c r="G130" s="32">
        <f>G129+G297</f>
        <v>0</v>
      </c>
      <c r="J130" s="28" t="e">
        <f>NORMDIST(G130,E161,E162,FALSE)*(G298*10/N297)</f>
        <v>#VALUE!</v>
      </c>
      <c r="K130" s="28"/>
      <c r="L130" s="28">
        <f>SUM(M126:M135)</f>
        <v>0</v>
      </c>
      <c r="M130" s="28">
        <v>0</v>
      </c>
      <c r="N130" s="28" t="e">
        <f>NORMDIST(G130,E161,E162,FALSE)</f>
        <v>#VALUE!</v>
      </c>
      <c r="O130" s="33"/>
    </row>
    <row r="131" spans="2:15" s="27" customFormat="1" ht="11.25" x14ac:dyDescent="0.15">
      <c r="B131" s="27">
        <f t="shared" si="1"/>
        <v>0</v>
      </c>
      <c r="C131" s="30" t="e">
        <f>IF(ISBLANK(J20),NA(),J20)</f>
        <v>#N/A</v>
      </c>
      <c r="D131" s="27">
        <f>IF(Q10="C",E161+(E161-M10),I10)</f>
        <v>0</v>
      </c>
      <c r="E131" s="27" t="str">
        <f>IF(Q10="A",(I10+M10)/2,E161)</f>
        <v>-</v>
      </c>
      <c r="F131" s="28">
        <f>M10</f>
        <v>0</v>
      </c>
      <c r="G131" s="32">
        <f>G130+G297</f>
        <v>0</v>
      </c>
      <c r="J131" s="28" t="e">
        <f>NORMDIST(G131,E161,E162,FALSE)*(G298*10/N297)</f>
        <v>#VALUE!</v>
      </c>
      <c r="K131" s="28"/>
      <c r="L131" s="28">
        <f>SUM(M126:M135)</f>
        <v>0</v>
      </c>
      <c r="M131" s="28">
        <v>0</v>
      </c>
      <c r="N131" s="28" t="e">
        <f>NORMDIST(G131,E161,E162,FALSE)</f>
        <v>#VALUE!</v>
      </c>
      <c r="O131" s="33"/>
    </row>
    <row r="132" spans="2:15" s="27" customFormat="1" ht="11.25" x14ac:dyDescent="0.15">
      <c r="B132" s="27">
        <f t="shared" si="1"/>
        <v>0</v>
      </c>
      <c r="C132" s="30" t="e">
        <f>IF(ISBLANK(K20),NA(),K20)</f>
        <v>#N/A</v>
      </c>
      <c r="D132" s="27">
        <f>IF(Q10="C",E161+(E161-M10),I10)</f>
        <v>0</v>
      </c>
      <c r="E132" s="27" t="str">
        <f>IF(Q10="A",(I10+M10)/2,E161)</f>
        <v>-</v>
      </c>
      <c r="F132" s="28">
        <f>M10</f>
        <v>0</v>
      </c>
      <c r="G132" s="32">
        <f>G131+G297</f>
        <v>0</v>
      </c>
      <c r="J132" s="28" t="e">
        <f>NORMDIST(G132,E161,E162,FALSE)*(G298*10/N297)</f>
        <v>#VALUE!</v>
      </c>
      <c r="K132" s="28"/>
      <c r="L132" s="28">
        <f>SUM(M126:M135)</f>
        <v>0</v>
      </c>
      <c r="M132" s="28">
        <v>0</v>
      </c>
      <c r="N132" s="28" t="e">
        <f>NORMDIST(G132,E161,E162,FALSE)</f>
        <v>#VALUE!</v>
      </c>
      <c r="O132" s="33"/>
    </row>
    <row r="133" spans="2:15" s="27" customFormat="1" ht="11.25" x14ac:dyDescent="0.15">
      <c r="B133" s="27">
        <f t="shared" si="1"/>
        <v>0</v>
      </c>
      <c r="C133" s="30" t="e">
        <f>IF(ISBLANK(L20),NA(),L20)</f>
        <v>#N/A</v>
      </c>
      <c r="D133" s="27">
        <f>IF(Q10="C",E161+(E161-M10),I10)</f>
        <v>0</v>
      </c>
      <c r="E133" s="27" t="str">
        <f>IF(Q10="A",(I10+M10)/2,E161)</f>
        <v>-</v>
      </c>
      <c r="F133" s="28">
        <f>M10</f>
        <v>0</v>
      </c>
      <c r="G133" s="32">
        <f>G132+G297</f>
        <v>0</v>
      </c>
      <c r="J133" s="28" t="e">
        <f>NORMDIST(G133,E161,E162,FALSE)*(G298*10/N297)</f>
        <v>#VALUE!</v>
      </c>
      <c r="K133" s="28"/>
      <c r="L133" s="28">
        <f>SUM(M126:M135)</f>
        <v>0</v>
      </c>
      <c r="M133" s="28">
        <v>0</v>
      </c>
      <c r="N133" s="28" t="e">
        <f>NORMDIST(G133,E161,E162,FALSE)</f>
        <v>#VALUE!</v>
      </c>
      <c r="O133" s="33"/>
    </row>
    <row r="134" spans="2:15" s="27" customFormat="1" ht="11.25" x14ac:dyDescent="0.15">
      <c r="B134" s="27">
        <f t="shared" si="1"/>
        <v>0</v>
      </c>
      <c r="C134" s="30" t="e">
        <f>IF(ISBLANK(M20),NA(),M20)</f>
        <v>#N/A</v>
      </c>
      <c r="D134" s="27">
        <f>IF(Q10="C",E161+(E161-M10),I10)</f>
        <v>0</v>
      </c>
      <c r="E134" s="27" t="str">
        <f>IF(Q10="A",(I10+M10)/2,E161)</f>
        <v>-</v>
      </c>
      <c r="F134" s="28">
        <f>M10</f>
        <v>0</v>
      </c>
      <c r="G134" s="32">
        <f>G133+G297</f>
        <v>0</v>
      </c>
      <c r="J134" s="28" t="e">
        <f>NORMDIST(G134,E161,E162,FALSE)*(G298*10/N297)</f>
        <v>#VALUE!</v>
      </c>
      <c r="K134" s="28"/>
      <c r="L134" s="28">
        <f>SUM(M126:M135)</f>
        <v>0</v>
      </c>
      <c r="M134" s="28">
        <v>0</v>
      </c>
      <c r="N134" s="28" t="e">
        <f>NORMDIST(G134,E161,E162,FALSE)</f>
        <v>#VALUE!</v>
      </c>
      <c r="O134" s="33"/>
    </row>
    <row r="135" spans="2:15" s="27" customFormat="1" ht="11.25" x14ac:dyDescent="0.15">
      <c r="B135" s="27">
        <f t="shared" si="1"/>
        <v>0</v>
      </c>
      <c r="C135" s="30" t="e">
        <f>IF(ISBLANK(N20),NA(),N20)</f>
        <v>#N/A</v>
      </c>
      <c r="D135" s="27">
        <f>IF(Q10="C",E161+(E161-M10),I10)</f>
        <v>0</v>
      </c>
      <c r="E135" s="27" t="str">
        <f>IF(Q10="A",(I10+M10)/2,E161)</f>
        <v>-</v>
      </c>
      <c r="F135" s="28">
        <f>M10</f>
        <v>0</v>
      </c>
      <c r="G135" s="32">
        <f>G134+G297</f>
        <v>0</v>
      </c>
      <c r="J135" s="28" t="e">
        <f>NORMDIST(G135,E161,E162,FALSE)*(G298*10/N297)</f>
        <v>#VALUE!</v>
      </c>
      <c r="K135" s="28"/>
      <c r="L135" s="28">
        <f>SUM(M126:M135)</f>
        <v>0</v>
      </c>
      <c r="M135" s="28">
        <v>0</v>
      </c>
      <c r="N135" s="28" t="e">
        <f>NORMDIST(G135,E161,E162,FALSE)</f>
        <v>#VALUE!</v>
      </c>
      <c r="O135" s="33"/>
    </row>
    <row r="136" spans="2:15" s="27" customFormat="1" ht="11.25" x14ac:dyDescent="0.15">
      <c r="B136" s="27">
        <f t="shared" si="1"/>
        <v>0</v>
      </c>
      <c r="C136" s="30" t="e">
        <f>IF(ISBLANK(E21),NA(),E21)</f>
        <v>#N/A</v>
      </c>
      <c r="D136" s="27">
        <f>IF(Q10="C",E161+(E161-M10),I10)</f>
        <v>0</v>
      </c>
      <c r="E136" s="27" t="str">
        <f>IF(Q10="A",(I10+M10)/2,E161)</f>
        <v>-</v>
      </c>
      <c r="F136" s="28">
        <f>M10</f>
        <v>0</v>
      </c>
      <c r="G136" s="32">
        <f>G135+G297</f>
        <v>0</v>
      </c>
      <c r="H136" s="27">
        <f>IF(K136&gt;L136,K136,L136)</f>
        <v>0</v>
      </c>
      <c r="J136" s="28" t="e">
        <f>NORMDIST(G136,E161,E162,FALSE)*(G298*10/N297)</f>
        <v>#VALUE!</v>
      </c>
      <c r="K136" s="28">
        <f>SUM(M136:M145)</f>
        <v>0</v>
      </c>
      <c r="L136" s="28">
        <f>SUM(M126:M135)</f>
        <v>0</v>
      </c>
      <c r="M136" s="28">
        <v>0</v>
      </c>
      <c r="N136" s="28" t="e">
        <f>NORMDIST(G136,E161,E162,FALSE)</f>
        <v>#VALUE!</v>
      </c>
      <c r="O136" s="33"/>
    </row>
    <row r="137" spans="2:15" s="27" customFormat="1" ht="11.25" x14ac:dyDescent="0.15">
      <c r="B137" s="27">
        <f t="shared" si="1"/>
        <v>0</v>
      </c>
      <c r="C137" s="30" t="e">
        <f>IF(ISBLANK(F21),NA(),F21)</f>
        <v>#N/A</v>
      </c>
      <c r="D137" s="27">
        <f>IF(Q10="C",E161+(E161-M10),I10)</f>
        <v>0</v>
      </c>
      <c r="E137" s="27" t="str">
        <f>IF(Q10="A",(I10+M10)/2,E161)</f>
        <v>-</v>
      </c>
      <c r="F137" s="28">
        <f>M10</f>
        <v>0</v>
      </c>
      <c r="G137" s="32">
        <f>G136+G297</f>
        <v>0</v>
      </c>
      <c r="J137" s="28" t="e">
        <f>NORMDIST(G137,E161,E162,FALSE)*(G298*10/N297)</f>
        <v>#VALUE!</v>
      </c>
      <c r="K137" s="28">
        <f>SUM(M136:M145)</f>
        <v>0</v>
      </c>
      <c r="L137" s="28"/>
      <c r="M137" s="28">
        <v>0</v>
      </c>
      <c r="N137" s="28" t="e">
        <f>NORMDIST(G137,E161,E162,FALSE)</f>
        <v>#VALUE!</v>
      </c>
      <c r="O137" s="33"/>
    </row>
    <row r="138" spans="2:15" s="27" customFormat="1" ht="11.25" x14ac:dyDescent="0.15">
      <c r="B138" s="27">
        <f t="shared" si="1"/>
        <v>0</v>
      </c>
      <c r="C138" s="30" t="e">
        <f>IF(ISBLANK(G21),NA(),G21)</f>
        <v>#N/A</v>
      </c>
      <c r="D138" s="27">
        <f>IF(Q10="C",E161+(E161-M10),I10)</f>
        <v>0</v>
      </c>
      <c r="E138" s="27" t="str">
        <f>IF(Q10="A",(I10+M10)/2,E161)</f>
        <v>-</v>
      </c>
      <c r="F138" s="28">
        <f>M10</f>
        <v>0</v>
      </c>
      <c r="G138" s="32">
        <f>G137+G297</f>
        <v>0</v>
      </c>
      <c r="J138" s="28" t="e">
        <f>NORMDIST(G138,E161,E162,FALSE)*(G298*10/N297)</f>
        <v>#VALUE!</v>
      </c>
      <c r="K138" s="28">
        <f>SUM(M136:M145)</f>
        <v>0</v>
      </c>
      <c r="L138" s="28"/>
      <c r="M138" s="28">
        <v>0</v>
      </c>
      <c r="N138" s="28" t="e">
        <f>NORMDIST(G138,E161,E162,FALSE)</f>
        <v>#VALUE!</v>
      </c>
      <c r="O138" s="33"/>
    </row>
    <row r="139" spans="2:15" s="27" customFormat="1" ht="11.25" x14ac:dyDescent="0.15">
      <c r="B139" s="27">
        <f t="shared" si="1"/>
        <v>0</v>
      </c>
      <c r="C139" s="30" t="e">
        <f>IF(ISBLANK(H21),NA(),H21)</f>
        <v>#N/A</v>
      </c>
      <c r="D139" s="27">
        <f>IF(Q10="C",E161+(E161-M10),I10)</f>
        <v>0</v>
      </c>
      <c r="E139" s="27" t="str">
        <f>IF(Q10="A",(I10+M10)/2,E161)</f>
        <v>-</v>
      </c>
      <c r="F139" s="28">
        <f>M10</f>
        <v>0</v>
      </c>
      <c r="G139" s="32">
        <f>G138+G297</f>
        <v>0</v>
      </c>
      <c r="J139" s="28" t="e">
        <f>NORMDIST(G139,E161,E162,FALSE)*(G298*10/N297)</f>
        <v>#VALUE!</v>
      </c>
      <c r="K139" s="28">
        <f>SUM(M136:M145)</f>
        <v>0</v>
      </c>
      <c r="L139" s="28"/>
      <c r="M139" s="28">
        <v>0</v>
      </c>
      <c r="N139" s="28" t="e">
        <f>NORMDIST(G139,E161,E162,FALSE)</f>
        <v>#VALUE!</v>
      </c>
      <c r="O139" s="33"/>
    </row>
    <row r="140" spans="2:15" s="27" customFormat="1" ht="11.25" x14ac:dyDescent="0.15">
      <c r="B140" s="27">
        <f t="shared" si="1"/>
        <v>0</v>
      </c>
      <c r="C140" s="30" t="e">
        <f>IF(ISBLANK(I21),NA(),I21)</f>
        <v>#N/A</v>
      </c>
      <c r="D140" s="27">
        <f>IF(Q10="C",E161+(E161-M10),I10)</f>
        <v>0</v>
      </c>
      <c r="E140" s="27" t="str">
        <f>IF(Q10="A",(I10+M10)/2,E161)</f>
        <v>-</v>
      </c>
      <c r="F140" s="28">
        <f>M10</f>
        <v>0</v>
      </c>
      <c r="G140" s="32">
        <f>G139+G297</f>
        <v>0</v>
      </c>
      <c r="J140" s="28" t="e">
        <f>NORMDIST(G140,E161,E162,FALSE)*(G298*10/N297)</f>
        <v>#VALUE!</v>
      </c>
      <c r="K140" s="28">
        <f>SUM(M136:M145)</f>
        <v>0</v>
      </c>
      <c r="L140" s="28"/>
      <c r="M140" s="28">
        <v>0</v>
      </c>
      <c r="N140" s="28" t="e">
        <f>NORMDIST(G140,E161,E162,FALSE)</f>
        <v>#VALUE!</v>
      </c>
      <c r="O140" s="33"/>
    </row>
    <row r="141" spans="2:15" s="27" customFormat="1" ht="11.25" x14ac:dyDescent="0.15">
      <c r="B141" s="27">
        <f t="shared" si="1"/>
        <v>0</v>
      </c>
      <c r="C141" s="30" t="e">
        <f>IF(ISBLANK(J21),NA(),J21)</f>
        <v>#N/A</v>
      </c>
      <c r="D141" s="27">
        <f>IF(Q10="C",E161+(E161-M10),I10)</f>
        <v>0</v>
      </c>
      <c r="E141" s="27" t="str">
        <f>IF(Q10="A",(I10+M10)/2,E161)</f>
        <v>-</v>
      </c>
      <c r="F141" s="28">
        <f>M10</f>
        <v>0</v>
      </c>
      <c r="G141" s="32">
        <f>G140+G297</f>
        <v>0</v>
      </c>
      <c r="J141" s="28" t="e">
        <f>NORMDIST(G141,E161,E162,FALSE)*(G298*10/N297)</f>
        <v>#VALUE!</v>
      </c>
      <c r="K141" s="28">
        <f>SUM(M136:M145)</f>
        <v>0</v>
      </c>
      <c r="L141" s="28"/>
      <c r="M141" s="28">
        <v>0</v>
      </c>
      <c r="N141" s="28" t="e">
        <f>NORMDIST(G141,E161,E162,FALSE)</f>
        <v>#VALUE!</v>
      </c>
      <c r="O141" s="33"/>
    </row>
    <row r="142" spans="2:15" s="27" customFormat="1" ht="11.25" x14ac:dyDescent="0.15">
      <c r="B142" s="27">
        <f t="shared" si="1"/>
        <v>0</v>
      </c>
      <c r="C142" s="30" t="e">
        <f>IF(ISBLANK(K21),NA(),K21)</f>
        <v>#N/A</v>
      </c>
      <c r="D142" s="27">
        <f>IF(Q10="C",E161+(E161-M10),I10)</f>
        <v>0</v>
      </c>
      <c r="E142" s="27" t="str">
        <f>IF(Q10="A",(I10+M10)/2,E161)</f>
        <v>-</v>
      </c>
      <c r="F142" s="28">
        <f>M10</f>
        <v>0</v>
      </c>
      <c r="G142" s="32">
        <f>G141+G297</f>
        <v>0</v>
      </c>
      <c r="J142" s="28" t="e">
        <f>NORMDIST(G142,E161,E162,FALSE)*(G298*10/N297)</f>
        <v>#VALUE!</v>
      </c>
      <c r="K142" s="28">
        <f>SUM(M136:M145)</f>
        <v>0</v>
      </c>
      <c r="L142" s="28"/>
      <c r="M142" s="28">
        <v>0</v>
      </c>
      <c r="N142" s="28" t="e">
        <f>NORMDIST(G142,E161,E162,FALSE)</f>
        <v>#VALUE!</v>
      </c>
      <c r="O142" s="33"/>
    </row>
    <row r="143" spans="2:15" s="27" customFormat="1" ht="11.25" x14ac:dyDescent="0.15">
      <c r="B143" s="27">
        <f t="shared" si="1"/>
        <v>0</v>
      </c>
      <c r="C143" s="30" t="e">
        <f>IF(ISBLANK(L21),NA(),L21)</f>
        <v>#N/A</v>
      </c>
      <c r="D143" s="27">
        <f>IF(Q10="C",E161+(E161-M10),I10)</f>
        <v>0</v>
      </c>
      <c r="E143" s="27" t="str">
        <f>IF(Q10="A",(I10+M10)/2,E161)</f>
        <v>-</v>
      </c>
      <c r="F143" s="28">
        <f>M10</f>
        <v>0</v>
      </c>
      <c r="G143" s="32">
        <f>G142+G297</f>
        <v>0</v>
      </c>
      <c r="J143" s="28" t="e">
        <f>NORMDIST(G143,E161,E162,FALSE)*(G298*10/N297)</f>
        <v>#VALUE!</v>
      </c>
      <c r="K143" s="28">
        <f>SUM(M136:M145)</f>
        <v>0</v>
      </c>
      <c r="L143" s="28"/>
      <c r="M143" s="28">
        <v>0</v>
      </c>
      <c r="N143" s="28" t="e">
        <f>NORMDIST(G143,E161,E162,FALSE)</f>
        <v>#VALUE!</v>
      </c>
      <c r="O143" s="33"/>
    </row>
    <row r="144" spans="2:15" s="27" customFormat="1" ht="11.25" x14ac:dyDescent="0.15">
      <c r="B144" s="27">
        <f t="shared" si="1"/>
        <v>0</v>
      </c>
      <c r="C144" s="30" t="e">
        <f>IF(ISBLANK(M21),NA(),M21)</f>
        <v>#N/A</v>
      </c>
      <c r="D144" s="27">
        <f>IF(Q10="C",E161+(E161-M10),I10)</f>
        <v>0</v>
      </c>
      <c r="E144" s="27" t="str">
        <f>IF(Q10="A",(I10+M10)/2,E161)</f>
        <v>-</v>
      </c>
      <c r="F144" s="28">
        <f>M10</f>
        <v>0</v>
      </c>
      <c r="G144" s="32">
        <f>G143+G297</f>
        <v>0</v>
      </c>
      <c r="J144" s="28" t="e">
        <f>NORMDIST(G144,E161,E162,FALSE)*(G298*10/N297)</f>
        <v>#VALUE!</v>
      </c>
      <c r="K144" s="28">
        <f>SUM(M136:M145)</f>
        <v>0</v>
      </c>
      <c r="L144" s="28"/>
      <c r="M144" s="28">
        <v>0</v>
      </c>
      <c r="N144" s="28" t="e">
        <f>NORMDIST(G144,E161,E162,FALSE)</f>
        <v>#VALUE!</v>
      </c>
      <c r="O144" s="33"/>
    </row>
    <row r="145" spans="2:15" s="27" customFormat="1" ht="11.25" x14ac:dyDescent="0.15">
      <c r="B145" s="27">
        <f t="shared" si="1"/>
        <v>0</v>
      </c>
      <c r="C145" s="30" t="e">
        <f>IF(ISBLANK(N21),NA(),N21)</f>
        <v>#N/A</v>
      </c>
      <c r="D145" s="27">
        <f>IF(Q10="C",E161+(E161-M10),I10)</f>
        <v>0</v>
      </c>
      <c r="E145" s="27" t="str">
        <f>IF(Q10="A",(I10+M10)/2,E161)</f>
        <v>-</v>
      </c>
      <c r="F145" s="28">
        <f>M10</f>
        <v>0</v>
      </c>
      <c r="G145" s="32">
        <f>G144+G297</f>
        <v>0</v>
      </c>
      <c r="J145" s="28" t="e">
        <f>NORMDIST(G145,E161,E162,FALSE)*(G298*10/N297)</f>
        <v>#VALUE!</v>
      </c>
      <c r="K145" s="28">
        <f>SUM(M136:M145)</f>
        <v>0</v>
      </c>
      <c r="L145" s="28"/>
      <c r="M145" s="28">
        <v>0</v>
      </c>
      <c r="N145" s="28" t="e">
        <f>NORMDIST(G145,E161,E162,FALSE)</f>
        <v>#VALUE!</v>
      </c>
      <c r="O145" s="33"/>
    </row>
    <row r="146" spans="2:15" s="27" customFormat="1" ht="11.25" x14ac:dyDescent="0.15">
      <c r="B146" s="27">
        <f t="shared" si="1"/>
        <v>0</v>
      </c>
      <c r="C146" s="30" t="e">
        <f>IF(ISBLANK(E22),NA(),E22)</f>
        <v>#N/A</v>
      </c>
      <c r="D146" s="27">
        <f>IF(Q10="C",E161+(E161-M10),I10)</f>
        <v>0</v>
      </c>
      <c r="E146" s="27" t="str">
        <f>IF(Q10="A",(I10+M10)/2,E161)</f>
        <v>-</v>
      </c>
      <c r="F146" s="28">
        <f>M10</f>
        <v>0</v>
      </c>
      <c r="G146" s="32">
        <f>G145+G297</f>
        <v>0</v>
      </c>
      <c r="H146" s="27">
        <f>IF(K146&gt;L146,K146,L146)</f>
        <v>0</v>
      </c>
      <c r="J146" s="28" t="e">
        <f>NORMDIST(G146,E161,E162,FALSE)*(G298*10/N297)</f>
        <v>#VALUE!</v>
      </c>
      <c r="K146" s="28">
        <f>SUM(M136:M145)</f>
        <v>0</v>
      </c>
      <c r="L146" s="28">
        <f>SUM(M146:M155)</f>
        <v>0</v>
      </c>
      <c r="M146" s="28">
        <v>0</v>
      </c>
      <c r="N146" s="28" t="e">
        <f>NORMDIST(G146,E161,E162,FALSE)</f>
        <v>#VALUE!</v>
      </c>
      <c r="O146" s="33"/>
    </row>
    <row r="147" spans="2:15" s="27" customFormat="1" ht="11.25" x14ac:dyDescent="0.15">
      <c r="B147" s="27">
        <f t="shared" si="1"/>
        <v>0</v>
      </c>
      <c r="C147" s="30" t="e">
        <f>IF(ISBLANK(F22),NA(),F22)</f>
        <v>#N/A</v>
      </c>
      <c r="D147" s="27">
        <f>IF(Q10="C",E161+(E161-M10),I10)</f>
        <v>0</v>
      </c>
      <c r="E147" s="27" t="str">
        <f>IF(Q10="A",(I10+M10)/2,E161)</f>
        <v>-</v>
      </c>
      <c r="F147" s="28">
        <f>M10</f>
        <v>0</v>
      </c>
      <c r="G147" s="32">
        <f>G146+G297</f>
        <v>0</v>
      </c>
      <c r="J147" s="28" t="e">
        <f>NORMDIST(G147,E161,E162,FALSE)*(G298*10/N297)</f>
        <v>#VALUE!</v>
      </c>
      <c r="K147" s="28"/>
      <c r="L147" s="28">
        <f>SUM(M146:M155)</f>
        <v>0</v>
      </c>
      <c r="M147" s="28">
        <v>0</v>
      </c>
      <c r="N147" s="28" t="e">
        <f>NORMDIST(G147,E161,E162,FALSE)</f>
        <v>#VALUE!</v>
      </c>
      <c r="O147" s="33"/>
    </row>
    <row r="148" spans="2:15" s="27" customFormat="1" ht="11.25" x14ac:dyDescent="0.15">
      <c r="B148" s="27">
        <f t="shared" si="1"/>
        <v>0</v>
      </c>
      <c r="C148" s="30" t="e">
        <f>IF(ISBLANK(G22),NA(),G22)</f>
        <v>#N/A</v>
      </c>
      <c r="D148" s="27">
        <f>IF(Q10="C",E161+(E161-M10),I10)</f>
        <v>0</v>
      </c>
      <c r="E148" s="27" t="str">
        <f>IF(Q10="A",(I10+M10)/2,E161)</f>
        <v>-</v>
      </c>
      <c r="F148" s="28">
        <f>M10</f>
        <v>0</v>
      </c>
      <c r="G148" s="32">
        <f>G147+G297</f>
        <v>0</v>
      </c>
      <c r="J148" s="28" t="e">
        <f>NORMDIST(G148,E161,E162,FALSE)*(G298*10/N297)</f>
        <v>#VALUE!</v>
      </c>
      <c r="K148" s="28"/>
      <c r="L148" s="28">
        <f>SUM(M146:M155)</f>
        <v>0</v>
      </c>
      <c r="M148" s="28">
        <v>0</v>
      </c>
      <c r="N148" s="28" t="e">
        <f>NORMDIST(G148,E161,E162,FALSE)</f>
        <v>#VALUE!</v>
      </c>
      <c r="O148" s="33"/>
    </row>
    <row r="149" spans="2:15" s="27" customFormat="1" ht="11.25" x14ac:dyDescent="0.15">
      <c r="B149" s="27">
        <f t="shared" si="1"/>
        <v>0</v>
      </c>
      <c r="C149" s="30" t="e">
        <f>IF(ISBLANK(H22),NA(),H22)</f>
        <v>#N/A</v>
      </c>
      <c r="D149" s="27">
        <f>IF(Q10="C",E161+(E161-M10),I10)</f>
        <v>0</v>
      </c>
      <c r="E149" s="27" t="str">
        <f>IF(Q10="A",(I10+M10)/2,E161)</f>
        <v>-</v>
      </c>
      <c r="F149" s="28">
        <f>M10</f>
        <v>0</v>
      </c>
      <c r="G149" s="32">
        <f>G148+G297</f>
        <v>0</v>
      </c>
      <c r="J149" s="28" t="e">
        <f>NORMDIST(G149,E161,E162,FALSE)*(G298*10/N297)</f>
        <v>#VALUE!</v>
      </c>
      <c r="K149" s="28"/>
      <c r="L149" s="28">
        <f>SUM(M146:M155)</f>
        <v>0</v>
      </c>
      <c r="M149" s="28">
        <v>0</v>
      </c>
      <c r="N149" s="28" t="e">
        <f>NORMDIST(G149,E161,E162,FALSE)</f>
        <v>#VALUE!</v>
      </c>
      <c r="O149" s="33"/>
    </row>
    <row r="150" spans="2:15" s="27" customFormat="1" ht="11.25" x14ac:dyDescent="0.15">
      <c r="B150" s="27">
        <f t="shared" si="1"/>
        <v>0</v>
      </c>
      <c r="C150" s="30" t="e">
        <f>IF(ISBLANK(I22),NA(),I22)</f>
        <v>#N/A</v>
      </c>
      <c r="D150" s="27">
        <f>IF(Q10="C",E161+(E161-M10),I10)</f>
        <v>0</v>
      </c>
      <c r="E150" s="27" t="str">
        <f>IF(Q10="A",(I10+M10)/2,E161)</f>
        <v>-</v>
      </c>
      <c r="F150" s="28">
        <f>M10</f>
        <v>0</v>
      </c>
      <c r="G150" s="32">
        <f>G149+G297</f>
        <v>0</v>
      </c>
      <c r="J150" s="28" t="e">
        <f>NORMDIST(G150,E161,E162,FALSE)*(G298*10/N297)</f>
        <v>#VALUE!</v>
      </c>
      <c r="K150" s="28"/>
      <c r="L150" s="28">
        <f>SUM(M146:M155)</f>
        <v>0</v>
      </c>
      <c r="M150" s="28">
        <v>0</v>
      </c>
      <c r="N150" s="28" t="e">
        <f>NORMDIST(G150,E161,E162,FALSE)</f>
        <v>#VALUE!</v>
      </c>
      <c r="O150" s="33"/>
    </row>
    <row r="151" spans="2:15" s="27" customFormat="1" ht="11.25" x14ac:dyDescent="0.15">
      <c r="B151" s="27">
        <f t="shared" si="1"/>
        <v>0</v>
      </c>
      <c r="C151" s="30" t="e">
        <f>IF(ISBLANK(J22),NA(),J22)</f>
        <v>#N/A</v>
      </c>
      <c r="D151" s="27">
        <f>IF(Q10="C",E161+(E161-M10),I10)</f>
        <v>0</v>
      </c>
      <c r="E151" s="27" t="str">
        <f>IF(Q10="A",(I10+M10)/2,E161)</f>
        <v>-</v>
      </c>
      <c r="F151" s="28">
        <f>M10</f>
        <v>0</v>
      </c>
      <c r="G151" s="32">
        <f>G150+G297</f>
        <v>0</v>
      </c>
      <c r="J151" s="28" t="e">
        <f>NORMDIST(G151,E161,E162,FALSE)*(G298*10/N297)</f>
        <v>#VALUE!</v>
      </c>
      <c r="K151" s="28"/>
      <c r="L151" s="28">
        <f>SUM(M146:M155)</f>
        <v>0</v>
      </c>
      <c r="M151" s="28">
        <v>0</v>
      </c>
      <c r="N151" s="28" t="e">
        <f>NORMDIST(G151,E161,E162,FALSE)</f>
        <v>#VALUE!</v>
      </c>
      <c r="O151" s="33"/>
    </row>
    <row r="152" spans="2:15" s="27" customFormat="1" ht="11.25" x14ac:dyDescent="0.15">
      <c r="B152" s="27">
        <f>IF(ISTEXT(C152)=TRUE,1,0)</f>
        <v>0</v>
      </c>
      <c r="C152" s="30" t="e">
        <f>IF(ISBLANK(K22),NA(),K22)</f>
        <v>#N/A</v>
      </c>
      <c r="D152" s="27">
        <f>IF(Q10="C",E161+(E161-M10),I10)</f>
        <v>0</v>
      </c>
      <c r="E152" s="27" t="str">
        <f>IF(Q10="A",(I10+M10)/2,E161)</f>
        <v>-</v>
      </c>
      <c r="F152" s="28">
        <f>M10</f>
        <v>0</v>
      </c>
      <c r="G152" s="32">
        <f>G151+G297</f>
        <v>0</v>
      </c>
      <c r="J152" s="28" t="e">
        <f>NORMDIST(G152,E161,E162,FALSE)*(G298*10/N297)</f>
        <v>#VALUE!</v>
      </c>
      <c r="K152" s="28"/>
      <c r="L152" s="28">
        <f>SUM(M146:M155)</f>
        <v>0</v>
      </c>
      <c r="M152" s="28">
        <v>0</v>
      </c>
      <c r="N152" s="28" t="e">
        <f>NORMDIST(G152,E161,E162,FALSE)</f>
        <v>#VALUE!</v>
      </c>
      <c r="O152" s="33"/>
    </row>
    <row r="153" spans="2:15" s="27" customFormat="1" ht="11.25" x14ac:dyDescent="0.15">
      <c r="B153" s="27">
        <f>IF(ISTEXT(C153)=TRUE,1,0)</f>
        <v>0</v>
      </c>
      <c r="C153" s="30" t="e">
        <f>IF(ISBLANK(L22),NA(),L22)</f>
        <v>#N/A</v>
      </c>
      <c r="D153" s="27">
        <f>IF(Q10="C",E161+(E161-M10),I10)</f>
        <v>0</v>
      </c>
      <c r="E153" s="27" t="str">
        <f>IF(Q10="A",(I10+M10)/2,E161)</f>
        <v>-</v>
      </c>
      <c r="F153" s="28">
        <f>M10</f>
        <v>0</v>
      </c>
      <c r="G153" s="32">
        <f>G152+G297</f>
        <v>0</v>
      </c>
      <c r="J153" s="28" t="e">
        <f>NORMDIST(G153,E161,E162,FALSE)*(G298*10/N297)</f>
        <v>#VALUE!</v>
      </c>
      <c r="K153" s="28"/>
      <c r="L153" s="28">
        <f>SUM(M146:M155)</f>
        <v>0</v>
      </c>
      <c r="M153" s="28">
        <v>0</v>
      </c>
      <c r="N153" s="28" t="e">
        <f>NORMDIST(G153,E161,E162,FALSE)</f>
        <v>#VALUE!</v>
      </c>
      <c r="O153" s="33"/>
    </row>
    <row r="154" spans="2:15" s="27" customFormat="1" ht="11.25" x14ac:dyDescent="0.15">
      <c r="B154" s="27">
        <f>IF(ISTEXT(C154)=TRUE,1,0)</f>
        <v>0</v>
      </c>
      <c r="C154" s="30" t="e">
        <f>IF(ISBLANK(M22),NA(),M22)</f>
        <v>#N/A</v>
      </c>
      <c r="D154" s="27">
        <f>IF(Q10="C",E161+(E161-M10),I10)</f>
        <v>0</v>
      </c>
      <c r="E154" s="27" t="str">
        <f>IF(Q10="A",(I10+M10)/2,E161)</f>
        <v>-</v>
      </c>
      <c r="F154" s="28">
        <f>M10</f>
        <v>0</v>
      </c>
      <c r="G154" s="32">
        <f>G153+G297</f>
        <v>0</v>
      </c>
      <c r="J154" s="28" t="e">
        <f>NORMDIST(G154,E161,E162,FALSE)*(G298*10/N297)</f>
        <v>#VALUE!</v>
      </c>
      <c r="K154" s="28"/>
      <c r="L154" s="28">
        <f>SUM(M146:M155)</f>
        <v>0</v>
      </c>
      <c r="M154" s="28">
        <v>0</v>
      </c>
      <c r="N154" s="28" t="e">
        <f>NORMDIST(G154,E161,E162,FALSE)</f>
        <v>#VALUE!</v>
      </c>
      <c r="O154" s="33"/>
    </row>
    <row r="155" spans="2:15" s="27" customFormat="1" ht="11.25" x14ac:dyDescent="0.15">
      <c r="B155" s="27">
        <f>IF(ISTEXT(C155)=TRUE,1,0)</f>
        <v>0</v>
      </c>
      <c r="C155" s="30" t="e">
        <f>IF(ISBLANK(N22),NA(),N22)</f>
        <v>#N/A</v>
      </c>
      <c r="D155" s="35">
        <f>IF(Q10="C",E161+(E161-M10),I10)</f>
        <v>0</v>
      </c>
      <c r="E155" s="27" t="str">
        <f>IF(Q10="A",(I10+M10)/2,E161)</f>
        <v>-</v>
      </c>
      <c r="F155" s="28">
        <f>M10</f>
        <v>0</v>
      </c>
      <c r="G155" s="32">
        <f>G154+G297</f>
        <v>0</v>
      </c>
      <c r="J155" s="28" t="e">
        <f>NORMDIST(G155,E161,E162,FALSE)*(G298*10/N297)</f>
        <v>#VALUE!</v>
      </c>
      <c r="K155" s="28"/>
      <c r="L155" s="28">
        <f>SUM(M146:M155)</f>
        <v>0</v>
      </c>
      <c r="M155" s="28">
        <v>0</v>
      </c>
      <c r="N155" s="28" t="e">
        <f>NORMDIST(G155,E161,E162,FALSE)</f>
        <v>#VALUE!</v>
      </c>
      <c r="O155" s="33"/>
    </row>
    <row r="156" spans="2:15" s="27" customFormat="1" ht="11.25" x14ac:dyDescent="0.15">
      <c r="G156" s="32">
        <f>G155+G297</f>
        <v>0</v>
      </c>
      <c r="H156" s="27">
        <f>IF(K156&gt;L156,K156,L156)</f>
        <v>0</v>
      </c>
      <c r="J156" s="28" t="e">
        <f>NORMDIST(G156,E161,E162,FALSE)*(G298*10/N297)</f>
        <v>#VALUE!</v>
      </c>
      <c r="K156" s="28">
        <f>SUM(M156:M165)</f>
        <v>0</v>
      </c>
      <c r="L156" s="28">
        <f>SUM(M146:M155)</f>
        <v>0</v>
      </c>
      <c r="M156" s="28">
        <v>0</v>
      </c>
      <c r="N156" s="28" t="e">
        <f>NORMDIST(G156,E161,E162,FALSE)</f>
        <v>#VALUE!</v>
      </c>
      <c r="O156" s="33"/>
    </row>
    <row r="157" spans="2:15" s="27" customFormat="1" ht="11.25" x14ac:dyDescent="0.15">
      <c r="G157" s="32">
        <f>G156+G297</f>
        <v>0</v>
      </c>
      <c r="J157" s="28" t="e">
        <f>NORMDIST(G157,E161,E162,FALSE)*(G298*10/N297)</f>
        <v>#VALUE!</v>
      </c>
      <c r="K157" s="28">
        <f>SUM(M156:M165)</f>
        <v>0</v>
      </c>
      <c r="L157" s="28"/>
      <c r="M157" s="28">
        <v>0</v>
      </c>
      <c r="N157" s="28" t="e">
        <f>NORMDIST(G157,E161,E162,FALSE)</f>
        <v>#VALUE!</v>
      </c>
      <c r="O157" s="33"/>
    </row>
    <row r="158" spans="2:15" s="27" customFormat="1" ht="11.25" x14ac:dyDescent="0.15">
      <c r="D158" s="27" t="s">
        <v>56</v>
      </c>
      <c r="G158" s="32">
        <f>G157+G297</f>
        <v>0</v>
      </c>
      <c r="J158" s="28" t="e">
        <f>NORMDIST(G158,E161,E162,FALSE)*(G298*10/N297)</f>
        <v>#VALUE!</v>
      </c>
      <c r="K158" s="28">
        <f>SUM(M156:M165)</f>
        <v>0</v>
      </c>
      <c r="L158" s="28"/>
      <c r="M158" s="28">
        <v>0</v>
      </c>
      <c r="N158" s="28" t="e">
        <f>NORMDIST(G158,E161,E162,FALSE)</f>
        <v>#VALUE!</v>
      </c>
      <c r="O158" s="33"/>
    </row>
    <row r="159" spans="2:15" s="27" customFormat="1" ht="11.25" x14ac:dyDescent="0.15">
      <c r="C159" s="27" t="s">
        <v>57</v>
      </c>
      <c r="D159" s="27" t="s">
        <v>58</v>
      </c>
      <c r="E159" s="36" t="str">
        <f>IF(OR(G298="0",E187="X",E196&gt;0),"-",MIN(E13:N22))</f>
        <v>-</v>
      </c>
      <c r="G159" s="32">
        <f>G158+G297</f>
        <v>0</v>
      </c>
      <c r="J159" s="28" t="e">
        <f>NORMDIST(G159,E161,E162,FALSE)*(G298*10/N297)</f>
        <v>#VALUE!</v>
      </c>
      <c r="K159" s="28">
        <f>SUM(M156:M165)</f>
        <v>0</v>
      </c>
      <c r="L159" s="28"/>
      <c r="M159" s="28">
        <v>0</v>
      </c>
      <c r="N159" s="28" t="e">
        <f>NORMDIST(G159,E161,E162,FALSE)</f>
        <v>#VALUE!</v>
      </c>
      <c r="O159" s="33"/>
    </row>
    <row r="160" spans="2:15" s="27" customFormat="1" ht="11.25" x14ac:dyDescent="0.15">
      <c r="C160" s="27" t="s">
        <v>59</v>
      </c>
      <c r="D160" s="27" t="s">
        <v>58</v>
      </c>
      <c r="E160" s="36" t="str">
        <f>IF(OR(G298="0",E187="X",E196&gt;0),"-",MAX(E13:N22))</f>
        <v>-</v>
      </c>
      <c r="G160" s="32">
        <f>G159+G297</f>
        <v>0</v>
      </c>
      <c r="J160" s="28" t="e">
        <f>NORMDIST(G160,E161,E162,FALSE)*(G298*10/N297)</f>
        <v>#VALUE!</v>
      </c>
      <c r="K160" s="28">
        <f>SUM(M156:M165)</f>
        <v>0</v>
      </c>
      <c r="L160" s="28"/>
      <c r="M160" s="28">
        <v>0</v>
      </c>
      <c r="N160" s="28" t="e">
        <f>NORMDIST(G160,E161,E162,FALSE)</f>
        <v>#VALUE!</v>
      </c>
      <c r="O160" s="33"/>
    </row>
    <row r="161" spans="3:15" s="27" customFormat="1" ht="11.25" x14ac:dyDescent="0.15">
      <c r="C161" s="27" t="s">
        <v>60</v>
      </c>
      <c r="D161" s="27" t="s">
        <v>58</v>
      </c>
      <c r="E161" s="36" t="str">
        <f>IF(OR(E187="X",G298="0",E196&gt;0),"-",AVERAGE(E13:N22))</f>
        <v>-</v>
      </c>
      <c r="G161" s="32">
        <f>G160+G297</f>
        <v>0</v>
      </c>
      <c r="J161" s="28" t="e">
        <f>NORMDIST(G161,E161,E162,FALSE)*(G298*10/N297)</f>
        <v>#VALUE!</v>
      </c>
      <c r="K161" s="28">
        <f>SUM(M156:M165)</f>
        <v>0</v>
      </c>
      <c r="L161" s="28"/>
      <c r="M161" s="28">
        <v>0</v>
      </c>
      <c r="N161" s="28" t="e">
        <f>NORMDIST(G161,E161,E162,FALSE)</f>
        <v>#VALUE!</v>
      </c>
      <c r="O161" s="33"/>
    </row>
    <row r="162" spans="3:15" s="27" customFormat="1" ht="11.25" x14ac:dyDescent="0.15">
      <c r="C162" s="27" t="s">
        <v>61</v>
      </c>
      <c r="D162" s="27" t="s">
        <v>58</v>
      </c>
      <c r="E162" s="27" t="str">
        <f>IF(OR(E187="X",G298="0",E196&gt;0),"-",STDEV(E13:N22))</f>
        <v>-</v>
      </c>
      <c r="G162" s="32">
        <f>G161+G297</f>
        <v>0</v>
      </c>
      <c r="J162" s="28" t="e">
        <f>NORMDIST(G162,E161,E162,FALSE)*(G298*10/N297)</f>
        <v>#VALUE!</v>
      </c>
      <c r="K162" s="28">
        <f>SUM(M156:M165)</f>
        <v>0</v>
      </c>
      <c r="L162" s="28"/>
      <c r="M162" s="28">
        <v>0</v>
      </c>
      <c r="N162" s="28" t="e">
        <f>NORMDIST(G162,E161,E162,FALSE)</f>
        <v>#VALUE!</v>
      </c>
      <c r="O162" s="33"/>
    </row>
    <row r="163" spans="3:15" s="27" customFormat="1" ht="11.25" x14ac:dyDescent="0.15">
      <c r="C163" s="27" t="s">
        <v>62</v>
      </c>
      <c r="D163" s="27" t="s">
        <v>58</v>
      </c>
      <c r="E163" s="27" t="str">
        <f>IF(OR(E187="X",G298="0",E196&gt;0),"-",IF(OR(Q10="B",Q10="C"),"-",IF(Q10="A",(I10-M10)/(6*M24),"")))</f>
        <v>-</v>
      </c>
      <c r="G163" s="32">
        <f>G162+G297</f>
        <v>0</v>
      </c>
      <c r="J163" s="28" t="e">
        <f>NORMDIST(G163,E161,E162,FALSE)*(G298*10/N297)</f>
        <v>#VALUE!</v>
      </c>
      <c r="K163" s="28">
        <f>SUM(M156:M165)</f>
        <v>0</v>
      </c>
      <c r="L163" s="28"/>
      <c r="M163" s="28">
        <v>0</v>
      </c>
      <c r="N163" s="28" t="e">
        <f>NORMDIST(G163,E161,E162,FALSE)</f>
        <v>#VALUE!</v>
      </c>
      <c r="O163" s="33"/>
    </row>
    <row r="164" spans="3:15" s="27" customFormat="1" ht="11.25" x14ac:dyDescent="0.15">
      <c r="C164" s="27" t="s">
        <v>63</v>
      </c>
      <c r="D164" s="27" t="s">
        <v>58</v>
      </c>
      <c r="E164" s="27" t="str">
        <f>IF(OR(E187="X",G298="0",E196&gt;0),"-",IF(Q10="C",(E161-M10)/(3*E162),IF(Q10="B",(I10-E161)/(3*E162),IF(AND(Q10="A",(I10+M10)/2&lt;E161),(I10-E161)/(3*E162),(E161-M10)/(3*E162)))))</f>
        <v>-</v>
      </c>
      <c r="G164" s="32">
        <f>G163+G297</f>
        <v>0</v>
      </c>
      <c r="J164" s="28" t="e">
        <f>NORMDIST(G164,E161,E162,FALSE)*(G298*10/N297)</f>
        <v>#VALUE!</v>
      </c>
      <c r="K164" s="28">
        <f>SUM(M156:M165)</f>
        <v>0</v>
      </c>
      <c r="L164" s="28"/>
      <c r="M164" s="28">
        <v>0</v>
      </c>
      <c r="N164" s="28" t="e">
        <f>NORMDIST(G164,E161,E162,FALSE)</f>
        <v>#VALUE!</v>
      </c>
      <c r="O164" s="33"/>
    </row>
    <row r="165" spans="3:15" s="27" customFormat="1" ht="11.25" x14ac:dyDescent="0.15">
      <c r="C165" s="27" t="s">
        <v>64</v>
      </c>
      <c r="D165" s="27" t="s">
        <v>58</v>
      </c>
      <c r="E165" s="27" t="e">
        <f>IF(Q10="C","-",(I10-E161)/(3*E162))</f>
        <v>#VALUE!</v>
      </c>
      <c r="G165" s="32">
        <f>G164+G297</f>
        <v>0</v>
      </c>
      <c r="I165" s="34"/>
      <c r="J165" s="28" t="e">
        <f>NORMDIST(G165,E161,E162,FALSE)*(G298*10/N297)</f>
        <v>#VALUE!</v>
      </c>
      <c r="K165" s="28">
        <f>SUM(M156:M165)</f>
        <v>0</v>
      </c>
      <c r="L165" s="28"/>
      <c r="M165" s="28">
        <v>0</v>
      </c>
      <c r="N165" s="28" t="e">
        <f>NORMDIST(G165,E161,E162,FALSE)</f>
        <v>#VALUE!</v>
      </c>
      <c r="O165" s="33"/>
    </row>
    <row r="166" spans="3:15" s="27" customFormat="1" ht="11.25" x14ac:dyDescent="0.15">
      <c r="C166" s="27" t="s">
        <v>65</v>
      </c>
      <c r="D166" s="27" t="s">
        <v>58</v>
      </c>
      <c r="E166" s="27" t="e">
        <f>IF(Q10="B","-",(E161-M10)/(3*E162))</f>
        <v>#VALUE!</v>
      </c>
      <c r="G166" s="32">
        <f>G165+G297</f>
        <v>0</v>
      </c>
      <c r="H166" s="27">
        <f>IF(K166&gt;L166,K166,L166)</f>
        <v>0</v>
      </c>
      <c r="I166" s="34" t="e">
        <f>IF(OR(H297=0,J297=0),0,IF(H297&gt;J297,ROUND(H297*1.4,0),ROUND(J297*1.4,0)))</f>
        <v>#VALUE!</v>
      </c>
      <c r="J166" s="28" t="e">
        <f>NORMDIST(G166,E161,E162,FALSE)*(G298*10/N297)</f>
        <v>#VALUE!</v>
      </c>
      <c r="K166" s="28">
        <f>SUM(M156:M165)</f>
        <v>0</v>
      </c>
      <c r="L166" s="28">
        <f>SUM(M166:M175)</f>
        <v>0</v>
      </c>
      <c r="M166" s="28">
        <v>0</v>
      </c>
      <c r="N166" s="28" t="e">
        <f>NORMDIST(G166,E161,E162,FALSE)</f>
        <v>#VALUE!</v>
      </c>
      <c r="O166" s="33"/>
    </row>
    <row r="167" spans="3:15" s="27" customFormat="1" ht="11.25" x14ac:dyDescent="0.15">
      <c r="C167" s="27" t="s">
        <v>66</v>
      </c>
      <c r="D167" s="27" t="s">
        <v>67</v>
      </c>
      <c r="E167" s="27" t="e">
        <f>(1-NORMDIST(I10,J24,M24,TRUE))*1000000</f>
        <v>#VALUE!</v>
      </c>
      <c r="G167" s="32">
        <f>G166+G297</f>
        <v>0</v>
      </c>
      <c r="J167" s="28" t="e">
        <f>NORMDIST(G167,E161,E162,FALSE)*(G298*10/N297)</f>
        <v>#VALUE!</v>
      </c>
      <c r="K167" s="28"/>
      <c r="L167" s="28">
        <f>SUM(M166:M175)</f>
        <v>0</v>
      </c>
      <c r="M167" s="28">
        <v>0</v>
      </c>
      <c r="N167" s="28" t="e">
        <f>NORMDIST(G167,E161,E162,FALSE)</f>
        <v>#VALUE!</v>
      </c>
      <c r="O167" s="33"/>
    </row>
    <row r="168" spans="3:15" s="27" customFormat="1" ht="11.25" x14ac:dyDescent="0.15">
      <c r="C168" s="27" t="s">
        <v>68</v>
      </c>
      <c r="D168" s="27" t="s">
        <v>67</v>
      </c>
      <c r="E168" s="27" t="e">
        <f>NORMDIST(M10,J24,M24,TRUE)*1000000</f>
        <v>#VALUE!</v>
      </c>
      <c r="G168" s="32">
        <f>G167+G297</f>
        <v>0</v>
      </c>
      <c r="J168" s="28" t="e">
        <f>NORMDIST(G168,E161,E162,FALSE)*(G298*10/N297)</f>
        <v>#VALUE!</v>
      </c>
      <c r="K168" s="28"/>
      <c r="L168" s="28">
        <f>SUM(M166:M175)</f>
        <v>0</v>
      </c>
      <c r="M168" s="28">
        <v>0</v>
      </c>
      <c r="N168" s="28" t="e">
        <f>NORMDIST(G168,E161,E162,FALSE)</f>
        <v>#VALUE!</v>
      </c>
      <c r="O168" s="33"/>
    </row>
    <row r="169" spans="3:15" s="27" customFormat="1" ht="11.25" x14ac:dyDescent="0.15">
      <c r="C169" s="27" t="s">
        <v>69</v>
      </c>
      <c r="D169" s="27" t="s">
        <v>67</v>
      </c>
      <c r="E169" s="27" t="str">
        <f>+IF(Q10="A",E168+E167,IF(Q10="B",E167,IF(Q10="C",E168,"-")))</f>
        <v>-</v>
      </c>
      <c r="G169" s="32">
        <f>G168+G297</f>
        <v>0</v>
      </c>
      <c r="J169" s="28" t="e">
        <f>NORMDIST(G169,E161,E162,FALSE)*(G298*10/N297)</f>
        <v>#VALUE!</v>
      </c>
      <c r="K169" s="28"/>
      <c r="L169" s="28">
        <f>SUM(M166:M175)</f>
        <v>0</v>
      </c>
      <c r="M169" s="28">
        <v>0</v>
      </c>
      <c r="N169" s="28" t="e">
        <f>NORMDIST(G169,E161,E162,FALSE)</f>
        <v>#VALUE!</v>
      </c>
      <c r="O169" s="33"/>
    </row>
    <row r="170" spans="3:15" s="27" customFormat="1" ht="11.25" x14ac:dyDescent="0.15">
      <c r="C170" s="27" t="s">
        <v>70</v>
      </c>
      <c r="E170" s="35" t="str">
        <f>IF(OR(E187="X",G298="0"),"-",AVERAGE(E13:N22))</f>
        <v>-</v>
      </c>
      <c r="G170" s="32">
        <f>G169+G297</f>
        <v>0</v>
      </c>
      <c r="J170" s="28" t="e">
        <f>NORMDIST(G170,E161,E162,FALSE)*(G298*10/N297)</f>
        <v>#VALUE!</v>
      </c>
      <c r="K170" s="28"/>
      <c r="L170" s="28">
        <f>SUM(M166:M175)</f>
        <v>0</v>
      </c>
      <c r="M170" s="28">
        <v>0</v>
      </c>
      <c r="N170" s="28" t="e">
        <f>NORMDIST(G170,E161,E162,FALSE)</f>
        <v>#VALUE!</v>
      </c>
      <c r="O170" s="33"/>
    </row>
    <row r="171" spans="3:15" s="27" customFormat="1" ht="11.25" x14ac:dyDescent="0.15">
      <c r="C171" s="27" t="s">
        <v>71</v>
      </c>
      <c r="E171" s="34" t="e">
        <f>IF(OR(H297=0,J297=0),0,IF(H297&gt;J297,ROUND(H297*1.4,0),ROUND(J297*1.4,0)))</f>
        <v>#VALUE!</v>
      </c>
      <c r="G171" s="32">
        <f>G170+G297</f>
        <v>0</v>
      </c>
      <c r="J171" s="28" t="e">
        <f>NORMDIST(G171,E161,E162,FALSE)*(G298*10/N297)</f>
        <v>#VALUE!</v>
      </c>
      <c r="K171" s="28"/>
      <c r="L171" s="28">
        <f>SUM(M166:M175)</f>
        <v>0</v>
      </c>
      <c r="M171" s="28">
        <v>0</v>
      </c>
      <c r="N171" s="28" t="e">
        <f>NORMDIST(G171,E161,E162,FALSE)</f>
        <v>#VALUE!</v>
      </c>
      <c r="O171" s="33"/>
    </row>
    <row r="172" spans="3:15" s="27" customFormat="1" ht="11.25" x14ac:dyDescent="0.15">
      <c r="C172" s="27" t="s">
        <v>72</v>
      </c>
      <c r="E172" s="37" t="e">
        <f>LEN(E171)</f>
        <v>#VALUE!</v>
      </c>
      <c r="G172" s="32">
        <f>G171+G297</f>
        <v>0</v>
      </c>
      <c r="J172" s="28" t="e">
        <f>NORMDIST(G172,E161,E162,FALSE)*(G298*10/N297)</f>
        <v>#VALUE!</v>
      </c>
      <c r="K172" s="28"/>
      <c r="L172" s="28">
        <f>SUM(M166:M175)</f>
        <v>0</v>
      </c>
      <c r="M172" s="28">
        <v>0</v>
      </c>
      <c r="N172" s="28" t="e">
        <f>NORMDIST(G172,E161,E162,FALSE)</f>
        <v>#VALUE!</v>
      </c>
      <c r="O172" s="33"/>
    </row>
    <row r="173" spans="3:15" s="27" customFormat="1" ht="11.25" x14ac:dyDescent="0.15">
      <c r="D173" s="27" t="s">
        <v>73</v>
      </c>
      <c r="G173" s="32">
        <f>G172+G297</f>
        <v>0</v>
      </c>
      <c r="J173" s="28" t="e">
        <f>NORMDIST(G173,E161,E162,FALSE)*(G298*10/N297)</f>
        <v>#VALUE!</v>
      </c>
      <c r="K173" s="28"/>
      <c r="L173" s="28">
        <f>SUM(M166:M175)</f>
        <v>0</v>
      </c>
      <c r="M173" s="28">
        <v>0</v>
      </c>
      <c r="N173" s="28" t="e">
        <f>NORMDIST(G173,E161,E162,FALSE)</f>
        <v>#VALUE!</v>
      </c>
      <c r="O173" s="33"/>
    </row>
    <row r="174" spans="3:15" s="27" customFormat="1" ht="11.25" x14ac:dyDescent="0.15">
      <c r="C174" s="27" t="s">
        <v>74</v>
      </c>
      <c r="D174" s="27" t="s">
        <v>58</v>
      </c>
      <c r="E174" s="27">
        <f>E7</f>
        <v>0</v>
      </c>
      <c r="G174" s="32">
        <f>G173+G297</f>
        <v>0</v>
      </c>
      <c r="J174" s="28" t="e">
        <f>NORMDIST(G174,E161,E162,FALSE)*(G298*10/N297)</f>
        <v>#VALUE!</v>
      </c>
      <c r="K174" s="28"/>
      <c r="L174" s="28">
        <f>SUM(M166:M175)</f>
        <v>0</v>
      </c>
      <c r="M174" s="28">
        <v>0</v>
      </c>
      <c r="N174" s="28" t="e">
        <f>NORMDIST(G174,E161,E162,FALSE)</f>
        <v>#VALUE!</v>
      </c>
      <c r="O174" s="33"/>
    </row>
    <row r="175" spans="3:15" s="27" customFormat="1" ht="11.25" x14ac:dyDescent="0.15">
      <c r="C175" s="27" t="s">
        <v>75</v>
      </c>
      <c r="D175" s="27" t="s">
        <v>58</v>
      </c>
      <c r="E175" s="32">
        <f>I7</f>
        <v>0</v>
      </c>
      <c r="G175" s="32">
        <f>G174+G297</f>
        <v>0</v>
      </c>
      <c r="I175" s="28"/>
      <c r="J175" s="28" t="e">
        <f>NORMDIST(G175,E161,E162,FALSE)*(G298*10/N297)</f>
        <v>#VALUE!</v>
      </c>
      <c r="K175" s="28"/>
      <c r="L175" s="28">
        <f>SUM(M166:M175)</f>
        <v>0</v>
      </c>
      <c r="M175" s="28">
        <v>0</v>
      </c>
      <c r="N175" s="28" t="e">
        <f>NORMDIST(G175,E161,E162,FALSE)</f>
        <v>#VALUE!</v>
      </c>
      <c r="O175" s="33"/>
    </row>
    <row r="176" spans="3:15" s="27" customFormat="1" ht="11.25" x14ac:dyDescent="0.15">
      <c r="C176" s="27" t="s">
        <v>76</v>
      </c>
      <c r="D176" s="27" t="s">
        <v>58</v>
      </c>
      <c r="E176" s="32">
        <f>O7</f>
        <v>0</v>
      </c>
      <c r="G176" s="32">
        <f>G175+G297</f>
        <v>0</v>
      </c>
      <c r="H176" s="27">
        <f>IF(K176&gt;L176,K176,L176)</f>
        <v>0</v>
      </c>
      <c r="I176" s="28"/>
      <c r="J176" s="28" t="e">
        <f>NORMDIST(G176,E161,E162,FALSE)*(G298*10/N297)</f>
        <v>#VALUE!</v>
      </c>
      <c r="K176" s="28">
        <f>SUM(M176:M185)</f>
        <v>0</v>
      </c>
      <c r="L176" s="28">
        <f>SUM(M166:M175)</f>
        <v>0</v>
      </c>
      <c r="M176" s="28">
        <v>0</v>
      </c>
      <c r="N176" s="28" t="e">
        <f>NORMDIST(G176,E161,E162,FALSE)</f>
        <v>#VALUE!</v>
      </c>
      <c r="O176" s="33"/>
    </row>
    <row r="177" spans="3:15" s="27" customFormat="1" ht="11.25" x14ac:dyDescent="0.15">
      <c r="C177" s="27" t="s">
        <v>77</v>
      </c>
      <c r="D177" s="27" t="s">
        <v>58</v>
      </c>
      <c r="E177" s="32">
        <f>F9</f>
        <v>0</v>
      </c>
      <c r="G177" s="32">
        <f>G176+G297</f>
        <v>0</v>
      </c>
      <c r="J177" s="28" t="e">
        <f>NORMDIST(G177,E161,E162,FALSE)*(G298*10/N297)</f>
        <v>#VALUE!</v>
      </c>
      <c r="K177" s="28">
        <f>SUM(M176:M185)</f>
        <v>0</v>
      </c>
      <c r="L177" s="28"/>
      <c r="M177" s="28">
        <v>0</v>
      </c>
      <c r="N177" s="28" t="e">
        <f>NORMDIST(G177,E161,E162,FALSE)</f>
        <v>#VALUE!</v>
      </c>
      <c r="O177" s="33"/>
    </row>
    <row r="178" spans="3:15" s="27" customFormat="1" ht="11.25" x14ac:dyDescent="0.15">
      <c r="C178" s="27" t="s">
        <v>78</v>
      </c>
      <c r="D178" s="27" t="s">
        <v>58</v>
      </c>
      <c r="E178" s="32">
        <f>E10</f>
        <v>0</v>
      </c>
      <c r="G178" s="32">
        <f>G177+G297</f>
        <v>0</v>
      </c>
      <c r="J178" s="28" t="e">
        <f>NORMDIST(G178,E161,E162,FALSE)*(G298*10/N297)</f>
        <v>#VALUE!</v>
      </c>
      <c r="K178" s="28">
        <f>SUM(M176:M185)</f>
        <v>0</v>
      </c>
      <c r="L178" s="28"/>
      <c r="M178" s="28">
        <v>0</v>
      </c>
      <c r="N178" s="28" t="e">
        <f>NORMDIST(G178,E161,E162,FALSE)</f>
        <v>#VALUE!</v>
      </c>
      <c r="O178" s="33"/>
    </row>
    <row r="179" spans="3:15" s="27" customFormat="1" ht="11.25" x14ac:dyDescent="0.15">
      <c r="C179" s="27" t="s">
        <v>79</v>
      </c>
      <c r="D179" s="27" t="s">
        <v>58</v>
      </c>
      <c r="E179" s="32">
        <f>L9</f>
        <v>0</v>
      </c>
      <c r="G179" s="32">
        <f>G178+G297</f>
        <v>0</v>
      </c>
      <c r="J179" s="28" t="e">
        <f>NORMDIST(G179,E161,E162,FALSE)*(G298*10/N297)</f>
        <v>#VALUE!</v>
      </c>
      <c r="K179" s="28">
        <f>SUM(M176:M185)</f>
        <v>0</v>
      </c>
      <c r="L179" s="28"/>
      <c r="M179" s="28">
        <v>0</v>
      </c>
      <c r="N179" s="28" t="e">
        <f>NORMDIST(G179,E161,E162,FALSE)</f>
        <v>#VALUE!</v>
      </c>
      <c r="O179" s="33"/>
    </row>
    <row r="180" spans="3:15" s="27" customFormat="1" ht="11.25" x14ac:dyDescent="0.15">
      <c r="C180" s="27" t="s">
        <v>80</v>
      </c>
      <c r="D180" s="27" t="s">
        <v>58</v>
      </c>
      <c r="E180" s="32">
        <f>I10</f>
        <v>0</v>
      </c>
      <c r="G180" s="32">
        <f>G179+G297</f>
        <v>0</v>
      </c>
      <c r="J180" s="28" t="e">
        <f>NORMDIST(G180,E161,E162,FALSE)*(G298*10/N297)</f>
        <v>#VALUE!</v>
      </c>
      <c r="K180" s="28">
        <f>SUM(M176:M185)</f>
        <v>0</v>
      </c>
      <c r="L180" s="28"/>
      <c r="M180" s="28">
        <v>0</v>
      </c>
      <c r="N180" s="28" t="e">
        <f>NORMDIST(G180,E161,E162,FALSE)</f>
        <v>#VALUE!</v>
      </c>
      <c r="O180" s="33"/>
    </row>
    <row r="181" spans="3:15" s="27" customFormat="1" ht="11.25" x14ac:dyDescent="0.15">
      <c r="C181" s="27" t="s">
        <v>81</v>
      </c>
      <c r="D181" s="27" t="s">
        <v>58</v>
      </c>
      <c r="E181" s="32">
        <f>M10</f>
        <v>0</v>
      </c>
      <c r="G181" s="32">
        <f>G180+G297</f>
        <v>0</v>
      </c>
      <c r="J181" s="28" t="e">
        <f>NORMDIST(G181,E161,E162,FALSE)*(G298*10/N297)</f>
        <v>#VALUE!</v>
      </c>
      <c r="K181" s="28">
        <f>SUM(M176:M185)</f>
        <v>0</v>
      </c>
      <c r="L181" s="28"/>
      <c r="M181" s="28">
        <v>0</v>
      </c>
      <c r="N181" s="28" t="e">
        <f>NORMDIST(G181,E161,E162,FALSE)</f>
        <v>#VALUE!</v>
      </c>
      <c r="O181" s="33"/>
    </row>
    <row r="182" spans="3:15" s="27" customFormat="1" ht="11.25" x14ac:dyDescent="0.15">
      <c r="C182" s="27" t="s">
        <v>82</v>
      </c>
      <c r="D182" s="27" t="s">
        <v>58</v>
      </c>
      <c r="E182" s="32">
        <f>Q10</f>
        <v>0</v>
      </c>
      <c r="G182" s="32">
        <f>G181+G297</f>
        <v>0</v>
      </c>
      <c r="J182" s="28" t="e">
        <f>NORMDIST(G182,E161,E162,FALSE)*(G298*10/N297)</f>
        <v>#VALUE!</v>
      </c>
      <c r="K182" s="28">
        <f>SUM(M176:M185)</f>
        <v>0</v>
      </c>
      <c r="L182" s="28"/>
      <c r="M182" s="28">
        <v>0</v>
      </c>
      <c r="N182" s="28" t="e">
        <f>NORMDIST(G182,E161,E162,FALSE)</f>
        <v>#VALUE!</v>
      </c>
      <c r="O182" s="33"/>
    </row>
    <row r="183" spans="3:15" s="27" customFormat="1" ht="11.25" x14ac:dyDescent="0.15">
      <c r="C183" s="27" t="s">
        <v>83</v>
      </c>
      <c r="D183" s="27" t="s">
        <v>58</v>
      </c>
      <c r="E183" s="32">
        <f>Q9</f>
        <v>0</v>
      </c>
      <c r="G183" s="32">
        <f>G182+G297</f>
        <v>0</v>
      </c>
      <c r="J183" s="28" t="e">
        <f>NORMDIST(G183,E161,E162,FALSE)*(G298*10/N297)</f>
        <v>#VALUE!</v>
      </c>
      <c r="K183" s="28">
        <f>SUM(M176:M185)</f>
        <v>0</v>
      </c>
      <c r="L183" s="28"/>
      <c r="M183" s="28">
        <v>0</v>
      </c>
      <c r="N183" s="28" t="e">
        <f>NORMDIST(G183,E161,E162,FALSE)</f>
        <v>#VALUE!</v>
      </c>
      <c r="O183" s="33"/>
    </row>
    <row r="184" spans="3:15" s="27" customFormat="1" ht="11.25" x14ac:dyDescent="0.15">
      <c r="C184" s="27" t="s">
        <v>84</v>
      </c>
      <c r="D184" s="27" t="s">
        <v>58</v>
      </c>
      <c r="E184" s="32">
        <f>Q2</f>
        <v>0</v>
      </c>
      <c r="G184" s="32">
        <f>G183+G297</f>
        <v>0</v>
      </c>
      <c r="J184" s="28" t="e">
        <f>NORMDIST(G184,E161,E162,FALSE)*(G298*10/N297)</f>
        <v>#VALUE!</v>
      </c>
      <c r="K184" s="28">
        <f>SUM(M176:M185)</f>
        <v>0</v>
      </c>
      <c r="L184" s="28"/>
      <c r="M184" s="28">
        <v>0</v>
      </c>
      <c r="N184" s="28" t="e">
        <f>NORMDIST(G184,E161,E162,FALSE)</f>
        <v>#VALUE!</v>
      </c>
      <c r="O184" s="33"/>
    </row>
    <row r="185" spans="3:15" s="27" customFormat="1" ht="11.25" x14ac:dyDescent="0.15">
      <c r="C185" s="27" t="s">
        <v>85</v>
      </c>
      <c r="D185" s="27" t="s">
        <v>58</v>
      </c>
      <c r="E185" s="32">
        <f>Q6</f>
        <v>0</v>
      </c>
      <c r="G185" s="32">
        <f>G184+G297</f>
        <v>0</v>
      </c>
      <c r="J185" s="28" t="e">
        <f>NORMDIST(G185,E161,E162,FALSE)*(G298*10/N297)</f>
        <v>#VALUE!</v>
      </c>
      <c r="K185" s="28">
        <f>SUM(M176:M185)</f>
        <v>0</v>
      </c>
      <c r="L185" s="28"/>
      <c r="M185" s="28">
        <v>0</v>
      </c>
      <c r="N185" s="28" t="e">
        <f>NORMDIST(G185,E161,E162,FALSE)</f>
        <v>#VALUE!</v>
      </c>
      <c r="O185" s="33"/>
    </row>
    <row r="186" spans="3:15" s="27" customFormat="1" ht="11.25" x14ac:dyDescent="0.15">
      <c r="C186" s="27" t="s">
        <v>86</v>
      </c>
      <c r="E186" s="27" t="str">
        <f>IF(E180=0,"KK","LL")</f>
        <v>KK</v>
      </c>
      <c r="G186" s="32">
        <f>G185+G297</f>
        <v>0</v>
      </c>
      <c r="H186" s="27">
        <f>IF(K186&gt;L186,K186,L186)</f>
        <v>0</v>
      </c>
      <c r="J186" s="28" t="e">
        <f>NORMDIST(G186,E161,E162,FALSE)*(G298*10/N297)</f>
        <v>#VALUE!</v>
      </c>
      <c r="K186" s="28">
        <f>SUM(M176:M185)</f>
        <v>0</v>
      </c>
      <c r="L186" s="28">
        <f>SUM(M186:M195)</f>
        <v>0</v>
      </c>
      <c r="M186" s="28">
        <v>0</v>
      </c>
      <c r="N186" s="28" t="e">
        <f>NORMDIST(G186,E161,E162,FALSE)</f>
        <v>#VALUE!</v>
      </c>
      <c r="O186" s="33"/>
    </row>
    <row r="187" spans="3:15" s="27" customFormat="1" ht="11.25" x14ac:dyDescent="0.15">
      <c r="C187" s="27" t="s">
        <v>87</v>
      </c>
      <c r="E187" s="27" t="str">
        <f>IF(SUM(B56:B155)&gt;0,"X","O")</f>
        <v>O</v>
      </c>
      <c r="G187" s="32">
        <f>G186+G297</f>
        <v>0</v>
      </c>
      <c r="J187" s="28" t="e">
        <f>NORMDIST(G187,E161,E162,FALSE)*(G298*10/N297)</f>
        <v>#VALUE!</v>
      </c>
      <c r="K187" s="28"/>
      <c r="L187" s="28">
        <f>SUM(M186:M195)</f>
        <v>0</v>
      </c>
      <c r="M187" s="28">
        <v>0</v>
      </c>
      <c r="N187" s="28" t="e">
        <f>NORMDIST(G187,E161,E162,FALSE)</f>
        <v>#VALUE!</v>
      </c>
      <c r="O187" s="33"/>
    </row>
    <row r="188" spans="3:15" s="27" customFormat="1" ht="11.25" x14ac:dyDescent="0.15">
      <c r="G188" s="32">
        <f>G187+G297</f>
        <v>0</v>
      </c>
      <c r="J188" s="28" t="e">
        <f>NORMDIST(G188,E161,E162,FALSE)*(G298*10/N297)</f>
        <v>#VALUE!</v>
      </c>
      <c r="K188" s="28"/>
      <c r="L188" s="28">
        <f>SUM(M186:M195)</f>
        <v>0</v>
      </c>
      <c r="M188" s="28">
        <v>0</v>
      </c>
      <c r="N188" s="28" t="e">
        <f>NORMDIST(G188,E161,E162,FALSE)</f>
        <v>#VALUE!</v>
      </c>
      <c r="O188" s="33"/>
    </row>
    <row r="189" spans="3:15" s="27" customFormat="1" ht="11.25" x14ac:dyDescent="0.15">
      <c r="G189" s="32">
        <f>G188+G297</f>
        <v>0</v>
      </c>
      <c r="J189" s="28" t="e">
        <f>NORMDIST(G189,E161,E162,FALSE)*(G298*10/N297)</f>
        <v>#VALUE!</v>
      </c>
      <c r="K189" s="28"/>
      <c r="L189" s="28">
        <f>SUM(M186:M195)</f>
        <v>0</v>
      </c>
      <c r="M189" s="28">
        <v>0</v>
      </c>
      <c r="N189" s="28" t="e">
        <f>NORMDIST(G189,E161,E162,FALSE)</f>
        <v>#VALUE!</v>
      </c>
      <c r="O189" s="33"/>
    </row>
    <row r="190" spans="3:15" s="27" customFormat="1" ht="11.25" x14ac:dyDescent="0.15">
      <c r="G190" s="32">
        <f>G189+G297</f>
        <v>0</v>
      </c>
      <c r="J190" s="28" t="e">
        <f>NORMDIST(G190,E161,E162,FALSE)*(G298*10/N297)</f>
        <v>#VALUE!</v>
      </c>
      <c r="K190" s="28"/>
      <c r="L190" s="28">
        <f>SUM(M186:M195)</f>
        <v>0</v>
      </c>
      <c r="M190" s="28">
        <v>0</v>
      </c>
      <c r="N190" s="28" t="e">
        <f>NORMDIST(G190,E161,E162,FALSE)</f>
        <v>#VALUE!</v>
      </c>
      <c r="O190" s="33"/>
    </row>
    <row r="191" spans="3:15" s="27" customFormat="1" ht="11.25" x14ac:dyDescent="0.15">
      <c r="C191" s="27" t="s">
        <v>88</v>
      </c>
      <c r="E191" s="35">
        <f>IF(AND(Q10="A",I10&gt;M10),0,IF(AND(Q10="B",OR(M10=0,M10="")),0,IF(AND(Q10="C",OR(I10=0,I10="∞",I10="")),0,1)))</f>
        <v>1</v>
      </c>
      <c r="G191" s="32">
        <f>G190+G297</f>
        <v>0</v>
      </c>
      <c r="J191" s="28" t="e">
        <f>NORMDIST(G191,E161,E162,FALSE)*(G298*10/N297)</f>
        <v>#VALUE!</v>
      </c>
      <c r="K191" s="28"/>
      <c r="L191" s="28">
        <f>SUM(M186:M195)</f>
        <v>0</v>
      </c>
      <c r="M191" s="28">
        <v>0</v>
      </c>
      <c r="N191" s="28" t="e">
        <f>NORMDIST(G191,E161,E162,FALSE)</f>
        <v>#VALUE!</v>
      </c>
      <c r="O191" s="33"/>
    </row>
    <row r="192" spans="3:15" s="27" customFormat="1" ht="11.25" x14ac:dyDescent="0.15">
      <c r="C192" s="27" t="s">
        <v>89</v>
      </c>
      <c r="E192" s="27">
        <f>IF(OR(Q10="A",Q10="B",Q10="C"),0,1)</f>
        <v>1</v>
      </c>
      <c r="G192" s="32">
        <f>G191+G297</f>
        <v>0</v>
      </c>
      <c r="J192" s="28" t="e">
        <f>NORMDIST(G192,E161,E162,FALSE)*(G298*10/N297)</f>
        <v>#VALUE!</v>
      </c>
      <c r="K192" s="28"/>
      <c r="L192" s="28">
        <f>SUM(M186:M195)</f>
        <v>0</v>
      </c>
      <c r="M192" s="28">
        <v>0</v>
      </c>
      <c r="N192" s="28" t="e">
        <f>NORMDIST(G192,E161,E162,FALSE)</f>
        <v>#VALUE!</v>
      </c>
      <c r="O192" s="33"/>
    </row>
    <row r="193" spans="3:15" s="27" customFormat="1" ht="11.25" x14ac:dyDescent="0.15">
      <c r="C193" s="27" t="s">
        <v>90</v>
      </c>
      <c r="E193" s="35">
        <f>IF(OR(ISNUMBER(I10),AND(I10="∞",Q10="C"),AND(Q10="C",I10=""),AND(Q10="C",I10=0)),0,1)</f>
        <v>1</v>
      </c>
      <c r="G193" s="32">
        <f>G192+G297</f>
        <v>0</v>
      </c>
      <c r="J193" s="28" t="e">
        <f>NORMDIST(G193,E161,E162,FALSE)*(G298*10/N297)</f>
        <v>#VALUE!</v>
      </c>
      <c r="K193" s="28"/>
      <c r="L193" s="28">
        <f>SUM(M186:M195)</f>
        <v>0</v>
      </c>
      <c r="M193" s="28">
        <v>0</v>
      </c>
      <c r="N193" s="28" t="e">
        <f>NORMDIST(G193,E161,E162,FALSE)</f>
        <v>#VALUE!</v>
      </c>
      <c r="O193" s="33"/>
    </row>
    <row r="194" spans="3:15" s="27" customFormat="1" ht="11.25" x14ac:dyDescent="0.15">
      <c r="C194" s="27" t="s">
        <v>91</v>
      </c>
      <c r="E194" s="35">
        <f>IF(OR(ISNUMBER(M10),AND(Q10="B",M10=0),AND(Q10="B",M10="")),0,1)</f>
        <v>1</v>
      </c>
      <c r="G194" s="32">
        <f>G193+G297</f>
        <v>0</v>
      </c>
      <c r="J194" s="28" t="e">
        <f>NORMDIST(G194,E161,E162,FALSE)*(G298*10/N297)</f>
        <v>#VALUE!</v>
      </c>
      <c r="K194" s="28"/>
      <c r="L194" s="28">
        <f>SUM(M186:M195)</f>
        <v>0</v>
      </c>
      <c r="M194" s="28">
        <v>0</v>
      </c>
      <c r="N194" s="28" t="e">
        <f>NORMDIST(G194,E161,E162,FALSE)</f>
        <v>#VALUE!</v>
      </c>
      <c r="O194" s="33"/>
    </row>
    <row r="195" spans="3:15" s="27" customFormat="1" ht="11.25" x14ac:dyDescent="0.15">
      <c r="C195" s="35" t="s">
        <v>92</v>
      </c>
      <c r="E195" s="35"/>
      <c r="G195" s="32">
        <f>G194+G297</f>
        <v>0</v>
      </c>
      <c r="J195" s="28" t="e">
        <f>NORMDIST(G195,E161,E162,FALSE)*(G298*10/N297)</f>
        <v>#VALUE!</v>
      </c>
      <c r="K195" s="28"/>
      <c r="L195" s="28">
        <f>SUM(M186:M195)</f>
        <v>0</v>
      </c>
      <c r="M195" s="28">
        <v>0</v>
      </c>
      <c r="N195" s="28" t="e">
        <f>NORMDIST(G195,E161,E162,FALSE)</f>
        <v>#VALUE!</v>
      </c>
      <c r="O195" s="33"/>
    </row>
    <row r="196" spans="3:15" s="27" customFormat="1" ht="11.25" x14ac:dyDescent="0.15">
      <c r="C196" s="27" t="s">
        <v>93</v>
      </c>
      <c r="E196" s="27">
        <f>SUM(E191:E195)</f>
        <v>4</v>
      </c>
      <c r="G196" s="32">
        <f>G195+G297</f>
        <v>0</v>
      </c>
      <c r="H196" s="27">
        <f>IF(K196&gt;L196,K196,L196)</f>
        <v>0</v>
      </c>
      <c r="J196" s="28" t="e">
        <f>NORMDIST(G196,E161,E162,FALSE)*(G298*10/N297)</f>
        <v>#VALUE!</v>
      </c>
      <c r="K196" s="28">
        <f>SUM(M196:M205)</f>
        <v>0</v>
      </c>
      <c r="L196" s="28">
        <f>SUM(M186:M195)</f>
        <v>0</v>
      </c>
      <c r="M196" s="28">
        <v>0</v>
      </c>
      <c r="N196" s="28" t="e">
        <f>NORMDIST(G196,E161,E162,FALSE)</f>
        <v>#VALUE!</v>
      </c>
      <c r="O196" s="33"/>
    </row>
    <row r="197" spans="3:15" s="27" customFormat="1" ht="11.25" x14ac:dyDescent="0.15">
      <c r="C197" s="27" t="s">
        <v>94</v>
      </c>
      <c r="E197" s="27">
        <f>SUM(E192:E194)</f>
        <v>3</v>
      </c>
      <c r="G197" s="32">
        <f>G196+G297</f>
        <v>0</v>
      </c>
      <c r="J197" s="28" t="e">
        <f>NORMDIST(G197,E161,E162,FALSE)*(G298*10/N297)</f>
        <v>#VALUE!</v>
      </c>
      <c r="K197" s="28">
        <f>SUM(M196:M205)</f>
        <v>0</v>
      </c>
      <c r="L197" s="28"/>
      <c r="M197" s="28">
        <v>0</v>
      </c>
      <c r="N197" s="28" t="e">
        <f>NORMDIST(G197,E161,E162,FALSE)</f>
        <v>#VALUE!</v>
      </c>
      <c r="O197" s="33"/>
    </row>
    <row r="198" spans="3:15" s="27" customFormat="1" ht="11.25" x14ac:dyDescent="0.15">
      <c r="G198" s="32">
        <f>G197+G297</f>
        <v>0</v>
      </c>
      <c r="J198" s="28" t="e">
        <f>NORMDIST(G198,E161,E162,FALSE)*(G298*10/N297)</f>
        <v>#VALUE!</v>
      </c>
      <c r="K198" s="28">
        <f>SUM(M196:M205)</f>
        <v>0</v>
      </c>
      <c r="L198" s="28"/>
      <c r="M198" s="28">
        <v>0</v>
      </c>
      <c r="N198" s="28" t="e">
        <f>NORMDIST(G198,E161,E162,FALSE)</f>
        <v>#VALUE!</v>
      </c>
      <c r="O198" s="33"/>
    </row>
    <row r="199" spans="3:15" s="27" customFormat="1" ht="11.25" x14ac:dyDescent="0.15">
      <c r="C199" s="27" t="s">
        <v>95</v>
      </c>
      <c r="G199" s="32">
        <f>G198+G297</f>
        <v>0</v>
      </c>
      <c r="J199" s="28" t="e">
        <f>NORMDIST(G199,E161,E162,FALSE)*(G298*10/N297)</f>
        <v>#VALUE!</v>
      </c>
      <c r="K199" s="28">
        <f>SUM(M196:M205)</f>
        <v>0</v>
      </c>
      <c r="L199" s="28"/>
      <c r="M199" s="28">
        <v>0</v>
      </c>
      <c r="N199" s="28" t="e">
        <f>NORMDIST(G199,E161,E162,FALSE)</f>
        <v>#VALUE!</v>
      </c>
      <c r="O199" s="33"/>
    </row>
    <row r="200" spans="3:15" s="27" customFormat="1" ht="11.25" x14ac:dyDescent="0.15">
      <c r="C200" s="27" t="s">
        <v>96</v>
      </c>
      <c r="G200" s="32">
        <f>G199+G297</f>
        <v>0</v>
      </c>
      <c r="J200" s="28" t="e">
        <f>NORMDIST(G200,E161,E162,FALSE)*(G298*10/N297)</f>
        <v>#VALUE!</v>
      </c>
      <c r="K200" s="28">
        <f>SUM(M196:M205)</f>
        <v>0</v>
      </c>
      <c r="L200" s="28"/>
      <c r="M200" s="28">
        <v>0</v>
      </c>
      <c r="N200" s="28" t="e">
        <f>NORMDIST(G200,E161,E162,FALSE)</f>
        <v>#VALUE!</v>
      </c>
      <c r="O200" s="33"/>
    </row>
    <row r="201" spans="3:15" s="27" customFormat="1" ht="11.25" x14ac:dyDescent="0.15">
      <c r="C201" s="27" t="s">
        <v>93</v>
      </c>
      <c r="E201" s="27">
        <f>SUM(E199:E200)</f>
        <v>0</v>
      </c>
      <c r="G201" s="32">
        <f>G200+G297</f>
        <v>0</v>
      </c>
      <c r="J201" s="28" t="e">
        <f>NORMDIST(G201,E161,E162,FALSE)*(G298*10/N297)</f>
        <v>#VALUE!</v>
      </c>
      <c r="K201" s="28">
        <f>SUM(M196:M205)</f>
        <v>0</v>
      </c>
      <c r="L201" s="28"/>
      <c r="M201" s="28">
        <v>0</v>
      </c>
      <c r="N201" s="28" t="e">
        <f>NORMDIST(G201,E161,E162,FALSE)</f>
        <v>#VALUE!</v>
      </c>
      <c r="O201" s="33"/>
    </row>
    <row r="202" spans="3:15" s="27" customFormat="1" ht="11.25" x14ac:dyDescent="0.15">
      <c r="G202" s="32">
        <f>G201+G297</f>
        <v>0</v>
      </c>
      <c r="J202" s="28" t="e">
        <f>NORMDIST(G202,E161,E162,FALSE)*(G298*10/N297)</f>
        <v>#VALUE!</v>
      </c>
      <c r="K202" s="28">
        <f>SUM(M196:M205)</f>
        <v>0</v>
      </c>
      <c r="L202" s="28"/>
      <c r="M202" s="28">
        <v>0</v>
      </c>
      <c r="N202" s="28" t="e">
        <f>NORMDIST(G202,E161,E162,FALSE)</f>
        <v>#VALUE!</v>
      </c>
      <c r="O202" s="33"/>
    </row>
    <row r="203" spans="3:15" s="27" customFormat="1" ht="11.25" x14ac:dyDescent="0.15">
      <c r="G203" s="32">
        <f>G202+G297</f>
        <v>0</v>
      </c>
      <c r="J203" s="28" t="e">
        <f>NORMDIST(G203,E161,E162,FALSE)*(G298*10/N297)</f>
        <v>#VALUE!</v>
      </c>
      <c r="K203" s="28">
        <f>SUM(M196:M205)</f>
        <v>0</v>
      </c>
      <c r="L203" s="28"/>
      <c r="M203" s="28">
        <v>0</v>
      </c>
      <c r="N203" s="28" t="e">
        <f>NORMDIST(G203,E161,E162,FALSE)</f>
        <v>#VALUE!</v>
      </c>
      <c r="O203" s="33"/>
    </row>
    <row r="204" spans="3:15" s="27" customFormat="1" ht="11.25" x14ac:dyDescent="0.15">
      <c r="G204" s="32">
        <f>G203+G297</f>
        <v>0</v>
      </c>
      <c r="J204" s="28" t="e">
        <f>NORMDIST(G204,E161,E162,FALSE)*(G298*10/N297)</f>
        <v>#VALUE!</v>
      </c>
      <c r="K204" s="28">
        <f>SUM(M196:M205)</f>
        <v>0</v>
      </c>
      <c r="L204" s="28"/>
      <c r="M204" s="28">
        <v>0</v>
      </c>
      <c r="N204" s="28" t="e">
        <f>NORMDIST(G204,E161,E162,FALSE)</f>
        <v>#VALUE!</v>
      </c>
      <c r="O204" s="33"/>
    </row>
    <row r="205" spans="3:15" s="27" customFormat="1" ht="11.25" x14ac:dyDescent="0.15">
      <c r="G205" s="32">
        <f>G204+G297</f>
        <v>0</v>
      </c>
      <c r="J205" s="28" t="e">
        <f>NORMDIST(G205,E161,E162,FALSE)*(G298*10/N297)</f>
        <v>#VALUE!</v>
      </c>
      <c r="K205" s="28">
        <f>SUM(M196:M205)</f>
        <v>0</v>
      </c>
      <c r="L205" s="28"/>
      <c r="M205" s="28">
        <v>0</v>
      </c>
      <c r="N205" s="28" t="e">
        <f>NORMDIST(G205,E161,E162,FALSE)</f>
        <v>#VALUE!</v>
      </c>
      <c r="O205" s="33"/>
    </row>
    <row r="206" spans="3:15" s="27" customFormat="1" ht="11.25" x14ac:dyDescent="0.15">
      <c r="G206" s="32">
        <f>G205+G297</f>
        <v>0</v>
      </c>
      <c r="H206" s="27">
        <f>IF(K206&gt;L206,K206,L206)</f>
        <v>0</v>
      </c>
      <c r="J206" s="28" t="e">
        <f>NORMDIST(G206,E161,E162,FALSE)*(G298*10/N297)</f>
        <v>#VALUE!</v>
      </c>
      <c r="K206" s="28">
        <f>SUM(M196:M205)</f>
        <v>0</v>
      </c>
      <c r="L206" s="28">
        <f>SUM(M206:M215)</f>
        <v>0</v>
      </c>
      <c r="M206" s="28">
        <v>0</v>
      </c>
      <c r="N206" s="28" t="e">
        <f>NORMDIST(G206,E161,E162,FALSE)</f>
        <v>#VALUE!</v>
      </c>
      <c r="O206" s="33"/>
    </row>
    <row r="207" spans="3:15" s="27" customFormat="1" ht="11.25" x14ac:dyDescent="0.15">
      <c r="G207" s="32">
        <f>G206+G297</f>
        <v>0</v>
      </c>
      <c r="J207" s="28" t="e">
        <f>NORMDIST(G207,E161,E162,FALSE)*(G298*10/N297)</f>
        <v>#VALUE!</v>
      </c>
      <c r="K207" s="28"/>
      <c r="L207" s="28">
        <f>SUM(M206:M215)</f>
        <v>0</v>
      </c>
      <c r="M207" s="28">
        <v>0</v>
      </c>
      <c r="N207" s="28" t="e">
        <f>NORMDIST(G207,E161,E162,FALSE)</f>
        <v>#VALUE!</v>
      </c>
      <c r="O207" s="33"/>
    </row>
    <row r="208" spans="3:15" s="27" customFormat="1" ht="11.25" x14ac:dyDescent="0.15">
      <c r="G208" s="32">
        <f>G207+G297</f>
        <v>0</v>
      </c>
      <c r="J208" s="28" t="e">
        <f>NORMDIST(G208,E161,E162,FALSE)*(G298*10/N297)</f>
        <v>#VALUE!</v>
      </c>
      <c r="K208" s="28"/>
      <c r="L208" s="28">
        <f>SUM(M206:M215)</f>
        <v>0</v>
      </c>
      <c r="M208" s="28">
        <v>0</v>
      </c>
      <c r="N208" s="28" t="e">
        <f>NORMDIST(G208,E161,E162,FALSE)</f>
        <v>#VALUE!</v>
      </c>
      <c r="O208" s="33"/>
    </row>
    <row r="209" spans="7:15" s="27" customFormat="1" ht="11.25" x14ac:dyDescent="0.15">
      <c r="G209" s="32">
        <f>G208+G297</f>
        <v>0</v>
      </c>
      <c r="J209" s="28" t="e">
        <f>NORMDIST(G209,E161,E162,FALSE)*(G298*10/N297)</f>
        <v>#VALUE!</v>
      </c>
      <c r="K209" s="28"/>
      <c r="L209" s="28">
        <f>SUM(M206:M215)</f>
        <v>0</v>
      </c>
      <c r="M209" s="28">
        <v>0</v>
      </c>
      <c r="N209" s="28" t="e">
        <f>NORMDIST(G209,E161,E162,FALSE)</f>
        <v>#VALUE!</v>
      </c>
      <c r="O209" s="33"/>
    </row>
    <row r="210" spans="7:15" s="27" customFormat="1" ht="11.25" x14ac:dyDescent="0.15">
      <c r="G210" s="32">
        <f>G209+G297</f>
        <v>0</v>
      </c>
      <c r="J210" s="28" t="e">
        <f>NORMDIST(G210,E161,E162,FALSE)*(G298*10/N297)</f>
        <v>#VALUE!</v>
      </c>
      <c r="K210" s="28"/>
      <c r="L210" s="28">
        <f>SUM(M206:M215)</f>
        <v>0</v>
      </c>
      <c r="M210" s="28">
        <v>0</v>
      </c>
      <c r="N210" s="28" t="e">
        <f>NORMDIST(G210,E161,E162,FALSE)</f>
        <v>#VALUE!</v>
      </c>
      <c r="O210" s="33"/>
    </row>
    <row r="211" spans="7:15" s="27" customFormat="1" ht="11.25" x14ac:dyDescent="0.15">
      <c r="G211" s="32">
        <f>G210+G297</f>
        <v>0</v>
      </c>
      <c r="J211" s="28" t="e">
        <f>NORMDIST(G211,E161,E162,FALSE)*(G298*10/N297)</f>
        <v>#VALUE!</v>
      </c>
      <c r="K211" s="28"/>
      <c r="L211" s="28">
        <f>SUM(M206:M215)</f>
        <v>0</v>
      </c>
      <c r="M211" s="28">
        <v>0</v>
      </c>
      <c r="N211" s="28" t="e">
        <f>NORMDIST(G211,E161,E162,FALSE)</f>
        <v>#VALUE!</v>
      </c>
      <c r="O211" s="33"/>
    </row>
    <row r="212" spans="7:15" s="27" customFormat="1" ht="11.25" x14ac:dyDescent="0.15">
      <c r="G212" s="32">
        <f>G211+G297</f>
        <v>0</v>
      </c>
      <c r="J212" s="28" t="e">
        <f>NORMDIST(G212,E161,E162,FALSE)*(G298*10/N297)</f>
        <v>#VALUE!</v>
      </c>
      <c r="K212" s="28"/>
      <c r="L212" s="28">
        <f>SUM(M206:M215)</f>
        <v>0</v>
      </c>
      <c r="M212" s="28">
        <v>0</v>
      </c>
      <c r="N212" s="28" t="e">
        <f>NORMDIST(G212,E161,E162,FALSE)</f>
        <v>#VALUE!</v>
      </c>
      <c r="O212" s="33"/>
    </row>
    <row r="213" spans="7:15" s="27" customFormat="1" ht="11.25" x14ac:dyDescent="0.15">
      <c r="G213" s="32">
        <f>G212+G297</f>
        <v>0</v>
      </c>
      <c r="J213" s="28" t="e">
        <f>NORMDIST(G213,E161,E162,FALSE)*(G298*10/N297)</f>
        <v>#VALUE!</v>
      </c>
      <c r="K213" s="28"/>
      <c r="L213" s="28">
        <f>SUM(M206:M215)</f>
        <v>0</v>
      </c>
      <c r="M213" s="28">
        <v>0</v>
      </c>
      <c r="N213" s="28" t="e">
        <f>NORMDIST(G213,E161,E162,FALSE)</f>
        <v>#VALUE!</v>
      </c>
      <c r="O213" s="33"/>
    </row>
    <row r="214" spans="7:15" s="27" customFormat="1" ht="11.25" x14ac:dyDescent="0.15">
      <c r="G214" s="32">
        <f>G213+G297</f>
        <v>0</v>
      </c>
      <c r="J214" s="28" t="e">
        <f>NORMDIST(G214,E161,E162,FALSE)*(G298*10/N297)</f>
        <v>#VALUE!</v>
      </c>
      <c r="K214" s="28"/>
      <c r="L214" s="28">
        <f>SUM(M206:M215)</f>
        <v>0</v>
      </c>
      <c r="M214" s="28">
        <v>0</v>
      </c>
      <c r="N214" s="28" t="e">
        <f>NORMDIST(G214,E161,E162,FALSE)</f>
        <v>#VALUE!</v>
      </c>
      <c r="O214" s="33"/>
    </row>
    <row r="215" spans="7:15" s="27" customFormat="1" ht="11.25" x14ac:dyDescent="0.15">
      <c r="G215" s="32">
        <f>G214+G297</f>
        <v>0</v>
      </c>
      <c r="I215" s="34"/>
      <c r="J215" s="28" t="e">
        <f>NORMDIST(G215,E161,E162,FALSE)*(G298*10/N297)</f>
        <v>#VALUE!</v>
      </c>
      <c r="K215" s="28"/>
      <c r="L215" s="28">
        <f>SUM(M206:M215)</f>
        <v>0</v>
      </c>
      <c r="M215" s="28">
        <v>0</v>
      </c>
      <c r="N215" s="28" t="e">
        <f>NORMDIST(G215,E161,E162,FALSE)</f>
        <v>#VALUE!</v>
      </c>
      <c r="O215" s="33"/>
    </row>
    <row r="216" spans="7:15" s="27" customFormat="1" ht="11.25" x14ac:dyDescent="0.15">
      <c r="G216" s="27">
        <f>IF(Q10="C",J24+(J24-M10),I10)</f>
        <v>0</v>
      </c>
      <c r="H216" s="27">
        <f>IF(K216&gt;L216,K216,L216)</f>
        <v>0</v>
      </c>
      <c r="I216" s="34" t="e">
        <f>IF(OR(H297=0,J297=0),0,IF(H297&gt;J297,ROUND(H297*1.4,0),ROUND(J297*1.4,0)))</f>
        <v>#VALUE!</v>
      </c>
      <c r="J216" s="28" t="e">
        <f>NORMDIST(G216,E161,E162,FALSE)*(G298*10/N297)</f>
        <v>#VALUE!</v>
      </c>
      <c r="K216" s="28">
        <f>SUM(M216:M225)</f>
        <v>0</v>
      </c>
      <c r="L216" s="28">
        <f>SUM(M206:M215)</f>
        <v>0</v>
      </c>
      <c r="M216" s="28">
        <v>0</v>
      </c>
      <c r="N216" s="28" t="e">
        <f>NORMDIST(G216,E161,E162,FALSE)</f>
        <v>#VALUE!</v>
      </c>
      <c r="O216" s="33"/>
    </row>
    <row r="217" spans="7:15" s="27" customFormat="1" ht="11.25" x14ac:dyDescent="0.15">
      <c r="G217" s="32">
        <f>G216+G297</f>
        <v>0</v>
      </c>
      <c r="J217" s="28" t="e">
        <f>NORMDIST(G217,E161,E162,FALSE)*(G298*10/N297)</f>
        <v>#VALUE!</v>
      </c>
      <c r="K217" s="28">
        <f>SUM(M216:M225)</f>
        <v>0</v>
      </c>
      <c r="L217" s="28"/>
      <c r="M217" s="28">
        <v>0</v>
      </c>
      <c r="N217" s="28" t="e">
        <f>NORMDIST(G217,E161,E162,FALSE)</f>
        <v>#VALUE!</v>
      </c>
      <c r="O217" s="33"/>
    </row>
    <row r="218" spans="7:15" s="27" customFormat="1" ht="11.25" x14ac:dyDescent="0.15">
      <c r="G218" s="32">
        <f>G217+G297</f>
        <v>0</v>
      </c>
      <c r="J218" s="28" t="e">
        <f>NORMDIST(G218,E161,E162,FALSE)*(G298*10/N297)</f>
        <v>#VALUE!</v>
      </c>
      <c r="K218" s="28">
        <f>SUM(M216:M225)</f>
        <v>0</v>
      </c>
      <c r="L218" s="28"/>
      <c r="M218" s="28">
        <v>0</v>
      </c>
      <c r="N218" s="28" t="e">
        <f>NORMDIST(G218,E161,E162,FALSE)</f>
        <v>#VALUE!</v>
      </c>
      <c r="O218" s="33"/>
    </row>
    <row r="219" spans="7:15" s="27" customFormat="1" ht="11.25" x14ac:dyDescent="0.15">
      <c r="G219" s="32">
        <f>G218+G297</f>
        <v>0</v>
      </c>
      <c r="J219" s="28" t="e">
        <f>NORMDIST(G219,E161,E162,FALSE)*(G298*10/N297)</f>
        <v>#VALUE!</v>
      </c>
      <c r="K219" s="28">
        <f>SUM(M216:M225)</f>
        <v>0</v>
      </c>
      <c r="L219" s="28"/>
      <c r="M219" s="28">
        <v>0</v>
      </c>
      <c r="N219" s="28" t="e">
        <f>NORMDIST(G219,E161,E162,FALSE)</f>
        <v>#VALUE!</v>
      </c>
      <c r="O219" s="33"/>
    </row>
    <row r="220" spans="7:15" s="27" customFormat="1" ht="11.25" x14ac:dyDescent="0.15">
      <c r="G220" s="32">
        <f>G219+G297</f>
        <v>0</v>
      </c>
      <c r="J220" s="28" t="e">
        <f>NORMDIST(G220,E161,E162,FALSE)*(G298*10/N297)</f>
        <v>#VALUE!</v>
      </c>
      <c r="K220" s="28">
        <f>SUM(M216:M225)</f>
        <v>0</v>
      </c>
      <c r="L220" s="28"/>
      <c r="M220" s="28">
        <v>0</v>
      </c>
      <c r="N220" s="28" t="e">
        <f>NORMDIST(G220,E161,E162,FALSE)</f>
        <v>#VALUE!</v>
      </c>
      <c r="O220" s="33"/>
    </row>
    <row r="221" spans="7:15" s="27" customFormat="1" ht="11.25" x14ac:dyDescent="0.15">
      <c r="G221" s="32">
        <f>G220+G297</f>
        <v>0</v>
      </c>
      <c r="J221" s="28" t="e">
        <f>NORMDIST(G221,E161,E162,FALSE)*(G298*10/N297)</f>
        <v>#VALUE!</v>
      </c>
      <c r="K221" s="28">
        <f>SUM(M216:M225)</f>
        <v>0</v>
      </c>
      <c r="L221" s="28"/>
      <c r="M221" s="28">
        <v>0</v>
      </c>
      <c r="N221" s="28" t="e">
        <f>NORMDIST(G221,E161,E162,FALSE)</f>
        <v>#VALUE!</v>
      </c>
      <c r="O221" s="33"/>
    </row>
    <row r="222" spans="7:15" s="27" customFormat="1" ht="11.25" x14ac:dyDescent="0.15">
      <c r="G222" s="32">
        <f>G221+G297</f>
        <v>0</v>
      </c>
      <c r="J222" s="28" t="e">
        <f>NORMDIST(G222,E161,E162,FALSE)*(G298*10/N297)</f>
        <v>#VALUE!</v>
      </c>
      <c r="K222" s="28">
        <f>SUM(M216:M225)</f>
        <v>0</v>
      </c>
      <c r="L222" s="28"/>
      <c r="M222" s="28">
        <v>0</v>
      </c>
      <c r="N222" s="28" t="e">
        <f>NORMDIST(G222,E161,E162,FALSE)</f>
        <v>#VALUE!</v>
      </c>
      <c r="O222" s="33"/>
    </row>
    <row r="223" spans="7:15" s="27" customFormat="1" ht="11.25" x14ac:dyDescent="0.15">
      <c r="G223" s="32">
        <f>G222+G297</f>
        <v>0</v>
      </c>
      <c r="J223" s="28" t="e">
        <f>NORMDIST(G223,E161,E162,FALSE)*(G298*10/N297)</f>
        <v>#VALUE!</v>
      </c>
      <c r="K223" s="28">
        <f>SUM(M216:M225)</f>
        <v>0</v>
      </c>
      <c r="L223" s="28"/>
      <c r="M223" s="28">
        <v>0</v>
      </c>
      <c r="N223" s="28" t="e">
        <f>NORMDIST(G223,E161,E162,FALSE)</f>
        <v>#VALUE!</v>
      </c>
      <c r="O223" s="33"/>
    </row>
    <row r="224" spans="7:15" s="27" customFormat="1" ht="11.25" x14ac:dyDescent="0.15">
      <c r="G224" s="32">
        <f>G223+G297</f>
        <v>0</v>
      </c>
      <c r="J224" s="28" t="e">
        <f>NORMDIST(G224,E161,E162,FALSE)*(G298*10/N297)</f>
        <v>#VALUE!</v>
      </c>
      <c r="K224" s="28">
        <f>SUM(M216:M225)</f>
        <v>0</v>
      </c>
      <c r="L224" s="28"/>
      <c r="M224" s="28">
        <v>0</v>
      </c>
      <c r="N224" s="28" t="e">
        <f>NORMDIST(G224,E161,E162,FALSE)</f>
        <v>#VALUE!</v>
      </c>
      <c r="O224" s="33"/>
    </row>
    <row r="225" spans="5:15" s="27" customFormat="1" ht="11.25" x14ac:dyDescent="0.15">
      <c r="G225" s="32">
        <f>G224+G297</f>
        <v>0</v>
      </c>
      <c r="J225" s="28" t="e">
        <f>NORMDIST(G225,E161,E162,FALSE)*(G298*10/N297)</f>
        <v>#VALUE!</v>
      </c>
      <c r="K225" s="28">
        <f>SUM(M216:M225)</f>
        <v>0</v>
      </c>
      <c r="L225" s="28"/>
      <c r="M225" s="28">
        <v>0</v>
      </c>
      <c r="N225" s="28" t="e">
        <f>NORMDIST(G225,E161,E162,FALSE)</f>
        <v>#VALUE!</v>
      </c>
      <c r="O225" s="33"/>
    </row>
    <row r="226" spans="5:15" s="27" customFormat="1" ht="11.25" x14ac:dyDescent="0.15">
      <c r="G226" s="32">
        <f>G225+G297</f>
        <v>0</v>
      </c>
      <c r="H226" s="27">
        <f>IF(K226&gt;L226,K226,L226)</f>
        <v>0</v>
      </c>
      <c r="J226" s="28" t="e">
        <f>NORMDIST(G226,E161,E162,FALSE)*(G298*10/N297)</f>
        <v>#VALUE!</v>
      </c>
      <c r="K226" s="28">
        <f>SUM(M216:M225)</f>
        <v>0</v>
      </c>
      <c r="L226" s="28">
        <f>SUM(M226:M235)</f>
        <v>0</v>
      </c>
      <c r="M226" s="28">
        <v>0</v>
      </c>
      <c r="N226" s="28" t="e">
        <f>NORMDIST(G226,E161,E162,FALSE)</f>
        <v>#VALUE!</v>
      </c>
      <c r="O226" s="33"/>
    </row>
    <row r="227" spans="5:15" s="27" customFormat="1" ht="11.25" x14ac:dyDescent="0.15">
      <c r="G227" s="32">
        <f>G226+G297</f>
        <v>0</v>
      </c>
      <c r="J227" s="28" t="e">
        <f>NORMDIST(G227,E161,E162,FALSE)*(G298*10/N297)</f>
        <v>#VALUE!</v>
      </c>
      <c r="K227" s="28"/>
      <c r="L227" s="28">
        <f>SUM(M226:M235)</f>
        <v>0</v>
      </c>
      <c r="M227" s="28">
        <v>0</v>
      </c>
      <c r="N227" s="28" t="e">
        <f>NORMDIST(G227,E161,E162,FALSE)</f>
        <v>#VALUE!</v>
      </c>
      <c r="O227" s="33"/>
    </row>
    <row r="228" spans="5:15" s="27" customFormat="1" ht="11.25" x14ac:dyDescent="0.15">
      <c r="G228" s="32">
        <f>G227+G297</f>
        <v>0</v>
      </c>
      <c r="J228" s="28" t="e">
        <f>NORMDIST(G228,E161,E162,FALSE)*(G298*10/N297)</f>
        <v>#VALUE!</v>
      </c>
      <c r="K228" s="28"/>
      <c r="L228" s="28">
        <f>SUM(M226:M235)</f>
        <v>0</v>
      </c>
      <c r="M228" s="28">
        <v>0</v>
      </c>
      <c r="N228" s="28" t="e">
        <f>NORMDIST(G228,E161,E162,FALSE)</f>
        <v>#VALUE!</v>
      </c>
      <c r="O228" s="33"/>
    </row>
    <row r="229" spans="5:15" s="27" customFormat="1" ht="11.25" x14ac:dyDescent="0.15">
      <c r="G229" s="32">
        <f>G228+G297</f>
        <v>0</v>
      </c>
      <c r="J229" s="28" t="e">
        <f>NORMDIST(G229,E161,E162,FALSE)*(G298*10/N297)</f>
        <v>#VALUE!</v>
      </c>
      <c r="K229" s="28"/>
      <c r="L229" s="28">
        <f>SUM(M226:M235)</f>
        <v>0</v>
      </c>
      <c r="M229" s="28">
        <v>0</v>
      </c>
      <c r="N229" s="28" t="e">
        <f>NORMDIST(G229,E161,E162,FALSE)</f>
        <v>#VALUE!</v>
      </c>
      <c r="O229" s="33"/>
    </row>
    <row r="230" spans="5:15" s="27" customFormat="1" ht="11.25" x14ac:dyDescent="0.15">
      <c r="G230" s="32">
        <f>G229+G297</f>
        <v>0</v>
      </c>
      <c r="J230" s="28" t="e">
        <f>NORMDIST(G230,E161,E162,FALSE)*(G298*10/N297)</f>
        <v>#VALUE!</v>
      </c>
      <c r="K230" s="28"/>
      <c r="L230" s="28">
        <f>SUM(M226:M235)</f>
        <v>0</v>
      </c>
      <c r="M230" s="28">
        <v>0</v>
      </c>
      <c r="N230" s="28" t="e">
        <f>NORMDIST(G230,E161,E162,FALSE)</f>
        <v>#VALUE!</v>
      </c>
      <c r="O230" s="33"/>
    </row>
    <row r="231" spans="5:15" s="27" customFormat="1" ht="11.25" x14ac:dyDescent="0.15">
      <c r="G231" s="32">
        <f>G230+G297</f>
        <v>0</v>
      </c>
      <c r="J231" s="28" t="e">
        <f>NORMDIST(G231,E161,E162,FALSE)*(G298*10/N297)</f>
        <v>#VALUE!</v>
      </c>
      <c r="K231" s="28"/>
      <c r="L231" s="28">
        <f>SUM(M226:M235)</f>
        <v>0</v>
      </c>
      <c r="M231" s="28">
        <v>0</v>
      </c>
      <c r="N231" s="28" t="e">
        <f>NORMDIST(G231,E161,E162,FALSE)</f>
        <v>#VALUE!</v>
      </c>
      <c r="O231" s="33"/>
    </row>
    <row r="232" spans="5:15" s="27" customFormat="1" ht="11.25" x14ac:dyDescent="0.15">
      <c r="G232" s="32">
        <f>G231+G297</f>
        <v>0</v>
      </c>
      <c r="J232" s="28" t="e">
        <f>NORMDIST(G232,E161,E162,FALSE)*(G298*10/N297)</f>
        <v>#VALUE!</v>
      </c>
      <c r="K232" s="28"/>
      <c r="L232" s="28">
        <f>SUM(M226:M235)</f>
        <v>0</v>
      </c>
      <c r="M232" s="28">
        <v>0</v>
      </c>
      <c r="N232" s="28" t="e">
        <f>NORMDIST(G232,E161,E162,FALSE)</f>
        <v>#VALUE!</v>
      </c>
      <c r="O232" s="33"/>
    </row>
    <row r="233" spans="5:15" s="27" customFormat="1" ht="11.25" x14ac:dyDescent="0.15">
      <c r="G233" s="32">
        <f>G232+G297</f>
        <v>0</v>
      </c>
      <c r="J233" s="28" t="e">
        <f>NORMDIST(G233,E161,E162,FALSE)*(G298*10/N297)</f>
        <v>#VALUE!</v>
      </c>
      <c r="K233" s="28"/>
      <c r="L233" s="28">
        <f>SUM(M226:M235)</f>
        <v>0</v>
      </c>
      <c r="M233" s="28">
        <v>0</v>
      </c>
      <c r="N233" s="28" t="e">
        <f>NORMDIST(G233,E161,E162,FALSE)</f>
        <v>#VALUE!</v>
      </c>
      <c r="O233" s="33"/>
    </row>
    <row r="234" spans="5:15" s="27" customFormat="1" ht="11.25" x14ac:dyDescent="0.15">
      <c r="G234" s="32">
        <f>G233+G297</f>
        <v>0</v>
      </c>
      <c r="J234" s="28" t="e">
        <f>NORMDIST(G234,E161,E162,FALSE)*(G298*10/N297)</f>
        <v>#VALUE!</v>
      </c>
      <c r="K234" s="28"/>
      <c r="L234" s="28">
        <f>SUM(M226:M235)</f>
        <v>0</v>
      </c>
      <c r="M234" s="28">
        <v>0</v>
      </c>
      <c r="N234" s="28" t="e">
        <f>NORMDIST(G234,E161,E162,FALSE)</f>
        <v>#VALUE!</v>
      </c>
      <c r="O234" s="33"/>
    </row>
    <row r="235" spans="5:15" s="27" customFormat="1" ht="11.25" x14ac:dyDescent="0.15">
      <c r="E235" s="32"/>
      <c r="G235" s="32">
        <f>G234+G297</f>
        <v>0</v>
      </c>
      <c r="J235" s="28" t="e">
        <f>NORMDIST(G235,E161,E162,FALSE)*(G298*10/N297)</f>
        <v>#VALUE!</v>
      </c>
      <c r="K235" s="28"/>
      <c r="L235" s="28">
        <f>SUM(M226:M235)</f>
        <v>0</v>
      </c>
      <c r="M235" s="28">
        <v>0</v>
      </c>
      <c r="N235" s="28" t="e">
        <f>NORMDIST(G235,E161,E162,FALSE)</f>
        <v>#VALUE!</v>
      </c>
      <c r="O235" s="33"/>
    </row>
    <row r="236" spans="5:15" s="27" customFormat="1" ht="11.25" x14ac:dyDescent="0.15">
      <c r="E236" s="32"/>
      <c r="G236" s="32">
        <f>G235+G297</f>
        <v>0</v>
      </c>
      <c r="H236" s="27">
        <f>IF(K236&gt;L236,K236,L236)</f>
        <v>0</v>
      </c>
      <c r="J236" s="28" t="e">
        <f>NORMDIST(G236,E161,E162,FALSE)*(G298*10/N297)</f>
        <v>#VALUE!</v>
      </c>
      <c r="K236" s="28">
        <f>SUM(M236:M245)</f>
        <v>0</v>
      </c>
      <c r="L236" s="28">
        <f>SUM(M226:M235)</f>
        <v>0</v>
      </c>
      <c r="M236" s="28">
        <v>0</v>
      </c>
      <c r="N236" s="28" t="e">
        <f>NORMDIST(G236,E161,E162,FALSE)</f>
        <v>#VALUE!</v>
      </c>
      <c r="O236" s="33"/>
    </row>
    <row r="237" spans="5:15" s="27" customFormat="1" ht="11.25" x14ac:dyDescent="0.15">
      <c r="E237" s="32"/>
      <c r="G237" s="32">
        <f>G236+G297</f>
        <v>0</v>
      </c>
      <c r="J237" s="28" t="e">
        <f>NORMDIST(G237,E161,E162,FALSE)*(G298*10/N297)</f>
        <v>#VALUE!</v>
      </c>
      <c r="K237" s="28">
        <f>SUM(M236:M245)</f>
        <v>0</v>
      </c>
      <c r="L237" s="28"/>
      <c r="M237" s="28">
        <v>0</v>
      </c>
      <c r="N237" s="28" t="e">
        <f>NORMDIST(G237,E161,E162,FALSE)</f>
        <v>#VALUE!</v>
      </c>
      <c r="O237" s="33"/>
    </row>
    <row r="238" spans="5:15" s="27" customFormat="1" ht="11.25" x14ac:dyDescent="0.15">
      <c r="G238" s="32">
        <f>G237+G297</f>
        <v>0</v>
      </c>
      <c r="J238" s="28" t="e">
        <f>NORMDIST(G238,E161,E162,FALSE)*(G298*10/N297)</f>
        <v>#VALUE!</v>
      </c>
      <c r="K238" s="28">
        <f>SUM(M236:M245)</f>
        <v>0</v>
      </c>
      <c r="L238" s="28"/>
      <c r="M238" s="28">
        <v>0</v>
      </c>
      <c r="N238" s="28" t="e">
        <f>NORMDIST(G238,E161,E162,FALSE)</f>
        <v>#VALUE!</v>
      </c>
      <c r="O238" s="33"/>
    </row>
    <row r="239" spans="5:15" s="27" customFormat="1" ht="11.25" x14ac:dyDescent="0.15">
      <c r="G239" s="32">
        <f>G238+G297</f>
        <v>0</v>
      </c>
      <c r="J239" s="28" t="e">
        <f>NORMDIST(G239,E161,E162,FALSE)*(G298*10/N297)</f>
        <v>#VALUE!</v>
      </c>
      <c r="K239" s="28">
        <f>SUM(M236:M245)</f>
        <v>0</v>
      </c>
      <c r="L239" s="28"/>
      <c r="M239" s="28">
        <v>0</v>
      </c>
      <c r="N239" s="28" t="e">
        <f>NORMDIST(G239,E161,E162,FALSE)</f>
        <v>#VALUE!</v>
      </c>
      <c r="O239" s="33"/>
    </row>
    <row r="240" spans="5:15" s="27" customFormat="1" ht="11.25" x14ac:dyDescent="0.15">
      <c r="G240" s="32">
        <f>G239+G297</f>
        <v>0</v>
      </c>
      <c r="J240" s="28" t="e">
        <f>NORMDIST(G240,E161,E162,FALSE)*(G298*10/N297)</f>
        <v>#VALUE!</v>
      </c>
      <c r="K240" s="28">
        <f>SUM(M236:M245)</f>
        <v>0</v>
      </c>
      <c r="L240" s="28"/>
      <c r="M240" s="28">
        <v>0</v>
      </c>
      <c r="N240" s="28" t="e">
        <f>NORMDIST(G240,E161,E162,FALSE)</f>
        <v>#VALUE!</v>
      </c>
      <c r="O240" s="33"/>
    </row>
    <row r="241" spans="7:15" s="27" customFormat="1" ht="11.25" x14ac:dyDescent="0.15">
      <c r="G241" s="32">
        <f>G240+G297</f>
        <v>0</v>
      </c>
      <c r="J241" s="28" t="e">
        <f>NORMDIST(G241,E161,E162,FALSE)*(G298*10/N297)</f>
        <v>#VALUE!</v>
      </c>
      <c r="K241" s="28">
        <f>SUM(M236:M245)</f>
        <v>0</v>
      </c>
      <c r="L241" s="28"/>
      <c r="M241" s="28">
        <v>0</v>
      </c>
      <c r="N241" s="28" t="e">
        <f>NORMDIST(G241,E161,E162,FALSE)</f>
        <v>#VALUE!</v>
      </c>
      <c r="O241" s="33"/>
    </row>
    <row r="242" spans="7:15" s="27" customFormat="1" ht="11.25" x14ac:dyDescent="0.15">
      <c r="G242" s="32">
        <f>G241+G297</f>
        <v>0</v>
      </c>
      <c r="J242" s="28" t="e">
        <f>NORMDIST(G242,E161,E162,FALSE)*(G298*10/N297)</f>
        <v>#VALUE!</v>
      </c>
      <c r="K242" s="28">
        <f>SUM(M236:M245)</f>
        <v>0</v>
      </c>
      <c r="L242" s="28"/>
      <c r="M242" s="28">
        <v>0</v>
      </c>
      <c r="N242" s="28" t="e">
        <f>NORMDIST(G242,E161,E162,FALSE)</f>
        <v>#VALUE!</v>
      </c>
      <c r="O242" s="33"/>
    </row>
    <row r="243" spans="7:15" s="27" customFormat="1" ht="11.25" x14ac:dyDescent="0.15">
      <c r="G243" s="32">
        <f>G242+G297</f>
        <v>0</v>
      </c>
      <c r="J243" s="28" t="e">
        <f>NORMDIST(G243,E161,E162,FALSE)*(G298*10/N297)</f>
        <v>#VALUE!</v>
      </c>
      <c r="K243" s="28">
        <f>SUM(M236:M245)</f>
        <v>0</v>
      </c>
      <c r="L243" s="28"/>
      <c r="M243" s="28">
        <v>0</v>
      </c>
      <c r="N243" s="28" t="e">
        <f>NORMDIST(G243,E161,E162,FALSE)</f>
        <v>#VALUE!</v>
      </c>
      <c r="O243" s="33"/>
    </row>
    <row r="244" spans="7:15" s="27" customFormat="1" ht="11.25" x14ac:dyDescent="0.15">
      <c r="G244" s="32">
        <f>G243+G297</f>
        <v>0</v>
      </c>
      <c r="J244" s="28" t="e">
        <f>NORMDIST(G244,E161,E162,FALSE)*(G298*10/N297)</f>
        <v>#VALUE!</v>
      </c>
      <c r="K244" s="28">
        <f>SUM(M236:M245)</f>
        <v>0</v>
      </c>
      <c r="L244" s="28"/>
      <c r="M244" s="28">
        <v>0</v>
      </c>
      <c r="N244" s="28" t="e">
        <f>NORMDIST(G244,E161,E162,FALSE)</f>
        <v>#VALUE!</v>
      </c>
      <c r="O244" s="33"/>
    </row>
    <row r="245" spans="7:15" s="27" customFormat="1" ht="11.25" x14ac:dyDescent="0.15">
      <c r="G245" s="32">
        <f>G244+G297</f>
        <v>0</v>
      </c>
      <c r="J245" s="28" t="e">
        <f>NORMDIST(G245,E161,E162,FALSE)*(G298*10/N297)</f>
        <v>#VALUE!</v>
      </c>
      <c r="K245" s="28">
        <f>SUM(M236:M245)</f>
        <v>0</v>
      </c>
      <c r="L245" s="28"/>
      <c r="M245" s="28">
        <v>0</v>
      </c>
      <c r="N245" s="28" t="e">
        <f>NORMDIST(G245,E161,E162,FALSE)</f>
        <v>#VALUE!</v>
      </c>
      <c r="O245" s="33"/>
    </row>
    <row r="246" spans="7:15" s="27" customFormat="1" ht="11.25" x14ac:dyDescent="0.15">
      <c r="G246" s="32">
        <f>G245+G297</f>
        <v>0</v>
      </c>
      <c r="H246" s="27">
        <f>IF(K246&gt;L246,K246,L246)</f>
        <v>0</v>
      </c>
      <c r="J246" s="28" t="e">
        <f>NORMDIST(G246,E161,E162,FALSE)*(G298*10/N297)</f>
        <v>#VALUE!</v>
      </c>
      <c r="K246" s="28">
        <f>SUM(M236:M245)</f>
        <v>0</v>
      </c>
      <c r="L246" s="28">
        <f>SUM(M246:M255)</f>
        <v>0</v>
      </c>
      <c r="M246" s="28">
        <v>0</v>
      </c>
      <c r="N246" s="28" t="e">
        <f>NORMDIST(G246,E161,E162,FALSE)</f>
        <v>#VALUE!</v>
      </c>
      <c r="O246" s="33"/>
    </row>
    <row r="247" spans="7:15" s="27" customFormat="1" ht="11.25" x14ac:dyDescent="0.15">
      <c r="G247" s="32">
        <f>G246+G297</f>
        <v>0</v>
      </c>
      <c r="J247" s="28" t="e">
        <f>NORMDIST(G247,E161,E162,FALSE)*(G298*10/N297)</f>
        <v>#VALUE!</v>
      </c>
      <c r="K247" s="28"/>
      <c r="L247" s="28">
        <f>SUM(M246:M255)</f>
        <v>0</v>
      </c>
      <c r="M247" s="28">
        <v>0</v>
      </c>
      <c r="N247" s="28" t="e">
        <f>NORMDIST(G247,E161,E162,FALSE)</f>
        <v>#VALUE!</v>
      </c>
      <c r="O247" s="33"/>
    </row>
    <row r="248" spans="7:15" s="27" customFormat="1" ht="11.25" x14ac:dyDescent="0.15">
      <c r="G248" s="32">
        <f>G247+G297</f>
        <v>0</v>
      </c>
      <c r="J248" s="28" t="e">
        <f>NORMDIST(G248,E161,E162,FALSE)*(G298*10/N297)</f>
        <v>#VALUE!</v>
      </c>
      <c r="K248" s="28"/>
      <c r="L248" s="28">
        <f>SUM(M246:M255)</f>
        <v>0</v>
      </c>
      <c r="M248" s="28">
        <v>0</v>
      </c>
      <c r="N248" s="28" t="e">
        <f>NORMDIST(G248,E161,E162,FALSE)</f>
        <v>#VALUE!</v>
      </c>
      <c r="O248" s="33"/>
    </row>
    <row r="249" spans="7:15" s="27" customFormat="1" ht="11.25" x14ac:dyDescent="0.15">
      <c r="G249" s="32">
        <f>G248+G297</f>
        <v>0</v>
      </c>
      <c r="J249" s="28" t="e">
        <f>NORMDIST(G249,E161,E162,FALSE)*(G298*10/N297)</f>
        <v>#VALUE!</v>
      </c>
      <c r="K249" s="28"/>
      <c r="L249" s="28">
        <f>SUM(M246:M255)</f>
        <v>0</v>
      </c>
      <c r="M249" s="28">
        <v>0</v>
      </c>
      <c r="N249" s="28" t="e">
        <f>NORMDIST(G249,E161,E162,FALSE)</f>
        <v>#VALUE!</v>
      </c>
      <c r="O249" s="33"/>
    </row>
    <row r="250" spans="7:15" s="27" customFormat="1" ht="11.25" x14ac:dyDescent="0.15">
      <c r="G250" s="32">
        <f>G249+G297</f>
        <v>0</v>
      </c>
      <c r="J250" s="28" t="e">
        <f>NORMDIST(G250,E161,E162,FALSE)*(G298*10/N297)</f>
        <v>#VALUE!</v>
      </c>
      <c r="K250" s="28"/>
      <c r="L250" s="28">
        <f>SUM(M246:M255)</f>
        <v>0</v>
      </c>
      <c r="M250" s="28">
        <v>0</v>
      </c>
      <c r="N250" s="28" t="e">
        <f>NORMDIST(G250,E161,E162,FALSE)</f>
        <v>#VALUE!</v>
      </c>
      <c r="O250" s="33"/>
    </row>
    <row r="251" spans="7:15" s="27" customFormat="1" ht="11.25" x14ac:dyDescent="0.15">
      <c r="G251" s="32">
        <f>G250+G297</f>
        <v>0</v>
      </c>
      <c r="J251" s="28" t="e">
        <f>NORMDIST(G251,E161,E162,FALSE)*(G298*10/N297)</f>
        <v>#VALUE!</v>
      </c>
      <c r="K251" s="28"/>
      <c r="L251" s="28">
        <f>SUM(M246:M255)</f>
        <v>0</v>
      </c>
      <c r="M251" s="28">
        <v>0</v>
      </c>
      <c r="N251" s="28" t="e">
        <f>NORMDIST(G251,E161,E162,FALSE)</f>
        <v>#VALUE!</v>
      </c>
      <c r="O251" s="33"/>
    </row>
    <row r="252" spans="7:15" s="27" customFormat="1" ht="11.25" x14ac:dyDescent="0.15">
      <c r="G252" s="32">
        <f>G251+G297</f>
        <v>0</v>
      </c>
      <c r="J252" s="28" t="e">
        <f>NORMDIST(G252,E161,E162,FALSE)*(G298*10/N297)</f>
        <v>#VALUE!</v>
      </c>
      <c r="K252" s="28"/>
      <c r="L252" s="28">
        <f>SUM(M246:M255)</f>
        <v>0</v>
      </c>
      <c r="M252" s="28">
        <v>0</v>
      </c>
      <c r="N252" s="28" t="e">
        <f>NORMDIST(G252,E161,E162,FALSE)</f>
        <v>#VALUE!</v>
      </c>
      <c r="O252" s="33"/>
    </row>
    <row r="253" spans="7:15" s="27" customFormat="1" ht="11.25" x14ac:dyDescent="0.15">
      <c r="G253" s="32">
        <f>G252+G297</f>
        <v>0</v>
      </c>
      <c r="J253" s="28" t="e">
        <f>NORMDIST(G253,E161,E162,FALSE)*(G298*10/N297)</f>
        <v>#VALUE!</v>
      </c>
      <c r="K253" s="28"/>
      <c r="L253" s="28">
        <f>SUM(M246:M255)</f>
        <v>0</v>
      </c>
      <c r="M253" s="28">
        <v>0</v>
      </c>
      <c r="N253" s="28" t="e">
        <f>NORMDIST(G253,E161,E162,FALSE)</f>
        <v>#VALUE!</v>
      </c>
      <c r="O253" s="33"/>
    </row>
    <row r="254" spans="7:15" s="27" customFormat="1" ht="11.25" x14ac:dyDescent="0.15">
      <c r="G254" s="32">
        <f>G253+G297</f>
        <v>0</v>
      </c>
      <c r="J254" s="28" t="e">
        <f>NORMDIST(G254,E161,E162,FALSE)*(G298*10/N297)</f>
        <v>#VALUE!</v>
      </c>
      <c r="K254" s="28"/>
      <c r="L254" s="28">
        <f>SUM(M246:M255)</f>
        <v>0</v>
      </c>
      <c r="M254" s="28">
        <v>0</v>
      </c>
      <c r="N254" s="28" t="e">
        <f>NORMDIST(G254,E161,E162,FALSE)</f>
        <v>#VALUE!</v>
      </c>
      <c r="O254" s="33"/>
    </row>
    <row r="255" spans="7:15" s="27" customFormat="1" ht="11.25" x14ac:dyDescent="0.15">
      <c r="G255" s="32">
        <f>G254+G297</f>
        <v>0</v>
      </c>
      <c r="J255" s="28" t="e">
        <f>NORMDIST(G255,E161,E162,FALSE)*(G298*10/N297)</f>
        <v>#VALUE!</v>
      </c>
      <c r="K255" s="28"/>
      <c r="L255" s="28">
        <f>SUM(M246:M255)</f>
        <v>0</v>
      </c>
      <c r="M255" s="28">
        <v>0</v>
      </c>
      <c r="N255" s="28" t="e">
        <f>NORMDIST(G255,E161,E162,FALSE)</f>
        <v>#VALUE!</v>
      </c>
      <c r="O255" s="33"/>
    </row>
    <row r="256" spans="7:15" s="27" customFormat="1" ht="11.25" x14ac:dyDescent="0.15">
      <c r="G256" s="32">
        <f>G255+G297</f>
        <v>0</v>
      </c>
      <c r="H256" s="27">
        <f>IF(K256&gt;L256,K256,L256)</f>
        <v>0</v>
      </c>
      <c r="J256" s="28" t="e">
        <f>NORMDIST(G256,E161,E162,FALSE)*(G298*10/N297)</f>
        <v>#VALUE!</v>
      </c>
      <c r="K256" s="28">
        <f>SUM(M256:M265)</f>
        <v>0</v>
      </c>
      <c r="L256" s="28">
        <f>SUM(M246:M255)</f>
        <v>0</v>
      </c>
      <c r="M256" s="28">
        <v>0</v>
      </c>
      <c r="N256" s="28" t="e">
        <f>NORMDIST(G256,E161,E162,FALSE)</f>
        <v>#VALUE!</v>
      </c>
      <c r="O256" s="33"/>
    </row>
    <row r="257" spans="7:15" s="27" customFormat="1" ht="11.25" x14ac:dyDescent="0.15">
      <c r="G257" s="32">
        <f>G256+G297</f>
        <v>0</v>
      </c>
      <c r="J257" s="28" t="e">
        <f>NORMDIST(G257,E161,E162,FALSE)*(G298*10/N297)</f>
        <v>#VALUE!</v>
      </c>
      <c r="K257" s="28">
        <f>SUM(M256:M265)</f>
        <v>0</v>
      </c>
      <c r="L257" s="28"/>
      <c r="M257" s="28">
        <v>0</v>
      </c>
      <c r="N257" s="28" t="e">
        <f>NORMDIST(G257,E161,E162,FALSE)</f>
        <v>#VALUE!</v>
      </c>
      <c r="O257" s="33"/>
    </row>
    <row r="258" spans="7:15" s="27" customFormat="1" ht="11.25" x14ac:dyDescent="0.15">
      <c r="G258" s="32">
        <f>G257+G297</f>
        <v>0</v>
      </c>
      <c r="J258" s="28" t="e">
        <f>NORMDIST(G258,E161,E162,FALSE)*(G298*10/N297)</f>
        <v>#VALUE!</v>
      </c>
      <c r="K258" s="28">
        <f>SUM(M256:M265)</f>
        <v>0</v>
      </c>
      <c r="L258" s="28"/>
      <c r="M258" s="28">
        <v>0</v>
      </c>
      <c r="N258" s="28" t="e">
        <f>NORMDIST(G258,E161,E162,FALSE)</f>
        <v>#VALUE!</v>
      </c>
      <c r="O258" s="33"/>
    </row>
    <row r="259" spans="7:15" s="27" customFormat="1" ht="11.25" x14ac:dyDescent="0.15">
      <c r="G259" s="32">
        <f>G258+G297</f>
        <v>0</v>
      </c>
      <c r="J259" s="28" t="e">
        <f>NORMDIST(G259,E161,E162,FALSE)*(G298*10/N297)</f>
        <v>#VALUE!</v>
      </c>
      <c r="K259" s="28">
        <f>SUM(M256:M265)</f>
        <v>0</v>
      </c>
      <c r="L259" s="28"/>
      <c r="M259" s="28">
        <v>0</v>
      </c>
      <c r="N259" s="28" t="e">
        <f>NORMDIST(G259,E161,E162,FALSE)</f>
        <v>#VALUE!</v>
      </c>
      <c r="O259" s="33"/>
    </row>
    <row r="260" spans="7:15" s="27" customFormat="1" ht="11.25" x14ac:dyDescent="0.15">
      <c r="G260" s="32">
        <f>G259+G297</f>
        <v>0</v>
      </c>
      <c r="J260" s="28" t="e">
        <f>NORMDIST(G260,E161,E162,FALSE)*(G298*10/N297)</f>
        <v>#VALUE!</v>
      </c>
      <c r="K260" s="28">
        <f>SUM(M256:M265)</f>
        <v>0</v>
      </c>
      <c r="L260" s="28"/>
      <c r="M260" s="28">
        <v>0</v>
      </c>
      <c r="N260" s="28" t="e">
        <f>NORMDIST(G260,E161,E162,FALSE)</f>
        <v>#VALUE!</v>
      </c>
      <c r="O260" s="33"/>
    </row>
    <row r="261" spans="7:15" s="27" customFormat="1" ht="11.25" x14ac:dyDescent="0.15">
      <c r="G261" s="32">
        <f>G260+G297</f>
        <v>0</v>
      </c>
      <c r="J261" s="28" t="e">
        <f>NORMDIST(G261,E161,E162,FALSE)*(G298*10/N297)</f>
        <v>#VALUE!</v>
      </c>
      <c r="K261" s="28">
        <f>SUM(M256:M265)</f>
        <v>0</v>
      </c>
      <c r="L261" s="28"/>
      <c r="M261" s="28">
        <v>0</v>
      </c>
      <c r="N261" s="28" t="e">
        <f>NORMDIST(G261,E161,E162,FALSE)</f>
        <v>#VALUE!</v>
      </c>
      <c r="O261" s="33"/>
    </row>
    <row r="262" spans="7:15" s="27" customFormat="1" ht="11.25" x14ac:dyDescent="0.15">
      <c r="G262" s="32">
        <f>G261+G297</f>
        <v>0</v>
      </c>
      <c r="J262" s="28" t="e">
        <f>NORMDIST(G262,E161,E162,FALSE)*(G298*10/N297)</f>
        <v>#VALUE!</v>
      </c>
      <c r="K262" s="28">
        <f>SUM(M256:M265)</f>
        <v>0</v>
      </c>
      <c r="L262" s="28"/>
      <c r="M262" s="28">
        <v>0</v>
      </c>
      <c r="N262" s="28" t="e">
        <f>NORMDIST(G262,E161,E162,FALSE)</f>
        <v>#VALUE!</v>
      </c>
      <c r="O262" s="33"/>
    </row>
    <row r="263" spans="7:15" s="27" customFormat="1" ht="11.25" x14ac:dyDescent="0.15">
      <c r="G263" s="32">
        <f>G262+G297</f>
        <v>0</v>
      </c>
      <c r="J263" s="28" t="e">
        <f>NORMDIST(G263,E161,E162,FALSE)*(G298*10/N297)</f>
        <v>#VALUE!</v>
      </c>
      <c r="K263" s="28">
        <f>SUM(M256:M265)</f>
        <v>0</v>
      </c>
      <c r="L263" s="28"/>
      <c r="M263" s="28">
        <v>0</v>
      </c>
      <c r="N263" s="28" t="e">
        <f>NORMDIST(G263,E161,E162,FALSE)</f>
        <v>#VALUE!</v>
      </c>
      <c r="O263" s="33"/>
    </row>
    <row r="264" spans="7:15" s="27" customFormat="1" ht="11.25" x14ac:dyDescent="0.15">
      <c r="G264" s="32">
        <f>G263+G297</f>
        <v>0</v>
      </c>
      <c r="J264" s="28" t="e">
        <f>NORMDIST(G264,E161,E162,FALSE)*(G298*10/N297)</f>
        <v>#VALUE!</v>
      </c>
      <c r="K264" s="28">
        <f>SUM(M256:M265)</f>
        <v>0</v>
      </c>
      <c r="L264" s="28"/>
      <c r="M264" s="28">
        <v>0</v>
      </c>
      <c r="N264" s="28" t="e">
        <f>NORMDIST(G264,E161,E162,FALSE)</f>
        <v>#VALUE!</v>
      </c>
      <c r="O264" s="33"/>
    </row>
    <row r="265" spans="7:15" s="27" customFormat="1" ht="11.25" x14ac:dyDescent="0.15">
      <c r="G265" s="32">
        <f>G264+G297</f>
        <v>0</v>
      </c>
      <c r="J265" s="28" t="e">
        <f>NORMDIST(G265,E161,E162,FALSE)*(G298*10/N297)</f>
        <v>#VALUE!</v>
      </c>
      <c r="K265" s="28">
        <f>SUM(M256:M265)</f>
        <v>0</v>
      </c>
      <c r="L265" s="28"/>
      <c r="M265" s="28">
        <v>0</v>
      </c>
      <c r="N265" s="28" t="e">
        <f>NORMDIST(G265,E161,E162,FALSE)</f>
        <v>#VALUE!</v>
      </c>
      <c r="O265" s="33"/>
    </row>
    <row r="266" spans="7:15" s="27" customFormat="1" ht="11.25" x14ac:dyDescent="0.15">
      <c r="G266" s="32">
        <f>G265+G297</f>
        <v>0</v>
      </c>
      <c r="H266" s="27">
        <f>IF(K266&gt;L266,K266,L266)</f>
        <v>0</v>
      </c>
      <c r="J266" s="28" t="e">
        <f>NORMDIST(G266,E161,E162,FALSE)*(G298*10/N297)</f>
        <v>#VALUE!</v>
      </c>
      <c r="K266" s="28">
        <f>SUM(M256:M265)</f>
        <v>0</v>
      </c>
      <c r="L266" s="28">
        <f>SUM(M266:M275)</f>
        <v>0</v>
      </c>
      <c r="M266" s="28">
        <v>0</v>
      </c>
      <c r="N266" s="28" t="e">
        <f>NORMDIST(G266,E161,E162,FALSE)</f>
        <v>#VALUE!</v>
      </c>
      <c r="O266" s="33"/>
    </row>
    <row r="267" spans="7:15" s="27" customFormat="1" ht="11.25" x14ac:dyDescent="0.15">
      <c r="G267" s="32">
        <f>G266+G297</f>
        <v>0</v>
      </c>
      <c r="J267" s="28" t="e">
        <f>NORMDIST(G267,E161,E162,FALSE)*(G298*10/N297)</f>
        <v>#VALUE!</v>
      </c>
      <c r="K267" s="28"/>
      <c r="L267" s="28">
        <f>SUM(M266:M275)</f>
        <v>0</v>
      </c>
      <c r="M267" s="28">
        <v>0</v>
      </c>
      <c r="N267" s="28" t="e">
        <f>NORMDIST(G267,E161,E162,FALSE)</f>
        <v>#VALUE!</v>
      </c>
      <c r="O267" s="33"/>
    </row>
    <row r="268" spans="7:15" s="27" customFormat="1" ht="11.25" x14ac:dyDescent="0.15">
      <c r="G268" s="32">
        <f>G267+G297</f>
        <v>0</v>
      </c>
      <c r="J268" s="28" t="e">
        <f>NORMDIST(G268,E161,E162,FALSE)*(G298*10/N297)</f>
        <v>#VALUE!</v>
      </c>
      <c r="K268" s="28"/>
      <c r="L268" s="28">
        <f>SUM(M266:M275)</f>
        <v>0</v>
      </c>
      <c r="M268" s="28">
        <v>0</v>
      </c>
      <c r="N268" s="28" t="e">
        <f>NORMDIST(G268,E161,E162,FALSE)</f>
        <v>#VALUE!</v>
      </c>
      <c r="O268" s="33"/>
    </row>
    <row r="269" spans="7:15" s="27" customFormat="1" ht="11.25" x14ac:dyDescent="0.15">
      <c r="G269" s="32">
        <f>G268+G297</f>
        <v>0</v>
      </c>
      <c r="J269" s="28" t="e">
        <f>NORMDIST(G269,E161,E162,FALSE)*(G298*10/N297)</f>
        <v>#VALUE!</v>
      </c>
      <c r="K269" s="28"/>
      <c r="L269" s="28">
        <f>SUM(M266:M275)</f>
        <v>0</v>
      </c>
      <c r="M269" s="28">
        <v>0</v>
      </c>
      <c r="N269" s="28" t="e">
        <f>NORMDIST(G269,E161,E162,FALSE)</f>
        <v>#VALUE!</v>
      </c>
      <c r="O269" s="33"/>
    </row>
    <row r="270" spans="7:15" s="27" customFormat="1" ht="11.25" x14ac:dyDescent="0.15">
      <c r="G270" s="32">
        <f>G269+G297</f>
        <v>0</v>
      </c>
      <c r="J270" s="28" t="e">
        <f>NORMDIST(G270,E161,E162,FALSE)*(G298*10/N297)</f>
        <v>#VALUE!</v>
      </c>
      <c r="K270" s="28"/>
      <c r="L270" s="28">
        <f>SUM(M266:M275)</f>
        <v>0</v>
      </c>
      <c r="M270" s="28">
        <v>0</v>
      </c>
      <c r="N270" s="28" t="e">
        <f>NORMDIST(G270,E161,E162,FALSE)</f>
        <v>#VALUE!</v>
      </c>
      <c r="O270" s="33"/>
    </row>
    <row r="271" spans="7:15" s="27" customFormat="1" ht="11.25" x14ac:dyDescent="0.15">
      <c r="G271" s="32">
        <f>G270+G297</f>
        <v>0</v>
      </c>
      <c r="J271" s="28" t="e">
        <f>NORMDIST(G271,E161,E162,FALSE)*(G298*10/N297)</f>
        <v>#VALUE!</v>
      </c>
      <c r="K271" s="28"/>
      <c r="L271" s="28">
        <f>SUM(M266:M275)</f>
        <v>0</v>
      </c>
      <c r="M271" s="28">
        <v>0</v>
      </c>
      <c r="N271" s="28" t="e">
        <f>NORMDIST(G271,E161,E162,FALSE)</f>
        <v>#VALUE!</v>
      </c>
      <c r="O271" s="33"/>
    </row>
    <row r="272" spans="7:15" s="27" customFormat="1" ht="11.25" x14ac:dyDescent="0.15">
      <c r="G272" s="32">
        <f>G271+G297</f>
        <v>0</v>
      </c>
      <c r="J272" s="28" t="e">
        <f>NORMDIST(G272,E161,E162,FALSE)*(G298*10/N297)</f>
        <v>#VALUE!</v>
      </c>
      <c r="K272" s="28"/>
      <c r="L272" s="28">
        <f>SUM(M266:M275)</f>
        <v>0</v>
      </c>
      <c r="M272" s="28">
        <v>0</v>
      </c>
      <c r="N272" s="28" t="e">
        <f>NORMDIST(G272,E161,E162,FALSE)</f>
        <v>#VALUE!</v>
      </c>
      <c r="O272" s="33"/>
    </row>
    <row r="273" spans="7:15" s="27" customFormat="1" ht="11.25" x14ac:dyDescent="0.15">
      <c r="G273" s="32">
        <f>G272+G297</f>
        <v>0</v>
      </c>
      <c r="J273" s="28" t="e">
        <f>NORMDIST(G273,E161,E162,FALSE)*(G298*10/N297)</f>
        <v>#VALUE!</v>
      </c>
      <c r="K273" s="28"/>
      <c r="L273" s="28">
        <f>SUM(M266:M275)</f>
        <v>0</v>
      </c>
      <c r="M273" s="28">
        <v>0</v>
      </c>
      <c r="N273" s="28" t="e">
        <f>NORMDIST(G273,E161,E162,FALSE)</f>
        <v>#VALUE!</v>
      </c>
      <c r="O273" s="33"/>
    </row>
    <row r="274" spans="7:15" s="27" customFormat="1" ht="11.25" x14ac:dyDescent="0.15">
      <c r="G274" s="32">
        <f>G273+G297</f>
        <v>0</v>
      </c>
      <c r="J274" s="28" t="e">
        <f>NORMDIST(G274,E161,E162,FALSE)*(G298*10/N297)</f>
        <v>#VALUE!</v>
      </c>
      <c r="K274" s="28"/>
      <c r="L274" s="28">
        <f>SUM(M266:M275)</f>
        <v>0</v>
      </c>
      <c r="M274" s="28">
        <v>0</v>
      </c>
      <c r="N274" s="28" t="e">
        <f>NORMDIST(G274,E161,E162,FALSE)</f>
        <v>#VALUE!</v>
      </c>
      <c r="O274" s="33"/>
    </row>
    <row r="275" spans="7:15" s="27" customFormat="1" ht="11.25" x14ac:dyDescent="0.15">
      <c r="G275" s="32">
        <f>G274+G297</f>
        <v>0</v>
      </c>
      <c r="I275" s="28"/>
      <c r="J275" s="28" t="e">
        <f>NORMDIST(G275,E161,E162,FALSE)*(G298*10/N297)</f>
        <v>#VALUE!</v>
      </c>
      <c r="K275" s="28"/>
      <c r="L275" s="28">
        <f>SUM(M266:M275)</f>
        <v>0</v>
      </c>
      <c r="M275" s="28">
        <v>0</v>
      </c>
      <c r="N275" s="28" t="e">
        <f>NORMDIST(G275,E161,E162,FALSE)</f>
        <v>#VALUE!</v>
      </c>
      <c r="O275" s="33"/>
    </row>
    <row r="276" spans="7:15" s="27" customFormat="1" ht="11.25" x14ac:dyDescent="0.15">
      <c r="G276" s="32">
        <f>G275+G297</f>
        <v>0</v>
      </c>
      <c r="H276" s="27">
        <f>IF(K276&gt;L276,K276,L276)</f>
        <v>0</v>
      </c>
      <c r="I276" s="28"/>
      <c r="J276" s="28" t="e">
        <f>NORMDIST(G276,E161,E162,FALSE)*(G298*10/N297)</f>
        <v>#VALUE!</v>
      </c>
      <c r="K276" s="28">
        <f>SUM(M276:M285)</f>
        <v>0</v>
      </c>
      <c r="L276" s="28">
        <f>SUM(M266:M275)</f>
        <v>0</v>
      </c>
      <c r="M276" s="28">
        <v>0</v>
      </c>
      <c r="N276" s="28" t="e">
        <f>NORMDIST(G276,E161,E162,FALSE)</f>
        <v>#VALUE!</v>
      </c>
      <c r="O276" s="33"/>
    </row>
    <row r="277" spans="7:15" s="27" customFormat="1" ht="11.25" x14ac:dyDescent="0.15">
      <c r="G277" s="32">
        <f>G276+G297</f>
        <v>0</v>
      </c>
      <c r="J277" s="28" t="e">
        <f>NORMDIST(G277,E161,E162,FALSE)*(G298*10/N297)</f>
        <v>#VALUE!</v>
      </c>
      <c r="K277" s="28">
        <f>SUM(M276:M285)</f>
        <v>0</v>
      </c>
      <c r="L277" s="28"/>
      <c r="M277" s="28">
        <v>0</v>
      </c>
      <c r="N277" s="28" t="e">
        <f>NORMDIST(G277,E161,E162,FALSE)</f>
        <v>#VALUE!</v>
      </c>
      <c r="O277" s="33"/>
    </row>
    <row r="278" spans="7:15" s="27" customFormat="1" ht="11.25" x14ac:dyDescent="0.15">
      <c r="G278" s="32">
        <f>G277+G297</f>
        <v>0</v>
      </c>
      <c r="J278" s="28" t="e">
        <f>NORMDIST(G278,E161,E162,FALSE)*(G298*10/N297)</f>
        <v>#VALUE!</v>
      </c>
      <c r="K278" s="28">
        <f>SUM(M276:M285)</f>
        <v>0</v>
      </c>
      <c r="L278" s="28"/>
      <c r="M278" s="28">
        <v>0</v>
      </c>
      <c r="N278" s="28" t="e">
        <f>NORMDIST(G278,E161,E162,FALSE)</f>
        <v>#VALUE!</v>
      </c>
      <c r="O278" s="33"/>
    </row>
    <row r="279" spans="7:15" s="27" customFormat="1" ht="11.25" x14ac:dyDescent="0.15">
      <c r="G279" s="32">
        <f>G278+G297</f>
        <v>0</v>
      </c>
      <c r="J279" s="28" t="e">
        <f>NORMDIST(G279,E161,E162,FALSE)*(G298*10/N297)</f>
        <v>#VALUE!</v>
      </c>
      <c r="K279" s="28">
        <f>SUM(M276:M285)</f>
        <v>0</v>
      </c>
      <c r="L279" s="28"/>
      <c r="M279" s="28">
        <v>0</v>
      </c>
      <c r="N279" s="28" t="e">
        <f>NORMDIST(G279,E161,E162,FALSE)</f>
        <v>#VALUE!</v>
      </c>
      <c r="O279" s="33"/>
    </row>
    <row r="280" spans="7:15" s="27" customFormat="1" ht="11.25" x14ac:dyDescent="0.15">
      <c r="G280" s="32">
        <f>G279+G297</f>
        <v>0</v>
      </c>
      <c r="J280" s="28" t="e">
        <f>NORMDIST(G280,E161,E162,FALSE)*(G298*10/N297)</f>
        <v>#VALUE!</v>
      </c>
      <c r="K280" s="28">
        <f>SUM(M276:M285)</f>
        <v>0</v>
      </c>
      <c r="L280" s="28"/>
      <c r="M280" s="28">
        <v>0</v>
      </c>
      <c r="N280" s="28" t="e">
        <f>NORMDIST(G280,E161,E162,FALSE)</f>
        <v>#VALUE!</v>
      </c>
      <c r="O280" s="33"/>
    </row>
    <row r="281" spans="7:15" s="27" customFormat="1" ht="11.25" x14ac:dyDescent="0.15">
      <c r="G281" s="32">
        <f>G280+G297</f>
        <v>0</v>
      </c>
      <c r="J281" s="28" t="e">
        <f>NORMDIST(G281,E161,E162,FALSE)*(G298*10/N297)</f>
        <v>#VALUE!</v>
      </c>
      <c r="K281" s="28">
        <f>SUM(M276:M285)</f>
        <v>0</v>
      </c>
      <c r="L281" s="28"/>
      <c r="M281" s="28">
        <v>0</v>
      </c>
      <c r="N281" s="28" t="e">
        <f>NORMDIST(G281,E161,E162,FALSE)</f>
        <v>#VALUE!</v>
      </c>
      <c r="O281" s="33"/>
    </row>
    <row r="282" spans="7:15" s="27" customFormat="1" ht="11.25" x14ac:dyDescent="0.15">
      <c r="G282" s="32">
        <f>G281+G297</f>
        <v>0</v>
      </c>
      <c r="J282" s="28" t="e">
        <f>NORMDIST(G282,E161,E162,FALSE)*(G298*10/N297)</f>
        <v>#VALUE!</v>
      </c>
      <c r="K282" s="28">
        <f>SUM(M276:M285)</f>
        <v>0</v>
      </c>
      <c r="L282" s="28"/>
      <c r="M282" s="28">
        <v>0</v>
      </c>
      <c r="N282" s="28" t="e">
        <f>NORMDIST(G282,E161,E162,FALSE)</f>
        <v>#VALUE!</v>
      </c>
      <c r="O282" s="33"/>
    </row>
    <row r="283" spans="7:15" s="27" customFormat="1" ht="11.25" x14ac:dyDescent="0.15">
      <c r="G283" s="32">
        <f>G282+G297</f>
        <v>0</v>
      </c>
      <c r="J283" s="28" t="e">
        <f>NORMDIST(G283,E161,E162,FALSE)*(G298*10/N297)</f>
        <v>#VALUE!</v>
      </c>
      <c r="K283" s="28">
        <f>SUM(M276:M285)</f>
        <v>0</v>
      </c>
      <c r="L283" s="28"/>
      <c r="M283" s="28">
        <v>0</v>
      </c>
      <c r="N283" s="28" t="e">
        <f>NORMDIST(G283,E161,E162,FALSE)</f>
        <v>#VALUE!</v>
      </c>
      <c r="O283" s="33"/>
    </row>
    <row r="284" spans="7:15" s="27" customFormat="1" ht="11.25" x14ac:dyDescent="0.15">
      <c r="G284" s="32">
        <f>G283+G297</f>
        <v>0</v>
      </c>
      <c r="J284" s="28" t="e">
        <f>NORMDIST(G284,E161,E162,FALSE)*(G298*10/N297)</f>
        <v>#VALUE!</v>
      </c>
      <c r="K284" s="28">
        <f>SUM(M276:M285)</f>
        <v>0</v>
      </c>
      <c r="L284" s="28"/>
      <c r="M284" s="28">
        <v>0</v>
      </c>
      <c r="N284" s="28" t="e">
        <f>NORMDIST(G284,E161,E162,FALSE)</f>
        <v>#VALUE!</v>
      </c>
      <c r="O284" s="33"/>
    </row>
    <row r="285" spans="7:15" s="27" customFormat="1" ht="11.25" x14ac:dyDescent="0.15">
      <c r="G285" s="32">
        <f>G284+G297</f>
        <v>0</v>
      </c>
      <c r="J285" s="28" t="e">
        <f>NORMDIST(G285,E161,E162,FALSE)*(G298*10/N297)</f>
        <v>#VALUE!</v>
      </c>
      <c r="K285" s="28">
        <f>SUM(M276:M285)</f>
        <v>0</v>
      </c>
      <c r="L285" s="28"/>
      <c r="M285" s="28">
        <v>0</v>
      </c>
      <c r="N285" s="28" t="e">
        <f>NORMDIST(G285,E161,E162,FALSE)</f>
        <v>#VALUE!</v>
      </c>
      <c r="O285" s="33"/>
    </row>
    <row r="286" spans="7:15" s="27" customFormat="1" ht="11.25" x14ac:dyDescent="0.15">
      <c r="G286" s="32">
        <f>G285+G297</f>
        <v>0</v>
      </c>
      <c r="H286" s="27">
        <f>IF(K286&gt;L286,K286,L286)</f>
        <v>0</v>
      </c>
      <c r="J286" s="28" t="e">
        <f>NORMDIST(G286,E161,E162,FALSE)*(G298*10/N297)</f>
        <v>#VALUE!</v>
      </c>
      <c r="K286" s="28">
        <f>SUM(M276:M285)</f>
        <v>0</v>
      </c>
      <c r="L286" s="28">
        <f>SUM(M286:M295)</f>
        <v>0</v>
      </c>
      <c r="M286" s="28">
        <v>0</v>
      </c>
      <c r="N286" s="28" t="e">
        <f>NORMDIST(G286,E161,E162,FALSE)</f>
        <v>#VALUE!</v>
      </c>
      <c r="O286" s="33"/>
    </row>
    <row r="287" spans="7:15" s="27" customFormat="1" ht="11.25" x14ac:dyDescent="0.15">
      <c r="G287" s="32">
        <f>G286+G297</f>
        <v>0</v>
      </c>
      <c r="J287" s="28" t="e">
        <f>NORMDIST(G287,E161,E162,FALSE)*(G298*10/N297)</f>
        <v>#VALUE!</v>
      </c>
      <c r="K287" s="28"/>
      <c r="L287" s="28">
        <f>SUM(M286:M295)</f>
        <v>0</v>
      </c>
      <c r="M287" s="28">
        <v>0</v>
      </c>
      <c r="N287" s="28" t="e">
        <f>NORMDIST(G287,E161,E162,FALSE)</f>
        <v>#VALUE!</v>
      </c>
      <c r="O287" s="33"/>
    </row>
    <row r="288" spans="7:15" s="27" customFormat="1" ht="11.25" x14ac:dyDescent="0.15">
      <c r="G288" s="32">
        <f>G287+G297</f>
        <v>0</v>
      </c>
      <c r="J288" s="28" t="e">
        <f>NORMDIST(G288,E161,E162,FALSE)*(G298*10/N297)</f>
        <v>#VALUE!</v>
      </c>
      <c r="K288" s="28"/>
      <c r="L288" s="28">
        <f>SUM(M286:M295)</f>
        <v>0</v>
      </c>
      <c r="M288" s="28">
        <v>0</v>
      </c>
      <c r="N288" s="28" t="e">
        <f>NORMDIST(G288,E161,E162,FALSE)</f>
        <v>#VALUE!</v>
      </c>
      <c r="O288" s="33"/>
    </row>
    <row r="289" spans="7:15" s="27" customFormat="1" ht="11.25" x14ac:dyDescent="0.15">
      <c r="G289" s="32">
        <f>G288+G297</f>
        <v>0</v>
      </c>
      <c r="J289" s="28" t="e">
        <f>NORMDIST(G289,E161,E162,FALSE)*(G298*10/N297)</f>
        <v>#VALUE!</v>
      </c>
      <c r="K289" s="28"/>
      <c r="L289" s="28">
        <f>SUM(M286:M295)</f>
        <v>0</v>
      </c>
      <c r="M289" s="28">
        <v>0</v>
      </c>
      <c r="N289" s="28" t="e">
        <f>NORMDIST(G289,E161,E162,FALSE)</f>
        <v>#VALUE!</v>
      </c>
      <c r="O289" s="33"/>
    </row>
    <row r="290" spans="7:15" s="27" customFormat="1" ht="11.25" x14ac:dyDescent="0.15">
      <c r="G290" s="32">
        <f>G289+G297</f>
        <v>0</v>
      </c>
      <c r="J290" s="28" t="e">
        <f>NORMDIST(G290,E161,E162,FALSE)*(G298*10/N297)</f>
        <v>#VALUE!</v>
      </c>
      <c r="K290" s="28"/>
      <c r="L290" s="28">
        <f>SUM(M286:M295)</f>
        <v>0</v>
      </c>
      <c r="M290" s="28">
        <v>0</v>
      </c>
      <c r="N290" s="28" t="e">
        <f>NORMDIST(G290,E161,E162,FALSE)</f>
        <v>#VALUE!</v>
      </c>
      <c r="O290" s="33"/>
    </row>
    <row r="291" spans="7:15" s="27" customFormat="1" ht="11.25" x14ac:dyDescent="0.15">
      <c r="G291" s="32">
        <f>G290+G297</f>
        <v>0</v>
      </c>
      <c r="J291" s="28" t="e">
        <f>NORMDIST(G291,E161,E162,FALSE)*(G298*10/N297)</f>
        <v>#VALUE!</v>
      </c>
      <c r="K291" s="28"/>
      <c r="L291" s="28">
        <f>SUM(M286:M295)</f>
        <v>0</v>
      </c>
      <c r="M291" s="28">
        <v>0</v>
      </c>
      <c r="N291" s="28" t="e">
        <f>NORMDIST(G291,E161,E162,FALSE)</f>
        <v>#VALUE!</v>
      </c>
      <c r="O291" s="33"/>
    </row>
    <row r="292" spans="7:15" s="27" customFormat="1" ht="11.25" x14ac:dyDescent="0.15">
      <c r="G292" s="32">
        <f>G291+G297</f>
        <v>0</v>
      </c>
      <c r="J292" s="28" t="e">
        <f>NORMDIST(G292,E161,E162,FALSE)*(G298*10/N297)</f>
        <v>#VALUE!</v>
      </c>
      <c r="K292" s="28"/>
      <c r="L292" s="28">
        <f>SUM(M286:M295)</f>
        <v>0</v>
      </c>
      <c r="M292" s="28">
        <v>0</v>
      </c>
      <c r="N292" s="28" t="e">
        <f>NORMDIST(G292,E161,E162,FALSE)</f>
        <v>#VALUE!</v>
      </c>
      <c r="O292" s="33"/>
    </row>
    <row r="293" spans="7:15" s="27" customFormat="1" ht="11.25" x14ac:dyDescent="0.15">
      <c r="G293" s="32">
        <f>G292+G297</f>
        <v>0</v>
      </c>
      <c r="J293" s="28" t="e">
        <f>NORMDIST(G293,E161,E162,FALSE)*(G298*10/N297)</f>
        <v>#VALUE!</v>
      </c>
      <c r="K293" s="28"/>
      <c r="L293" s="28">
        <f>SUM(M286:M295)</f>
        <v>0</v>
      </c>
      <c r="M293" s="28">
        <v>0</v>
      </c>
      <c r="N293" s="28" t="e">
        <f>NORMDIST(G293,E161,E162,FALSE)</f>
        <v>#VALUE!</v>
      </c>
      <c r="O293" s="33"/>
    </row>
    <row r="294" spans="7:15" s="27" customFormat="1" ht="11.25" x14ac:dyDescent="0.15">
      <c r="G294" s="32">
        <f>G293+G297</f>
        <v>0</v>
      </c>
      <c r="J294" s="28" t="e">
        <f>NORMDIST(G294,E161,E162,FALSE)*(G298*10/N297)</f>
        <v>#VALUE!</v>
      </c>
      <c r="K294" s="28"/>
      <c r="L294" s="28">
        <f>SUM(M286:M295)</f>
        <v>0</v>
      </c>
      <c r="M294" s="28">
        <v>0</v>
      </c>
      <c r="N294" s="28" t="e">
        <f>NORMDIST(G294,E161,E162,FALSE)</f>
        <v>#VALUE!</v>
      </c>
      <c r="O294" s="33"/>
    </row>
    <row r="295" spans="7:15" s="27" customFormat="1" ht="11.25" x14ac:dyDescent="0.15">
      <c r="G295" s="32">
        <f>G294+G297</f>
        <v>0</v>
      </c>
      <c r="J295" s="28" t="e">
        <f>NORMDIST(G295,E161,E162,FALSE)*(G298*10/N297)</f>
        <v>#VALUE!</v>
      </c>
      <c r="K295" s="28"/>
      <c r="L295" s="28">
        <f>SUM(M286:M295)</f>
        <v>0</v>
      </c>
      <c r="M295" s="28">
        <v>0</v>
      </c>
      <c r="N295" s="28" t="e">
        <f>NORMDIST(G295,E161,E162,FALSE)</f>
        <v>#VALUE!</v>
      </c>
      <c r="O295" s="33"/>
    </row>
    <row r="296" spans="7:15" s="27" customFormat="1" ht="11.25" x14ac:dyDescent="0.15">
      <c r="G296" s="32">
        <f>G295+G297</f>
        <v>0</v>
      </c>
      <c r="H296" s="27">
        <f>L295</f>
        <v>0</v>
      </c>
      <c r="J296" s="28" t="e">
        <f>NORMDIST(G296,E161,E162,FALSE)*(G298*10/N297)</f>
        <v>#VALUE!</v>
      </c>
      <c r="L296" s="28">
        <f>SUM(M286:M295)</f>
        <v>0</v>
      </c>
      <c r="M296" s="28">
        <v>0</v>
      </c>
      <c r="N296" s="28" t="e">
        <f>NORMDIST(G296,E161,E162,FALSE)</f>
        <v>#VALUE!</v>
      </c>
      <c r="O296" s="33"/>
    </row>
    <row r="297" spans="7:15" s="27" customFormat="1" ht="11.25" x14ac:dyDescent="0.15">
      <c r="G297" s="32">
        <f>IF(Q10="C",(E161-M10)/50,(I10-M10)/100)</f>
        <v>0</v>
      </c>
      <c r="H297" s="27">
        <f>MAX(H56:H296)</f>
        <v>0</v>
      </c>
      <c r="J297" s="27" t="e">
        <f>ROUND(MAX(J56:J296),0)</f>
        <v>#VALUE!</v>
      </c>
      <c r="M297" s="27">
        <f>G298-SUM(M56:M296)</f>
        <v>0</v>
      </c>
      <c r="N297" s="27" t="e">
        <f>SUM(N56:N296)</f>
        <v>#VALUE!</v>
      </c>
      <c r="O297" s="33"/>
    </row>
    <row r="298" spans="7:15" s="27" customFormat="1" ht="11.25" x14ac:dyDescent="0.15">
      <c r="G298" s="38" t="str">
        <f>FIXED(100-COUNTBLANK(E13:N22),0,0)</f>
        <v>0</v>
      </c>
      <c r="O298" s="33"/>
    </row>
    <row r="299" spans="7:15" s="27" customFormat="1" ht="11.25" x14ac:dyDescent="0.15"/>
    <row r="300" spans="7:15" s="27" customFormat="1" ht="11.25" x14ac:dyDescent="0.15"/>
    <row r="301" spans="7:15" s="27" customFormat="1" ht="11.25" x14ac:dyDescent="0.15"/>
    <row r="302" spans="7:15" s="27" customFormat="1" ht="11.25" x14ac:dyDescent="0.15"/>
    <row r="303" spans="7:15" s="27" customFormat="1" ht="11.25" x14ac:dyDescent="0.15"/>
    <row r="304" spans="7:15" s="27" customFormat="1" ht="11.25" x14ac:dyDescent="0.15"/>
    <row r="305" s="27" customFormat="1" ht="11.25" x14ac:dyDescent="0.15"/>
    <row r="306" s="27" customFormat="1" ht="11.25" x14ac:dyDescent="0.15"/>
    <row r="307" s="27" customFormat="1" ht="11.25" x14ac:dyDescent="0.15"/>
    <row r="308" s="27" customFormat="1" ht="11.25" x14ac:dyDescent="0.15"/>
    <row r="309" s="27" customFormat="1" ht="11.25" x14ac:dyDescent="0.15"/>
    <row r="310" s="27" customFormat="1" ht="11.25" x14ac:dyDescent="0.15"/>
    <row r="311" s="27" customFormat="1" ht="11.25" x14ac:dyDescent="0.15"/>
    <row r="312" s="27" customFormat="1" ht="11.25" x14ac:dyDescent="0.15"/>
    <row r="313" s="27" customFormat="1" ht="11.25" x14ac:dyDescent="0.15"/>
    <row r="314" s="27" customFormat="1" ht="11.25" x14ac:dyDescent="0.15"/>
    <row r="315" s="27" customFormat="1" ht="11.25" x14ac:dyDescent="0.15"/>
    <row r="316" s="27" customFormat="1" ht="11.25" x14ac:dyDescent="0.15"/>
    <row r="317" s="27" customFormat="1" ht="11.25" x14ac:dyDescent="0.15"/>
    <row r="318" s="27" customFormat="1" ht="11.25" x14ac:dyDescent="0.15"/>
    <row r="319" s="27" customFormat="1" ht="11.25" x14ac:dyDescent="0.15"/>
    <row r="320" s="27" customFormat="1" ht="11.25" x14ac:dyDescent="0.15"/>
    <row r="321" s="27" customFormat="1" ht="11.25" x14ac:dyDescent="0.15"/>
    <row r="322" s="27" customFormat="1" ht="11.25" x14ac:dyDescent="0.15"/>
    <row r="323" s="27" customFormat="1" ht="11.25" x14ac:dyDescent="0.15"/>
    <row r="324" s="27" customFormat="1" ht="11.25" x14ac:dyDescent="0.15"/>
    <row r="325" s="27" customFormat="1" ht="11.25" x14ac:dyDescent="0.15"/>
    <row r="326" s="27" customFormat="1" ht="11.25" x14ac:dyDescent="0.15"/>
    <row r="327" s="27" customFormat="1" ht="11.25" x14ac:dyDescent="0.15"/>
    <row r="328" s="27" customFormat="1" ht="11.25" x14ac:dyDescent="0.15"/>
    <row r="329" s="27" customFormat="1" ht="11.25" x14ac:dyDescent="0.15"/>
    <row r="330" s="27" customFormat="1" ht="11.25" x14ac:dyDescent="0.15"/>
    <row r="331" s="27" customFormat="1" ht="11.25" x14ac:dyDescent="0.15"/>
    <row r="332" s="27" customFormat="1" ht="11.25" x14ac:dyDescent="0.15"/>
    <row r="333" s="27" customFormat="1" ht="11.25" x14ac:dyDescent="0.15"/>
    <row r="334" s="27" customFormat="1" ht="11.25" x14ac:dyDescent="0.15"/>
    <row r="335" s="27" customFormat="1" ht="11.25" x14ac:dyDescent="0.15"/>
    <row r="336" s="27" customFormat="1" ht="11.25" x14ac:dyDescent="0.15"/>
    <row r="337" s="27" customFormat="1" ht="11.25" x14ac:dyDescent="0.15"/>
  </sheetData>
  <mergeCells count="71">
    <mergeCell ref="W2:AM2"/>
    <mergeCell ref="N3:O5"/>
    <mergeCell ref="P3:Q5"/>
    <mergeCell ref="R3:T5"/>
    <mergeCell ref="N6:O6"/>
    <mergeCell ref="P6:Q6"/>
    <mergeCell ref="R6:T6"/>
    <mergeCell ref="B7:D7"/>
    <mergeCell ref="E7:F7"/>
    <mergeCell ref="G7:H7"/>
    <mergeCell ref="I7:K7"/>
    <mergeCell ref="L7:N7"/>
    <mergeCell ref="B2:M6"/>
    <mergeCell ref="N2:O2"/>
    <mergeCell ref="P2:Q2"/>
    <mergeCell ref="R2:T2"/>
    <mergeCell ref="O7:Q7"/>
    <mergeCell ref="R7:T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2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7호기</vt:lpstr>
      <vt:lpstr>'7호기'!Print_Area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2020-06-15T01:45:50Z</dcterms:created>
  <dcterms:modified xsi:type="dcterms:W3CDTF">2020-06-15T02:23:32Z</dcterms:modified>
</cp:coreProperties>
</file>