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aster1-SGB1\Docs Electrical Power Engineering\Matlab\Load Forecasting\"/>
    </mc:Choice>
  </mc:AlternateContent>
  <xr:revisionPtr revIDLastSave="0" documentId="13_ncr:1_{3FA35D51-C088-450E-9B98-4A974828E951}" xr6:coauthVersionLast="47" xr6:coauthVersionMax="47" xr10:uidLastSave="{00000000-0000-0000-0000-000000000000}"/>
  <bookViews>
    <workbookView xWindow="-120" yWindow="-120" windowWidth="29040" windowHeight="15720" activeTab="1" xr2:uid="{5C20ED08-A437-4296-B968-A2FAE27513C2}"/>
  </bookViews>
  <sheets>
    <sheet name="Shortest_Path Strategy " sheetId="1" r:id="rId1"/>
    <sheet name="Clustering Strategy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F10" i="1"/>
  <c r="P41" i="1"/>
  <c r="P42" i="1"/>
  <c r="P43" i="1"/>
  <c r="P44" i="1"/>
  <c r="P45" i="1"/>
  <c r="P46" i="1"/>
  <c r="P47" i="1"/>
  <c r="P40" i="1"/>
  <c r="P3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2" i="1"/>
  <c r="C20" i="1"/>
  <c r="C3" i="1"/>
  <c r="P12" i="2"/>
  <c r="D14" i="1"/>
  <c r="E15" i="2"/>
  <c r="D15" i="2"/>
  <c r="C15" i="2"/>
  <c r="E14" i="2"/>
  <c r="D14" i="2"/>
  <c r="C14" i="2"/>
  <c r="E13" i="2"/>
  <c r="D13" i="2"/>
  <c r="C13" i="2"/>
  <c r="E12" i="2"/>
  <c r="D12" i="2"/>
  <c r="C12" i="2"/>
  <c r="E11" i="2"/>
  <c r="D11" i="2"/>
  <c r="C11" i="2"/>
  <c r="E10" i="2"/>
  <c r="D10" i="2"/>
  <c r="C10" i="2"/>
  <c r="E9" i="2"/>
  <c r="D9" i="2"/>
  <c r="C9" i="2"/>
  <c r="E8" i="2"/>
  <c r="D8" i="2"/>
  <c r="C8" i="2"/>
  <c r="E7" i="2"/>
  <c r="D7" i="2"/>
  <c r="C7" i="2"/>
  <c r="E6" i="2"/>
  <c r="D6" i="2"/>
  <c r="C6" i="2"/>
  <c r="E5" i="2"/>
  <c r="D5" i="2"/>
  <c r="C5" i="2"/>
  <c r="E4" i="2"/>
  <c r="D4" i="2"/>
  <c r="C4" i="2"/>
  <c r="E3" i="2"/>
  <c r="H17" i="2" s="1"/>
  <c r="D3" i="2"/>
  <c r="G17" i="2" s="1"/>
  <c r="C3" i="2"/>
  <c r="F17" i="2" s="1"/>
  <c r="E48" i="1"/>
  <c r="D48" i="1"/>
  <c r="C48" i="1"/>
  <c r="E47" i="1"/>
  <c r="D47" i="1"/>
  <c r="C47" i="1"/>
  <c r="E46" i="1"/>
  <c r="D46" i="1"/>
  <c r="C46" i="1"/>
  <c r="E45" i="1"/>
  <c r="D45" i="1"/>
  <c r="C45" i="1"/>
  <c r="E44" i="1"/>
  <c r="D44" i="1"/>
  <c r="C44" i="1"/>
  <c r="E43" i="1"/>
  <c r="D43" i="1"/>
  <c r="C43" i="1"/>
  <c r="E42" i="1"/>
  <c r="D42" i="1"/>
  <c r="C42" i="1"/>
  <c r="E41" i="1"/>
  <c r="D41" i="1"/>
  <c r="C41" i="1"/>
  <c r="E40" i="1"/>
  <c r="D40" i="1"/>
  <c r="C40" i="1"/>
  <c r="E39" i="1"/>
  <c r="D39" i="1"/>
  <c r="C39" i="1"/>
  <c r="E38" i="1"/>
  <c r="D38" i="1"/>
  <c r="C38" i="1"/>
  <c r="E37" i="1"/>
  <c r="D37" i="1"/>
  <c r="C37" i="1"/>
  <c r="E36" i="1"/>
  <c r="D36" i="1"/>
  <c r="C36" i="1"/>
  <c r="E35" i="1"/>
  <c r="D35" i="1"/>
  <c r="C35" i="1"/>
  <c r="E34" i="1"/>
  <c r="D34" i="1"/>
  <c r="C34" i="1"/>
  <c r="E33" i="1"/>
  <c r="D33" i="1"/>
  <c r="C33" i="1"/>
  <c r="E32" i="1"/>
  <c r="D32" i="1"/>
  <c r="C32" i="1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3" i="1"/>
  <c r="D3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G22" i="2" l="1"/>
  <c r="G32" i="2"/>
  <c r="H22" i="2"/>
  <c r="H27" i="2"/>
  <c r="H32" i="2"/>
  <c r="F27" i="2"/>
  <c r="F32" i="2"/>
  <c r="G27" i="2"/>
  <c r="F22" i="2"/>
  <c r="F3" i="1"/>
  <c r="H20" i="1"/>
  <c r="G40" i="1"/>
  <c r="H3" i="1"/>
  <c r="F40" i="1"/>
  <c r="H10" i="1"/>
  <c r="F20" i="1"/>
  <c r="G20" i="1"/>
  <c r="G3" i="1"/>
  <c r="H40" i="1"/>
  <c r="G33" i="2"/>
  <c r="G34" i="2" s="1"/>
  <c r="G35" i="2" s="1"/>
  <c r="G28" i="2"/>
  <c r="G29" i="2" s="1"/>
  <c r="G30" i="2" s="1"/>
  <c r="G18" i="2"/>
  <c r="G19" i="2" s="1"/>
  <c r="G20" i="2" s="1"/>
  <c r="P14" i="2"/>
  <c r="P13" i="2"/>
  <c r="P11" i="2"/>
  <c r="P10" i="2"/>
  <c r="P9" i="2"/>
  <c r="P8" i="2"/>
  <c r="P7" i="2"/>
  <c r="P6" i="2"/>
  <c r="P5" i="2"/>
  <c r="P4" i="2"/>
  <c r="P3" i="2"/>
  <c r="P2" i="2"/>
  <c r="G23" i="2" l="1"/>
  <c r="G24" i="2" s="1"/>
  <c r="G25" i="2" s="1"/>
  <c r="G11" i="1"/>
  <c r="G12" i="1" s="1"/>
  <c r="G13" i="1" s="1"/>
  <c r="G4" i="1"/>
  <c r="G5" i="1" s="1"/>
  <c r="G6" i="1" s="1"/>
  <c r="G21" i="1"/>
  <c r="G22" i="1" s="1"/>
  <c r="G23" i="1" s="1"/>
  <c r="G41" i="1"/>
  <c r="G42" i="1" s="1"/>
  <c r="G43" i="1" s="1"/>
</calcChain>
</file>

<file path=xl/sharedStrings.xml><?xml version="1.0" encoding="utf-8"?>
<sst xmlns="http://schemas.openxmlformats.org/spreadsheetml/2006/main" count="58" uniqueCount="24">
  <si>
    <t>Bus</t>
  </si>
  <si>
    <t>Type</t>
  </si>
  <si>
    <t>FromBus</t>
  </si>
  <si>
    <t>ToBus</t>
  </si>
  <si>
    <t>Length [m]</t>
  </si>
  <si>
    <t>FromX</t>
  </si>
  <si>
    <t>FromY</t>
  </si>
  <si>
    <t>ToX</t>
  </si>
  <si>
    <t>ToY</t>
  </si>
  <si>
    <t>ith Feeder</t>
  </si>
  <si>
    <t>P_A [kW]</t>
  </si>
  <si>
    <t>P_B [kW]</t>
  </si>
  <si>
    <t>P_C [kW]</t>
  </si>
  <si>
    <t>P_3p</t>
  </si>
  <si>
    <t>I_3p</t>
  </si>
  <si>
    <t>I_Z,3p</t>
  </si>
  <si>
    <t>Feeder1</t>
  </si>
  <si>
    <t>Feeder2</t>
  </si>
  <si>
    <t>Feeder3</t>
  </si>
  <si>
    <t>Feeder4</t>
  </si>
  <si>
    <t>Feeder 1</t>
  </si>
  <si>
    <t>Feeder 2</t>
  </si>
  <si>
    <t>Feeder 3</t>
  </si>
  <si>
    <t>Feeder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</si>
</sst>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Aptos Narrow"/>
      <family val="2"/>
      <scheme val="minor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2"/>
      <color rgb="FFFF0000"/>
      <name val="Arial Narrow"/>
      <family val="2"/>
    </font>
    <font>
      <sz val="12"/>
      <color rgb="FF0070C0"/>
      <name val="Arial Narrow"/>
      <family val="2"/>
    </font>
    <font>
      <sz val="12"/>
      <color rgb="FF00B050"/>
      <name val="Arial Narrow"/>
      <family val="2"/>
    </font>
    <font>
      <sz val="12"/>
      <color rgb="FFFF00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B050"/>
      <name val="Aptos Narrow"/>
      <family val="2"/>
      <scheme val="minor"/>
    </font>
    <font>
      <sz val="1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64" fontId="0" fillId="0" borderId="0" xfId="0" applyNumberFormat="1"/>
    <xf numFmtId="0" fontId="6" fillId="0" borderId="0" xfId="0" applyFont="1"/>
    <xf numFmtId="0" fontId="8" fillId="0" borderId="0" xfId="0" applyFont="1"/>
    <xf numFmtId="2" fontId="8" fillId="0" borderId="0" xfId="0" applyNumberFormat="1" applyFont="1"/>
    <xf numFmtId="0" fontId="9" fillId="0" borderId="0" xfId="0" applyFont="1"/>
    <xf numFmtId="2" fontId="10" fillId="0" borderId="0" xfId="0" applyNumberFormat="1" applyFont="1"/>
    <xf numFmtId="0" fontId="10" fillId="0" borderId="0" xfId="0" applyFont="1"/>
    <xf numFmtId="0" fontId="11" fillId="0" borderId="0" xfId="0" applyFont="1"/>
    <xf numFmtId="2" fontId="1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aster1-SGB1\Docs%20Electrical%20Power%20Engineering\Matlab\Load%20Forecasting\Cable_Length.xlsx" TargetMode="External"/><Relationship Id="rId1" Type="http://schemas.openxmlformats.org/officeDocument/2006/relationships/externalLinkPath" Target="Cable_Leng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ortest-Path Strategy"/>
      <sheetName val="Clustering Strategy"/>
      <sheetName val="LoadData Case1"/>
      <sheetName val="LoadData Case2"/>
      <sheetName val="Spec_Cable "/>
    </sheetNames>
    <sheetDataSet>
      <sheetData sheetId="0"/>
      <sheetData sheetId="1"/>
      <sheetData sheetId="2">
        <row r="2">
          <cell r="S2">
            <v>1.8</v>
          </cell>
          <cell r="T2" t="str">
            <v>-</v>
          </cell>
          <cell r="U2" t="str">
            <v>-</v>
          </cell>
        </row>
        <row r="3">
          <cell r="T3" t="str">
            <v>-</v>
          </cell>
          <cell r="U3">
            <v>2.2999999999999998</v>
          </cell>
        </row>
        <row r="4">
          <cell r="T4">
            <v>1.7</v>
          </cell>
          <cell r="U4" t="str">
            <v>-</v>
          </cell>
        </row>
        <row r="5">
          <cell r="S5" t="str">
            <v>-</v>
          </cell>
          <cell r="T5" t="str">
            <v>-</v>
          </cell>
          <cell r="U5">
            <v>1.3</v>
          </cell>
        </row>
        <row r="6">
          <cell r="S6" t="str">
            <v>-</v>
          </cell>
          <cell r="T6">
            <v>1.5</v>
          </cell>
          <cell r="U6" t="str">
            <v>-</v>
          </cell>
        </row>
        <row r="7">
          <cell r="S7" t="str">
            <v>-</v>
          </cell>
          <cell r="T7" t="str">
            <v>-</v>
          </cell>
          <cell r="U7">
            <v>1.2</v>
          </cell>
        </row>
        <row r="8">
          <cell r="S8" t="str">
            <v>-</v>
          </cell>
          <cell r="T8">
            <v>1.1000000000000001</v>
          </cell>
          <cell r="U8" t="str">
            <v>-</v>
          </cell>
        </row>
        <row r="9">
          <cell r="S9" t="str">
            <v>-</v>
          </cell>
          <cell r="T9" t="str">
            <v>-</v>
          </cell>
          <cell r="U9">
            <v>0.46400000000000002</v>
          </cell>
        </row>
        <row r="10">
          <cell r="S10" t="str">
            <v>-</v>
          </cell>
          <cell r="T10" t="str">
            <v>-</v>
          </cell>
          <cell r="U10">
            <v>1.3</v>
          </cell>
        </row>
        <row r="11">
          <cell r="S11">
            <v>1.2</v>
          </cell>
          <cell r="T11" t="str">
            <v>-</v>
          </cell>
          <cell r="U11" t="str">
            <v>-</v>
          </cell>
        </row>
        <row r="12">
          <cell r="S12" t="str">
            <v>-</v>
          </cell>
          <cell r="T12">
            <v>1.5</v>
          </cell>
          <cell r="U12" t="str">
            <v>-</v>
          </cell>
        </row>
        <row r="13">
          <cell r="S13">
            <v>6.4736000000000002</v>
          </cell>
          <cell r="T13" t="str">
            <v>-</v>
          </cell>
          <cell r="U13" t="str">
            <v>-</v>
          </cell>
        </row>
        <row r="14">
          <cell r="S14">
            <v>0.435</v>
          </cell>
          <cell r="T14" t="str">
            <v>-</v>
          </cell>
          <cell r="U14" t="str">
            <v>-</v>
          </cell>
        </row>
        <row r="15">
          <cell r="S15" t="str">
            <v>-</v>
          </cell>
          <cell r="T15" t="str">
            <v>-</v>
          </cell>
          <cell r="U15">
            <v>0.38900000000000001</v>
          </cell>
        </row>
        <row r="16">
          <cell r="S16" t="str">
            <v>-</v>
          </cell>
          <cell r="T16">
            <v>1.2</v>
          </cell>
          <cell r="U16" t="str">
            <v>-</v>
          </cell>
        </row>
        <row r="17">
          <cell r="S17" t="str">
            <v>-</v>
          </cell>
          <cell r="T17">
            <v>0.38900000000000001</v>
          </cell>
          <cell r="U17" t="str">
            <v>-</v>
          </cell>
        </row>
        <row r="18">
          <cell r="S18">
            <v>0.38200000000000001</v>
          </cell>
          <cell r="T18" t="str">
            <v>-</v>
          </cell>
          <cell r="U18" t="str">
            <v>-</v>
          </cell>
        </row>
        <row r="19">
          <cell r="S19" t="str">
            <v>-</v>
          </cell>
          <cell r="T19" t="str">
            <v>-</v>
          </cell>
          <cell r="U19">
            <v>2.2999999999999998</v>
          </cell>
        </row>
        <row r="20">
          <cell r="S20">
            <v>3.2</v>
          </cell>
          <cell r="T20" t="str">
            <v>-</v>
          </cell>
          <cell r="U20" t="str">
            <v>-</v>
          </cell>
        </row>
        <row r="21">
          <cell r="S21">
            <v>0.83333333333333337</v>
          </cell>
          <cell r="T21">
            <v>0.83333333333333337</v>
          </cell>
          <cell r="U21">
            <v>0.83333333333333337</v>
          </cell>
        </row>
        <row r="22">
          <cell r="S22" t="str">
            <v>-</v>
          </cell>
          <cell r="T22" t="str">
            <v>-</v>
          </cell>
          <cell r="U22">
            <v>0.34200000000000003</v>
          </cell>
        </row>
        <row r="23">
          <cell r="S23" t="str">
            <v>-</v>
          </cell>
          <cell r="T23">
            <v>1.5</v>
          </cell>
          <cell r="U23" t="str">
            <v>-</v>
          </cell>
        </row>
        <row r="24">
          <cell r="S24" t="str">
            <v>-</v>
          </cell>
          <cell r="T24" t="str">
            <v>-</v>
          </cell>
          <cell r="U24">
            <v>2.34</v>
          </cell>
        </row>
        <row r="25">
          <cell r="S25" t="str">
            <v>-</v>
          </cell>
          <cell r="T25">
            <v>1.28</v>
          </cell>
          <cell r="U25" t="str">
            <v>-</v>
          </cell>
        </row>
        <row r="26">
          <cell r="S26">
            <v>0.9</v>
          </cell>
          <cell r="T26" t="str">
            <v>-</v>
          </cell>
          <cell r="U26" t="str">
            <v>-</v>
          </cell>
        </row>
        <row r="27">
          <cell r="S27" t="str">
            <v>-</v>
          </cell>
          <cell r="T27" t="str">
            <v>-</v>
          </cell>
          <cell r="U27">
            <v>1.56</v>
          </cell>
        </row>
        <row r="28">
          <cell r="S28">
            <v>0.41499999999999998</v>
          </cell>
          <cell r="T28" t="str">
            <v>-</v>
          </cell>
          <cell r="U28" t="str">
            <v>-</v>
          </cell>
        </row>
        <row r="29">
          <cell r="S29">
            <v>3.3</v>
          </cell>
          <cell r="T29" t="str">
            <v>-</v>
          </cell>
          <cell r="U29" t="str">
            <v>-</v>
          </cell>
        </row>
        <row r="30">
          <cell r="S30" t="str">
            <v>-</v>
          </cell>
          <cell r="T30">
            <v>2.2000000000000002</v>
          </cell>
          <cell r="U30" t="str">
            <v>-</v>
          </cell>
        </row>
        <row r="31">
          <cell r="S31" t="str">
            <v>-</v>
          </cell>
          <cell r="T31" t="str">
            <v>-</v>
          </cell>
          <cell r="U31">
            <v>0.35699999999999998</v>
          </cell>
        </row>
        <row r="32">
          <cell r="S32" t="str">
            <v>-</v>
          </cell>
          <cell r="T32" t="str">
            <v>-</v>
          </cell>
          <cell r="U32">
            <v>1.2</v>
          </cell>
        </row>
        <row r="33">
          <cell r="S33" t="str">
            <v>-</v>
          </cell>
          <cell r="T33">
            <v>2.5</v>
          </cell>
          <cell r="U33" t="str">
            <v>-</v>
          </cell>
        </row>
        <row r="34">
          <cell r="S34" t="str">
            <v>-</v>
          </cell>
          <cell r="T34" t="str">
            <v>-</v>
          </cell>
          <cell r="U34">
            <v>2.1</v>
          </cell>
        </row>
        <row r="35">
          <cell r="S35" t="str">
            <v>-</v>
          </cell>
          <cell r="T35" t="str">
            <v>-</v>
          </cell>
          <cell r="U35">
            <v>0.41099999999999998</v>
          </cell>
        </row>
        <row r="36">
          <cell r="S36" t="str">
            <v>-</v>
          </cell>
          <cell r="T36">
            <v>0.47299999999999998</v>
          </cell>
          <cell r="U36" t="str">
            <v>-</v>
          </cell>
        </row>
        <row r="37">
          <cell r="S37">
            <v>0.39200000000000002</v>
          </cell>
          <cell r="T37" t="str">
            <v>-</v>
          </cell>
          <cell r="U37" t="str">
            <v>-</v>
          </cell>
        </row>
        <row r="38">
          <cell r="S38" t="str">
            <v>-</v>
          </cell>
          <cell r="T38" t="str">
            <v>-</v>
          </cell>
          <cell r="U38">
            <v>0.42599999999999999</v>
          </cell>
        </row>
        <row r="39">
          <cell r="S39" t="str">
            <v>-</v>
          </cell>
          <cell r="T39">
            <v>0.434</v>
          </cell>
          <cell r="U39" t="str">
            <v>-</v>
          </cell>
        </row>
        <row r="40">
          <cell r="S40" t="str">
            <v>-</v>
          </cell>
          <cell r="T40">
            <v>0.41599999999999998</v>
          </cell>
          <cell r="U40" t="str">
            <v>-</v>
          </cell>
        </row>
        <row r="41">
          <cell r="S41">
            <v>0.437</v>
          </cell>
          <cell r="T41" t="str">
            <v>-</v>
          </cell>
          <cell r="U41" t="str">
            <v>-</v>
          </cell>
        </row>
        <row r="42">
          <cell r="S42">
            <v>0.34899999999999998</v>
          </cell>
          <cell r="T42" t="str">
            <v>-</v>
          </cell>
          <cell r="U42" t="str">
            <v>-</v>
          </cell>
        </row>
        <row r="43">
          <cell r="S43" t="str">
            <v>-</v>
          </cell>
          <cell r="T43" t="str">
            <v>-</v>
          </cell>
          <cell r="U43">
            <v>1.9</v>
          </cell>
        </row>
        <row r="44">
          <cell r="S44">
            <v>7.5</v>
          </cell>
          <cell r="T44">
            <v>7.5</v>
          </cell>
          <cell r="U44">
            <v>7.5</v>
          </cell>
        </row>
        <row r="45">
          <cell r="S45">
            <v>7.1000000000000005</v>
          </cell>
          <cell r="T45">
            <v>7.1000000000000005</v>
          </cell>
          <cell r="U45">
            <v>7.1000000000000005</v>
          </cell>
        </row>
        <row r="46">
          <cell r="S46" t="str">
            <v>-</v>
          </cell>
          <cell r="T46">
            <v>1.3</v>
          </cell>
          <cell r="U46" t="str">
            <v>-</v>
          </cell>
        </row>
        <row r="47">
          <cell r="S47">
            <v>0.439</v>
          </cell>
          <cell r="T47" t="str">
            <v>-</v>
          </cell>
          <cell r="U47" t="str">
            <v>-</v>
          </cell>
        </row>
        <row r="48">
          <cell r="S48">
            <v>3.2666666666666671</v>
          </cell>
          <cell r="T48">
            <v>3.2666666666666671</v>
          </cell>
          <cell r="U48">
            <v>3.2666666666666671</v>
          </cell>
        </row>
        <row r="49">
          <cell r="S49">
            <v>3.9566666666666666</v>
          </cell>
          <cell r="T49">
            <v>3.9566666666666666</v>
          </cell>
          <cell r="U49">
            <v>3.9566666666666666</v>
          </cell>
        </row>
        <row r="50">
          <cell r="S50" t="str">
            <v>-</v>
          </cell>
          <cell r="T50">
            <v>0.35699999999999998</v>
          </cell>
          <cell r="U50" t="str">
            <v>-</v>
          </cell>
        </row>
        <row r="51">
          <cell r="S51">
            <v>0.49399999999999999</v>
          </cell>
          <cell r="T51" t="str">
            <v>-</v>
          </cell>
          <cell r="U51" t="str">
            <v>-</v>
          </cell>
        </row>
        <row r="52">
          <cell r="S52" t="str">
            <v>-</v>
          </cell>
          <cell r="T52">
            <v>0.372</v>
          </cell>
          <cell r="U52" t="str">
            <v>-</v>
          </cell>
        </row>
        <row r="53">
          <cell r="S53" t="str">
            <v>-</v>
          </cell>
          <cell r="T53" t="str">
            <v>-</v>
          </cell>
          <cell r="U53">
            <v>0.38900000000000001</v>
          </cell>
        </row>
        <row r="54">
          <cell r="S54">
            <v>2.9</v>
          </cell>
          <cell r="T54">
            <v>2.9</v>
          </cell>
          <cell r="U54">
            <v>2.9</v>
          </cell>
        </row>
        <row r="55">
          <cell r="S55">
            <v>0.46899999999999997</v>
          </cell>
          <cell r="T55" t="str">
            <v>-</v>
          </cell>
          <cell r="U55" t="str">
            <v>-</v>
          </cell>
        </row>
        <row r="56">
          <cell r="S56">
            <v>5.9633333333333338</v>
          </cell>
          <cell r="T56">
            <v>5.9633333333333338</v>
          </cell>
          <cell r="U56">
            <v>5.9633333333333338</v>
          </cell>
        </row>
        <row r="57">
          <cell r="S57">
            <v>6</v>
          </cell>
          <cell r="T57">
            <v>6</v>
          </cell>
          <cell r="U57">
            <v>6</v>
          </cell>
        </row>
        <row r="58">
          <cell r="S58" t="str">
            <v>-</v>
          </cell>
          <cell r="T58" t="str">
            <v>-</v>
          </cell>
          <cell r="U58">
            <v>0.45100000000000001</v>
          </cell>
        </row>
        <row r="59">
          <cell r="S59">
            <v>3.9333333333333336</v>
          </cell>
          <cell r="T59">
            <v>3.9333333333333336</v>
          </cell>
          <cell r="U59">
            <v>3.9333333333333336</v>
          </cell>
        </row>
        <row r="60">
          <cell r="S60">
            <v>4.666666666666667</v>
          </cell>
          <cell r="T60">
            <v>4.666666666666667</v>
          </cell>
          <cell r="U60">
            <v>4.666666666666667</v>
          </cell>
        </row>
        <row r="61">
          <cell r="S61" t="str">
            <v>-</v>
          </cell>
          <cell r="T61">
            <v>0.45400000000000001</v>
          </cell>
          <cell r="U61" t="str">
            <v>-</v>
          </cell>
        </row>
        <row r="62">
          <cell r="S62">
            <v>2.5</v>
          </cell>
          <cell r="T62">
            <v>2.5</v>
          </cell>
          <cell r="U62">
            <v>2.5</v>
          </cell>
        </row>
        <row r="63">
          <cell r="S63">
            <v>3.2666666666666671</v>
          </cell>
          <cell r="T63">
            <v>3.2666666666666671</v>
          </cell>
          <cell r="U63">
            <v>3.2666666666666671</v>
          </cell>
        </row>
        <row r="64">
          <cell r="S64">
            <v>3.7333333333333329</v>
          </cell>
          <cell r="T64">
            <v>3.7333333333333329</v>
          </cell>
          <cell r="U64">
            <v>3.7333333333333329</v>
          </cell>
        </row>
        <row r="65">
          <cell r="S65">
            <v>4</v>
          </cell>
          <cell r="T65">
            <v>4</v>
          </cell>
          <cell r="U65">
            <v>4</v>
          </cell>
        </row>
        <row r="66">
          <cell r="S66">
            <v>0.34699999999999998</v>
          </cell>
          <cell r="T66" t="str">
            <v>-</v>
          </cell>
          <cell r="U66" t="str">
            <v>-</v>
          </cell>
        </row>
        <row r="67">
          <cell r="S67">
            <v>4</v>
          </cell>
          <cell r="T67">
            <v>4</v>
          </cell>
          <cell r="U67">
            <v>4</v>
          </cell>
        </row>
        <row r="68">
          <cell r="S68">
            <v>0.33200000000000002</v>
          </cell>
          <cell r="T68" t="str">
            <v>-</v>
          </cell>
          <cell r="U68" t="str">
            <v>-</v>
          </cell>
        </row>
        <row r="69">
          <cell r="S69" t="str">
            <v>-</v>
          </cell>
          <cell r="T69">
            <v>0.33600000000000002</v>
          </cell>
          <cell r="U69" t="str">
            <v>-</v>
          </cell>
        </row>
        <row r="70">
          <cell r="S70" t="str">
            <v>-</v>
          </cell>
          <cell r="T70" t="str">
            <v>-</v>
          </cell>
          <cell r="U70">
            <v>0.41199999999999998</v>
          </cell>
        </row>
        <row r="71">
          <cell r="S71" t="str">
            <v>-</v>
          </cell>
          <cell r="T71" t="str">
            <v>-</v>
          </cell>
          <cell r="U71">
            <v>0.38200000000000001</v>
          </cell>
        </row>
        <row r="72">
          <cell r="S72">
            <v>4.5</v>
          </cell>
          <cell r="T72">
            <v>4.5</v>
          </cell>
          <cell r="U72">
            <v>4.5</v>
          </cell>
        </row>
        <row r="73">
          <cell r="S73">
            <v>0.47699999999999998</v>
          </cell>
          <cell r="T73" t="str">
            <v>-</v>
          </cell>
          <cell r="U73" t="str">
            <v>-</v>
          </cell>
        </row>
        <row r="74">
          <cell r="S74" t="str">
            <v>-</v>
          </cell>
          <cell r="T74">
            <v>0.36099999999999999</v>
          </cell>
          <cell r="U74" t="str">
            <v>-</v>
          </cell>
        </row>
        <row r="75">
          <cell r="S75" t="str">
            <v>-</v>
          </cell>
          <cell r="T75">
            <v>0.33200000000000002</v>
          </cell>
          <cell r="U75" t="str">
            <v>-</v>
          </cell>
        </row>
        <row r="76">
          <cell r="S76" t="str">
            <v>-</v>
          </cell>
          <cell r="T76" t="str">
            <v>-</v>
          </cell>
          <cell r="U76">
            <v>0.42299999999999999</v>
          </cell>
        </row>
        <row r="77">
          <cell r="S77">
            <v>0.41399999999999998</v>
          </cell>
          <cell r="T77" t="str">
            <v>-</v>
          </cell>
          <cell r="U77" t="str">
            <v>-</v>
          </cell>
        </row>
        <row r="78">
          <cell r="S78" t="str">
            <v>-</v>
          </cell>
          <cell r="T78">
            <v>0.435</v>
          </cell>
          <cell r="U78" t="str">
            <v>-</v>
          </cell>
        </row>
        <row r="79">
          <cell r="S79" t="str">
            <v>-</v>
          </cell>
          <cell r="T79" t="str">
            <v>-</v>
          </cell>
          <cell r="U79">
            <v>0.371</v>
          </cell>
        </row>
        <row r="80">
          <cell r="S80">
            <v>0.33300000000000002</v>
          </cell>
          <cell r="T80" t="str">
            <v>-</v>
          </cell>
          <cell r="U80" t="str">
            <v>-</v>
          </cell>
        </row>
        <row r="81">
          <cell r="S81" t="str">
            <v>-</v>
          </cell>
          <cell r="T81">
            <v>0.38100000000000001</v>
          </cell>
          <cell r="U81" t="str">
            <v>-</v>
          </cell>
        </row>
        <row r="82">
          <cell r="S82" t="str">
            <v>-</v>
          </cell>
          <cell r="T82" t="str">
            <v>-</v>
          </cell>
          <cell r="U82">
            <v>0.44600000000000001</v>
          </cell>
        </row>
        <row r="83">
          <cell r="S83">
            <v>0.44500000000000001</v>
          </cell>
          <cell r="T83" t="str">
            <v>-</v>
          </cell>
          <cell r="U83" t="str">
            <v>-</v>
          </cell>
        </row>
        <row r="84">
          <cell r="S84" t="str">
            <v>-</v>
          </cell>
          <cell r="T84">
            <v>0.36899999999999999</v>
          </cell>
          <cell r="U84" t="str">
            <v>-</v>
          </cell>
        </row>
        <row r="85">
          <cell r="S85" t="str">
            <v>-</v>
          </cell>
          <cell r="T85" t="str">
            <v>-</v>
          </cell>
          <cell r="U85">
            <v>0.29199999999999998</v>
          </cell>
        </row>
        <row r="86">
          <cell r="S86">
            <v>3.3333333333333335</v>
          </cell>
          <cell r="T86">
            <v>3.3333333333333335</v>
          </cell>
          <cell r="U86">
            <v>3.3333333333333335</v>
          </cell>
        </row>
        <row r="87">
          <cell r="S87">
            <v>5</v>
          </cell>
          <cell r="T87">
            <v>5</v>
          </cell>
          <cell r="U87">
            <v>5</v>
          </cell>
        </row>
        <row r="88">
          <cell r="S88">
            <v>2.9166666666666665</v>
          </cell>
          <cell r="T88">
            <v>2.9166666666666665</v>
          </cell>
          <cell r="U88">
            <v>2.9166666666666665</v>
          </cell>
        </row>
        <row r="89">
          <cell r="S89">
            <v>4.166666666666667</v>
          </cell>
          <cell r="T89">
            <v>4.166666666666667</v>
          </cell>
          <cell r="U89">
            <v>4.166666666666667</v>
          </cell>
        </row>
        <row r="90">
          <cell r="S90">
            <v>2.6666666666666665</v>
          </cell>
          <cell r="T90">
            <v>2.6666666666666665</v>
          </cell>
          <cell r="U90">
            <v>2.6666666666666665</v>
          </cell>
        </row>
        <row r="91">
          <cell r="S91">
            <v>3.3333333333333335</v>
          </cell>
          <cell r="T91">
            <v>3.3333333333333335</v>
          </cell>
          <cell r="U91">
            <v>3.3333333333333335</v>
          </cell>
        </row>
        <row r="92">
          <cell r="S92">
            <v>3.1666666666666665</v>
          </cell>
          <cell r="T92">
            <v>3.1666666666666665</v>
          </cell>
          <cell r="U92">
            <v>3.1666666666666665</v>
          </cell>
        </row>
        <row r="93">
          <cell r="S93" t="str">
            <v>-</v>
          </cell>
          <cell r="T93">
            <v>0.35899999999999999</v>
          </cell>
          <cell r="U93" t="str">
            <v>-</v>
          </cell>
        </row>
        <row r="94">
          <cell r="S94" t="str">
            <v>-</v>
          </cell>
          <cell r="T94" t="str">
            <v>-</v>
          </cell>
          <cell r="U94">
            <v>0.42599999999999999</v>
          </cell>
        </row>
        <row r="95">
          <cell r="S95" t="str">
            <v>-</v>
          </cell>
          <cell r="T95">
            <v>2.4</v>
          </cell>
          <cell r="U95" t="str">
            <v>-</v>
          </cell>
        </row>
        <row r="96">
          <cell r="S96">
            <v>1.1000000000000001</v>
          </cell>
          <cell r="T96" t="str">
            <v>-</v>
          </cell>
          <cell r="U96" t="str">
            <v>-</v>
          </cell>
        </row>
        <row r="97">
          <cell r="S97" t="str">
            <v>-</v>
          </cell>
          <cell r="T97">
            <v>0.57999999999999996</v>
          </cell>
          <cell r="U97" t="str">
            <v>-</v>
          </cell>
        </row>
        <row r="98">
          <cell r="S98" t="str">
            <v>-</v>
          </cell>
          <cell r="T98">
            <v>0.57999999999999996</v>
          </cell>
          <cell r="U98" t="str">
            <v>-</v>
          </cell>
        </row>
        <row r="99">
          <cell r="S99" t="str">
            <v>-</v>
          </cell>
          <cell r="T99">
            <v>0.36499999999999999</v>
          </cell>
          <cell r="U99" t="str">
            <v>-</v>
          </cell>
        </row>
        <row r="100">
          <cell r="S100" t="str">
            <v>-</v>
          </cell>
          <cell r="T100">
            <v>0.42799999999999999</v>
          </cell>
          <cell r="U100" t="str">
            <v>-</v>
          </cell>
        </row>
        <row r="101">
          <cell r="S101" t="str">
            <v>-</v>
          </cell>
          <cell r="T101">
            <v>0.42399999999999999</v>
          </cell>
          <cell r="U101" t="str">
            <v>-</v>
          </cell>
        </row>
        <row r="102">
          <cell r="S102" t="str">
            <v>-</v>
          </cell>
          <cell r="T102" t="str">
            <v>-</v>
          </cell>
          <cell r="U102">
            <v>0.35799999999999998</v>
          </cell>
        </row>
        <row r="103">
          <cell r="S103" t="str">
            <v>-</v>
          </cell>
          <cell r="T103" t="str">
            <v>-</v>
          </cell>
          <cell r="U103">
            <v>1.8</v>
          </cell>
        </row>
        <row r="104">
          <cell r="S104" t="str">
            <v>-</v>
          </cell>
          <cell r="T104" t="str">
            <v>-</v>
          </cell>
          <cell r="U104">
            <v>0.36399999999999999</v>
          </cell>
        </row>
        <row r="105">
          <cell r="S105">
            <v>0.35799999999999998</v>
          </cell>
          <cell r="T105" t="str">
            <v>-</v>
          </cell>
          <cell r="U105" t="str">
            <v>-</v>
          </cell>
        </row>
        <row r="106">
          <cell r="S106">
            <v>2.8</v>
          </cell>
          <cell r="T106" t="str">
            <v>-</v>
          </cell>
          <cell r="U106" t="str">
            <v>-</v>
          </cell>
        </row>
        <row r="107">
          <cell r="S107" t="str">
            <v>-</v>
          </cell>
          <cell r="T107">
            <v>0.501</v>
          </cell>
          <cell r="U107" t="str">
            <v>-</v>
          </cell>
        </row>
        <row r="108">
          <cell r="S108" t="str">
            <v>-</v>
          </cell>
          <cell r="T108" t="str">
            <v>-</v>
          </cell>
          <cell r="U108">
            <v>0.435</v>
          </cell>
        </row>
        <row r="109">
          <cell r="S109" t="str">
            <v>-</v>
          </cell>
          <cell r="T109" t="str">
            <v>-</v>
          </cell>
          <cell r="U109">
            <v>0.313</v>
          </cell>
        </row>
        <row r="110">
          <cell r="S110" t="str">
            <v>-</v>
          </cell>
          <cell r="T110" t="str">
            <v>-</v>
          </cell>
          <cell r="U110">
            <v>0.36899999999999999</v>
          </cell>
        </row>
        <row r="111">
          <cell r="S111" t="str">
            <v>-</v>
          </cell>
          <cell r="T111">
            <v>0.30399999999999999</v>
          </cell>
          <cell r="U111" t="str">
            <v>-</v>
          </cell>
        </row>
        <row r="112">
          <cell r="S112" t="str">
            <v>-</v>
          </cell>
          <cell r="T112">
            <v>0.35699999999999998</v>
          </cell>
          <cell r="U112" t="str">
            <v>-</v>
          </cell>
        </row>
        <row r="113">
          <cell r="S113">
            <v>0.437</v>
          </cell>
          <cell r="T113" t="str">
            <v>-</v>
          </cell>
          <cell r="U113" t="str">
            <v>-</v>
          </cell>
        </row>
        <row r="114">
          <cell r="S114" t="str">
            <v>-</v>
          </cell>
          <cell r="T114" t="str">
            <v>-</v>
          </cell>
          <cell r="U114">
            <v>0.46500000000000002</v>
          </cell>
        </row>
        <row r="115">
          <cell r="S115" t="str">
            <v>-</v>
          </cell>
          <cell r="T115">
            <v>0.43</v>
          </cell>
          <cell r="U115" t="str">
            <v>-</v>
          </cell>
        </row>
      </sheetData>
      <sheetData sheetId="3">
        <row r="2">
          <cell r="S2">
            <v>1.8</v>
          </cell>
          <cell r="U2" t="str">
            <v>-</v>
          </cell>
        </row>
        <row r="3">
          <cell r="S3" t="str">
            <v>-</v>
          </cell>
          <cell r="T3" t="str">
            <v>-</v>
          </cell>
          <cell r="U3">
            <v>2.2999999999999998</v>
          </cell>
        </row>
        <row r="4">
          <cell r="S4" t="str">
            <v>-</v>
          </cell>
          <cell r="T4">
            <v>1.7</v>
          </cell>
          <cell r="U4" t="str">
            <v>-</v>
          </cell>
        </row>
        <row r="5">
          <cell r="S5" t="str">
            <v>-</v>
          </cell>
          <cell r="T5" t="str">
            <v>-</v>
          </cell>
          <cell r="U5">
            <v>1.3</v>
          </cell>
        </row>
        <row r="6">
          <cell r="S6" t="str">
            <v>-</v>
          </cell>
          <cell r="T6">
            <v>1.5</v>
          </cell>
          <cell r="U6" t="str">
            <v>-</v>
          </cell>
        </row>
        <row r="7">
          <cell r="S7" t="str">
            <v>-</v>
          </cell>
          <cell r="T7" t="str">
            <v>-</v>
          </cell>
          <cell r="U7">
            <v>1.2</v>
          </cell>
        </row>
        <row r="8">
          <cell r="S8" t="str">
            <v>-</v>
          </cell>
          <cell r="T8">
            <v>1.1000000000000001</v>
          </cell>
          <cell r="U8" t="str">
            <v>-</v>
          </cell>
        </row>
        <row r="9">
          <cell r="S9" t="str">
            <v>-</v>
          </cell>
          <cell r="T9" t="str">
            <v>-</v>
          </cell>
          <cell r="U9">
            <v>0.46400000000000002</v>
          </cell>
        </row>
        <row r="10">
          <cell r="S10" t="str">
            <v>-</v>
          </cell>
          <cell r="T10">
            <v>2.4</v>
          </cell>
          <cell r="U10" t="str">
            <v>-</v>
          </cell>
        </row>
        <row r="11">
          <cell r="S11">
            <v>1.2</v>
          </cell>
          <cell r="T11" t="str">
            <v>-</v>
          </cell>
          <cell r="U11" t="str">
            <v>-</v>
          </cell>
        </row>
        <row r="12">
          <cell r="S12" t="str">
            <v>-</v>
          </cell>
          <cell r="T12" t="str">
            <v>-</v>
          </cell>
          <cell r="U12">
            <v>1.3</v>
          </cell>
        </row>
        <row r="13">
          <cell r="S13" t="str">
            <v>-</v>
          </cell>
          <cell r="T13">
            <v>1.5</v>
          </cell>
          <cell r="U13" t="str">
            <v>-</v>
          </cell>
        </row>
        <row r="14">
          <cell r="S14">
            <v>1.1000000000000001</v>
          </cell>
          <cell r="T14" t="str">
            <v>-</v>
          </cell>
          <cell r="U14" t="str">
            <v>-</v>
          </cell>
        </row>
        <row r="15">
          <cell r="S15" t="str">
            <v>-</v>
          </cell>
          <cell r="T15">
            <v>0.38900000000000001</v>
          </cell>
          <cell r="U15" t="str">
            <v>-</v>
          </cell>
        </row>
        <row r="16">
          <cell r="S16" t="str">
            <v>-</v>
          </cell>
          <cell r="T16">
            <v>1.2</v>
          </cell>
          <cell r="U16" t="str">
            <v>-</v>
          </cell>
        </row>
        <row r="17">
          <cell r="S17">
            <v>6.4736000000000002</v>
          </cell>
          <cell r="T17" t="str">
            <v>-</v>
          </cell>
          <cell r="U17" t="str">
            <v>-</v>
          </cell>
        </row>
        <row r="18">
          <cell r="S18">
            <v>0.435</v>
          </cell>
          <cell r="T18" t="str">
            <v>-</v>
          </cell>
          <cell r="U18" t="str">
            <v>-</v>
          </cell>
        </row>
        <row r="19">
          <cell r="S19" t="str">
            <v>-</v>
          </cell>
          <cell r="T19" t="str">
            <v>-</v>
          </cell>
          <cell r="U19">
            <v>0.38900000000000001</v>
          </cell>
        </row>
        <row r="20">
          <cell r="S20" t="str">
            <v>-</v>
          </cell>
          <cell r="T20" t="str">
            <v>-</v>
          </cell>
          <cell r="U20">
            <v>2.34</v>
          </cell>
        </row>
        <row r="21">
          <cell r="S21">
            <v>0.38200000000000001</v>
          </cell>
          <cell r="T21" t="str">
            <v>-</v>
          </cell>
          <cell r="U21" t="str">
            <v>-</v>
          </cell>
        </row>
        <row r="22">
          <cell r="S22" t="str">
            <v>-</v>
          </cell>
          <cell r="T22" t="str">
            <v>-</v>
          </cell>
          <cell r="U22">
            <v>2.2999999999999998</v>
          </cell>
        </row>
        <row r="23">
          <cell r="S23" t="str">
            <v>-</v>
          </cell>
          <cell r="T23">
            <v>1.5</v>
          </cell>
          <cell r="U23" t="str">
            <v>-</v>
          </cell>
        </row>
        <row r="24">
          <cell r="S24" t="str">
            <v>-</v>
          </cell>
          <cell r="T24" t="str">
            <v>-</v>
          </cell>
          <cell r="U24">
            <v>0.34200000000000003</v>
          </cell>
        </row>
        <row r="25">
          <cell r="S25">
            <v>3.2</v>
          </cell>
          <cell r="T25" t="str">
            <v>-</v>
          </cell>
          <cell r="U25" t="str">
            <v>-</v>
          </cell>
        </row>
        <row r="26">
          <cell r="S26">
            <v>0.83333333333333337</v>
          </cell>
          <cell r="T26">
            <v>0.83333333333333337</v>
          </cell>
          <cell r="U26">
            <v>0.83333333333333337</v>
          </cell>
        </row>
        <row r="27">
          <cell r="S27" t="str">
            <v>-</v>
          </cell>
          <cell r="T27">
            <v>1.28</v>
          </cell>
          <cell r="U27" t="str">
            <v>-</v>
          </cell>
        </row>
        <row r="28">
          <cell r="S28">
            <v>0.9</v>
          </cell>
          <cell r="T28" t="str">
            <v>-</v>
          </cell>
          <cell r="U28" t="str">
            <v>-</v>
          </cell>
        </row>
        <row r="29">
          <cell r="S29" t="str">
            <v>-</v>
          </cell>
          <cell r="T29">
            <v>2.5</v>
          </cell>
          <cell r="U29" t="str">
            <v>-</v>
          </cell>
        </row>
        <row r="30">
          <cell r="S30" t="str">
            <v>-</v>
          </cell>
          <cell r="T30" t="str">
            <v>-</v>
          </cell>
          <cell r="U30">
            <v>1.56</v>
          </cell>
        </row>
        <row r="31">
          <cell r="S31">
            <v>0.41499999999999998</v>
          </cell>
          <cell r="T31" t="str">
            <v>-</v>
          </cell>
          <cell r="U31" t="str">
            <v>-</v>
          </cell>
        </row>
        <row r="32">
          <cell r="S32">
            <v>3.3</v>
          </cell>
          <cell r="T32" t="str">
            <v>-</v>
          </cell>
          <cell r="U32" t="str">
            <v>-</v>
          </cell>
        </row>
        <row r="33">
          <cell r="S33" t="str">
            <v>-</v>
          </cell>
          <cell r="T33">
            <v>2.2000000000000002</v>
          </cell>
          <cell r="U33" t="str">
            <v>-</v>
          </cell>
        </row>
        <row r="34">
          <cell r="S34" t="str">
            <v>-</v>
          </cell>
          <cell r="T34" t="str">
            <v>-</v>
          </cell>
          <cell r="U34">
            <v>0.35699999999999998</v>
          </cell>
        </row>
        <row r="35">
          <cell r="S35" t="str">
            <v>-</v>
          </cell>
          <cell r="T35" t="str">
            <v>-</v>
          </cell>
          <cell r="U35">
            <v>1.2</v>
          </cell>
        </row>
        <row r="36">
          <cell r="S36" t="str">
            <v>-</v>
          </cell>
          <cell r="T36">
            <v>0.434</v>
          </cell>
          <cell r="U36" t="str">
            <v>-</v>
          </cell>
        </row>
        <row r="37">
          <cell r="S37" t="str">
            <v>-</v>
          </cell>
          <cell r="T37" t="str">
            <v>-</v>
          </cell>
          <cell r="U37">
            <v>0.41099999999999998</v>
          </cell>
        </row>
        <row r="38">
          <cell r="S38" t="str">
            <v>-</v>
          </cell>
          <cell r="T38" t="str">
            <v>-</v>
          </cell>
          <cell r="U38">
            <v>2.1</v>
          </cell>
        </row>
        <row r="39">
          <cell r="S39" t="str">
            <v>-</v>
          </cell>
          <cell r="T39">
            <v>0.47299999999999998</v>
          </cell>
          <cell r="U39" t="str">
            <v>-</v>
          </cell>
        </row>
        <row r="40">
          <cell r="S40">
            <v>0.39200000000000002</v>
          </cell>
          <cell r="T40" t="str">
            <v>-</v>
          </cell>
          <cell r="U40" t="str">
            <v>-</v>
          </cell>
        </row>
        <row r="41">
          <cell r="S41" t="str">
            <v>-</v>
          </cell>
          <cell r="T41" t="str">
            <v>-</v>
          </cell>
          <cell r="U41">
            <v>0.42599999999999999</v>
          </cell>
        </row>
        <row r="42">
          <cell r="S42">
            <v>0.34899999999999998</v>
          </cell>
          <cell r="T42" t="str">
            <v>-</v>
          </cell>
          <cell r="U42" t="str">
            <v>-</v>
          </cell>
        </row>
        <row r="43">
          <cell r="S43" t="str">
            <v>-</v>
          </cell>
          <cell r="T43">
            <v>0.41599999999999998</v>
          </cell>
          <cell r="U43" t="str">
            <v>-</v>
          </cell>
        </row>
        <row r="44">
          <cell r="S44">
            <v>0.437</v>
          </cell>
          <cell r="T44" t="str">
            <v>-</v>
          </cell>
          <cell r="U44" t="str">
            <v>-</v>
          </cell>
        </row>
        <row r="45">
          <cell r="S45" t="str">
            <v>-</v>
          </cell>
          <cell r="T45" t="str">
            <v>-</v>
          </cell>
          <cell r="U45">
            <v>1.9</v>
          </cell>
        </row>
        <row r="46">
          <cell r="S46" t="str">
            <v>-</v>
          </cell>
          <cell r="T46">
            <v>0.35899999999999999</v>
          </cell>
          <cell r="U46" t="str">
            <v>-</v>
          </cell>
        </row>
        <row r="47">
          <cell r="S47" t="str">
            <v>-</v>
          </cell>
          <cell r="T47" t="str">
            <v>-</v>
          </cell>
          <cell r="U47">
            <v>0.42599999999999999</v>
          </cell>
        </row>
        <row r="48">
          <cell r="S48">
            <v>0.439</v>
          </cell>
          <cell r="T48" t="str">
            <v>-</v>
          </cell>
          <cell r="U48" t="str">
            <v>-</v>
          </cell>
        </row>
        <row r="49">
          <cell r="S49" t="str">
            <v>-</v>
          </cell>
          <cell r="T49">
            <v>0.35699999999999998</v>
          </cell>
          <cell r="U49" t="str">
            <v>-</v>
          </cell>
        </row>
        <row r="50">
          <cell r="S50" t="str">
            <v>-</v>
          </cell>
          <cell r="T50" t="str">
            <v>-</v>
          </cell>
          <cell r="U50">
            <v>0.38900000000000001</v>
          </cell>
        </row>
        <row r="51">
          <cell r="S51">
            <v>0.49399999999999999</v>
          </cell>
          <cell r="T51" t="str">
            <v>-</v>
          </cell>
          <cell r="U51" t="str">
            <v>-</v>
          </cell>
        </row>
        <row r="52">
          <cell r="S52" t="str">
            <v>-</v>
          </cell>
          <cell r="T52">
            <v>0.372</v>
          </cell>
          <cell r="U52" t="str">
            <v>-</v>
          </cell>
        </row>
        <row r="53">
          <cell r="S53">
            <v>3.9566666666666666</v>
          </cell>
          <cell r="T53">
            <v>3.9566666666666666</v>
          </cell>
          <cell r="U53">
            <v>3.9566666666666666</v>
          </cell>
        </row>
        <row r="54">
          <cell r="S54" t="str">
            <v>-</v>
          </cell>
          <cell r="T54">
            <v>1.3</v>
          </cell>
          <cell r="U54" t="str">
            <v>-</v>
          </cell>
        </row>
        <row r="55">
          <cell r="S55">
            <v>7.1000000000000005</v>
          </cell>
          <cell r="T55">
            <v>7.1000000000000005</v>
          </cell>
          <cell r="U55">
            <v>7.1000000000000005</v>
          </cell>
        </row>
        <row r="56">
          <cell r="S56">
            <v>3.2666666666666671</v>
          </cell>
          <cell r="T56">
            <v>3.2666666666666671</v>
          </cell>
          <cell r="U56">
            <v>3.2666666666666671</v>
          </cell>
        </row>
        <row r="57">
          <cell r="S57">
            <v>7.5</v>
          </cell>
          <cell r="T57">
            <v>7.5</v>
          </cell>
          <cell r="U57">
            <v>7.5</v>
          </cell>
        </row>
        <row r="58">
          <cell r="S58">
            <v>2.9</v>
          </cell>
          <cell r="T58">
            <v>2.9</v>
          </cell>
          <cell r="U58">
            <v>2.9</v>
          </cell>
        </row>
        <row r="59">
          <cell r="S59">
            <v>5.9633333333333338</v>
          </cell>
          <cell r="T59">
            <v>5.9633333333333338</v>
          </cell>
          <cell r="U59">
            <v>5.9633333333333338</v>
          </cell>
        </row>
        <row r="60">
          <cell r="S60">
            <v>6</v>
          </cell>
          <cell r="T60">
            <v>6</v>
          </cell>
          <cell r="U60">
            <v>6</v>
          </cell>
        </row>
        <row r="61">
          <cell r="S61">
            <v>3.9333333333333336</v>
          </cell>
          <cell r="T61">
            <v>3.9333333333333336</v>
          </cell>
          <cell r="U61">
            <v>3.9333333333333336</v>
          </cell>
        </row>
        <row r="62">
          <cell r="S62">
            <v>4.666666666666667</v>
          </cell>
          <cell r="T62">
            <v>4.666666666666667</v>
          </cell>
          <cell r="U62">
            <v>4.666666666666667</v>
          </cell>
        </row>
        <row r="63">
          <cell r="S63">
            <v>2.5</v>
          </cell>
          <cell r="T63">
            <v>2.5</v>
          </cell>
          <cell r="U63">
            <v>2.5</v>
          </cell>
        </row>
        <row r="64">
          <cell r="S64">
            <v>3.2666666666666671</v>
          </cell>
          <cell r="T64">
            <v>3.2666666666666671</v>
          </cell>
          <cell r="U64">
            <v>3.2666666666666671</v>
          </cell>
        </row>
        <row r="65">
          <cell r="S65">
            <v>3.7333333333333329</v>
          </cell>
          <cell r="T65">
            <v>3.7333333333333329</v>
          </cell>
          <cell r="U65">
            <v>3.7333333333333329</v>
          </cell>
        </row>
        <row r="66">
          <cell r="S66">
            <v>4</v>
          </cell>
          <cell r="T66">
            <v>4</v>
          </cell>
          <cell r="U66">
            <v>4</v>
          </cell>
        </row>
        <row r="67">
          <cell r="S67">
            <v>4.5</v>
          </cell>
          <cell r="T67">
            <v>4.5</v>
          </cell>
          <cell r="U67">
            <v>4.5</v>
          </cell>
        </row>
        <row r="68">
          <cell r="S68">
            <v>4</v>
          </cell>
          <cell r="T68">
            <v>4</v>
          </cell>
          <cell r="U68">
            <v>4</v>
          </cell>
        </row>
        <row r="69">
          <cell r="S69">
            <v>0.33200000000000002</v>
          </cell>
          <cell r="T69" t="str">
            <v>-</v>
          </cell>
          <cell r="U69" t="str">
            <v>-</v>
          </cell>
        </row>
        <row r="70">
          <cell r="S70">
            <v>0.34699999999999998</v>
          </cell>
          <cell r="T70" t="str">
            <v>-</v>
          </cell>
          <cell r="U70" t="str">
            <v>-</v>
          </cell>
        </row>
        <row r="71">
          <cell r="S71" t="str">
            <v>-</v>
          </cell>
          <cell r="T71">
            <v>0.45400000000000001</v>
          </cell>
          <cell r="U71" t="str">
            <v>-</v>
          </cell>
        </row>
        <row r="72">
          <cell r="S72" t="str">
            <v>-</v>
          </cell>
          <cell r="T72" t="str">
            <v>-</v>
          </cell>
          <cell r="U72">
            <v>0.45100000000000001</v>
          </cell>
        </row>
        <row r="73">
          <cell r="S73">
            <v>0.46899999999999997</v>
          </cell>
          <cell r="T73" t="str">
            <v>-</v>
          </cell>
          <cell r="U73" t="str">
            <v>-</v>
          </cell>
        </row>
        <row r="74">
          <cell r="S74" t="str">
            <v>-</v>
          </cell>
          <cell r="T74" t="str">
            <v>-</v>
          </cell>
          <cell r="U74">
            <v>0.38200000000000001</v>
          </cell>
        </row>
        <row r="75">
          <cell r="S75" t="str">
            <v>-</v>
          </cell>
          <cell r="T75">
            <v>0.33200000000000002</v>
          </cell>
          <cell r="U75" t="str">
            <v>-</v>
          </cell>
        </row>
        <row r="76">
          <cell r="S76">
            <v>0.47699999999999998</v>
          </cell>
          <cell r="T76" t="str">
            <v>-</v>
          </cell>
          <cell r="U76" t="str">
            <v>-</v>
          </cell>
        </row>
        <row r="77">
          <cell r="S77" t="str">
            <v>-</v>
          </cell>
          <cell r="T77" t="str">
            <v>-</v>
          </cell>
          <cell r="U77">
            <v>0.42299999999999999</v>
          </cell>
        </row>
        <row r="78">
          <cell r="S78" t="str">
            <v>-</v>
          </cell>
          <cell r="T78" t="str">
            <v>-</v>
          </cell>
          <cell r="U78">
            <v>0.41199999999999998</v>
          </cell>
        </row>
        <row r="79">
          <cell r="S79" t="str">
            <v>-</v>
          </cell>
          <cell r="T79">
            <v>0.33600000000000002</v>
          </cell>
          <cell r="U79" t="str">
            <v>-</v>
          </cell>
        </row>
        <row r="80">
          <cell r="S80" t="str">
            <v>-</v>
          </cell>
          <cell r="T80">
            <v>0.36099999999999999</v>
          </cell>
          <cell r="U80" t="str">
            <v>-</v>
          </cell>
        </row>
        <row r="81">
          <cell r="S81">
            <v>0.41399999999999998</v>
          </cell>
          <cell r="T81" t="str">
            <v>-</v>
          </cell>
          <cell r="U81" t="str">
            <v>-</v>
          </cell>
        </row>
        <row r="82">
          <cell r="S82" t="str">
            <v>-</v>
          </cell>
          <cell r="T82">
            <v>0.435</v>
          </cell>
          <cell r="U82" t="str">
            <v>-</v>
          </cell>
        </row>
        <row r="83">
          <cell r="S83" t="str">
            <v>-</v>
          </cell>
          <cell r="T83" t="str">
            <v>-</v>
          </cell>
          <cell r="U83">
            <v>0.29199999999999998</v>
          </cell>
        </row>
        <row r="84">
          <cell r="S84" t="str">
            <v>-</v>
          </cell>
          <cell r="T84" t="str">
            <v>-</v>
          </cell>
          <cell r="U84">
            <v>0.371</v>
          </cell>
        </row>
        <row r="85">
          <cell r="S85" t="str">
            <v>-</v>
          </cell>
          <cell r="T85">
            <v>0.36899999999999999</v>
          </cell>
          <cell r="U85" t="str">
            <v>-</v>
          </cell>
        </row>
        <row r="86">
          <cell r="S86">
            <v>0.33300000000000002</v>
          </cell>
          <cell r="T86" t="str">
            <v>-</v>
          </cell>
          <cell r="U86" t="str">
            <v>-</v>
          </cell>
        </row>
        <row r="87">
          <cell r="S87" t="str">
            <v>-</v>
          </cell>
          <cell r="T87">
            <v>0.38100000000000001</v>
          </cell>
          <cell r="U87" t="str">
            <v>-</v>
          </cell>
        </row>
        <row r="88">
          <cell r="S88">
            <v>0.44500000000000001</v>
          </cell>
          <cell r="T88" t="str">
            <v>-</v>
          </cell>
          <cell r="U88" t="str">
            <v>-</v>
          </cell>
        </row>
        <row r="89">
          <cell r="S89" t="str">
            <v>-</v>
          </cell>
          <cell r="T89" t="str">
            <v>-</v>
          </cell>
          <cell r="U89">
            <v>0.44600000000000001</v>
          </cell>
        </row>
        <row r="90">
          <cell r="S90">
            <v>3.3333333333333335</v>
          </cell>
          <cell r="T90">
            <v>3.3333333333333335</v>
          </cell>
          <cell r="U90">
            <v>3.3333333333333335</v>
          </cell>
        </row>
        <row r="91">
          <cell r="S91">
            <v>5</v>
          </cell>
          <cell r="T91">
            <v>5</v>
          </cell>
          <cell r="U91">
            <v>5</v>
          </cell>
        </row>
        <row r="92">
          <cell r="S92">
            <v>2.9166666666666665</v>
          </cell>
          <cell r="T92">
            <v>2.9166666666666665</v>
          </cell>
          <cell r="U92">
            <v>2.9166666666666665</v>
          </cell>
        </row>
        <row r="93">
          <cell r="S93">
            <v>4.166666666666667</v>
          </cell>
          <cell r="T93">
            <v>4.166666666666667</v>
          </cell>
          <cell r="U93">
            <v>4.166666666666667</v>
          </cell>
        </row>
        <row r="94">
          <cell r="S94">
            <v>2.6666666666666665</v>
          </cell>
          <cell r="T94">
            <v>2.6666666666666665</v>
          </cell>
          <cell r="U94">
            <v>2.6666666666666665</v>
          </cell>
        </row>
        <row r="95">
          <cell r="S95">
            <v>3.3333333333333335</v>
          </cell>
          <cell r="T95">
            <v>3.3333333333333335</v>
          </cell>
          <cell r="U95">
            <v>3.3333333333333335</v>
          </cell>
        </row>
        <row r="96">
          <cell r="S96">
            <v>3.1666666666666665</v>
          </cell>
          <cell r="T96">
            <v>3.1666666666666665</v>
          </cell>
          <cell r="U96">
            <v>3.1666666666666665</v>
          </cell>
        </row>
        <row r="97">
          <cell r="S97" t="str">
            <v>-</v>
          </cell>
          <cell r="T97">
            <v>0.57999999999999996</v>
          </cell>
          <cell r="U97" t="str">
            <v>-</v>
          </cell>
        </row>
        <row r="98">
          <cell r="S98" t="str">
            <v>-</v>
          </cell>
          <cell r="T98">
            <v>0.42799999999999999</v>
          </cell>
          <cell r="U98" t="str">
            <v>-</v>
          </cell>
        </row>
        <row r="99">
          <cell r="S99" t="str">
            <v>-</v>
          </cell>
          <cell r="T99" t="str">
            <v>-</v>
          </cell>
          <cell r="U99">
            <v>0.36399999999999999</v>
          </cell>
        </row>
        <row r="100">
          <cell r="S100">
            <v>0.35799999999999998</v>
          </cell>
          <cell r="T100" t="str">
            <v>-</v>
          </cell>
          <cell r="U100" t="str">
            <v>-</v>
          </cell>
        </row>
        <row r="101">
          <cell r="S101" t="str">
            <v>-</v>
          </cell>
          <cell r="T101">
            <v>0.501</v>
          </cell>
          <cell r="U101" t="str">
            <v>-</v>
          </cell>
        </row>
        <row r="102">
          <cell r="S102" t="str">
            <v>-</v>
          </cell>
          <cell r="T102" t="str">
            <v>-</v>
          </cell>
          <cell r="U102">
            <v>0.313</v>
          </cell>
        </row>
        <row r="103">
          <cell r="S103" t="str">
            <v>-</v>
          </cell>
          <cell r="T103" t="str">
            <v>-</v>
          </cell>
          <cell r="U103">
            <v>0.435</v>
          </cell>
        </row>
        <row r="104">
          <cell r="S104">
            <v>2.8</v>
          </cell>
          <cell r="T104" t="str">
            <v>-</v>
          </cell>
          <cell r="U104" t="str">
            <v>-</v>
          </cell>
        </row>
        <row r="105">
          <cell r="S105" t="str">
            <v>-</v>
          </cell>
          <cell r="T105" t="str">
            <v>-</v>
          </cell>
          <cell r="U105">
            <v>1.8</v>
          </cell>
        </row>
        <row r="106">
          <cell r="S106" t="str">
            <v>-</v>
          </cell>
          <cell r="T106" t="str">
            <v>-</v>
          </cell>
          <cell r="U106">
            <v>0.35799999999999998</v>
          </cell>
        </row>
        <row r="107">
          <cell r="S107" t="str">
            <v>-</v>
          </cell>
          <cell r="T107">
            <v>0.36499999999999999</v>
          </cell>
          <cell r="U107" t="str">
            <v>-</v>
          </cell>
        </row>
        <row r="108">
          <cell r="S108" t="str">
            <v>-</v>
          </cell>
          <cell r="T108">
            <v>0.42399999999999999</v>
          </cell>
          <cell r="U108" t="str">
            <v>-</v>
          </cell>
        </row>
        <row r="109">
          <cell r="S109" t="str">
            <v>-</v>
          </cell>
          <cell r="T109">
            <v>0.57999999999999996</v>
          </cell>
          <cell r="U109" t="str">
            <v>-</v>
          </cell>
        </row>
        <row r="110">
          <cell r="S110" t="str">
            <v>-</v>
          </cell>
          <cell r="T110">
            <v>0.30399999999999999</v>
          </cell>
          <cell r="U110" t="str">
            <v>-</v>
          </cell>
        </row>
        <row r="111">
          <cell r="S111" t="str">
            <v>-</v>
          </cell>
          <cell r="T111" t="str">
            <v>-</v>
          </cell>
          <cell r="U111">
            <v>0.36899999999999999</v>
          </cell>
        </row>
        <row r="112">
          <cell r="S112">
            <v>0.437</v>
          </cell>
          <cell r="T112" t="str">
            <v>-</v>
          </cell>
          <cell r="U112" t="str">
            <v>-</v>
          </cell>
        </row>
        <row r="113">
          <cell r="S113" t="str">
            <v>-</v>
          </cell>
          <cell r="T113" t="str">
            <v>-</v>
          </cell>
          <cell r="U113">
            <v>0.46500000000000002</v>
          </cell>
        </row>
        <row r="114">
          <cell r="S114" t="str">
            <v>-</v>
          </cell>
          <cell r="T114">
            <v>0.43</v>
          </cell>
          <cell r="U114" t="str">
            <v>-</v>
          </cell>
        </row>
        <row r="115">
          <cell r="S115" t="str">
            <v>-</v>
          </cell>
          <cell r="T115">
            <v>0.35699999999999998</v>
          </cell>
          <cell r="U115" t="str">
            <v>-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17449-E9A3-486D-A1E2-8A3F49A53923}">
  <dimension ref="A1:Q53"/>
  <sheetViews>
    <sheetView zoomScale="121" zoomScaleNormal="115" workbookViewId="0">
      <selection activeCell="G35" sqref="G35"/>
    </sheetView>
  </sheetViews>
  <sheetFormatPr defaultRowHeight="15.75" x14ac:dyDescent="0.25"/>
  <cols>
    <col min="1" max="2" width="9.140625" style="1"/>
    <col min="3" max="8" width="10" style="1" customWidth="1"/>
    <col min="9" max="9" width="9.140625" style="1"/>
    <col min="10" max="10" width="8.85546875" style="1" customWidth="1"/>
    <col min="11" max="11" width="7.140625" style="1" customWidth="1"/>
    <col min="12" max="12" width="8.85546875" style="1" customWidth="1"/>
    <col min="13" max="13" width="6.42578125" style="1" customWidth="1"/>
    <col min="14" max="15" width="7.140625" style="1" customWidth="1"/>
    <col min="16" max="16" width="11.7109375" style="10" customWidth="1"/>
    <col min="17" max="17" width="10.42578125" style="1" customWidth="1"/>
    <col min="18" max="16384" width="9.140625" style="1"/>
  </cols>
  <sheetData>
    <row r="1" spans="1:17" x14ac:dyDescent="0.25">
      <c r="A1" s="3" t="s">
        <v>0</v>
      </c>
      <c r="B1" s="3" t="s">
        <v>1</v>
      </c>
      <c r="C1" s="3" t="s">
        <v>10</v>
      </c>
      <c r="D1" s="3" t="s">
        <v>11</v>
      </c>
      <c r="E1" s="3" t="s">
        <v>12</v>
      </c>
      <c r="F1" s="15"/>
      <c r="G1" s="15"/>
      <c r="H1" s="15"/>
      <c r="J1" s="3" t="s">
        <v>2</v>
      </c>
      <c r="K1" s="3" t="s">
        <v>5</v>
      </c>
      <c r="L1" s="3" t="s">
        <v>6</v>
      </c>
      <c r="M1" s="3" t="s">
        <v>3</v>
      </c>
      <c r="N1" s="3" t="s">
        <v>7</v>
      </c>
      <c r="O1" s="3" t="s">
        <v>8</v>
      </c>
      <c r="P1" s="6" t="s">
        <v>4</v>
      </c>
      <c r="Q1" s="3" t="s">
        <v>9</v>
      </c>
    </row>
    <row r="2" spans="1:17" x14ac:dyDescent="0.25">
      <c r="A2" s="2">
        <v>1</v>
      </c>
      <c r="B2" s="2">
        <v>1</v>
      </c>
      <c r="C2" s="2">
        <v>0</v>
      </c>
      <c r="D2" s="2">
        <v>0</v>
      </c>
      <c r="E2" s="2">
        <v>0</v>
      </c>
      <c r="F2" s="19" t="s">
        <v>20</v>
      </c>
      <c r="J2" s="5">
        <v>1</v>
      </c>
      <c r="K2" s="2">
        <v>100</v>
      </c>
      <c r="L2" s="2">
        <v>400</v>
      </c>
      <c r="M2" s="2">
        <v>2</v>
      </c>
      <c r="N2" s="2">
        <v>126.8</v>
      </c>
      <c r="O2" s="2">
        <v>400.8</v>
      </c>
      <c r="P2" s="7">
        <f>ROUNDUP(SQRT((N2-K2)^2 +(O2-L2)^2),1)</f>
        <v>26.900000000000002</v>
      </c>
      <c r="Q2" s="8">
        <v>1</v>
      </c>
    </row>
    <row r="3" spans="1:17" x14ac:dyDescent="0.25">
      <c r="A3" s="2">
        <v>2</v>
      </c>
      <c r="B3" s="2">
        <v>2</v>
      </c>
      <c r="C3" s="16">
        <f>'[1]LoadData Case1'!$S$2</f>
        <v>1.8</v>
      </c>
      <c r="D3" s="16">
        <f>SUM('[1]LoadData Case1'!$T$2)</f>
        <v>0</v>
      </c>
      <c r="E3" s="16">
        <f>SUM('[1]LoadData Case1'!$U$2)</f>
        <v>0</v>
      </c>
      <c r="F3" s="19">
        <f>SUM(C2:C7)</f>
        <v>1.8</v>
      </c>
      <c r="G3" s="19">
        <f>SUM(D2:D7)</f>
        <v>4.3000000000000007</v>
      </c>
      <c r="H3" s="19">
        <f>SUM(E2:E7)</f>
        <v>5.2640000000000002</v>
      </c>
      <c r="J3" s="2">
        <v>2</v>
      </c>
      <c r="K3" s="2">
        <v>126.8</v>
      </c>
      <c r="L3" s="2">
        <v>400.8</v>
      </c>
      <c r="M3" s="2">
        <v>3</v>
      </c>
      <c r="N3" s="2">
        <v>152.6</v>
      </c>
      <c r="O3" s="2">
        <v>400.6</v>
      </c>
      <c r="P3" s="7">
        <f t="shared" ref="P3:P38" si="0">ROUNDUP(SQRT((N3-K3)^2 +(O3-L3)^2),1)</f>
        <v>25.900000000000002</v>
      </c>
      <c r="Q3" s="8">
        <v>1</v>
      </c>
    </row>
    <row r="4" spans="1:17" x14ac:dyDescent="0.25">
      <c r="A4" s="2">
        <v>3</v>
      </c>
      <c r="B4" s="2">
        <v>2</v>
      </c>
      <c r="C4" s="16">
        <v>0</v>
      </c>
      <c r="D4" s="16">
        <f>SUM('[1]LoadData Case1'!$T$3:$T$4)</f>
        <v>1.7</v>
      </c>
      <c r="E4" s="16">
        <f>SUM('[1]LoadData Case1'!$U$3:$U$4)</f>
        <v>2.2999999999999998</v>
      </c>
      <c r="F4" s="19" t="s">
        <v>13</v>
      </c>
      <c r="G4" s="19">
        <f>SUM(F3:H3)</f>
        <v>11.364000000000001</v>
      </c>
      <c r="H4" s="19"/>
      <c r="J4" s="2">
        <v>3</v>
      </c>
      <c r="K4" s="2">
        <v>152.6</v>
      </c>
      <c r="L4" s="2">
        <v>400.6</v>
      </c>
      <c r="M4" s="2">
        <v>4</v>
      </c>
      <c r="N4" s="2">
        <v>178.4</v>
      </c>
      <c r="O4" s="2">
        <v>400.4</v>
      </c>
      <c r="P4" s="7">
        <f t="shared" si="0"/>
        <v>25.900000000000002</v>
      </c>
      <c r="Q4" s="8">
        <v>1</v>
      </c>
    </row>
    <row r="5" spans="1:17" x14ac:dyDescent="0.25">
      <c r="A5" s="2">
        <v>4</v>
      </c>
      <c r="B5" s="2">
        <v>2</v>
      </c>
      <c r="C5" s="16">
        <f>SUM('[1]LoadData Case1'!$S$5:$S$6)</f>
        <v>0</v>
      </c>
      <c r="D5" s="16">
        <f>SUM('[1]LoadData Case1'!$T$5:$T$6)</f>
        <v>1.5</v>
      </c>
      <c r="E5" s="16">
        <f>SUM('[1]LoadData Case1'!$U$5:$U$6)</f>
        <v>1.3</v>
      </c>
      <c r="F5" s="19" t="s">
        <v>14</v>
      </c>
      <c r="G5" s="19">
        <f>G4*1000/(SQRT(3)*400*0.95)</f>
        <v>17.265811734397126</v>
      </c>
      <c r="H5" s="19"/>
      <c r="J5" s="2">
        <v>4</v>
      </c>
      <c r="K5" s="2">
        <v>178.4</v>
      </c>
      <c r="L5" s="2">
        <v>400.4</v>
      </c>
      <c r="M5" s="2">
        <v>5</v>
      </c>
      <c r="N5" s="2">
        <v>204.2</v>
      </c>
      <c r="O5" s="2">
        <v>400.2</v>
      </c>
      <c r="P5" s="7">
        <f t="shared" si="0"/>
        <v>25.900000000000002</v>
      </c>
      <c r="Q5" s="8">
        <v>1</v>
      </c>
    </row>
    <row r="6" spans="1:17" x14ac:dyDescent="0.25">
      <c r="A6" s="2">
        <v>5</v>
      </c>
      <c r="B6" s="2">
        <v>2</v>
      </c>
      <c r="C6" s="16">
        <f>SUM('[1]LoadData Case1'!$S$7)</f>
        <v>0</v>
      </c>
      <c r="D6" s="16">
        <f>SUM('[1]LoadData Case1'!$T$7)</f>
        <v>0</v>
      </c>
      <c r="E6" s="16">
        <f>SUM('[1]LoadData Case1'!$U$7)</f>
        <v>1.2</v>
      </c>
      <c r="F6" s="19" t="s">
        <v>15</v>
      </c>
      <c r="G6" s="19">
        <f>G5/0.96</f>
        <v>17.985220556663673</v>
      </c>
      <c r="H6" s="19"/>
      <c r="J6" s="2">
        <v>5</v>
      </c>
      <c r="K6" s="2">
        <v>204.2</v>
      </c>
      <c r="L6" s="2">
        <v>400.2</v>
      </c>
      <c r="M6" s="2">
        <v>6</v>
      </c>
      <c r="N6" s="2">
        <v>230</v>
      </c>
      <c r="O6" s="2">
        <v>400</v>
      </c>
      <c r="P6" s="7">
        <f t="shared" si="0"/>
        <v>25.900000000000002</v>
      </c>
      <c r="Q6" s="8">
        <v>1</v>
      </c>
    </row>
    <row r="7" spans="1:17" x14ac:dyDescent="0.25">
      <c r="A7" s="2">
        <v>6</v>
      </c>
      <c r="B7" s="2">
        <v>2</v>
      </c>
      <c r="C7" s="16">
        <f>SUM('[1]LoadData Case1'!$S$8:$S$9)</f>
        <v>0</v>
      </c>
      <c r="D7" s="16">
        <f>SUM('[1]LoadData Case1'!$T$8:$T$9)</f>
        <v>1.1000000000000001</v>
      </c>
      <c r="E7" s="16">
        <f>SUM('[1]LoadData Case1'!$U$8:$U$9)</f>
        <v>0.46400000000000002</v>
      </c>
      <c r="J7" s="5">
        <v>1</v>
      </c>
      <c r="K7" s="2">
        <v>100</v>
      </c>
      <c r="L7" s="2">
        <v>400</v>
      </c>
      <c r="M7" s="2">
        <v>7</v>
      </c>
      <c r="N7" s="2">
        <v>100.5</v>
      </c>
      <c r="O7" s="2">
        <v>450.5</v>
      </c>
      <c r="P7" s="7">
        <f t="shared" si="0"/>
        <v>50.6</v>
      </c>
      <c r="Q7" s="5">
        <v>2</v>
      </c>
    </row>
    <row r="8" spans="1:17" x14ac:dyDescent="0.25">
      <c r="A8" s="2">
        <v>7</v>
      </c>
      <c r="B8" s="2">
        <v>2</v>
      </c>
      <c r="C8" s="16">
        <f>SUM('[1]LoadData Case1'!$S$10)</f>
        <v>0</v>
      </c>
      <c r="D8" s="16">
        <f>SUM('[1]LoadData Case1'!$T$10)</f>
        <v>0</v>
      </c>
      <c r="E8" s="16">
        <f>SUM('[1]LoadData Case1'!$U$10)</f>
        <v>1.3</v>
      </c>
      <c r="J8" s="2">
        <v>7</v>
      </c>
      <c r="K8" s="2">
        <v>100.5</v>
      </c>
      <c r="L8" s="2">
        <v>450.5</v>
      </c>
      <c r="M8" s="2">
        <v>8</v>
      </c>
      <c r="N8" s="2">
        <v>100.25</v>
      </c>
      <c r="O8" s="2">
        <v>475.25</v>
      </c>
      <c r="P8" s="7">
        <f t="shared" si="0"/>
        <v>24.8</v>
      </c>
      <c r="Q8" s="5">
        <v>2</v>
      </c>
    </row>
    <row r="9" spans="1:17" x14ac:dyDescent="0.25">
      <c r="A9" s="2">
        <v>8</v>
      </c>
      <c r="B9" s="2">
        <v>2</v>
      </c>
      <c r="C9" s="16">
        <f>SUM('[1]LoadData Case1'!$S$11:$S$12)</f>
        <v>1.2</v>
      </c>
      <c r="D9" s="16">
        <f>SUM('[1]LoadData Case1'!$T$11:$T$12)</f>
        <v>1.5</v>
      </c>
      <c r="E9" s="16">
        <f>SUM('[1]LoadData Case1'!$U$11:$U$12)</f>
        <v>0</v>
      </c>
      <c r="F9" s="21" t="s">
        <v>21</v>
      </c>
      <c r="J9" s="2">
        <v>8</v>
      </c>
      <c r="K9" s="2">
        <v>100.25</v>
      </c>
      <c r="L9" s="2">
        <v>475.25</v>
      </c>
      <c r="M9" s="2">
        <v>9</v>
      </c>
      <c r="N9" s="2">
        <v>100</v>
      </c>
      <c r="O9" s="2">
        <v>500</v>
      </c>
      <c r="P9" s="7">
        <f t="shared" si="0"/>
        <v>24.8</v>
      </c>
      <c r="Q9" s="5">
        <v>2</v>
      </c>
    </row>
    <row r="10" spans="1:17" x14ac:dyDescent="0.25">
      <c r="A10" s="2">
        <v>9</v>
      </c>
      <c r="B10" s="2">
        <v>2</v>
      </c>
      <c r="C10" s="16">
        <f>SUM('[1]LoadData Case1'!$S$13:$S$14)</f>
        <v>6.9085999999999999</v>
      </c>
      <c r="D10" s="16">
        <f>SUM('[1]LoadData Case1'!$T$13:$T$14)</f>
        <v>0</v>
      </c>
      <c r="E10" s="16">
        <f>SUM('[1]LoadData Case1'!$U$13:$U$14)</f>
        <v>0</v>
      </c>
      <c r="F10" s="20">
        <f>SUM(C8:C19)</f>
        <v>18.316933333333331</v>
      </c>
      <c r="G10" s="20">
        <f>SUM(D8:D19)</f>
        <v>12.725333333333335</v>
      </c>
      <c r="H10" s="20">
        <f>SUM(E8:E19)</f>
        <v>13.558333333333335</v>
      </c>
      <c r="J10" s="2">
        <v>9</v>
      </c>
      <c r="K10" s="2">
        <v>100</v>
      </c>
      <c r="L10" s="2">
        <v>500</v>
      </c>
      <c r="M10" s="2">
        <v>10</v>
      </c>
      <c r="N10" s="2">
        <v>130</v>
      </c>
      <c r="O10" s="2">
        <v>500</v>
      </c>
      <c r="P10" s="7">
        <f t="shared" si="0"/>
        <v>30</v>
      </c>
      <c r="Q10" s="5">
        <v>2</v>
      </c>
    </row>
    <row r="11" spans="1:17" x14ac:dyDescent="0.25">
      <c r="A11" s="2">
        <v>10</v>
      </c>
      <c r="B11" s="2">
        <v>2</v>
      </c>
      <c r="C11" s="16">
        <f>SUM('[1]LoadData Case1'!$S$15:$S$17)</f>
        <v>0</v>
      </c>
      <c r="D11" s="16">
        <f>SUM('[1]LoadData Case1'!$T$15:$T$17)</f>
        <v>1.589</v>
      </c>
      <c r="E11" s="16">
        <f>SUM('[1]LoadData Case1'!$U$15:$U$17)</f>
        <v>0.38900000000000001</v>
      </c>
      <c r="F11" s="21" t="s">
        <v>13</v>
      </c>
      <c r="G11" s="20">
        <f>SUM(F10:H10)</f>
        <v>44.6006</v>
      </c>
      <c r="H11" s="21"/>
      <c r="J11" s="2">
        <v>10</v>
      </c>
      <c r="K11" s="2">
        <v>130</v>
      </c>
      <c r="L11" s="2">
        <v>500</v>
      </c>
      <c r="M11" s="2">
        <v>11</v>
      </c>
      <c r="N11" s="2">
        <v>160</v>
      </c>
      <c r="O11" s="2">
        <v>500</v>
      </c>
      <c r="P11" s="7">
        <f t="shared" si="0"/>
        <v>30</v>
      </c>
      <c r="Q11" s="5">
        <v>2</v>
      </c>
    </row>
    <row r="12" spans="1:17" x14ac:dyDescent="0.25">
      <c r="A12" s="2">
        <v>11</v>
      </c>
      <c r="B12" s="2">
        <v>2</v>
      </c>
      <c r="C12" s="16">
        <f>SUM('[1]LoadData Case1'!$S$18:$S$19)</f>
        <v>0.38200000000000001</v>
      </c>
      <c r="D12" s="16">
        <f>SUM('[1]LoadData Case1'!$T$18:$T$19)</f>
        <v>0</v>
      </c>
      <c r="E12" s="16">
        <f>SUM('[1]LoadData Case1'!$U$18:$U$19)</f>
        <v>2.2999999999999998</v>
      </c>
      <c r="F12" s="21" t="s">
        <v>14</v>
      </c>
      <c r="G12" s="21">
        <f>G11*1000/(SQRT(3)*400*0.95)</f>
        <v>67.763601094786381</v>
      </c>
      <c r="H12" s="21"/>
      <c r="J12" s="2">
        <v>11</v>
      </c>
      <c r="K12" s="2">
        <v>160</v>
      </c>
      <c r="L12" s="2">
        <v>500</v>
      </c>
      <c r="M12" s="2">
        <v>12</v>
      </c>
      <c r="N12" s="2">
        <v>190</v>
      </c>
      <c r="O12" s="2">
        <v>500</v>
      </c>
      <c r="P12" s="7">
        <f t="shared" si="0"/>
        <v>30</v>
      </c>
      <c r="Q12" s="5">
        <v>2</v>
      </c>
    </row>
    <row r="13" spans="1:17" x14ac:dyDescent="0.25">
      <c r="A13" s="2">
        <v>12</v>
      </c>
      <c r="B13" s="2">
        <v>2</v>
      </c>
      <c r="C13" s="16">
        <f>SUM('[1]LoadData Case1'!$S$20:$S$24)</f>
        <v>4.0333333333333332</v>
      </c>
      <c r="D13" s="16">
        <f>SUM('[1]LoadData Case1'!$T$20:$T$24)</f>
        <v>2.3333333333333335</v>
      </c>
      <c r="E13" s="16">
        <f>SUM('[1]LoadData Case1'!$U$20:$U$24)</f>
        <v>3.5153333333333334</v>
      </c>
      <c r="F13" s="21" t="s">
        <v>15</v>
      </c>
      <c r="G13" s="21">
        <f>G12/0.96</f>
        <v>70.587084473735814</v>
      </c>
      <c r="H13" s="21"/>
      <c r="J13" s="2">
        <v>12</v>
      </c>
      <c r="K13" s="2">
        <v>190</v>
      </c>
      <c r="L13" s="2">
        <v>500</v>
      </c>
      <c r="M13" s="2">
        <v>13</v>
      </c>
      <c r="N13" s="2">
        <v>220</v>
      </c>
      <c r="O13" s="2">
        <v>500</v>
      </c>
      <c r="P13" s="7">
        <f t="shared" si="0"/>
        <v>30</v>
      </c>
      <c r="Q13" s="5">
        <v>2</v>
      </c>
    </row>
    <row r="14" spans="1:17" x14ac:dyDescent="0.25">
      <c r="A14" s="2">
        <v>13</v>
      </c>
      <c r="B14" s="2">
        <v>2</v>
      </c>
      <c r="C14" s="16">
        <f>SUM('[1]LoadData Case1'!$S$25)</f>
        <v>0</v>
      </c>
      <c r="D14" s="16">
        <f>SUM('[1]LoadData Case1'!$T$25)</f>
        <v>1.28</v>
      </c>
      <c r="E14" s="16">
        <f>SUM('[1]LoadData Case1'!$U$25)</f>
        <v>0</v>
      </c>
      <c r="J14" s="2">
        <v>13</v>
      </c>
      <c r="K14" s="2">
        <v>220</v>
      </c>
      <c r="L14" s="2">
        <v>500</v>
      </c>
      <c r="M14" s="2">
        <v>14</v>
      </c>
      <c r="N14" s="2">
        <v>250</v>
      </c>
      <c r="O14" s="2">
        <v>500</v>
      </c>
      <c r="P14" s="7">
        <f t="shared" si="0"/>
        <v>30</v>
      </c>
      <c r="Q14" s="5">
        <v>2</v>
      </c>
    </row>
    <row r="15" spans="1:17" x14ac:dyDescent="0.25">
      <c r="A15" s="2">
        <v>14</v>
      </c>
      <c r="B15" s="2">
        <v>2</v>
      </c>
      <c r="C15" s="16">
        <f>SUM('[1]LoadData Case1'!$S$26:$S$28)</f>
        <v>1.3149999999999999</v>
      </c>
      <c r="D15" s="16">
        <f>SUM('[1]LoadData Case1'!$T$26:$T$28)</f>
        <v>0</v>
      </c>
      <c r="E15" s="16">
        <f>SUM('[1]LoadData Case1'!$U$26:$U$28)</f>
        <v>1.56</v>
      </c>
      <c r="J15" s="2">
        <v>14</v>
      </c>
      <c r="K15" s="2">
        <v>250</v>
      </c>
      <c r="L15" s="2">
        <v>500</v>
      </c>
      <c r="M15" s="2">
        <v>15</v>
      </c>
      <c r="N15" s="2">
        <v>280</v>
      </c>
      <c r="O15" s="2">
        <v>500</v>
      </c>
      <c r="P15" s="7">
        <f t="shared" si="0"/>
        <v>30</v>
      </c>
      <c r="Q15" s="5">
        <v>2</v>
      </c>
    </row>
    <row r="16" spans="1:17" x14ac:dyDescent="0.25">
      <c r="A16" s="2">
        <v>15</v>
      </c>
      <c r="B16" s="2">
        <v>2</v>
      </c>
      <c r="C16" s="16">
        <f>SUM('[1]LoadData Case1'!$S$29:$S$33)</f>
        <v>3.3</v>
      </c>
      <c r="D16" s="16">
        <f>SUM('[1]LoadData Case1'!$T$29:$T$33)</f>
        <v>4.7</v>
      </c>
      <c r="E16" s="16">
        <f>SUM('[1]LoadData Case1'!$U$29:$U$33)</f>
        <v>1.5569999999999999</v>
      </c>
      <c r="J16" s="2">
        <v>15</v>
      </c>
      <c r="K16" s="2">
        <v>280</v>
      </c>
      <c r="L16" s="2">
        <v>500</v>
      </c>
      <c r="M16" s="2">
        <v>16</v>
      </c>
      <c r="N16" s="2">
        <v>340</v>
      </c>
      <c r="O16" s="2">
        <v>500</v>
      </c>
      <c r="P16" s="7">
        <f t="shared" si="0"/>
        <v>60</v>
      </c>
      <c r="Q16" s="5">
        <v>2</v>
      </c>
    </row>
    <row r="17" spans="1:17" x14ac:dyDescent="0.25">
      <c r="A17" s="2">
        <v>16</v>
      </c>
      <c r="B17" s="2">
        <v>2</v>
      </c>
      <c r="C17" s="16">
        <f>SUM('[1]LoadData Case1'!$S$34:$S$36)</f>
        <v>0</v>
      </c>
      <c r="D17" s="16">
        <f>SUM('[1]LoadData Case1'!$T$34:$T$36)</f>
        <v>0.47299999999999998</v>
      </c>
      <c r="E17" s="16">
        <f>SUM('[1]LoadData Case1'!$U$34:$U$36)</f>
        <v>2.5110000000000001</v>
      </c>
      <c r="J17" s="2">
        <v>16</v>
      </c>
      <c r="K17" s="2">
        <v>340</v>
      </c>
      <c r="L17" s="2">
        <v>500</v>
      </c>
      <c r="M17" s="2">
        <v>17</v>
      </c>
      <c r="N17" s="2">
        <v>370</v>
      </c>
      <c r="O17" s="2">
        <v>500</v>
      </c>
      <c r="P17" s="7">
        <f t="shared" si="0"/>
        <v>30</v>
      </c>
      <c r="Q17" s="5">
        <v>2</v>
      </c>
    </row>
    <row r="18" spans="1:17" x14ac:dyDescent="0.25">
      <c r="A18" s="2">
        <v>17</v>
      </c>
      <c r="B18" s="2">
        <v>2</v>
      </c>
      <c r="C18" s="16">
        <f>SUM('[1]LoadData Case1'!$S$37:$S$39)</f>
        <v>0.39200000000000002</v>
      </c>
      <c r="D18" s="16">
        <f>SUM('[1]LoadData Case1'!$T$37:$T$39)</f>
        <v>0.434</v>
      </c>
      <c r="E18" s="16">
        <f>SUM('[1]LoadData Case1'!$U$37:$U$39)</f>
        <v>0.42599999999999999</v>
      </c>
      <c r="J18" s="2">
        <v>17</v>
      </c>
      <c r="K18" s="2">
        <v>370</v>
      </c>
      <c r="L18" s="2">
        <v>500</v>
      </c>
      <c r="M18" s="2">
        <v>18</v>
      </c>
      <c r="N18" s="2">
        <v>400</v>
      </c>
      <c r="O18" s="2">
        <v>500</v>
      </c>
      <c r="P18" s="7">
        <f t="shared" si="0"/>
        <v>30</v>
      </c>
      <c r="Q18" s="5">
        <v>2</v>
      </c>
    </row>
    <row r="19" spans="1:17" x14ac:dyDescent="0.25">
      <c r="A19" s="2">
        <v>18</v>
      </c>
      <c r="B19" s="2">
        <v>2</v>
      </c>
      <c r="C19" s="16">
        <f>SUM('[1]LoadData Case1'!$S$40:$S$42)</f>
        <v>0.78600000000000003</v>
      </c>
      <c r="D19" s="16">
        <f>SUM('[1]LoadData Case1'!$T$40:$T$42)</f>
        <v>0.41599999999999998</v>
      </c>
      <c r="E19" s="16">
        <f>SUM('[1]LoadData Case1'!$U$40:$U$42)</f>
        <v>0</v>
      </c>
      <c r="F19" s="18" t="s">
        <v>22</v>
      </c>
      <c r="J19" s="5">
        <v>1</v>
      </c>
      <c r="K19" s="2">
        <v>100</v>
      </c>
      <c r="L19" s="2">
        <v>400</v>
      </c>
      <c r="M19" s="2">
        <v>19</v>
      </c>
      <c r="N19" s="2">
        <v>77.25</v>
      </c>
      <c r="O19" s="2">
        <v>401.66</v>
      </c>
      <c r="P19" s="7">
        <f t="shared" si="0"/>
        <v>22.900000000000002</v>
      </c>
      <c r="Q19" s="12">
        <v>3</v>
      </c>
    </row>
    <row r="20" spans="1:17" x14ac:dyDescent="0.25">
      <c r="A20" s="2">
        <v>19</v>
      </c>
      <c r="B20" s="2">
        <v>2</v>
      </c>
      <c r="C20" s="16">
        <f>SUM('[1]LoadData Case1'!$S$43:$S$46)</f>
        <v>14.600000000000001</v>
      </c>
      <c r="D20" s="16">
        <f>SUM('[1]LoadData Case1'!$T$43:$T$46)</f>
        <v>15.900000000000002</v>
      </c>
      <c r="E20" s="16">
        <f>SUM('[1]LoadData Case1'!$U$43:$U$46)</f>
        <v>16.5</v>
      </c>
      <c r="F20" s="17">
        <f>SUM(C20:C39)</f>
        <v>95.62</v>
      </c>
      <c r="G20" s="17">
        <f t="shared" ref="G20:H20" si="1">SUM(D20:D39)</f>
        <v>96.567000000000007</v>
      </c>
      <c r="H20" s="17">
        <f t="shared" si="1"/>
        <v>96.936000000000007</v>
      </c>
      <c r="J20" s="2">
        <v>19</v>
      </c>
      <c r="K20" s="2">
        <v>77.25</v>
      </c>
      <c r="L20" s="2">
        <v>401.66</v>
      </c>
      <c r="M20" s="2">
        <v>20</v>
      </c>
      <c r="N20" s="2">
        <v>29.736999999999998</v>
      </c>
      <c r="O20" s="2">
        <v>402.96</v>
      </c>
      <c r="P20" s="7">
        <f t="shared" si="0"/>
        <v>47.6</v>
      </c>
      <c r="Q20" s="12">
        <v>3</v>
      </c>
    </row>
    <row r="21" spans="1:17" x14ac:dyDescent="0.25">
      <c r="A21" s="2">
        <v>20</v>
      </c>
      <c r="B21" s="2">
        <v>2</v>
      </c>
      <c r="C21" s="16">
        <f>SUM('[1]LoadData Case1'!$S$47)</f>
        <v>0.439</v>
      </c>
      <c r="D21" s="16">
        <f>SUM('[1]LoadData Case1'!$T$47)</f>
        <v>0</v>
      </c>
      <c r="E21" s="16">
        <f>SUM('[1]LoadData Case1'!$U$47)</f>
        <v>0</v>
      </c>
      <c r="F21" s="18" t="s">
        <v>13</v>
      </c>
      <c r="G21" s="17">
        <f>SUM(F20:H20)</f>
        <v>289.12300000000005</v>
      </c>
      <c r="H21" s="18"/>
      <c r="J21" s="2">
        <v>20</v>
      </c>
      <c r="K21" s="2">
        <v>29.736999999999998</v>
      </c>
      <c r="L21" s="2">
        <v>402.96</v>
      </c>
      <c r="M21" s="2">
        <v>21</v>
      </c>
      <c r="N21" s="2">
        <v>27.611000000000001</v>
      </c>
      <c r="O21" s="2">
        <v>374.17700000000002</v>
      </c>
      <c r="P21" s="7">
        <f t="shared" si="0"/>
        <v>28.900000000000002</v>
      </c>
      <c r="Q21" s="12">
        <v>3</v>
      </c>
    </row>
    <row r="22" spans="1:17" x14ac:dyDescent="0.25">
      <c r="A22" s="2">
        <v>21</v>
      </c>
      <c r="B22" s="2">
        <v>2</v>
      </c>
      <c r="C22" s="16">
        <f>SUM('[1]LoadData Case1'!$S$48:$S$49)</f>
        <v>7.2233333333333336</v>
      </c>
      <c r="D22" s="16">
        <f>SUM('[1]LoadData Case1'!$T$48:$T$49)</f>
        <v>7.2233333333333336</v>
      </c>
      <c r="E22" s="16">
        <f>SUM('[1]LoadData Case1'!$U$48:$U$49)</f>
        <v>7.2233333333333336</v>
      </c>
      <c r="F22" s="18" t="s">
        <v>14</v>
      </c>
      <c r="G22" s="18">
        <f>G21*1000/(SQRT(3)*400*0.95)</f>
        <v>439.27695231292688</v>
      </c>
      <c r="H22" s="18"/>
      <c r="J22" s="2">
        <v>21</v>
      </c>
      <c r="K22" s="2">
        <v>27.611000000000001</v>
      </c>
      <c r="L22" s="2">
        <v>374.17700000000002</v>
      </c>
      <c r="M22" s="2">
        <v>22</v>
      </c>
      <c r="N22" s="2">
        <v>25.484999999999999</v>
      </c>
      <c r="O22" s="2">
        <v>345.39499999999998</v>
      </c>
      <c r="P22" s="7">
        <f t="shared" si="0"/>
        <v>28.900000000000002</v>
      </c>
      <c r="Q22" s="12">
        <v>3</v>
      </c>
    </row>
    <row r="23" spans="1:17" x14ac:dyDescent="0.25">
      <c r="A23" s="2">
        <v>22</v>
      </c>
      <c r="B23" s="2">
        <v>2</v>
      </c>
      <c r="C23" s="16">
        <f>SUM('[1]LoadData Case1'!$S$50:$S$51)</f>
        <v>0.49399999999999999</v>
      </c>
      <c r="D23" s="16">
        <f>SUM('[1]LoadData Case1'!$T$50:$T$51)</f>
        <v>0.35699999999999998</v>
      </c>
      <c r="E23" s="16">
        <f>SUM('[1]LoadData Case1'!$U$50:$U$51)</f>
        <v>0</v>
      </c>
      <c r="F23" s="18" t="s">
        <v>15</v>
      </c>
      <c r="G23" s="18">
        <f>G22/0.96</f>
        <v>457.58015865929883</v>
      </c>
      <c r="H23" s="18"/>
      <c r="J23" s="2">
        <v>22</v>
      </c>
      <c r="K23" s="2">
        <v>25.484999999999999</v>
      </c>
      <c r="L23" s="2">
        <v>345.39499999999998</v>
      </c>
      <c r="M23" s="2">
        <v>23</v>
      </c>
      <c r="N23" s="2">
        <v>23.359000000000002</v>
      </c>
      <c r="O23" s="2">
        <v>316.613</v>
      </c>
      <c r="P23" s="7">
        <f t="shared" si="0"/>
        <v>28.900000000000002</v>
      </c>
      <c r="Q23" s="12">
        <v>3</v>
      </c>
    </row>
    <row r="24" spans="1:17" x14ac:dyDescent="0.25">
      <c r="A24" s="2">
        <v>23</v>
      </c>
      <c r="B24" s="2">
        <v>2</v>
      </c>
      <c r="C24" s="16">
        <f>SUM('[1]LoadData Case1'!$S$52:$S$54)</f>
        <v>2.9</v>
      </c>
      <c r="D24" s="16">
        <f>SUM('[1]LoadData Case1'!$T$52:$T$54)</f>
        <v>3.2719999999999998</v>
      </c>
      <c r="E24" s="16">
        <f>SUM('[1]LoadData Case1'!$U$52:$U$54)</f>
        <v>3.2889999999999997</v>
      </c>
      <c r="J24" s="2">
        <v>23</v>
      </c>
      <c r="K24" s="2">
        <v>23.359000000000002</v>
      </c>
      <c r="L24" s="2">
        <v>316.613</v>
      </c>
      <c r="M24" s="2">
        <v>24</v>
      </c>
      <c r="N24" s="2">
        <v>21.233000000000001</v>
      </c>
      <c r="O24" s="2">
        <v>287.83</v>
      </c>
      <c r="P24" s="7">
        <f t="shared" si="0"/>
        <v>28.900000000000002</v>
      </c>
      <c r="Q24" s="12">
        <v>3</v>
      </c>
    </row>
    <row r="25" spans="1:17" x14ac:dyDescent="0.25">
      <c r="A25" s="2">
        <v>24</v>
      </c>
      <c r="B25" s="2">
        <v>2</v>
      </c>
      <c r="C25" s="16">
        <f>SUM('[1]LoadData Case1'!$S$55:$S$57)</f>
        <v>12.432333333333334</v>
      </c>
      <c r="D25" s="16">
        <f>SUM('[1]LoadData Case1'!$T$55:$T$57)</f>
        <v>11.963333333333335</v>
      </c>
      <c r="E25" s="16">
        <f>SUM('[1]LoadData Case1'!$U$55:$U$57)</f>
        <v>11.963333333333335</v>
      </c>
      <c r="J25" s="2">
        <v>24</v>
      </c>
      <c r="K25" s="2">
        <v>21.233000000000001</v>
      </c>
      <c r="L25" s="2">
        <v>287.83</v>
      </c>
      <c r="M25" s="2">
        <v>25</v>
      </c>
      <c r="N25" s="2">
        <v>19.106999999999999</v>
      </c>
      <c r="O25" s="2">
        <v>259.048</v>
      </c>
      <c r="P25" s="7">
        <f t="shared" si="0"/>
        <v>28.900000000000002</v>
      </c>
      <c r="Q25" s="12">
        <v>3</v>
      </c>
    </row>
    <row r="26" spans="1:17" x14ac:dyDescent="0.25">
      <c r="A26" s="2">
        <v>25</v>
      </c>
      <c r="B26" s="2">
        <v>2</v>
      </c>
      <c r="C26" s="16">
        <f>SUM('[1]LoadData Case1'!$S$58:$S$60)</f>
        <v>8.6000000000000014</v>
      </c>
      <c r="D26" s="16">
        <f>SUM('[1]LoadData Case1'!$T$58:$T$60)</f>
        <v>8.6000000000000014</v>
      </c>
      <c r="E26" s="16">
        <f>SUM('[1]LoadData Case1'!$U$58:$U$60)</f>
        <v>9.0510000000000002</v>
      </c>
      <c r="J26" s="2">
        <v>25</v>
      </c>
      <c r="K26" s="2">
        <v>19.106999999999999</v>
      </c>
      <c r="L26" s="2">
        <v>259.048</v>
      </c>
      <c r="M26" s="2">
        <v>26</v>
      </c>
      <c r="N26" s="2">
        <v>16.981000000000002</v>
      </c>
      <c r="O26" s="2">
        <v>230.26599999999999</v>
      </c>
      <c r="P26" s="7">
        <f t="shared" si="0"/>
        <v>28.900000000000002</v>
      </c>
      <c r="Q26" s="12">
        <v>3</v>
      </c>
    </row>
    <row r="27" spans="1:17" x14ac:dyDescent="0.25">
      <c r="A27" s="2">
        <v>26</v>
      </c>
      <c r="B27" s="2">
        <v>2</v>
      </c>
      <c r="C27" s="16">
        <f>SUM('[1]LoadData Case1'!$S$61:$S$65)</f>
        <v>13.5</v>
      </c>
      <c r="D27" s="16">
        <f>SUM('[1]LoadData Case1'!$T$61:$T$65)</f>
        <v>13.954000000000001</v>
      </c>
      <c r="E27" s="16">
        <f>SUM('[1]LoadData Case1'!$U$61:$U$65)</f>
        <v>13.5</v>
      </c>
      <c r="J27" s="2">
        <v>26</v>
      </c>
      <c r="K27" s="2">
        <v>16.981000000000002</v>
      </c>
      <c r="L27" s="2">
        <v>230.26599999999999</v>
      </c>
      <c r="M27" s="2">
        <v>27</v>
      </c>
      <c r="N27" s="2">
        <v>14.855</v>
      </c>
      <c r="O27" s="2">
        <v>201.48400000000001</v>
      </c>
      <c r="P27" s="7">
        <f t="shared" si="0"/>
        <v>28.900000000000002</v>
      </c>
      <c r="Q27" s="12">
        <v>3</v>
      </c>
    </row>
    <row r="28" spans="1:17" x14ac:dyDescent="0.25">
      <c r="A28" s="2">
        <v>27</v>
      </c>
      <c r="B28" s="2">
        <v>2</v>
      </c>
      <c r="C28" s="16">
        <f>SUM('[1]LoadData Case1'!$S$66:$S$67)</f>
        <v>4.3469999999999995</v>
      </c>
      <c r="D28" s="16">
        <f>SUM('[1]LoadData Case1'!$T$66:$T$67)</f>
        <v>4</v>
      </c>
      <c r="E28" s="16">
        <f>SUM('[1]LoadData Case1'!$U$66:$U$67)</f>
        <v>4</v>
      </c>
      <c r="J28" s="2">
        <v>27</v>
      </c>
      <c r="K28" s="2">
        <v>14.855</v>
      </c>
      <c r="L28" s="2">
        <v>201.48400000000001</v>
      </c>
      <c r="M28" s="2">
        <v>28</v>
      </c>
      <c r="N28" s="2">
        <v>12.73</v>
      </c>
      <c r="O28" s="2">
        <v>172.70099999999999</v>
      </c>
      <c r="P28" s="7">
        <f t="shared" si="0"/>
        <v>28.900000000000002</v>
      </c>
      <c r="Q28" s="12">
        <v>3</v>
      </c>
    </row>
    <row r="29" spans="1:17" x14ac:dyDescent="0.25">
      <c r="A29" s="2">
        <v>28</v>
      </c>
      <c r="B29" s="2">
        <v>2</v>
      </c>
      <c r="C29" s="16">
        <f>SUM('[1]LoadData Case1'!$S$68:$S$72)</f>
        <v>4.8319999999999999</v>
      </c>
      <c r="D29" s="16">
        <f>SUM('[1]LoadData Case1'!$T$68:$T$72)</f>
        <v>4.8360000000000003</v>
      </c>
      <c r="E29" s="16">
        <f>SUM('[1]LoadData Case1'!$U$68:$U$72)</f>
        <v>5.2940000000000005</v>
      </c>
      <c r="J29" s="2">
        <v>28</v>
      </c>
      <c r="K29" s="2">
        <v>12.73</v>
      </c>
      <c r="L29" s="2">
        <v>172.70099999999999</v>
      </c>
      <c r="M29" s="2">
        <v>29</v>
      </c>
      <c r="N29" s="2">
        <v>10.603999999999999</v>
      </c>
      <c r="O29" s="2">
        <v>143.91900000000001</v>
      </c>
      <c r="P29" s="7">
        <f t="shared" si="0"/>
        <v>28.900000000000002</v>
      </c>
      <c r="Q29" s="12">
        <v>3</v>
      </c>
    </row>
    <row r="30" spans="1:17" x14ac:dyDescent="0.25">
      <c r="A30" s="2">
        <v>29</v>
      </c>
      <c r="B30" s="2">
        <v>2</v>
      </c>
      <c r="C30" s="16">
        <f>SUM('[1]LoadData Case1'!$S$73:$S$74)</f>
        <v>0.47699999999999998</v>
      </c>
      <c r="D30" s="16">
        <f>SUM('[1]LoadData Case1'!$T$73:$T$74)</f>
        <v>0.36099999999999999</v>
      </c>
      <c r="E30" s="16">
        <f>SUM('[1]LoadData Case1'!$U$73:$U$74)</f>
        <v>0</v>
      </c>
      <c r="J30" s="2">
        <v>29</v>
      </c>
      <c r="K30" s="2">
        <v>10.603999999999999</v>
      </c>
      <c r="L30" s="2">
        <v>143.91900000000001</v>
      </c>
      <c r="M30" s="2">
        <v>30</v>
      </c>
      <c r="N30" s="2">
        <v>8.4779999999999998</v>
      </c>
      <c r="O30" s="2">
        <v>115.137</v>
      </c>
      <c r="P30" s="7">
        <f t="shared" si="0"/>
        <v>28.900000000000002</v>
      </c>
      <c r="Q30" s="12">
        <v>3</v>
      </c>
    </row>
    <row r="31" spans="1:17" x14ac:dyDescent="0.25">
      <c r="A31" s="2">
        <v>30</v>
      </c>
      <c r="B31" s="2">
        <v>2</v>
      </c>
      <c r="C31" s="16">
        <f>SUM('[1]LoadData Case1'!$S$75:$S$76)</f>
        <v>0</v>
      </c>
      <c r="D31" s="16">
        <f>SUM('[1]LoadData Case1'!$T$75:$T$76)</f>
        <v>0.33200000000000002</v>
      </c>
      <c r="E31" s="16">
        <f>SUM('[1]LoadData Case1'!$U$75:$U$76)</f>
        <v>0.42299999999999999</v>
      </c>
      <c r="J31" s="2">
        <v>30</v>
      </c>
      <c r="K31" s="2">
        <v>8.4779999999999998</v>
      </c>
      <c r="L31" s="2">
        <v>115.137</v>
      </c>
      <c r="M31" s="2">
        <v>31</v>
      </c>
      <c r="N31" s="2">
        <v>6.3520000000000003</v>
      </c>
      <c r="O31" s="2">
        <v>86.355000000000004</v>
      </c>
      <c r="P31" s="7">
        <f t="shared" si="0"/>
        <v>28.900000000000002</v>
      </c>
      <c r="Q31" s="12">
        <v>3</v>
      </c>
    </row>
    <row r="32" spans="1:17" x14ac:dyDescent="0.25">
      <c r="A32" s="2">
        <v>31</v>
      </c>
      <c r="B32" s="2">
        <v>2</v>
      </c>
      <c r="C32" s="16">
        <f>SUM('[1]LoadData Case1'!$S$77)</f>
        <v>0.41399999999999998</v>
      </c>
      <c r="D32" s="16">
        <f>SUM('[1]LoadData Case1'!$T$77)</f>
        <v>0</v>
      </c>
      <c r="E32" s="16">
        <f>SUM('[1]LoadData Case1'!$U$77)</f>
        <v>0</v>
      </c>
      <c r="J32" s="2">
        <v>31</v>
      </c>
      <c r="K32" s="2">
        <v>6.3520000000000003</v>
      </c>
      <c r="L32" s="2">
        <v>86.355000000000004</v>
      </c>
      <c r="M32" s="2">
        <v>32</v>
      </c>
      <c r="N32" s="2">
        <v>4.226</v>
      </c>
      <c r="O32" s="2">
        <v>57.572000000000003</v>
      </c>
      <c r="P32" s="7">
        <f t="shared" si="0"/>
        <v>28.900000000000002</v>
      </c>
      <c r="Q32" s="12">
        <v>3</v>
      </c>
    </row>
    <row r="33" spans="1:17" x14ac:dyDescent="0.25">
      <c r="A33" s="2">
        <v>32</v>
      </c>
      <c r="B33" s="2">
        <v>2</v>
      </c>
      <c r="C33" s="16">
        <f>SUM('[1]LoadData Case1'!$S$78:$S$81)</f>
        <v>0.33300000000000002</v>
      </c>
      <c r="D33" s="16">
        <f>SUM('[1]LoadData Case1'!$T$78:$T$81)</f>
        <v>0.81600000000000006</v>
      </c>
      <c r="E33" s="16">
        <f>SUM('[1]LoadData Case1'!$U$78:$U$81)</f>
        <v>0.371</v>
      </c>
      <c r="J33" s="2">
        <v>32</v>
      </c>
      <c r="K33" s="2">
        <v>4.226</v>
      </c>
      <c r="L33" s="2">
        <v>57.572000000000003</v>
      </c>
      <c r="M33" s="2">
        <v>33</v>
      </c>
      <c r="N33" s="2">
        <v>2.1</v>
      </c>
      <c r="O33" s="2">
        <v>28.79</v>
      </c>
      <c r="P33" s="7">
        <f t="shared" si="0"/>
        <v>28.900000000000002</v>
      </c>
      <c r="Q33" s="12">
        <v>3</v>
      </c>
    </row>
    <row r="34" spans="1:17" x14ac:dyDescent="0.25">
      <c r="A34" s="2">
        <v>33</v>
      </c>
      <c r="B34" s="2">
        <v>2</v>
      </c>
      <c r="C34" s="16">
        <f>SUM('[1]LoadData Case1'!$S$82:$S$85)</f>
        <v>0.44500000000000001</v>
      </c>
      <c r="D34" s="16">
        <f>SUM('[1]LoadData Case1'!$T$82:$T$85)</f>
        <v>0.36899999999999999</v>
      </c>
      <c r="E34" s="16">
        <f>SUM('[1]LoadData Case1'!$U$82:$U$85)</f>
        <v>0.73799999999999999</v>
      </c>
      <c r="J34" s="2">
        <v>33</v>
      </c>
      <c r="K34" s="2">
        <v>2.1</v>
      </c>
      <c r="L34" s="2">
        <v>28.79</v>
      </c>
      <c r="M34" s="2">
        <v>34</v>
      </c>
      <c r="N34" s="2">
        <v>61.838000000000001</v>
      </c>
      <c r="O34" s="2">
        <v>28.79</v>
      </c>
      <c r="P34" s="7">
        <f t="shared" si="0"/>
        <v>59.800000000000004</v>
      </c>
      <c r="Q34" s="12">
        <v>3</v>
      </c>
    </row>
    <row r="35" spans="1:17" x14ac:dyDescent="0.25">
      <c r="A35" s="2">
        <v>34</v>
      </c>
      <c r="B35" s="2">
        <v>2</v>
      </c>
      <c r="C35" s="16">
        <f>SUM('[1]LoadData Case1'!$S$86)</f>
        <v>3.3333333333333335</v>
      </c>
      <c r="D35" s="16">
        <f>SUM('[1]LoadData Case1'!$T$86)</f>
        <v>3.3333333333333335</v>
      </c>
      <c r="E35" s="16">
        <f>SUM('[1]LoadData Case1'!$U$86)</f>
        <v>3.3333333333333335</v>
      </c>
      <c r="J35" s="2">
        <v>34</v>
      </c>
      <c r="K35" s="2">
        <v>61.838000000000001</v>
      </c>
      <c r="L35" s="2">
        <v>28.79</v>
      </c>
      <c r="M35" s="2">
        <v>35</v>
      </c>
      <c r="N35" s="2">
        <v>91.706000000000003</v>
      </c>
      <c r="O35" s="2">
        <v>28.79</v>
      </c>
      <c r="P35" s="7">
        <f t="shared" si="0"/>
        <v>29.900000000000002</v>
      </c>
      <c r="Q35" s="12">
        <v>3</v>
      </c>
    </row>
    <row r="36" spans="1:17" x14ac:dyDescent="0.25">
      <c r="A36" s="2">
        <v>35</v>
      </c>
      <c r="B36" s="2">
        <v>2</v>
      </c>
      <c r="C36" s="16">
        <f>SUM('[1]LoadData Case1'!$S$87:$S$88)</f>
        <v>7.9166666666666661</v>
      </c>
      <c r="D36" s="16">
        <f>SUM('[1]LoadData Case1'!$T$87:$T$88)</f>
        <v>7.9166666666666661</v>
      </c>
      <c r="E36" s="16">
        <f>SUM('[1]LoadData Case1'!$U$87:$U$88)</f>
        <v>7.9166666666666661</v>
      </c>
      <c r="J36" s="2">
        <v>35</v>
      </c>
      <c r="K36" s="2">
        <v>91.706000000000003</v>
      </c>
      <c r="L36" s="2">
        <v>28.79</v>
      </c>
      <c r="M36" s="2">
        <v>36</v>
      </c>
      <c r="N36" s="2">
        <v>121.575</v>
      </c>
      <c r="O36" s="2">
        <v>28.79</v>
      </c>
      <c r="P36" s="7">
        <f t="shared" si="0"/>
        <v>29.900000000000002</v>
      </c>
      <c r="Q36" s="12">
        <v>3</v>
      </c>
    </row>
    <row r="37" spans="1:17" x14ac:dyDescent="0.25">
      <c r="A37" s="2">
        <v>36</v>
      </c>
      <c r="B37" s="2">
        <v>2</v>
      </c>
      <c r="C37" s="16">
        <f>SUM('[1]LoadData Case1'!$S$89)</f>
        <v>4.166666666666667</v>
      </c>
      <c r="D37" s="16">
        <f>SUM('[1]LoadData Case1'!$T$89)</f>
        <v>4.166666666666667</v>
      </c>
      <c r="E37" s="16">
        <f>SUM('[1]LoadData Case1'!$U$89)</f>
        <v>4.166666666666667</v>
      </c>
      <c r="J37" s="2">
        <v>36</v>
      </c>
      <c r="K37" s="2">
        <v>121.575</v>
      </c>
      <c r="L37" s="2">
        <v>28.79</v>
      </c>
      <c r="M37" s="2">
        <v>37</v>
      </c>
      <c r="N37" s="2">
        <v>151.44399999999999</v>
      </c>
      <c r="O37" s="2">
        <v>28.79</v>
      </c>
      <c r="P37" s="7">
        <f t="shared" si="0"/>
        <v>29.900000000000002</v>
      </c>
      <c r="Q37" s="12">
        <v>3</v>
      </c>
    </row>
    <row r="38" spans="1:17" x14ac:dyDescent="0.25">
      <c r="A38" s="2">
        <v>37</v>
      </c>
      <c r="B38" s="2">
        <v>2</v>
      </c>
      <c r="C38" s="16">
        <f>SUM('[1]LoadData Case1'!$S$90:$S$91)</f>
        <v>6</v>
      </c>
      <c r="D38" s="16">
        <f>SUM('[1]LoadData Case1'!$T$90:$T$91)</f>
        <v>6</v>
      </c>
      <c r="E38" s="16">
        <f>SUM('[1]LoadData Case1'!$U$90:$U$91)</f>
        <v>6</v>
      </c>
      <c r="J38" s="2">
        <v>37</v>
      </c>
      <c r="K38" s="2">
        <v>151.44399999999999</v>
      </c>
      <c r="L38" s="2">
        <v>28.79</v>
      </c>
      <c r="M38" s="2">
        <v>38</v>
      </c>
      <c r="N38" s="2">
        <v>181.31299999999999</v>
      </c>
      <c r="O38" s="2">
        <v>28.79</v>
      </c>
      <c r="P38" s="7">
        <f t="shared" si="0"/>
        <v>29.900000000000002</v>
      </c>
      <c r="Q38" s="12">
        <v>3</v>
      </c>
    </row>
    <row r="39" spans="1:17" x14ac:dyDescent="0.25">
      <c r="A39" s="2">
        <v>38</v>
      </c>
      <c r="B39" s="2">
        <v>2</v>
      </c>
      <c r="C39" s="16">
        <f>SUM('[1]LoadData Case1'!$S$92)</f>
        <v>3.1666666666666665</v>
      </c>
      <c r="D39" s="16">
        <f>SUM('[1]LoadData Case1'!$T$92)</f>
        <v>3.1666666666666665</v>
      </c>
      <c r="E39" s="16">
        <f>SUM('[1]LoadData Case1'!$U$92)</f>
        <v>3.1666666666666665</v>
      </c>
      <c r="F39" s="1" t="s">
        <v>23</v>
      </c>
      <c r="J39" s="5">
        <v>1</v>
      </c>
      <c r="K39" s="11">
        <v>100</v>
      </c>
      <c r="L39" s="11">
        <v>400</v>
      </c>
      <c r="M39" s="2">
        <v>39</v>
      </c>
      <c r="N39" s="11">
        <v>31.863</v>
      </c>
      <c r="O39" s="11">
        <v>431.74200000000002</v>
      </c>
      <c r="P39" s="7">
        <f>70.4+28.9</f>
        <v>99.300000000000011</v>
      </c>
      <c r="Q39" s="2">
        <v>4</v>
      </c>
    </row>
    <row r="40" spans="1:17" x14ac:dyDescent="0.25">
      <c r="A40" s="2">
        <v>39</v>
      </c>
      <c r="B40" s="2">
        <v>2</v>
      </c>
      <c r="C40" s="16">
        <f>SUM('[1]LoadData Case1'!$S$93:$S$94)</f>
        <v>0</v>
      </c>
      <c r="D40" s="16">
        <f>SUM('[1]LoadData Case1'!$T$93:$T$94)</f>
        <v>0.35899999999999999</v>
      </c>
      <c r="E40" s="16">
        <f>SUM('[1]LoadData Case1'!$U$93:$U$94)</f>
        <v>0.42599999999999999</v>
      </c>
      <c r="F40" s="22">
        <f>SUM(C40:C48)</f>
        <v>4.6950000000000003</v>
      </c>
      <c r="G40" s="22">
        <f t="shared" ref="G40:H40" si="2">SUM(D40:D48)</f>
        <v>6.7279999999999998</v>
      </c>
      <c r="H40" s="22">
        <f t="shared" si="2"/>
        <v>4.5299999999999994</v>
      </c>
      <c r="J40" s="2">
        <v>39</v>
      </c>
      <c r="K40" s="2">
        <v>31.863</v>
      </c>
      <c r="L40" s="2">
        <v>431.74200000000002</v>
      </c>
      <c r="M40" s="2">
        <v>40</v>
      </c>
      <c r="N40" s="2">
        <v>33.988999999999997</v>
      </c>
      <c r="O40" s="2">
        <v>460.524</v>
      </c>
      <c r="P40" s="7">
        <f>ROUNDUP(SQRT((N40-K40)^2 +(O40-L40)^2),1)</f>
        <v>28.900000000000002</v>
      </c>
      <c r="Q40" s="2">
        <v>4</v>
      </c>
    </row>
    <row r="41" spans="1:17" x14ac:dyDescent="0.25">
      <c r="A41" s="2">
        <v>40</v>
      </c>
      <c r="B41" s="2">
        <v>2</v>
      </c>
      <c r="C41" s="16">
        <f>SUM('[1]LoadData Case1'!$S$95)</f>
        <v>0</v>
      </c>
      <c r="D41" s="16">
        <f>SUM('[1]LoadData Case1'!$T$95)</f>
        <v>2.4</v>
      </c>
      <c r="E41" s="16">
        <f>SUM('[1]LoadData Case1'!$U$95)</f>
        <v>0</v>
      </c>
      <c r="F41" s="23" t="s">
        <v>13</v>
      </c>
      <c r="G41" s="22">
        <f>SUM(F40:H40)</f>
        <v>15.952999999999999</v>
      </c>
      <c r="H41" s="23"/>
      <c r="J41" s="2">
        <v>40</v>
      </c>
      <c r="K41" s="2">
        <v>33.988999999999997</v>
      </c>
      <c r="L41" s="2">
        <v>460.524</v>
      </c>
      <c r="M41" s="2">
        <v>41</v>
      </c>
      <c r="N41" s="2">
        <v>36.115000000000002</v>
      </c>
      <c r="O41" s="2">
        <v>489.30599999999998</v>
      </c>
      <c r="P41" s="7">
        <f t="shared" ref="P41:P47" si="3">ROUNDUP(SQRT((N41-K41)^2 +(O41-L41)^2),1)</f>
        <v>28.900000000000002</v>
      </c>
      <c r="Q41" s="2">
        <v>4</v>
      </c>
    </row>
    <row r="42" spans="1:17" x14ac:dyDescent="0.25">
      <c r="A42" s="2">
        <v>41</v>
      </c>
      <c r="B42" s="2">
        <v>2</v>
      </c>
      <c r="C42" s="16">
        <f>SUM('[1]LoadData Case1'!$S$96:$S$99)</f>
        <v>1.1000000000000001</v>
      </c>
      <c r="D42" s="16">
        <f>SUM('[1]LoadData Case1'!$T$96:$T$99)</f>
        <v>1.5249999999999999</v>
      </c>
      <c r="E42" s="16">
        <f>SUM('[1]LoadData Case1'!$U$96:$U$99)</f>
        <v>0</v>
      </c>
      <c r="F42" s="23" t="s">
        <v>14</v>
      </c>
      <c r="G42" s="23">
        <f>G41*1000/(SQRT(3)*400*0.95)</f>
        <v>24.238075906268687</v>
      </c>
      <c r="H42" s="23"/>
      <c r="J42" s="2">
        <v>41</v>
      </c>
      <c r="K42" s="2">
        <v>36.115000000000002</v>
      </c>
      <c r="L42" s="2">
        <v>489.30599999999998</v>
      </c>
      <c r="M42" s="2">
        <v>42</v>
      </c>
      <c r="N42" s="2">
        <v>38.24</v>
      </c>
      <c r="O42" s="2">
        <v>518.08900000000006</v>
      </c>
      <c r="P42" s="7">
        <f t="shared" si="3"/>
        <v>28.900000000000002</v>
      </c>
      <c r="Q42" s="2">
        <v>4</v>
      </c>
    </row>
    <row r="43" spans="1:17" x14ac:dyDescent="0.25">
      <c r="A43" s="2">
        <v>42</v>
      </c>
      <c r="B43" s="2">
        <v>2</v>
      </c>
      <c r="C43" s="16">
        <f>SUM('[1]LoadData Case1'!$S$100:$S$103)</f>
        <v>0</v>
      </c>
      <c r="D43" s="16">
        <f>SUM('[1]LoadData Case1'!$T$100:$T$103)</f>
        <v>0.85199999999999998</v>
      </c>
      <c r="E43" s="16">
        <f>SUM('[1]LoadData Case1'!$U$100:$U$103)</f>
        <v>2.1579999999999999</v>
      </c>
      <c r="F43" s="23" t="s">
        <v>15</v>
      </c>
      <c r="G43" s="23">
        <f>G42/0.96</f>
        <v>25.247995735696549</v>
      </c>
      <c r="H43" s="23"/>
      <c r="J43" s="2">
        <v>42</v>
      </c>
      <c r="K43" s="2">
        <v>38.24</v>
      </c>
      <c r="L43" s="2">
        <v>518.08900000000006</v>
      </c>
      <c r="M43" s="2">
        <v>43</v>
      </c>
      <c r="N43" s="2">
        <v>40.366</v>
      </c>
      <c r="O43" s="2">
        <v>546.87099999999998</v>
      </c>
      <c r="P43" s="7">
        <f t="shared" si="3"/>
        <v>28.900000000000002</v>
      </c>
      <c r="Q43" s="2">
        <v>4</v>
      </c>
    </row>
    <row r="44" spans="1:17" x14ac:dyDescent="0.25">
      <c r="A44" s="2">
        <v>43</v>
      </c>
      <c r="B44" s="2">
        <v>2</v>
      </c>
      <c r="C44" s="16">
        <f>SUM('[1]LoadData Case1'!$S$104:$S$106)</f>
        <v>3.1579999999999999</v>
      </c>
      <c r="D44" s="16">
        <f>SUM('[1]LoadData Case1'!$T$104:$T$106)</f>
        <v>0</v>
      </c>
      <c r="E44" s="16">
        <f>SUM('[1]LoadData Case1'!$U$104:$U$106)</f>
        <v>0.36399999999999999</v>
      </c>
      <c r="J44" s="2">
        <v>43</v>
      </c>
      <c r="K44" s="2">
        <v>40.366</v>
      </c>
      <c r="L44" s="2">
        <v>546.87099999999998</v>
      </c>
      <c r="M44" s="2">
        <v>44</v>
      </c>
      <c r="N44" s="2">
        <v>42.491999999999997</v>
      </c>
      <c r="O44" s="2">
        <v>575.65300000000002</v>
      </c>
      <c r="P44" s="7">
        <f t="shared" si="3"/>
        <v>28.900000000000002</v>
      </c>
      <c r="Q44" s="2">
        <v>4</v>
      </c>
    </row>
    <row r="45" spans="1:17" x14ac:dyDescent="0.25">
      <c r="A45" s="2">
        <v>44</v>
      </c>
      <c r="B45" s="2">
        <v>2</v>
      </c>
      <c r="C45" s="16">
        <f>SUM('[1]LoadData Case1'!$S$107:$S$109)</f>
        <v>0</v>
      </c>
      <c r="D45" s="16">
        <f>SUM('[1]LoadData Case1'!$T$107:$T$109)</f>
        <v>0.501</v>
      </c>
      <c r="E45" s="16">
        <f>SUM('[1]LoadData Case1'!$U$107:$U$109)</f>
        <v>0.748</v>
      </c>
      <c r="J45" s="2">
        <v>44</v>
      </c>
      <c r="K45" s="2">
        <v>42.491999999999997</v>
      </c>
      <c r="L45" s="2">
        <v>575.65300000000002</v>
      </c>
      <c r="M45" s="2">
        <v>45</v>
      </c>
      <c r="N45" s="2">
        <v>44.618000000000002</v>
      </c>
      <c r="O45" s="2">
        <v>604.43499999999995</v>
      </c>
      <c r="P45" s="7">
        <f t="shared" si="3"/>
        <v>28.900000000000002</v>
      </c>
      <c r="Q45" s="2">
        <v>4</v>
      </c>
    </row>
    <row r="46" spans="1:17" x14ac:dyDescent="0.25">
      <c r="A46" s="2">
        <v>45</v>
      </c>
      <c r="B46" s="2">
        <v>2</v>
      </c>
      <c r="C46" s="16">
        <f>SUM('[1]LoadData Case1'!$S$110)</f>
        <v>0</v>
      </c>
      <c r="D46" s="16">
        <f>SUM('[1]LoadData Case1'!$T$110)</f>
        <v>0</v>
      </c>
      <c r="E46" s="16">
        <f>SUM('[1]LoadData Case1'!$U$110)</f>
        <v>0.36899999999999999</v>
      </c>
      <c r="J46" s="2">
        <v>45</v>
      </c>
      <c r="K46" s="2">
        <v>44.618000000000002</v>
      </c>
      <c r="L46" s="2">
        <v>604.43499999999995</v>
      </c>
      <c r="M46" s="2">
        <v>46</v>
      </c>
      <c r="N46" s="2">
        <v>46.744</v>
      </c>
      <c r="O46" s="2">
        <v>633.21799999999996</v>
      </c>
      <c r="P46" s="7">
        <f t="shared" si="3"/>
        <v>28.900000000000002</v>
      </c>
      <c r="Q46" s="2">
        <v>4</v>
      </c>
    </row>
    <row r="47" spans="1:17" x14ac:dyDescent="0.25">
      <c r="A47" s="2">
        <v>46</v>
      </c>
      <c r="B47" s="2">
        <v>2</v>
      </c>
      <c r="C47" s="16">
        <f>SUM('[1]LoadData Case1'!$S$111:$S$113)</f>
        <v>0.437</v>
      </c>
      <c r="D47" s="16">
        <f>SUM('[1]LoadData Case1'!$T$111:$T$113)</f>
        <v>0.66100000000000003</v>
      </c>
      <c r="E47" s="16">
        <f>SUM('[1]LoadData Case1'!$U$111:$U$113)</f>
        <v>0</v>
      </c>
      <c r="J47" s="2">
        <v>46</v>
      </c>
      <c r="K47" s="2">
        <v>46.744</v>
      </c>
      <c r="L47" s="2">
        <v>633.21799999999996</v>
      </c>
      <c r="M47" s="2">
        <v>47</v>
      </c>
      <c r="N47" s="2">
        <v>48.87</v>
      </c>
      <c r="O47" s="2">
        <v>662</v>
      </c>
      <c r="P47" s="7">
        <f t="shared" si="3"/>
        <v>28.900000000000002</v>
      </c>
      <c r="Q47" s="2">
        <v>4</v>
      </c>
    </row>
    <row r="48" spans="1:17" x14ac:dyDescent="0.25">
      <c r="A48" s="2">
        <v>47</v>
      </c>
      <c r="B48" s="2">
        <v>2</v>
      </c>
      <c r="C48" s="16">
        <f>SUM('[1]LoadData Case1'!$S$114:$S$115)</f>
        <v>0</v>
      </c>
      <c r="D48" s="16">
        <f>SUM('[1]LoadData Case1'!$T$114:$T$115)</f>
        <v>0.43</v>
      </c>
      <c r="E48" s="16">
        <f>SUM('[1]LoadData Case1'!$U$114:$U$115)</f>
        <v>0.46500000000000002</v>
      </c>
      <c r="P48" s="1"/>
    </row>
    <row r="51" spans="4:4" x14ac:dyDescent="0.25">
      <c r="D51" s="22"/>
    </row>
    <row r="52" spans="4:4" x14ac:dyDescent="0.25">
      <c r="D52" s="23"/>
    </row>
    <row r="53" spans="4:4" x14ac:dyDescent="0.25">
      <c r="D53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202F5-FA0A-4CDF-AC77-DE15E1BB40A1}">
  <dimension ref="A1:Q48"/>
  <sheetViews>
    <sheetView tabSelected="1" workbookViewId="0">
      <selection activeCell="E5" sqref="E5"/>
    </sheetView>
  </sheetViews>
  <sheetFormatPr defaultRowHeight="15.75" x14ac:dyDescent="0.25"/>
  <cols>
    <col min="1" max="2" width="9.140625" style="1"/>
    <col min="3" max="8" width="10" style="1" customWidth="1"/>
    <col min="10" max="10" width="9.140625" style="9"/>
    <col min="11" max="11" width="8.85546875" style="9" customWidth="1"/>
    <col min="12" max="12" width="9" style="9" customWidth="1"/>
    <col min="13" max="13" width="9.140625" style="9"/>
    <col min="14" max="14" width="8.5703125" style="9" customWidth="1"/>
    <col min="15" max="15" width="8.42578125" style="9" customWidth="1"/>
    <col min="16" max="16" width="10.7109375" style="9" customWidth="1"/>
    <col min="17" max="17" width="10.42578125" style="1" customWidth="1"/>
  </cols>
  <sheetData>
    <row r="1" spans="1:17" x14ac:dyDescent="0.25">
      <c r="A1" s="3" t="s">
        <v>0</v>
      </c>
      <c r="B1" s="3" t="s">
        <v>1</v>
      </c>
      <c r="C1" s="3" t="s">
        <v>10</v>
      </c>
      <c r="D1" s="3" t="s">
        <v>11</v>
      </c>
      <c r="E1" s="3" t="s">
        <v>12</v>
      </c>
      <c r="F1" s="15"/>
      <c r="G1" s="15"/>
      <c r="H1" s="15"/>
      <c r="J1" s="6" t="s">
        <v>2</v>
      </c>
      <c r="K1" s="6" t="s">
        <v>5</v>
      </c>
      <c r="L1" s="6" t="s">
        <v>6</v>
      </c>
      <c r="M1" s="6" t="s">
        <v>3</v>
      </c>
      <c r="N1" s="6" t="s">
        <v>7</v>
      </c>
      <c r="O1" s="6" t="s">
        <v>8</v>
      </c>
      <c r="P1" s="6" t="s">
        <v>4</v>
      </c>
      <c r="Q1" s="3" t="s">
        <v>9</v>
      </c>
    </row>
    <row r="2" spans="1:17" x14ac:dyDescent="0.25">
      <c r="A2" s="2">
        <v>1</v>
      </c>
      <c r="B2" s="2">
        <v>1</v>
      </c>
      <c r="C2" s="2">
        <v>0</v>
      </c>
      <c r="D2" s="2">
        <v>0</v>
      </c>
      <c r="E2" s="2">
        <v>0</v>
      </c>
      <c r="J2" s="13">
        <v>1</v>
      </c>
      <c r="K2" s="7">
        <v>100</v>
      </c>
      <c r="L2" s="7">
        <v>400</v>
      </c>
      <c r="M2" s="7">
        <v>2</v>
      </c>
      <c r="N2" s="2">
        <v>178.4</v>
      </c>
      <c r="O2" s="2">
        <v>400.4</v>
      </c>
      <c r="P2" s="7">
        <f>ROUNDUP(SQRT((N2-K2)^2 + (O2-L2)^2),1)</f>
        <v>78.5</v>
      </c>
      <c r="Q2" s="8">
        <v>1</v>
      </c>
    </row>
    <row r="3" spans="1:17" x14ac:dyDescent="0.25">
      <c r="A3" s="2">
        <v>2</v>
      </c>
      <c r="B3" s="2">
        <v>2</v>
      </c>
      <c r="C3" s="16">
        <f>SUM('[1]LoadData Case2'!$S$2:$S$9)</f>
        <v>1.8</v>
      </c>
      <c r="D3" s="16">
        <f>SUM('[1]LoadData Case2'!$T$3:$T$9)</f>
        <v>4.3000000000000007</v>
      </c>
      <c r="E3" s="16">
        <f>SUM('[1]LoadData Case2'!$U$2:$U$9)</f>
        <v>5.2640000000000002</v>
      </c>
      <c r="F3" s="24"/>
      <c r="G3" s="24"/>
      <c r="H3" s="24"/>
      <c r="J3" s="13">
        <v>1</v>
      </c>
      <c r="K3" s="7">
        <v>100</v>
      </c>
      <c r="L3" s="7">
        <v>400</v>
      </c>
      <c r="M3" s="7">
        <v>3</v>
      </c>
      <c r="N3" s="7">
        <v>100.25</v>
      </c>
      <c r="O3" s="7">
        <v>475.25</v>
      </c>
      <c r="P3" s="7">
        <f>ROUNDUP(SQRT((N3-K3)^2 + (O3-L3)^2),1)</f>
        <v>75.3</v>
      </c>
      <c r="Q3" s="5">
        <v>2</v>
      </c>
    </row>
    <row r="4" spans="1:17" x14ac:dyDescent="0.25">
      <c r="A4" s="2">
        <v>3</v>
      </c>
      <c r="B4" s="2">
        <v>2</v>
      </c>
      <c r="C4" s="16">
        <f>SUM('[1]LoadData Case2'!$S$10:$S$19)</f>
        <v>9.2086000000000006</v>
      </c>
      <c r="D4" s="16">
        <f>SUM('[1]LoadData Case2'!$T$10:$T$19)</f>
        <v>5.4889999999999999</v>
      </c>
      <c r="E4" s="16">
        <f>SUM('[1]LoadData Case2'!$U$10:$U$19)</f>
        <v>1.6890000000000001</v>
      </c>
      <c r="F4" s="24"/>
      <c r="G4" s="24"/>
      <c r="H4" s="24"/>
      <c r="J4" s="7">
        <v>3</v>
      </c>
      <c r="K4" s="14">
        <v>100.25</v>
      </c>
      <c r="L4" s="14">
        <v>475.25</v>
      </c>
      <c r="M4" s="7">
        <v>4</v>
      </c>
      <c r="N4" s="14">
        <v>160</v>
      </c>
      <c r="O4" s="14">
        <v>500</v>
      </c>
      <c r="P4" s="7">
        <f>24.8+60</f>
        <v>84.8</v>
      </c>
      <c r="Q4" s="5">
        <v>2</v>
      </c>
    </row>
    <row r="5" spans="1:17" x14ac:dyDescent="0.25">
      <c r="A5" s="2">
        <v>4</v>
      </c>
      <c r="B5" s="2">
        <v>2</v>
      </c>
      <c r="C5" s="16">
        <f>SUM('[1]LoadData Case2'!$S$20:$S$24)</f>
        <v>0.38200000000000001</v>
      </c>
      <c r="D5" s="16">
        <f>SUM('[1]LoadData Case2'!$T$20:$T$24)</f>
        <v>1.5</v>
      </c>
      <c r="E5" s="16">
        <f>SUM('[1]LoadData Case2'!$U$20:$U$24)</f>
        <v>4.9819999999999993</v>
      </c>
      <c r="F5" s="24"/>
      <c r="G5" s="24"/>
      <c r="H5" s="24"/>
      <c r="J5" s="7">
        <v>4</v>
      </c>
      <c r="K5" s="7">
        <v>160</v>
      </c>
      <c r="L5" s="7">
        <v>500</v>
      </c>
      <c r="M5" s="7">
        <v>5</v>
      </c>
      <c r="N5" s="7">
        <v>190</v>
      </c>
      <c r="O5" s="7">
        <v>500</v>
      </c>
      <c r="P5" s="7">
        <f t="shared" ref="P5:P14" si="0">ROUNDUP(SQRT((N5-K5)^2 + (O5-L5)^2),1)</f>
        <v>30</v>
      </c>
      <c r="Q5" s="5">
        <v>2</v>
      </c>
    </row>
    <row r="6" spans="1:17" x14ac:dyDescent="0.25">
      <c r="A6" s="2">
        <v>5</v>
      </c>
      <c r="B6" s="2">
        <v>2</v>
      </c>
      <c r="C6" s="16">
        <f>SUM('[1]LoadData Case2'!$S$25:$S$28)</f>
        <v>4.9333333333333336</v>
      </c>
      <c r="D6" s="16">
        <f>SUM('[1]LoadData Case2'!$T$25:$T$28)</f>
        <v>2.1133333333333333</v>
      </c>
      <c r="E6" s="16">
        <f>SUM('[1]LoadData Case2'!$U$25:$U$28)</f>
        <v>0.83333333333333337</v>
      </c>
      <c r="F6" s="24"/>
      <c r="G6" s="24"/>
      <c r="H6" s="24"/>
      <c r="J6" s="7">
        <v>5</v>
      </c>
      <c r="K6" s="7">
        <v>190</v>
      </c>
      <c r="L6" s="7">
        <v>500</v>
      </c>
      <c r="M6" s="7">
        <v>6</v>
      </c>
      <c r="N6" s="7">
        <v>280</v>
      </c>
      <c r="O6" s="7">
        <v>500</v>
      </c>
      <c r="P6" s="7">
        <f t="shared" si="0"/>
        <v>90</v>
      </c>
      <c r="Q6" s="5">
        <v>2</v>
      </c>
    </row>
    <row r="7" spans="1:17" x14ac:dyDescent="0.25">
      <c r="A7" s="2">
        <v>6</v>
      </c>
      <c r="B7" s="2">
        <v>2</v>
      </c>
      <c r="C7" s="16">
        <f>SUM('[1]LoadData Case2'!$S$29:$S$35)</f>
        <v>3.7149999999999999</v>
      </c>
      <c r="D7" s="16">
        <f>SUM('[1]LoadData Case2'!$T$29:$T$35)</f>
        <v>4.7</v>
      </c>
      <c r="E7" s="16">
        <f>SUM('[1]LoadData Case2'!$U$29:$U$35)</f>
        <v>3.117</v>
      </c>
      <c r="F7" s="24"/>
      <c r="G7" s="24"/>
      <c r="H7" s="24"/>
      <c r="J7" s="7">
        <v>6</v>
      </c>
      <c r="K7" s="7">
        <v>280</v>
      </c>
      <c r="L7" s="7">
        <v>500</v>
      </c>
      <c r="M7" s="7">
        <v>7</v>
      </c>
      <c r="N7" s="7">
        <v>370</v>
      </c>
      <c r="O7" s="7">
        <v>500</v>
      </c>
      <c r="P7" s="7">
        <f t="shared" si="0"/>
        <v>90</v>
      </c>
      <c r="Q7" s="5">
        <v>2</v>
      </c>
    </row>
    <row r="8" spans="1:17" x14ac:dyDescent="0.25">
      <c r="A8" s="2">
        <v>7</v>
      </c>
      <c r="B8" s="2">
        <v>2</v>
      </c>
      <c r="C8" s="16">
        <f>SUM('[1]LoadData Case2'!$S$36:$S$41)</f>
        <v>0.39200000000000002</v>
      </c>
      <c r="D8" s="16">
        <f>SUM('[1]LoadData Case2'!$T$36:$T$41)</f>
        <v>0.90700000000000003</v>
      </c>
      <c r="E8" s="16">
        <f>SUM('[1]LoadData Case2'!$U$36:$U$41)</f>
        <v>2.9370000000000003</v>
      </c>
      <c r="F8" s="24"/>
      <c r="G8" s="24"/>
      <c r="H8" s="24"/>
      <c r="J8" s="7">
        <v>7</v>
      </c>
      <c r="K8" s="7">
        <v>370</v>
      </c>
      <c r="L8" s="7">
        <v>500</v>
      </c>
      <c r="M8" s="7">
        <v>8</v>
      </c>
      <c r="N8" s="7">
        <v>400</v>
      </c>
      <c r="O8" s="7">
        <v>500</v>
      </c>
      <c r="P8" s="7">
        <f t="shared" si="0"/>
        <v>30</v>
      </c>
      <c r="Q8" s="5">
        <v>2</v>
      </c>
    </row>
    <row r="9" spans="1:17" x14ac:dyDescent="0.25">
      <c r="A9" s="2">
        <v>8</v>
      </c>
      <c r="B9" s="2">
        <v>2</v>
      </c>
      <c r="C9" s="16">
        <f>SUM('[1]LoadData Case2'!$S$42:$S$44)</f>
        <v>0.78600000000000003</v>
      </c>
      <c r="D9" s="16">
        <f>SUM('[1]LoadData Case2'!$T$42:$T$44)</f>
        <v>0.41599999999999998</v>
      </c>
      <c r="E9" s="16">
        <f>SUM('[1]LoadData Case2'!$U$42:$U$44)</f>
        <v>0</v>
      </c>
      <c r="F9" s="24"/>
      <c r="G9" s="24"/>
      <c r="H9" s="24"/>
      <c r="J9" s="13">
        <v>1</v>
      </c>
      <c r="K9" s="14">
        <v>100</v>
      </c>
      <c r="L9" s="14">
        <v>400</v>
      </c>
      <c r="M9" s="7">
        <v>9</v>
      </c>
      <c r="N9" s="14">
        <v>27.611000000000001</v>
      </c>
      <c r="O9" s="14">
        <v>374.17700000000002</v>
      </c>
      <c r="P9" s="7">
        <f>70.4+28.9</f>
        <v>99.300000000000011</v>
      </c>
      <c r="Q9" s="12">
        <v>3</v>
      </c>
    </row>
    <row r="10" spans="1:17" x14ac:dyDescent="0.25">
      <c r="A10" s="2">
        <v>9</v>
      </c>
      <c r="B10" s="2">
        <v>2</v>
      </c>
      <c r="C10" s="16">
        <f>SUM('[1]LoadData Case2'!$S$45:$S$57)</f>
        <v>22.756333333333338</v>
      </c>
      <c r="D10" s="16">
        <f>SUM('[1]LoadData Case2'!$T$45:$T$57)</f>
        <v>24.211333333333332</v>
      </c>
      <c r="E10" s="16">
        <f>SUM('[1]LoadData Case2'!$U$45:$U$57)</f>
        <v>24.538333333333334</v>
      </c>
      <c r="F10" s="24"/>
      <c r="G10" s="24"/>
      <c r="H10" s="24"/>
      <c r="J10" s="7">
        <v>9</v>
      </c>
      <c r="K10" s="7">
        <v>27.611000000000001</v>
      </c>
      <c r="L10" s="7">
        <v>374.17700000000002</v>
      </c>
      <c r="M10" s="7">
        <v>10</v>
      </c>
      <c r="N10" s="7">
        <v>16.981000000000002</v>
      </c>
      <c r="O10" s="7">
        <v>230.26599999999999</v>
      </c>
      <c r="P10" s="7">
        <f t="shared" si="0"/>
        <v>144.4</v>
      </c>
      <c r="Q10" s="12">
        <v>3</v>
      </c>
    </row>
    <row r="11" spans="1:17" x14ac:dyDescent="0.25">
      <c r="A11" s="2">
        <v>10</v>
      </c>
      <c r="B11" s="2">
        <v>2</v>
      </c>
      <c r="C11" s="16">
        <f>SUM('[1]LoadData Case2'!$S$58:$S$73)</f>
        <v>46.611333333333334</v>
      </c>
      <c r="D11" s="16">
        <f>SUM('[1]LoadData Case2'!$T$58:$T$73)</f>
        <v>45.917333333333332</v>
      </c>
      <c r="E11" s="16">
        <f>SUM('[1]LoadData Case2'!$U$58:$U$73)</f>
        <v>45.914333333333332</v>
      </c>
      <c r="F11" s="24"/>
      <c r="G11" s="24"/>
      <c r="H11" s="24"/>
      <c r="J11" s="7">
        <v>10</v>
      </c>
      <c r="K11" s="7">
        <v>16.981000000000002</v>
      </c>
      <c r="L11" s="7">
        <v>230.26599999999999</v>
      </c>
      <c r="M11" s="7">
        <v>11</v>
      </c>
      <c r="N11" s="7">
        <v>6.3520000000000003</v>
      </c>
      <c r="O11" s="7">
        <v>86.355000000000004</v>
      </c>
      <c r="P11" s="7">
        <f t="shared" si="0"/>
        <v>144.4</v>
      </c>
      <c r="Q11" s="12">
        <v>3</v>
      </c>
    </row>
    <row r="12" spans="1:17" x14ac:dyDescent="0.25">
      <c r="A12" s="2">
        <v>11</v>
      </c>
      <c r="B12" s="2">
        <v>2</v>
      </c>
      <c r="C12" s="16">
        <f>SUM('[1]LoadData Case2'!$S$74:$S$89)</f>
        <v>1.669</v>
      </c>
      <c r="D12" s="16">
        <f>SUM('[1]LoadData Case2'!$T$74:$T$89)</f>
        <v>2.214</v>
      </c>
      <c r="E12" s="16">
        <f>SUM('[1]LoadData Case2'!$U$74:$U$89)</f>
        <v>2.3260000000000001</v>
      </c>
      <c r="F12" s="24"/>
      <c r="G12" s="24"/>
      <c r="H12" s="24"/>
      <c r="J12" s="7">
        <v>11</v>
      </c>
      <c r="K12" s="14">
        <v>6.3520000000000003</v>
      </c>
      <c r="L12" s="14">
        <v>86.355000000000004</v>
      </c>
      <c r="M12" s="7">
        <v>12</v>
      </c>
      <c r="N12" s="11">
        <v>121.575</v>
      </c>
      <c r="O12" s="11">
        <v>28.76</v>
      </c>
      <c r="P12" s="7">
        <f>57.8+119.5</f>
        <v>177.3</v>
      </c>
      <c r="Q12" s="12">
        <v>3</v>
      </c>
    </row>
    <row r="13" spans="1:17" x14ac:dyDescent="0.25">
      <c r="A13" s="2">
        <v>12</v>
      </c>
      <c r="B13" s="2">
        <v>2</v>
      </c>
      <c r="C13" s="16">
        <f>SUM('[1]LoadData Case2'!$S$90:$S$96)</f>
        <v>24.583333333333336</v>
      </c>
      <c r="D13" s="16">
        <f>SUM('[1]LoadData Case2'!$T$90:$T$96)</f>
        <v>24.583333333333336</v>
      </c>
      <c r="E13" s="16">
        <f>SUM('[1]LoadData Case2'!$U$90:$U$96)</f>
        <v>24.583333333333336</v>
      </c>
      <c r="F13" s="24"/>
      <c r="G13" s="24"/>
      <c r="H13" s="24"/>
      <c r="J13" s="13">
        <v>1</v>
      </c>
      <c r="K13" s="14">
        <v>100</v>
      </c>
      <c r="L13" s="14">
        <v>400</v>
      </c>
      <c r="M13" s="7">
        <v>13</v>
      </c>
      <c r="N13" s="14">
        <v>38.24</v>
      </c>
      <c r="O13" s="14">
        <v>518.08900000000006</v>
      </c>
      <c r="P13" s="7">
        <f>70.4+115.5</f>
        <v>185.9</v>
      </c>
      <c r="Q13" s="4">
        <v>4</v>
      </c>
    </row>
    <row r="14" spans="1:17" x14ac:dyDescent="0.25">
      <c r="A14" s="2">
        <v>13</v>
      </c>
      <c r="B14" s="2">
        <v>2</v>
      </c>
      <c r="C14" s="16">
        <f>SUM('[1]LoadData Case2'!$S$97:$S$109)</f>
        <v>3.1579999999999999</v>
      </c>
      <c r="D14" s="16">
        <f>SUM('[1]LoadData Case2'!$T$97:$T$109)</f>
        <v>2.8780000000000001</v>
      </c>
      <c r="E14" s="16">
        <f>SUM('[1]LoadData Case2'!$U$97:$U$109)</f>
        <v>3.27</v>
      </c>
      <c r="F14" s="24"/>
      <c r="G14" s="24"/>
      <c r="H14" s="24"/>
      <c r="J14" s="7">
        <v>13</v>
      </c>
      <c r="K14" s="7">
        <v>38.24</v>
      </c>
      <c r="L14" s="7">
        <v>518.08900000000006</v>
      </c>
      <c r="M14" s="7">
        <v>14</v>
      </c>
      <c r="N14" s="7">
        <v>46.744</v>
      </c>
      <c r="O14" s="7">
        <v>633.21799999999996</v>
      </c>
      <c r="P14" s="7">
        <f t="shared" si="0"/>
        <v>115.5</v>
      </c>
      <c r="Q14" s="4">
        <v>4</v>
      </c>
    </row>
    <row r="15" spans="1:17" x14ac:dyDescent="0.25">
      <c r="A15" s="2">
        <v>14</v>
      </c>
      <c r="B15" s="2">
        <v>2</v>
      </c>
      <c r="C15" s="16">
        <f>SUM('[1]LoadData Case2'!$S$110:$S$115)</f>
        <v>0.437</v>
      </c>
      <c r="D15" s="16">
        <f>SUM('[1]LoadData Case2'!$T$110:$T$115)</f>
        <v>1.091</v>
      </c>
      <c r="E15" s="16">
        <f>SUM('[1]LoadData Case2'!$U$110:$U$115)</f>
        <v>0.83400000000000007</v>
      </c>
      <c r="F15" s="24"/>
      <c r="G15" s="24"/>
      <c r="H15" s="24"/>
      <c r="Q15"/>
    </row>
    <row r="16" spans="1:17" x14ac:dyDescent="0.25">
      <c r="A16"/>
      <c r="B16"/>
      <c r="C16"/>
      <c r="D16"/>
      <c r="E16"/>
      <c r="F16" s="27" t="s">
        <v>16</v>
      </c>
      <c r="G16" s="27"/>
      <c r="H16" s="27"/>
      <c r="Q16"/>
    </row>
    <row r="17" spans="1:17" x14ac:dyDescent="0.25">
      <c r="A17"/>
      <c r="B17"/>
      <c r="F17" s="19">
        <f>SUM(C2:C3)</f>
        <v>1.8</v>
      </c>
      <c r="G17" s="19">
        <f t="shared" ref="G17:H17" si="1">SUM(D2:D3)</f>
        <v>4.3000000000000007</v>
      </c>
      <c r="H17" s="19">
        <f t="shared" si="1"/>
        <v>5.2640000000000002</v>
      </c>
      <c r="Q17"/>
    </row>
    <row r="18" spans="1:17" x14ac:dyDescent="0.25">
      <c r="A18"/>
      <c r="B18"/>
      <c r="C18"/>
      <c r="D18"/>
      <c r="E18"/>
      <c r="F18" s="25" t="s">
        <v>13</v>
      </c>
      <c r="G18" s="25">
        <f>SUM(F17:H17)</f>
        <v>11.364000000000001</v>
      </c>
      <c r="H18" s="25"/>
      <c r="Q18"/>
    </row>
    <row r="19" spans="1:17" x14ac:dyDescent="0.25">
      <c r="A19"/>
      <c r="B19"/>
      <c r="C19"/>
      <c r="D19"/>
      <c r="E19"/>
      <c r="F19" s="25" t="s">
        <v>14</v>
      </c>
      <c r="G19" s="25">
        <f>G18*1000/(SQRT(3)*400*0.95)</f>
        <v>17.265811734397126</v>
      </c>
      <c r="H19" s="25"/>
      <c r="Q19"/>
    </row>
    <row r="20" spans="1:17" x14ac:dyDescent="0.25">
      <c r="A20"/>
      <c r="B20"/>
      <c r="C20"/>
      <c r="D20"/>
      <c r="E20"/>
      <c r="F20" s="25" t="s">
        <v>15</v>
      </c>
      <c r="G20" s="25">
        <f>G19/0.96</f>
        <v>17.985220556663673</v>
      </c>
      <c r="H20" s="25"/>
      <c r="Q20"/>
    </row>
    <row r="21" spans="1:17" x14ac:dyDescent="0.25">
      <c r="A21"/>
      <c r="B21"/>
      <c r="C21"/>
      <c r="D21"/>
      <c r="E21"/>
      <c r="F21" s="20" t="s">
        <v>17</v>
      </c>
      <c r="G21" s="28"/>
      <c r="H21" s="28"/>
      <c r="Q21"/>
    </row>
    <row r="22" spans="1:17" x14ac:dyDescent="0.25">
      <c r="A22"/>
      <c r="B22"/>
      <c r="C22"/>
      <c r="D22"/>
      <c r="E22"/>
      <c r="F22" s="29">
        <f>SUM(C4:C9)</f>
        <v>19.416933333333336</v>
      </c>
      <c r="G22" s="29">
        <f t="shared" ref="G22:H22" si="2">SUM(D4:D9)</f>
        <v>15.125333333333334</v>
      </c>
      <c r="H22" s="29">
        <f t="shared" si="2"/>
        <v>13.558333333333334</v>
      </c>
      <c r="Q22"/>
    </row>
    <row r="23" spans="1:17" x14ac:dyDescent="0.25">
      <c r="A23"/>
      <c r="B23"/>
      <c r="C23"/>
      <c r="D23"/>
      <c r="E23"/>
      <c r="F23" s="20" t="s">
        <v>13</v>
      </c>
      <c r="G23" s="20">
        <f>SUM(F22:H22)</f>
        <v>48.1006</v>
      </c>
      <c r="H23" s="28"/>
      <c r="Q23"/>
    </row>
    <row r="24" spans="1:17" x14ac:dyDescent="0.25">
      <c r="A24"/>
      <c r="B24"/>
      <c r="C24"/>
      <c r="D24"/>
      <c r="E24"/>
      <c r="F24" s="20" t="s">
        <v>14</v>
      </c>
      <c r="G24" s="20">
        <f>G23*1000/(SQRT(3)*400*0.95)</f>
        <v>73.081300942585571</v>
      </c>
      <c r="H24" s="28"/>
      <c r="Q24"/>
    </row>
    <row r="25" spans="1:17" x14ac:dyDescent="0.25">
      <c r="A25"/>
      <c r="B25"/>
      <c r="C25"/>
      <c r="D25"/>
      <c r="E25"/>
      <c r="F25" s="20" t="s">
        <v>15</v>
      </c>
      <c r="G25" s="20">
        <f>G24/0.96</f>
        <v>76.126355148526642</v>
      </c>
      <c r="H25" s="28"/>
      <c r="Q25"/>
    </row>
    <row r="26" spans="1:17" x14ac:dyDescent="0.25">
      <c r="A26"/>
      <c r="B26"/>
      <c r="C26"/>
      <c r="D26"/>
      <c r="E26"/>
      <c r="F26" s="17" t="s">
        <v>18</v>
      </c>
      <c r="G26" s="30"/>
      <c r="H26" s="30"/>
      <c r="Q26"/>
    </row>
    <row r="27" spans="1:17" x14ac:dyDescent="0.25">
      <c r="A27"/>
      <c r="B27"/>
      <c r="C27"/>
      <c r="D27"/>
      <c r="E27"/>
      <c r="F27" s="31">
        <f>SUM(C10:C13)</f>
        <v>95.62</v>
      </c>
      <c r="G27" s="31">
        <f t="shared" ref="G27:H27" si="3">SUM(D10:D13)</f>
        <v>96.925999999999988</v>
      </c>
      <c r="H27" s="31">
        <f t="shared" si="3"/>
        <v>97.361999999999995</v>
      </c>
      <c r="Q27"/>
    </row>
    <row r="28" spans="1:17" x14ac:dyDescent="0.25">
      <c r="A28"/>
      <c r="B28"/>
      <c r="C28"/>
      <c r="D28"/>
      <c r="E28"/>
      <c r="F28" s="17" t="s">
        <v>13</v>
      </c>
      <c r="G28" s="17">
        <f>SUM(F27:H27)</f>
        <v>289.90800000000002</v>
      </c>
      <c r="H28" s="32"/>
      <c r="I28" s="26"/>
      <c r="Q28"/>
    </row>
    <row r="29" spans="1:17" x14ac:dyDescent="0.25">
      <c r="A29"/>
      <c r="B29"/>
      <c r="C29"/>
      <c r="D29"/>
      <c r="E29"/>
      <c r="F29" s="17" t="s">
        <v>14</v>
      </c>
      <c r="G29" s="17">
        <f>G28*1000/(SQRT(3)*400*0.95)</f>
        <v>440.46963642164746</v>
      </c>
      <c r="H29" s="32"/>
      <c r="I29" s="17"/>
      <c r="Q29"/>
    </row>
    <row r="30" spans="1:17" x14ac:dyDescent="0.25">
      <c r="A30"/>
      <c r="B30"/>
      <c r="C30"/>
      <c r="D30"/>
      <c r="E30"/>
      <c r="F30" s="17" t="s">
        <v>15</v>
      </c>
      <c r="G30" s="17">
        <f>G29/0.96</f>
        <v>458.82253793921615</v>
      </c>
      <c r="H30" s="32"/>
      <c r="I30" s="17"/>
      <c r="Q30"/>
    </row>
    <row r="31" spans="1:17" x14ac:dyDescent="0.25">
      <c r="A31"/>
      <c r="B31"/>
      <c r="C31"/>
      <c r="D31"/>
      <c r="E31"/>
      <c r="F31" s="22" t="s">
        <v>19</v>
      </c>
      <c r="G31" s="33"/>
      <c r="H31" s="33"/>
      <c r="Q31"/>
    </row>
    <row r="32" spans="1:17" x14ac:dyDescent="0.25">
      <c r="A32"/>
      <c r="B32"/>
      <c r="C32"/>
      <c r="D32"/>
      <c r="E32"/>
      <c r="F32" s="34">
        <f>SUM(C14:C15)</f>
        <v>3.5949999999999998</v>
      </c>
      <c r="G32" s="34">
        <f t="shared" ref="G32:H32" si="4">SUM(D14:D15)</f>
        <v>3.9690000000000003</v>
      </c>
      <c r="H32" s="34">
        <f t="shared" si="4"/>
        <v>4.1040000000000001</v>
      </c>
      <c r="Q32"/>
    </row>
    <row r="33" spans="6:17" customFormat="1" x14ac:dyDescent="0.25">
      <c r="F33" s="22" t="s">
        <v>13</v>
      </c>
      <c r="G33" s="22">
        <f>SUM(F32:H32)</f>
        <v>11.667999999999999</v>
      </c>
      <c r="H33" s="33"/>
      <c r="J33" s="9"/>
      <c r="K33" s="9"/>
      <c r="L33" s="9"/>
      <c r="M33" s="9"/>
      <c r="N33" s="9"/>
      <c r="O33" s="9"/>
      <c r="P33" s="9"/>
    </row>
    <row r="34" spans="6:17" customFormat="1" x14ac:dyDescent="0.25">
      <c r="F34" s="22" t="s">
        <v>14</v>
      </c>
      <c r="G34" s="22">
        <f>G33*1000/(SQRT(3)*400*0.95)</f>
        <v>17.727691949748827</v>
      </c>
      <c r="H34" s="33"/>
      <c r="J34" s="9"/>
      <c r="K34" s="9"/>
      <c r="L34" s="9"/>
      <c r="M34" s="9"/>
      <c r="N34" s="9"/>
      <c r="O34" s="9"/>
      <c r="P34" s="9"/>
    </row>
    <row r="35" spans="6:17" customFormat="1" x14ac:dyDescent="0.25">
      <c r="F35" s="22" t="s">
        <v>15</v>
      </c>
      <c r="G35" s="22">
        <f>G34/0.96</f>
        <v>18.466345780988362</v>
      </c>
      <c r="H35" s="33"/>
      <c r="J35" s="9"/>
      <c r="K35" s="9"/>
      <c r="L35" s="9"/>
      <c r="M35" s="9"/>
      <c r="N35" s="9"/>
      <c r="O35" s="9"/>
      <c r="P35" s="9"/>
    </row>
    <row r="36" spans="6:17" customFormat="1" x14ac:dyDescent="0.25">
      <c r="J36" s="9"/>
      <c r="K36" s="9"/>
      <c r="L36" s="9"/>
      <c r="M36" s="9"/>
      <c r="N36" s="9"/>
      <c r="O36" s="9"/>
      <c r="P36" s="9"/>
    </row>
    <row r="37" spans="6:17" customFormat="1" x14ac:dyDescent="0.25">
      <c r="J37" s="9"/>
      <c r="K37" s="9"/>
      <c r="L37" s="9"/>
      <c r="M37" s="9"/>
      <c r="N37" s="9"/>
      <c r="O37" s="9"/>
      <c r="P37" s="9"/>
    </row>
    <row r="38" spans="6:17" customFormat="1" x14ac:dyDescent="0.25">
      <c r="J38" s="9"/>
      <c r="K38" s="9"/>
      <c r="L38" s="9"/>
      <c r="M38" s="9"/>
      <c r="N38" s="9"/>
      <c r="O38" s="9"/>
      <c r="P38" s="9"/>
    </row>
    <row r="39" spans="6:17" customFormat="1" x14ac:dyDescent="0.25">
      <c r="J39" s="9"/>
      <c r="K39" s="9"/>
      <c r="L39" s="9"/>
      <c r="M39" s="9"/>
      <c r="N39" s="9"/>
      <c r="O39" s="9"/>
      <c r="P39" s="9"/>
    </row>
    <row r="40" spans="6:17" customFormat="1" x14ac:dyDescent="0.25">
      <c r="J40" s="9"/>
      <c r="K40" s="9"/>
      <c r="L40" s="9"/>
      <c r="M40" s="9"/>
      <c r="N40" s="9"/>
      <c r="O40" s="9"/>
      <c r="P40" s="9"/>
    </row>
    <row r="41" spans="6:17" customFormat="1" x14ac:dyDescent="0.25">
      <c r="J41" s="9"/>
      <c r="K41" s="9"/>
      <c r="L41" s="9"/>
      <c r="M41" s="9"/>
      <c r="N41" s="9"/>
      <c r="O41" s="9"/>
      <c r="P41" s="9"/>
    </row>
    <row r="42" spans="6:17" customFormat="1" x14ac:dyDescent="0.25">
      <c r="J42" s="9"/>
      <c r="K42" s="9"/>
      <c r="L42" s="9"/>
      <c r="M42" s="9"/>
      <c r="N42" s="9"/>
      <c r="O42" s="9"/>
      <c r="P42" s="9"/>
    </row>
    <row r="43" spans="6:17" customFormat="1" x14ac:dyDescent="0.25">
      <c r="J43" s="9"/>
      <c r="K43" s="9"/>
      <c r="L43" s="9"/>
      <c r="M43" s="9"/>
      <c r="N43" s="9"/>
      <c r="O43" s="9"/>
      <c r="P43" s="9"/>
    </row>
    <row r="44" spans="6:17" customFormat="1" x14ac:dyDescent="0.25">
      <c r="J44" s="9"/>
      <c r="K44" s="9"/>
      <c r="L44" s="9"/>
      <c r="M44" s="9"/>
      <c r="N44" s="9"/>
      <c r="O44" s="9"/>
      <c r="P44" s="9"/>
    </row>
    <row r="45" spans="6:17" customFormat="1" x14ac:dyDescent="0.25">
      <c r="J45" s="9"/>
      <c r="K45" s="9"/>
      <c r="L45" s="9"/>
      <c r="M45" s="9"/>
      <c r="N45" s="9"/>
      <c r="O45" s="9"/>
      <c r="P45" s="9"/>
    </row>
    <row r="46" spans="6:17" customFormat="1" x14ac:dyDescent="0.25">
      <c r="J46" s="9"/>
      <c r="K46" s="9"/>
      <c r="L46" s="9"/>
      <c r="M46" s="9"/>
      <c r="N46" s="9"/>
      <c r="O46" s="9"/>
      <c r="P46" s="9"/>
    </row>
    <row r="47" spans="6:17" customFormat="1" x14ac:dyDescent="0.25">
      <c r="J47" s="9"/>
      <c r="K47" s="9"/>
      <c r="L47" s="9"/>
      <c r="M47" s="9"/>
      <c r="N47" s="9"/>
      <c r="O47" s="9"/>
      <c r="P47" s="9"/>
    </row>
    <row r="48" spans="6:17" customFormat="1" x14ac:dyDescent="0.25">
      <c r="J48" s="9"/>
      <c r="K48" s="9"/>
      <c r="L48" s="9"/>
      <c r="M48" s="9"/>
      <c r="N48" s="9"/>
      <c r="O48" s="9"/>
      <c r="P48" s="9"/>
      <c r="Q4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Shortest_Path Strategy </vt:lpstr>
      <vt:lpstr>Clustering Strategy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Kimsrang IET</dc:creator>
  <cp:lastModifiedBy>Kimsrang IET</cp:lastModifiedBy>
  <dcterms:created xsi:type="dcterms:W3CDTF">2025-07-13T22:33:49Z</dcterms:created>
  <dcterms:modified xsi:type="dcterms:W3CDTF">2025-07-25T21:33:52Z</dcterms:modified>
</cp:coreProperties>
</file>