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9-23\Documents\"/>
    </mc:Choice>
  </mc:AlternateContent>
  <bookViews>
    <workbookView xWindow="0" yWindow="0" windowWidth="21570" windowHeight="8040" activeTab="1"/>
  </bookViews>
  <sheets>
    <sheet name="0801수업" sheetId="1" r:id="rId1"/>
    <sheet name="0802수업" sheetId="3" r:id="rId2"/>
    <sheet name="0805수업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3" l="1"/>
  <c r="B20" i="3"/>
  <c r="G16" i="3"/>
  <c r="G3" i="3"/>
  <c r="G4" i="3"/>
  <c r="F2" i="3"/>
  <c r="G2" i="3" s="1"/>
  <c r="F3" i="3"/>
  <c r="F4" i="3"/>
  <c r="F5" i="3"/>
  <c r="G5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B15" i="3"/>
  <c r="C12" i="3"/>
  <c r="B12" i="3"/>
  <c r="E3" i="3"/>
  <c r="E4" i="3"/>
  <c r="E5" i="3"/>
  <c r="E6" i="3"/>
  <c r="E7" i="3"/>
  <c r="E8" i="3"/>
  <c r="E9" i="3"/>
  <c r="E10" i="3"/>
  <c r="E11" i="3"/>
  <c r="E2" i="3"/>
  <c r="D3" i="3"/>
  <c r="D4" i="3"/>
  <c r="D5" i="3"/>
  <c r="D6" i="3"/>
  <c r="D7" i="3"/>
  <c r="D8" i="3"/>
  <c r="D9" i="3"/>
  <c r="D10" i="3"/>
  <c r="D11" i="3"/>
  <c r="D2" i="3"/>
  <c r="E12" i="3" l="1"/>
  <c r="D12" i="3"/>
  <c r="G18" i="3"/>
  <c r="G17" i="3"/>
  <c r="E21" i="3" l="1"/>
  <c r="G19" i="3"/>
  <c r="F12" i="1"/>
  <c r="B12" i="1"/>
  <c r="C3" i="1" s="1"/>
  <c r="E3" i="1" s="1"/>
  <c r="C10" i="1" l="1"/>
  <c r="E10" i="1" s="1"/>
  <c r="C9" i="1"/>
  <c r="E9" i="1" s="1"/>
  <c r="C8" i="1"/>
  <c r="E8" i="1" s="1"/>
  <c r="C7" i="1"/>
  <c r="E7" i="1" s="1"/>
  <c r="C5" i="1"/>
  <c r="E5" i="1" s="1"/>
  <c r="C6" i="1"/>
  <c r="E6" i="1" s="1"/>
  <c r="C2" i="1"/>
  <c r="C4" i="1"/>
  <c r="E4" i="1" s="1"/>
  <c r="C11" i="1"/>
  <c r="E11" i="1" s="1"/>
  <c r="C12" i="1" l="1"/>
  <c r="E2" i="1"/>
  <c r="E12" i="1" s="1"/>
  <c r="E13" i="1" s="1"/>
</calcChain>
</file>

<file path=xl/sharedStrings.xml><?xml version="1.0" encoding="utf-8"?>
<sst xmlns="http://schemas.openxmlformats.org/spreadsheetml/2006/main" count="165" uniqueCount="93">
  <si>
    <t>수학점수 1반</t>
  </si>
  <si>
    <t>수학점수 1반</t>
    <phoneticPr fontId="2" type="noConversion"/>
  </si>
  <si>
    <t>수학점수 2반</t>
  </si>
  <si>
    <t>수학점수 2반</t>
    <phoneticPr fontId="2" type="noConversion"/>
  </si>
  <si>
    <t>평균</t>
  </si>
  <si>
    <t>평균</t>
    <phoneticPr fontId="2" type="noConversion"/>
  </si>
  <si>
    <t>편차제곱</t>
    <phoneticPr fontId="2" type="noConversion"/>
  </si>
  <si>
    <t>편차</t>
    <phoneticPr fontId="2" type="noConversion"/>
  </si>
  <si>
    <t>1반 수학점수 분산</t>
    <phoneticPr fontId="2" type="noConversion"/>
  </si>
  <si>
    <t>1반 표준편차</t>
    <phoneticPr fontId="2" type="noConversion"/>
  </si>
  <si>
    <t>표준 오차</t>
  </si>
  <si>
    <t>중앙값</t>
  </si>
  <si>
    <t>최빈값</t>
  </si>
  <si>
    <t>표준 편차</t>
  </si>
  <si>
    <t>분산</t>
  </si>
  <si>
    <t>첨도</t>
  </si>
  <si>
    <t>왜도</t>
  </si>
  <si>
    <t>범위</t>
  </si>
  <si>
    <t>최소값</t>
  </si>
  <si>
    <t>최대값</t>
  </si>
  <si>
    <t>합</t>
  </si>
  <si>
    <t>관측수</t>
  </si>
  <si>
    <t>번호</t>
    <phoneticPr fontId="2" type="noConversion"/>
  </si>
  <si>
    <t>합계</t>
    <phoneticPr fontId="2" type="noConversion"/>
  </si>
  <si>
    <t>노동력(X)</t>
  </si>
  <si>
    <t>노동력(X)</t>
    <phoneticPr fontId="2" type="noConversion"/>
  </si>
  <si>
    <t>생산량(Y)</t>
    <phoneticPr fontId="2" type="noConversion"/>
  </si>
  <si>
    <t>XY</t>
    <phoneticPr fontId="2" type="noConversion"/>
  </si>
  <si>
    <r>
      <t>X</t>
    </r>
    <r>
      <rPr>
        <sz val="11"/>
        <color theme="1"/>
        <rFont val="맑은 고딕"/>
        <family val="3"/>
        <charset val="129"/>
      </rPr>
      <t>²</t>
    </r>
    <phoneticPr fontId="2" type="noConversion"/>
  </si>
  <si>
    <t>추정치</t>
    <phoneticPr fontId="2" type="noConversion"/>
  </si>
  <si>
    <t>잔차</t>
  </si>
  <si>
    <t>잔차</t>
    <phoneticPr fontId="2" type="noConversion"/>
  </si>
  <si>
    <t>N=</t>
    <phoneticPr fontId="2" type="noConversion"/>
  </si>
  <si>
    <t>a=</t>
    <phoneticPr fontId="2" type="noConversion"/>
  </si>
  <si>
    <t>b=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</si>
  <si>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</si>
  <si>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</si>
  <si>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</si>
  <si>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</si>
  <si>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y절편</t>
    <phoneticPr fontId="2" type="noConversion"/>
  </si>
  <si>
    <t>기울기(힘의 크기)</t>
    <phoneticPr fontId="2" type="noConversion"/>
  </si>
  <si>
    <t>편차</t>
    <phoneticPr fontId="2" type="noConversion"/>
  </si>
  <si>
    <t>분산</t>
    <phoneticPr fontId="2" type="noConversion"/>
  </si>
  <si>
    <t>표준편차</t>
    <phoneticPr fontId="2" type="noConversion"/>
  </si>
  <si>
    <t>중심선(평균)멀어진 거리</t>
    <phoneticPr fontId="2" type="noConversion"/>
  </si>
  <si>
    <t>편차제곱의 평균</t>
    <phoneticPr fontId="2" type="noConversion"/>
  </si>
  <si>
    <t>분산에 루트근</t>
    <phoneticPr fontId="2" type="noConversion"/>
  </si>
  <si>
    <t>정확도(1-잔차분산/y분산)</t>
    <phoneticPr fontId="2" type="noConversion"/>
  </si>
  <si>
    <t>y분산값(Y전체)</t>
    <phoneticPr fontId="2" type="noConversion"/>
  </si>
  <si>
    <t>추정치분산(추정치전체)</t>
    <phoneticPr fontId="2" type="noConversion"/>
  </si>
  <si>
    <t>잔차분산(잔차전체)</t>
    <phoneticPr fontId="2" type="noConversion"/>
  </si>
  <si>
    <t>X=300</t>
    <phoneticPr fontId="2" type="noConversion"/>
  </si>
  <si>
    <t>y</t>
    <phoneticPr fontId="2" type="noConversion"/>
  </si>
  <si>
    <t>요약 출력</t>
  </si>
  <si>
    <t>회귀분석 통계량</t>
  </si>
  <si>
    <t>다중 상관계수</t>
  </si>
  <si>
    <t>결정계수</t>
  </si>
  <si>
    <t>조정된 결정계수</t>
  </si>
  <si>
    <t>분산 분석</t>
  </si>
  <si>
    <t>회귀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</si>
  <si>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</si>
  <si>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</si>
  <si>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</si>
  <si>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</si>
  <si>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</si>
  <si>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</si>
  <si>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</si>
  <si>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</si>
  <si>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</si>
  <si>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</si>
  <si>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</si>
  <si>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</si>
  <si>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</si>
  <si>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</si>
  <si>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다중 상관계수</t>
    <phoneticPr fontId="2" type="noConversion"/>
  </si>
  <si>
    <t>노동력(X)</t>
    <phoneticPr fontId="2" type="noConversion"/>
  </si>
  <si>
    <t>생산량(Y)</t>
    <phoneticPr fontId="2" type="noConversion"/>
  </si>
  <si>
    <t>연봉(Y)</t>
    <phoneticPr fontId="2" type="noConversion"/>
  </si>
  <si>
    <t>연수(X)</t>
  </si>
  <si>
    <t>학력(W)</t>
  </si>
  <si>
    <t>종업원</t>
    <phoneticPr fontId="2" type="noConversion"/>
  </si>
  <si>
    <t>다중회귀분석</t>
    <phoneticPr fontId="2" type="noConversion"/>
  </si>
  <si>
    <t>단순회귀분석</t>
    <phoneticPr fontId="2" type="noConversion"/>
  </si>
  <si>
    <t>기준이 p&lt;0.05 미만이므로 회귀식이 적합하다.</t>
    <phoneticPr fontId="2" type="noConversion"/>
  </si>
  <si>
    <t>회귀식이 적합하다</t>
    <phoneticPr fontId="2" type="noConversion"/>
  </si>
  <si>
    <t>p값이 0.05미만이므로 모형적합</t>
    <phoneticPr fontId="2" type="noConversion"/>
  </si>
  <si>
    <t>p값이 0.05미만이므로 연봉에 통계적으로 유의한 긍정적 영향을 줌</t>
    <phoneticPr fontId="2" type="noConversion"/>
  </si>
  <si>
    <t>p값이 0.05미만이므로 학력이 높을수록 연봉에 통계적으로 유의한 긍정적 영향을 줌</t>
    <phoneticPr fontId="2" type="noConversion"/>
  </si>
  <si>
    <t>DS</t>
    <phoneticPr fontId="2" type="noConversion"/>
  </si>
  <si>
    <t>TY</t>
    <phoneticPr fontId="2" type="noConversion"/>
  </si>
  <si>
    <t>SW</t>
    <phoneticPr fontId="2" type="noConversion"/>
  </si>
  <si>
    <t>DR</t>
    <phoneticPr fontId="2" type="noConversion"/>
  </si>
  <si>
    <t>JH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</si>
</sst>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8" borderId="0" xfId="0" applyFill="1">
      <alignment vertical="center"/>
    </xf>
    <xf numFmtId="176" fontId="0" fillId="8" borderId="2" xfId="0" applyNumberFormat="1" applyFill="1" applyBorder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4" xfId="0" applyFont="1" applyFill="1" applyBorder="1" applyAlignment="1">
      <alignment horizontal="centerContinuous" vertical="center"/>
    </xf>
    <xf numFmtId="0" fontId="0" fillId="6" borderId="0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77" fontId="0" fillId="0" borderId="1" xfId="0" applyNumberForma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11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0" fillId="10" borderId="0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'0802수업'!$B$36</c:f>
              <c:strCache>
                <c:ptCount val="1"/>
                <c:pt idx="0">
                  <c:v>생산량(Y)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3187555377233903E-2"/>
                  <c:y val="-1.75609736546428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'0802수업'!$A$37:$A$46</c:f>
              <c:numCache>
                <c:formatCode>General</c:formatCode>
                <c:ptCount val="10"/>
                <c:pt idx="0">
                  <c:v>267</c:v>
                </c:pt>
                <c:pt idx="1">
                  <c:v>263</c:v>
                </c:pt>
                <c:pt idx="2">
                  <c:v>238</c:v>
                </c:pt>
                <c:pt idx="3">
                  <c:v>219</c:v>
                </c:pt>
                <c:pt idx="4">
                  <c:v>274</c:v>
                </c:pt>
                <c:pt idx="5">
                  <c:v>257</c:v>
                </c:pt>
                <c:pt idx="6">
                  <c:v>321</c:v>
                </c:pt>
                <c:pt idx="7">
                  <c:v>305</c:v>
                </c:pt>
                <c:pt idx="8">
                  <c:v>285</c:v>
                </c:pt>
                <c:pt idx="9">
                  <c:v>247</c:v>
                </c:pt>
              </c:numCache>
            </c:numRef>
          </c:xVal>
          <c:yVal>
            <c:numRef>
              <c:f>'0802수업'!$B$37:$B$46</c:f>
              <c:numCache>
                <c:formatCode>General</c:formatCode>
                <c:ptCount val="10"/>
                <c:pt idx="0">
                  <c:v>428</c:v>
                </c:pt>
                <c:pt idx="1">
                  <c:v>430</c:v>
                </c:pt>
                <c:pt idx="2">
                  <c:v>417</c:v>
                </c:pt>
                <c:pt idx="3">
                  <c:v>384</c:v>
                </c:pt>
                <c:pt idx="4">
                  <c:v>432</c:v>
                </c:pt>
                <c:pt idx="5">
                  <c:v>425</c:v>
                </c:pt>
                <c:pt idx="6">
                  <c:v>474</c:v>
                </c:pt>
                <c:pt idx="7">
                  <c:v>462</c:v>
                </c:pt>
                <c:pt idx="8">
                  <c:v>449</c:v>
                </c:pt>
                <c:pt idx="9">
                  <c:v>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8E-4758-8122-F16AF20FA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086591"/>
        <c:axId val="1143089087"/>
      </c:scatterChart>
      <c:valAx>
        <c:axId val="114308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089087"/>
        <c:crosses val="autoZero"/>
        <c:crossBetween val="midCat"/>
      </c:valAx>
      <c:valAx>
        <c:axId val="114308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308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5</xdr:row>
      <xdr:rowOff>171450</xdr:rowOff>
    </xdr:from>
    <xdr:to>
      <xdr:col>8</xdr:col>
      <xdr:colOff>1314450</xdr:colOff>
      <xdr:row>13</xdr:row>
      <xdr:rowOff>19230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72475" y="1228725"/>
          <a:ext cx="1295400" cy="1533705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32</xdr:row>
      <xdr:rowOff>14287</xdr:rowOff>
    </xdr:from>
    <xdr:to>
      <xdr:col>8</xdr:col>
      <xdr:colOff>428625</xdr:colOff>
      <xdr:row>53</xdr:row>
      <xdr:rowOff>104775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L21" sqref="L21"/>
    </sheetView>
  </sheetViews>
  <sheetFormatPr defaultRowHeight="16.5" x14ac:dyDescent="0.3"/>
  <cols>
    <col min="1" max="1" width="14.875" customWidth="1"/>
    <col min="2" max="2" width="18.5" customWidth="1"/>
    <col min="3" max="3" width="19.5" customWidth="1"/>
    <col min="4" max="4" width="19.25" customWidth="1"/>
    <col min="5" max="5" width="17.25" customWidth="1"/>
    <col min="6" max="6" width="20.5" customWidth="1"/>
  </cols>
  <sheetData>
    <row r="1" spans="1:12" ht="17.25" thickBot="1" x14ac:dyDescent="0.35">
      <c r="B1" s="1" t="s">
        <v>1</v>
      </c>
      <c r="C1" s="1" t="s">
        <v>7</v>
      </c>
      <c r="D1" s="1"/>
      <c r="E1" s="1" t="s">
        <v>6</v>
      </c>
      <c r="F1" s="1" t="s">
        <v>3</v>
      </c>
    </row>
    <row r="2" spans="1:12" x14ac:dyDescent="0.3">
      <c r="A2">
        <v>1</v>
      </c>
      <c r="B2" s="2">
        <v>40</v>
      </c>
      <c r="C2" s="2">
        <f t="shared" ref="C2:C11" si="0">$B$12-B2</f>
        <v>30</v>
      </c>
      <c r="D2" s="2"/>
      <c r="E2" s="2">
        <f>C2*C2</f>
        <v>900</v>
      </c>
      <c r="F2" s="2">
        <v>70</v>
      </c>
      <c r="H2" s="10" t="s">
        <v>0</v>
      </c>
      <c r="I2" s="10"/>
      <c r="K2" s="10" t="s">
        <v>2</v>
      </c>
      <c r="L2" s="10"/>
    </row>
    <row r="3" spans="1:12" x14ac:dyDescent="0.3">
      <c r="A3">
        <v>2</v>
      </c>
      <c r="B3" s="2">
        <v>60</v>
      </c>
      <c r="C3" s="2">
        <f t="shared" si="0"/>
        <v>10</v>
      </c>
      <c r="D3" s="2"/>
      <c r="E3" s="2">
        <f t="shared" ref="E3:E11" si="1">C3*C3</f>
        <v>100</v>
      </c>
      <c r="F3" s="2">
        <v>60</v>
      </c>
      <c r="H3" s="9"/>
      <c r="I3" s="9"/>
      <c r="K3" s="9"/>
      <c r="L3" s="9"/>
    </row>
    <row r="4" spans="1:12" x14ac:dyDescent="0.3">
      <c r="A4">
        <v>3</v>
      </c>
      <c r="B4" s="2">
        <v>100</v>
      </c>
      <c r="C4" s="2">
        <f t="shared" si="0"/>
        <v>-30</v>
      </c>
      <c r="D4" s="2"/>
      <c r="E4" s="2">
        <f t="shared" si="1"/>
        <v>900</v>
      </c>
      <c r="F4" s="2">
        <v>70</v>
      </c>
      <c r="H4" s="9" t="s">
        <v>4</v>
      </c>
      <c r="I4" s="9">
        <v>70</v>
      </c>
      <c r="K4" s="9" t="s">
        <v>4</v>
      </c>
      <c r="L4" s="9">
        <v>70</v>
      </c>
    </row>
    <row r="5" spans="1:12" x14ac:dyDescent="0.3">
      <c r="A5">
        <v>4</v>
      </c>
      <c r="B5" s="2">
        <v>90</v>
      </c>
      <c r="C5" s="2">
        <f t="shared" si="0"/>
        <v>-20</v>
      </c>
      <c r="D5" s="2"/>
      <c r="E5" s="2">
        <f t="shared" si="1"/>
        <v>400</v>
      </c>
      <c r="F5" s="2">
        <v>80</v>
      </c>
      <c r="H5" s="9" t="s">
        <v>10</v>
      </c>
      <c r="I5" s="9">
        <v>5.7735026918962573</v>
      </c>
      <c r="K5" s="9" t="s">
        <v>10</v>
      </c>
      <c r="L5" s="9">
        <v>3.6514837167011076</v>
      </c>
    </row>
    <row r="6" spans="1:12" x14ac:dyDescent="0.3">
      <c r="A6">
        <v>5</v>
      </c>
      <c r="B6" s="2">
        <v>70</v>
      </c>
      <c r="C6" s="2">
        <f t="shared" si="0"/>
        <v>0</v>
      </c>
      <c r="D6" s="2"/>
      <c r="E6" s="2">
        <f t="shared" si="1"/>
        <v>0</v>
      </c>
      <c r="F6" s="2">
        <v>70</v>
      </c>
      <c r="H6" s="9" t="s">
        <v>11</v>
      </c>
      <c r="I6" s="9">
        <v>65</v>
      </c>
      <c r="K6" s="9" t="s">
        <v>11</v>
      </c>
      <c r="L6" s="9">
        <v>70</v>
      </c>
    </row>
    <row r="7" spans="1:12" x14ac:dyDescent="0.3">
      <c r="A7">
        <v>6</v>
      </c>
      <c r="B7" s="2">
        <v>60</v>
      </c>
      <c r="C7" s="2">
        <f t="shared" si="0"/>
        <v>10</v>
      </c>
      <c r="D7" s="2"/>
      <c r="E7" s="2">
        <f t="shared" si="1"/>
        <v>100</v>
      </c>
      <c r="F7" s="2">
        <v>50</v>
      </c>
      <c r="H7" s="9" t="s">
        <v>12</v>
      </c>
      <c r="I7" s="9">
        <v>60</v>
      </c>
      <c r="K7" s="9" t="s">
        <v>12</v>
      </c>
      <c r="L7" s="9">
        <v>70</v>
      </c>
    </row>
    <row r="8" spans="1:12" x14ac:dyDescent="0.3">
      <c r="A8">
        <v>7</v>
      </c>
      <c r="B8" s="2">
        <v>90</v>
      </c>
      <c r="C8" s="2">
        <f t="shared" si="0"/>
        <v>-20</v>
      </c>
      <c r="D8" s="2"/>
      <c r="E8" s="2">
        <f t="shared" si="1"/>
        <v>400</v>
      </c>
      <c r="F8" s="2">
        <v>70</v>
      </c>
      <c r="H8" s="11" t="s">
        <v>13</v>
      </c>
      <c r="I8" s="11">
        <v>18.257418583505537</v>
      </c>
      <c r="K8" s="11" t="s">
        <v>13</v>
      </c>
      <c r="L8" s="11">
        <v>11.547005383792516</v>
      </c>
    </row>
    <row r="9" spans="1:12" x14ac:dyDescent="0.3">
      <c r="A9">
        <v>8</v>
      </c>
      <c r="B9" s="2">
        <v>60</v>
      </c>
      <c r="C9" s="2">
        <f t="shared" si="0"/>
        <v>10</v>
      </c>
      <c r="D9" s="2"/>
      <c r="E9" s="2">
        <f t="shared" si="1"/>
        <v>100</v>
      </c>
      <c r="F9" s="2">
        <v>60</v>
      </c>
      <c r="H9" s="9" t="s">
        <v>14</v>
      </c>
      <c r="I9" s="9">
        <v>333.33333333333331</v>
      </c>
      <c r="K9" s="9" t="s">
        <v>14</v>
      </c>
      <c r="L9" s="9">
        <v>133.33333333333334</v>
      </c>
    </row>
    <row r="10" spans="1:12" x14ac:dyDescent="0.3">
      <c r="A10">
        <v>9</v>
      </c>
      <c r="B10" s="2">
        <v>70</v>
      </c>
      <c r="C10" s="2">
        <f t="shared" si="0"/>
        <v>0</v>
      </c>
      <c r="D10" s="2"/>
      <c r="E10" s="2">
        <f t="shared" si="1"/>
        <v>0</v>
      </c>
      <c r="F10" s="2">
        <v>80</v>
      </c>
      <c r="H10" s="9" t="s">
        <v>15</v>
      </c>
      <c r="I10" s="9">
        <v>-0.45000000000000062</v>
      </c>
      <c r="K10" s="9" t="s">
        <v>15</v>
      </c>
      <c r="L10" s="9">
        <v>8.0357142857141461E-2</v>
      </c>
    </row>
    <row r="11" spans="1:12" x14ac:dyDescent="0.3">
      <c r="A11">
        <v>10</v>
      </c>
      <c r="B11" s="2">
        <v>60</v>
      </c>
      <c r="C11" s="2">
        <f t="shared" si="0"/>
        <v>10</v>
      </c>
      <c r="D11" s="2"/>
      <c r="E11" s="2">
        <f t="shared" si="1"/>
        <v>100</v>
      </c>
      <c r="F11" s="2">
        <v>90</v>
      </c>
      <c r="H11" s="9" t="s">
        <v>16</v>
      </c>
      <c r="I11" s="9">
        <v>0.27386127875258298</v>
      </c>
      <c r="K11" s="9" t="s">
        <v>16</v>
      </c>
      <c r="L11" s="9">
        <v>0</v>
      </c>
    </row>
    <row r="12" spans="1:12" x14ac:dyDescent="0.3">
      <c r="A12" t="s">
        <v>5</v>
      </c>
      <c r="B12">
        <f>AVERAGE(B2:B11)</f>
        <v>70</v>
      </c>
      <c r="C12" s="3">
        <f>SUM(C2:C11)</f>
        <v>0</v>
      </c>
      <c r="D12" s="4" t="s">
        <v>8</v>
      </c>
      <c r="E12" s="4">
        <f>AVERAGE(E2:E11)</f>
        <v>300</v>
      </c>
      <c r="F12">
        <f>AVERAGE(F2:F11)</f>
        <v>70</v>
      </c>
      <c r="H12" s="9" t="s">
        <v>17</v>
      </c>
      <c r="I12" s="9">
        <v>60</v>
      </c>
      <c r="K12" s="9" t="s">
        <v>17</v>
      </c>
      <c r="L12" s="9">
        <v>40</v>
      </c>
    </row>
    <row r="13" spans="1:12" x14ac:dyDescent="0.3">
      <c r="D13" s="5" t="s">
        <v>9</v>
      </c>
      <c r="E13" s="6">
        <f>SQRT(E12)</f>
        <v>17.320508075688775</v>
      </c>
      <c r="H13" s="9" t="s">
        <v>18</v>
      </c>
      <c r="I13" s="9">
        <v>40</v>
      </c>
      <c r="K13" s="9" t="s">
        <v>18</v>
      </c>
      <c r="L13" s="9">
        <v>50</v>
      </c>
    </row>
    <row r="14" spans="1:12" x14ac:dyDescent="0.3">
      <c r="H14" s="9" t="s">
        <v>19</v>
      </c>
      <c r="I14" s="9">
        <v>100</v>
      </c>
      <c r="K14" s="9" t="s">
        <v>19</v>
      </c>
      <c r="L14" s="9">
        <v>90</v>
      </c>
    </row>
    <row r="15" spans="1:12" x14ac:dyDescent="0.3">
      <c r="H15" s="9" t="s">
        <v>20</v>
      </c>
      <c r="I15" s="9">
        <v>700</v>
      </c>
      <c r="K15" s="9" t="s">
        <v>20</v>
      </c>
      <c r="L15" s="9">
        <v>700</v>
      </c>
    </row>
    <row r="16" spans="1:12" ht="17.25" thickBot="1" x14ac:dyDescent="0.35">
      <c r="H16" s="7" t="s">
        <v>21</v>
      </c>
      <c r="I16" s="7">
        <v>10</v>
      </c>
      <c r="K16" s="7" t="s">
        <v>21</v>
      </c>
      <c r="L16" s="7">
        <v>10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tabSelected="1" zoomScaleNormal="100" workbookViewId="0">
      <selection activeCell="I96" sqref="I96"/>
    </sheetView>
  </sheetViews>
  <sheetFormatPr defaultRowHeight="16.5" x14ac:dyDescent="0.3"/>
  <cols>
    <col min="3" max="3" width="18.625" customWidth="1"/>
    <col min="4" max="4" width="12.75" customWidth="1"/>
    <col min="5" max="5" width="12" customWidth="1"/>
    <col min="6" max="6" width="24.375" customWidth="1"/>
    <col min="7" max="7" width="14.875" customWidth="1"/>
    <col min="9" max="9" width="24.75" customWidth="1"/>
    <col min="10" max="10" width="16.25" customWidth="1"/>
    <col min="12" max="12" width="19" customWidth="1"/>
    <col min="15" max="16" width="11.5" customWidth="1"/>
    <col min="17" max="17" width="12.5" customWidth="1"/>
    <col min="18" max="18" width="13.25" customWidth="1"/>
  </cols>
  <sheetData>
    <row r="1" spans="1:18" x14ac:dyDescent="0.3">
      <c r="A1" s="2" t="s">
        <v>22</v>
      </c>
      <c r="B1" s="12" t="s">
        <v>25</v>
      </c>
      <c r="C1" s="13" t="s">
        <v>26</v>
      </c>
      <c r="D1" s="14" t="s">
        <v>28</v>
      </c>
      <c r="E1" s="14" t="s">
        <v>27</v>
      </c>
      <c r="F1" s="14" t="s">
        <v>29</v>
      </c>
      <c r="G1" s="14" t="s">
        <v>31</v>
      </c>
      <c r="J1" t="s">
        <v>53</v>
      </c>
    </row>
    <row r="2" spans="1:18" ht="17.25" thickBot="1" x14ac:dyDescent="0.35">
      <c r="A2" s="2">
        <v>1</v>
      </c>
      <c r="B2" s="12">
        <v>267</v>
      </c>
      <c r="C2" s="13">
        <v>428</v>
      </c>
      <c r="D2" s="14">
        <f>B2*B2</f>
        <v>71289</v>
      </c>
      <c r="E2" s="14">
        <f>B2*C2</f>
        <v>114276</v>
      </c>
      <c r="F2" s="17">
        <f>B2*$B$17+$B$16</f>
        <v>430.1071</v>
      </c>
      <c r="G2" s="17">
        <f>F2-C2</f>
        <v>2.1071000000000026</v>
      </c>
      <c r="H2" t="s">
        <v>41</v>
      </c>
      <c r="I2" t="s">
        <v>44</v>
      </c>
    </row>
    <row r="3" spans="1:18" x14ac:dyDescent="0.3">
      <c r="A3" s="2">
        <v>2</v>
      </c>
      <c r="B3" s="12">
        <v>263</v>
      </c>
      <c r="C3" s="13">
        <v>430</v>
      </c>
      <c r="D3" s="14">
        <f t="shared" ref="D3:D11" si="0">B3*B3</f>
        <v>69169</v>
      </c>
      <c r="E3" s="14">
        <f t="shared" ref="E3:E11" si="1">B3*C3</f>
        <v>113090</v>
      </c>
      <c r="F3" s="17">
        <f t="shared" ref="F3:F11" si="2">B3*$B$17+$B$16</f>
        <v>426.7319</v>
      </c>
      <c r="G3" s="17">
        <f t="shared" ref="G3:G11" si="3">F3-C3</f>
        <v>-3.268100000000004</v>
      </c>
      <c r="H3" t="s">
        <v>42</v>
      </c>
      <c r="I3" t="s">
        <v>45</v>
      </c>
      <c r="J3" s="10" t="s">
        <v>54</v>
      </c>
      <c r="K3" s="10"/>
    </row>
    <row r="4" spans="1:18" x14ac:dyDescent="0.3">
      <c r="A4" s="2">
        <v>3</v>
      </c>
      <c r="B4" s="12">
        <v>238</v>
      </c>
      <c r="C4" s="13">
        <v>417</v>
      </c>
      <c r="D4" s="14">
        <f t="shared" si="0"/>
        <v>56644</v>
      </c>
      <c r="E4" s="14">
        <f t="shared" si="1"/>
        <v>99246</v>
      </c>
      <c r="F4" s="17">
        <f t="shared" si="2"/>
        <v>405.63689999999997</v>
      </c>
      <c r="G4" s="17">
        <f t="shared" si="3"/>
        <v>-11.363100000000031</v>
      </c>
      <c r="H4" t="s">
        <v>43</v>
      </c>
      <c r="I4" t="s">
        <v>46</v>
      </c>
      <c r="J4" s="25" t="s">
        <v>55</v>
      </c>
      <c r="K4" s="25">
        <v>0.97679646061726222</v>
      </c>
    </row>
    <row r="5" spans="1:18" x14ac:dyDescent="0.3">
      <c r="A5" s="2">
        <v>4</v>
      </c>
      <c r="B5" s="12">
        <v>219</v>
      </c>
      <c r="C5" s="13">
        <v>384</v>
      </c>
      <c r="D5" s="14">
        <f t="shared" si="0"/>
        <v>47961</v>
      </c>
      <c r="E5" s="14">
        <f t="shared" si="1"/>
        <v>84096</v>
      </c>
      <c r="F5" s="17">
        <f t="shared" si="2"/>
        <v>389.60469999999998</v>
      </c>
      <c r="G5" s="17">
        <f t="shared" si="3"/>
        <v>5.6046999999999798</v>
      </c>
      <c r="J5" s="23" t="s">
        <v>56</v>
      </c>
      <c r="K5" s="23">
        <v>0.9541313254744106</v>
      </c>
    </row>
    <row r="6" spans="1:18" x14ac:dyDescent="0.3">
      <c r="A6" s="2">
        <v>5</v>
      </c>
      <c r="B6" s="12">
        <v>274</v>
      </c>
      <c r="C6" s="13">
        <v>432</v>
      </c>
      <c r="D6" s="14">
        <f t="shared" si="0"/>
        <v>75076</v>
      </c>
      <c r="E6" s="14">
        <f t="shared" si="1"/>
        <v>118368</v>
      </c>
      <c r="F6" s="17">
        <f t="shared" si="2"/>
        <v>436.01369999999997</v>
      </c>
      <c r="G6" s="17">
        <f t="shared" si="3"/>
        <v>4.0136999999999716</v>
      </c>
      <c r="J6" s="24" t="s">
        <v>57</v>
      </c>
      <c r="K6" s="24">
        <v>0.94839774115871189</v>
      </c>
    </row>
    <row r="7" spans="1:18" x14ac:dyDescent="0.3">
      <c r="A7" s="2">
        <v>6</v>
      </c>
      <c r="B7" s="12">
        <v>257</v>
      </c>
      <c r="C7" s="13">
        <v>425</v>
      </c>
      <c r="D7" s="14">
        <f t="shared" si="0"/>
        <v>66049</v>
      </c>
      <c r="E7" s="14">
        <f t="shared" si="1"/>
        <v>109225</v>
      </c>
      <c r="F7" s="17">
        <f t="shared" si="2"/>
        <v>421.66909999999996</v>
      </c>
      <c r="G7" s="17">
        <f t="shared" si="3"/>
        <v>-3.3309000000000424</v>
      </c>
      <c r="J7" s="24" t="s">
        <v>10</v>
      </c>
      <c r="K7" s="24">
        <v>5.9912044907514215</v>
      </c>
    </row>
    <row r="8" spans="1:18" x14ac:dyDescent="0.3">
      <c r="A8" s="2">
        <v>7</v>
      </c>
      <c r="B8" s="12">
        <v>321</v>
      </c>
      <c r="C8" s="13">
        <v>474</v>
      </c>
      <c r="D8" s="14">
        <f t="shared" si="0"/>
        <v>103041</v>
      </c>
      <c r="E8" s="14">
        <f t="shared" si="1"/>
        <v>152154</v>
      </c>
      <c r="F8" s="17">
        <f t="shared" si="2"/>
        <v>475.67230000000001</v>
      </c>
      <c r="G8" s="17">
        <f t="shared" si="3"/>
        <v>1.672300000000007</v>
      </c>
      <c r="J8" s="24" t="s">
        <v>21</v>
      </c>
      <c r="K8" s="24">
        <v>10</v>
      </c>
    </row>
    <row r="9" spans="1:18" x14ac:dyDescent="0.3">
      <c r="A9" s="2">
        <v>8</v>
      </c>
      <c r="B9" s="12">
        <v>305</v>
      </c>
      <c r="C9" s="13">
        <v>462</v>
      </c>
      <c r="D9" s="14">
        <f t="shared" si="0"/>
        <v>93025</v>
      </c>
      <c r="E9" s="14">
        <f t="shared" si="1"/>
        <v>140910</v>
      </c>
      <c r="F9" s="17">
        <f t="shared" si="2"/>
        <v>462.17149999999998</v>
      </c>
      <c r="G9" s="17">
        <f t="shared" si="3"/>
        <v>0.17149999999998045</v>
      </c>
    </row>
    <row r="10" spans="1:18" ht="17.25" thickBot="1" x14ac:dyDescent="0.35">
      <c r="A10" s="2">
        <v>9</v>
      </c>
      <c r="B10" s="12">
        <v>285</v>
      </c>
      <c r="C10" s="13">
        <v>449</v>
      </c>
      <c r="D10" s="14">
        <f t="shared" si="0"/>
        <v>81225</v>
      </c>
      <c r="E10" s="14">
        <f t="shared" si="1"/>
        <v>127965</v>
      </c>
      <c r="F10" s="17">
        <f t="shared" si="2"/>
        <v>445.2955</v>
      </c>
      <c r="G10" s="17">
        <f t="shared" si="3"/>
        <v>-3.7044999999999959</v>
      </c>
      <c r="J10" t="s">
        <v>58</v>
      </c>
    </row>
    <row r="11" spans="1:18" x14ac:dyDescent="0.3">
      <c r="A11" s="2">
        <v>10</v>
      </c>
      <c r="B11" s="12">
        <v>247</v>
      </c>
      <c r="C11" s="13">
        <v>405</v>
      </c>
      <c r="D11" s="14">
        <f t="shared" si="0"/>
        <v>61009</v>
      </c>
      <c r="E11" s="14">
        <f t="shared" si="1"/>
        <v>100035</v>
      </c>
      <c r="F11" s="17">
        <f t="shared" si="2"/>
        <v>413.23109999999997</v>
      </c>
      <c r="G11" s="17">
        <f t="shared" si="3"/>
        <v>8.2310999999999694</v>
      </c>
      <c r="J11" s="8"/>
      <c r="K11" s="8" t="s">
        <v>62</v>
      </c>
      <c r="L11" s="8" t="s">
        <v>63</v>
      </c>
      <c r="M11" s="8" t="s">
        <v>64</v>
      </c>
      <c r="N11" s="8" t="s">
        <v>65</v>
      </c>
      <c r="O11" s="8" t="s">
        <v>66</v>
      </c>
    </row>
    <row r="12" spans="1:18" x14ac:dyDescent="0.3">
      <c r="A12" s="2" t="s">
        <v>23</v>
      </c>
      <c r="B12" s="15">
        <f>SUM(B2:B11)</f>
        <v>2676</v>
      </c>
      <c r="C12" s="15">
        <f>SUM(C2:C11)</f>
        <v>4306</v>
      </c>
      <c r="D12" s="15">
        <f>SUM(D2:D11)</f>
        <v>724488</v>
      </c>
      <c r="E12" s="15">
        <f>SUM(E2:E11)</f>
        <v>1159365</v>
      </c>
      <c r="F12" s="2"/>
      <c r="G12" s="2"/>
      <c r="J12" s="9" t="s">
        <v>59</v>
      </c>
      <c r="K12" s="9">
        <v>1</v>
      </c>
      <c r="L12" s="9">
        <v>5973.2437500000005</v>
      </c>
      <c r="M12" s="9">
        <v>5973.2437500000005</v>
      </c>
      <c r="N12" s="9">
        <v>166.41096963761021</v>
      </c>
      <c r="O12" s="9">
        <v>1.2332487863623696E-6</v>
      </c>
    </row>
    <row r="13" spans="1:18" x14ac:dyDescent="0.3">
      <c r="B13" s="15" t="s">
        <v>35</v>
      </c>
      <c r="C13" s="15" t="s">
        <v>36</v>
      </c>
      <c r="D13" s="15" t="s">
        <v>37</v>
      </c>
      <c r="E13" s="15" t="s">
        <v>38</v>
      </c>
      <c r="F13" s="2"/>
      <c r="G13" s="2"/>
      <c r="J13" s="9" t="s">
        <v>30</v>
      </c>
      <c r="K13" s="9">
        <v>8</v>
      </c>
      <c r="L13" s="9">
        <v>287.15625</v>
      </c>
      <c r="M13" s="9">
        <v>35.89453125</v>
      </c>
      <c r="N13" s="9"/>
      <c r="O13" s="9"/>
    </row>
    <row r="14" spans="1:18" ht="17.25" thickBot="1" x14ac:dyDescent="0.35">
      <c r="J14" s="7" t="s">
        <v>60</v>
      </c>
      <c r="K14" s="7">
        <v>9</v>
      </c>
      <c r="L14" s="7">
        <v>6260.4000000000005</v>
      </c>
      <c r="M14" s="7"/>
      <c r="N14" s="7"/>
      <c r="O14" s="7"/>
    </row>
    <row r="15" spans="1:18" ht="17.25" thickBot="1" x14ac:dyDescent="0.35">
      <c r="A15" s="16" t="s">
        <v>32</v>
      </c>
      <c r="B15" s="16">
        <f>COUNT(A2:A11)</f>
        <v>10</v>
      </c>
    </row>
    <row r="16" spans="1:18" x14ac:dyDescent="0.3">
      <c r="A16" s="16" t="s">
        <v>33</v>
      </c>
      <c r="B16" s="16">
        <v>204.8125</v>
      </c>
      <c r="C16" t="s">
        <v>39</v>
      </c>
      <c r="F16" s="2" t="s">
        <v>48</v>
      </c>
      <c r="G16" s="2">
        <f>VARP(C2:C11)</f>
        <v>626.04000000000008</v>
      </c>
      <c r="J16" s="8"/>
      <c r="K16" s="8" t="s">
        <v>67</v>
      </c>
      <c r="L16" s="8" t="s">
        <v>10</v>
      </c>
      <c r="M16" s="8" t="s">
        <v>68</v>
      </c>
      <c r="N16" s="8" t="s">
        <v>69</v>
      </c>
      <c r="O16" s="8" t="s">
        <v>70</v>
      </c>
      <c r="P16" s="8" t="s">
        <v>71</v>
      </c>
      <c r="Q16" s="8" t="s">
        <v>72</v>
      </c>
      <c r="R16" s="8" t="s">
        <v>73</v>
      </c>
    </row>
    <row r="17" spans="1:18" x14ac:dyDescent="0.3">
      <c r="A17" s="16" t="s">
        <v>34</v>
      </c>
      <c r="B17" s="16">
        <v>0.84379999999999999</v>
      </c>
      <c r="C17" t="s">
        <v>40</v>
      </c>
      <c r="F17" s="2" t="s">
        <v>49</v>
      </c>
      <c r="G17" s="2">
        <f>VARP(F2:F11)</f>
        <v>597.39517109760038</v>
      </c>
      <c r="J17" s="23" t="s">
        <v>61</v>
      </c>
      <c r="K17" s="23">
        <v>204.81250000000003</v>
      </c>
      <c r="L17" s="23">
        <v>17.605096441709609</v>
      </c>
      <c r="M17" s="24">
        <v>11.633705085236723</v>
      </c>
      <c r="N17" s="24">
        <v>2.7142131199245933E-6</v>
      </c>
      <c r="O17" s="24">
        <v>164.21507480474949</v>
      </c>
      <c r="P17" s="24">
        <v>245.40992519525057</v>
      </c>
      <c r="Q17" s="24">
        <v>164.21507480474949</v>
      </c>
      <c r="R17" s="24">
        <v>245.40992519525057</v>
      </c>
    </row>
    <row r="18" spans="1:18" x14ac:dyDescent="0.3">
      <c r="F18" s="2" t="s">
        <v>50</v>
      </c>
      <c r="G18" s="2">
        <f>VARP(G2:G11)</f>
        <v>28.715627097600006</v>
      </c>
      <c r="J18" s="23" t="s">
        <v>24</v>
      </c>
      <c r="K18" s="23">
        <v>0.84374999999999989</v>
      </c>
      <c r="L18" s="23">
        <v>6.5406786188367677E-2</v>
      </c>
      <c r="M18" s="24">
        <v>12.900037582798362</v>
      </c>
      <c r="N18" s="24">
        <v>1.2332487863623696E-6</v>
      </c>
      <c r="O18" s="24">
        <v>0.69292168057920922</v>
      </c>
      <c r="P18" s="24">
        <v>0.99457831942079056</v>
      </c>
      <c r="Q18" s="24">
        <v>0.69292168057920922</v>
      </c>
      <c r="R18" s="24">
        <v>0.99457831942079056</v>
      </c>
    </row>
    <row r="19" spans="1:18" x14ac:dyDescent="0.3">
      <c r="A19" s="20" t="s">
        <v>51</v>
      </c>
      <c r="B19" s="2"/>
      <c r="C19" s="2"/>
      <c r="F19" s="18" t="s">
        <v>47</v>
      </c>
      <c r="G19" s="19">
        <f>1-G18/G16</f>
        <v>0.9541313221238259</v>
      </c>
    </row>
    <row r="20" spans="1:18" x14ac:dyDescent="0.3">
      <c r="A20" s="22" t="s">
        <v>52</v>
      </c>
      <c r="B20" s="22">
        <f>300*B17+B16</f>
        <v>457.95249999999999</v>
      </c>
      <c r="C20" s="22">
        <v>95.413132200000007</v>
      </c>
    </row>
    <row r="21" spans="1:18" x14ac:dyDescent="0.3">
      <c r="A21" s="2" t="s">
        <v>74</v>
      </c>
      <c r="B21" s="2"/>
      <c r="C21" s="21">
        <f>SQRT(C20)</f>
        <v>9.7679645883879012</v>
      </c>
      <c r="E21">
        <f>G18*A11</f>
        <v>287.15627097600009</v>
      </c>
    </row>
    <row r="36" spans="1:2" x14ac:dyDescent="0.3">
      <c r="A36" s="1" t="s">
        <v>75</v>
      </c>
      <c r="B36" s="1" t="s">
        <v>76</v>
      </c>
    </row>
    <row r="37" spans="1:2" x14ac:dyDescent="0.3">
      <c r="A37" s="2">
        <v>267</v>
      </c>
      <c r="B37" s="2">
        <v>428</v>
      </c>
    </row>
    <row r="38" spans="1:2" x14ac:dyDescent="0.3">
      <c r="A38" s="2">
        <v>263</v>
      </c>
      <c r="B38" s="2">
        <v>430</v>
      </c>
    </row>
    <row r="39" spans="1:2" x14ac:dyDescent="0.3">
      <c r="A39" s="2">
        <v>238</v>
      </c>
      <c r="B39" s="2">
        <v>417</v>
      </c>
    </row>
    <row r="40" spans="1:2" x14ac:dyDescent="0.3">
      <c r="A40" s="2">
        <v>219</v>
      </c>
      <c r="B40" s="2">
        <v>384</v>
      </c>
    </row>
    <row r="41" spans="1:2" x14ac:dyDescent="0.3">
      <c r="A41" s="2">
        <v>274</v>
      </c>
      <c r="B41" s="2">
        <v>432</v>
      </c>
    </row>
    <row r="42" spans="1:2" x14ac:dyDescent="0.3">
      <c r="A42" s="2">
        <v>257</v>
      </c>
      <c r="B42" s="2">
        <v>425</v>
      </c>
    </row>
    <row r="43" spans="1:2" x14ac:dyDescent="0.3">
      <c r="A43" s="2">
        <v>321</v>
      </c>
      <c r="B43" s="2">
        <v>474</v>
      </c>
    </row>
    <row r="44" spans="1:2" x14ac:dyDescent="0.3">
      <c r="A44" s="2">
        <v>305</v>
      </c>
      <c r="B44" s="2">
        <v>462</v>
      </c>
    </row>
    <row r="45" spans="1:2" x14ac:dyDescent="0.3">
      <c r="A45" s="2">
        <v>285</v>
      </c>
      <c r="B45" s="2">
        <v>449</v>
      </c>
    </row>
    <row r="46" spans="1:2" x14ac:dyDescent="0.3">
      <c r="A46" s="2">
        <v>247</v>
      </c>
      <c r="B46" s="2">
        <v>405</v>
      </c>
    </row>
    <row r="66" spans="1:11" x14ac:dyDescent="0.3">
      <c r="A66" s="1" t="s">
        <v>77</v>
      </c>
      <c r="B66" s="1" t="s">
        <v>78</v>
      </c>
      <c r="C66" s="1" t="s">
        <v>79</v>
      </c>
      <c r="F66" s="29" t="s">
        <v>82</v>
      </c>
    </row>
    <row r="67" spans="1:11" x14ac:dyDescent="0.3">
      <c r="A67" s="2">
        <v>325</v>
      </c>
      <c r="B67" s="2">
        <v>2</v>
      </c>
      <c r="C67" s="2">
        <v>1</v>
      </c>
      <c r="F67" t="s">
        <v>53</v>
      </c>
    </row>
    <row r="68" spans="1:11" ht="17.25" thickBot="1" x14ac:dyDescent="0.35">
      <c r="A68" s="2">
        <v>275</v>
      </c>
      <c r="B68" s="2">
        <v>4</v>
      </c>
      <c r="C68" s="2">
        <v>0</v>
      </c>
    </row>
    <row r="69" spans="1:11" x14ac:dyDescent="0.3">
      <c r="A69" s="2">
        <v>350</v>
      </c>
      <c r="B69" s="2">
        <v>4</v>
      </c>
      <c r="C69" s="2">
        <v>1</v>
      </c>
      <c r="F69" s="10" t="s">
        <v>54</v>
      </c>
      <c r="G69" s="10"/>
    </row>
    <row r="70" spans="1:11" x14ac:dyDescent="0.3">
      <c r="A70" s="2">
        <v>400</v>
      </c>
      <c r="B70" s="2">
        <v>6</v>
      </c>
      <c r="C70" s="2">
        <v>1</v>
      </c>
      <c r="F70" s="9" t="s">
        <v>55</v>
      </c>
      <c r="G70" s="9">
        <v>0.90309129397667209</v>
      </c>
    </row>
    <row r="71" spans="1:11" x14ac:dyDescent="0.3">
      <c r="A71" s="2">
        <v>325</v>
      </c>
      <c r="B71" s="2">
        <v>7</v>
      </c>
      <c r="C71" s="2">
        <v>0</v>
      </c>
      <c r="F71" s="26" t="s">
        <v>56</v>
      </c>
      <c r="G71" s="26">
        <v>0.81557388525645991</v>
      </c>
    </row>
    <row r="72" spans="1:11" x14ac:dyDescent="0.3">
      <c r="A72" s="2">
        <v>425</v>
      </c>
      <c r="B72" s="2">
        <v>8</v>
      </c>
      <c r="C72" s="2">
        <v>1</v>
      </c>
      <c r="F72" s="9" t="s">
        <v>57</v>
      </c>
      <c r="G72" s="9">
        <v>0.80532798999292998</v>
      </c>
    </row>
    <row r="73" spans="1:11" x14ac:dyDescent="0.3">
      <c r="A73" s="2">
        <v>375</v>
      </c>
      <c r="B73" s="2">
        <v>10</v>
      </c>
      <c r="C73" s="2">
        <v>0</v>
      </c>
      <c r="F73" s="9" t="s">
        <v>10</v>
      </c>
      <c r="G73" s="9">
        <v>73.898999827206666</v>
      </c>
    </row>
    <row r="74" spans="1:11" ht="17.25" thickBot="1" x14ac:dyDescent="0.35">
      <c r="A74" s="2">
        <v>475</v>
      </c>
      <c r="B74" s="2">
        <v>10</v>
      </c>
      <c r="C74" s="2">
        <v>1</v>
      </c>
      <c r="F74" s="7" t="s">
        <v>21</v>
      </c>
      <c r="G74" s="7">
        <v>20</v>
      </c>
    </row>
    <row r="75" spans="1:11" x14ac:dyDescent="0.3">
      <c r="A75" s="2">
        <v>400</v>
      </c>
      <c r="B75" s="2">
        <v>12</v>
      </c>
      <c r="C75" s="2">
        <v>0</v>
      </c>
    </row>
    <row r="76" spans="1:11" ht="17.25" thickBot="1" x14ac:dyDescent="0.35">
      <c r="A76" s="2">
        <v>575</v>
      </c>
      <c r="B76" s="2">
        <v>12</v>
      </c>
      <c r="C76" s="2">
        <v>1</v>
      </c>
      <c r="F76" t="s">
        <v>58</v>
      </c>
    </row>
    <row r="77" spans="1:11" x14ac:dyDescent="0.3">
      <c r="A77" s="2">
        <v>425</v>
      </c>
      <c r="B77" s="2">
        <v>14</v>
      </c>
      <c r="C77" s="2">
        <v>0</v>
      </c>
      <c r="F77" s="8"/>
      <c r="G77" s="8" t="s">
        <v>62</v>
      </c>
      <c r="H77" s="8" t="s">
        <v>63</v>
      </c>
      <c r="I77" s="8" t="s">
        <v>64</v>
      </c>
      <c r="J77" s="8" t="s">
        <v>65</v>
      </c>
      <c r="K77" s="8" t="s">
        <v>66</v>
      </c>
    </row>
    <row r="78" spans="1:11" x14ac:dyDescent="0.3">
      <c r="A78" s="2">
        <v>450</v>
      </c>
      <c r="B78" s="2">
        <v>16</v>
      </c>
      <c r="C78" s="2">
        <v>0</v>
      </c>
      <c r="F78" s="9" t="s">
        <v>59</v>
      </c>
      <c r="G78" s="9">
        <v>1</v>
      </c>
      <c r="H78" s="9">
        <v>434700.88084169314</v>
      </c>
      <c r="I78" s="9">
        <v>434700.88084169314</v>
      </c>
      <c r="J78" s="9">
        <v>79.600060734514244</v>
      </c>
      <c r="K78" s="9">
        <v>5.0136396652212259E-8</v>
      </c>
    </row>
    <row r="79" spans="1:11" x14ac:dyDescent="0.3">
      <c r="A79" s="2">
        <v>700</v>
      </c>
      <c r="B79" s="2">
        <v>17</v>
      </c>
      <c r="C79" s="2">
        <v>1</v>
      </c>
      <c r="F79" s="9" t="s">
        <v>30</v>
      </c>
      <c r="G79" s="9">
        <v>18</v>
      </c>
      <c r="H79" s="9">
        <v>98299.119158306828</v>
      </c>
      <c r="I79" s="9">
        <v>5461.0621754614904</v>
      </c>
      <c r="J79" s="9"/>
      <c r="K79" s="9"/>
    </row>
    <row r="80" spans="1:11" ht="17.25" thickBot="1" x14ac:dyDescent="0.35">
      <c r="A80" s="2">
        <v>525</v>
      </c>
      <c r="B80" s="2">
        <v>18</v>
      </c>
      <c r="C80" s="2">
        <v>0</v>
      </c>
      <c r="F80" s="7" t="s">
        <v>60</v>
      </c>
      <c r="G80" s="7">
        <v>19</v>
      </c>
      <c r="H80" s="7">
        <v>533000</v>
      </c>
      <c r="I80" s="7"/>
      <c r="J80" s="7"/>
      <c r="K80" s="7"/>
    </row>
    <row r="81" spans="1:14" ht="17.25" thickBot="1" x14ac:dyDescent="0.35">
      <c r="A81" s="2">
        <v>600</v>
      </c>
      <c r="B81" s="2">
        <v>20</v>
      </c>
      <c r="C81" s="2">
        <v>0</v>
      </c>
    </row>
    <row r="82" spans="1:14" x14ac:dyDescent="0.3">
      <c r="A82" s="2">
        <v>750</v>
      </c>
      <c r="B82" s="2">
        <v>20</v>
      </c>
      <c r="C82" s="2">
        <v>1</v>
      </c>
      <c r="F82" s="8"/>
      <c r="G82" s="8" t="s">
        <v>67</v>
      </c>
      <c r="H82" s="8" t="s">
        <v>10</v>
      </c>
      <c r="I82" s="8" t="s">
        <v>68</v>
      </c>
      <c r="J82" s="8" t="s">
        <v>69</v>
      </c>
      <c r="K82" s="8" t="s">
        <v>70</v>
      </c>
      <c r="L82" s="8" t="s">
        <v>71</v>
      </c>
      <c r="M82" s="8" t="s">
        <v>72</v>
      </c>
      <c r="N82" s="8" t="s">
        <v>73</v>
      </c>
    </row>
    <row r="83" spans="1:14" x14ac:dyDescent="0.3">
      <c r="A83" s="2">
        <v>650</v>
      </c>
      <c r="B83" s="2">
        <v>22</v>
      </c>
      <c r="C83" s="2">
        <v>0</v>
      </c>
      <c r="F83" s="26" t="s">
        <v>61</v>
      </c>
      <c r="G83" s="26">
        <v>231.38732566674827</v>
      </c>
      <c r="H83" s="9">
        <v>35.826759869097309</v>
      </c>
      <c r="I83" s="9">
        <v>6.4585055001396725</v>
      </c>
      <c r="J83" s="9">
        <v>4.4678477256124286E-6</v>
      </c>
      <c r="K83" s="9">
        <v>156.11809622733861</v>
      </c>
      <c r="L83" s="9">
        <v>306.65655510615795</v>
      </c>
      <c r="M83" s="9">
        <v>156.11809622733861</v>
      </c>
      <c r="N83" s="9">
        <v>306.65655510615795</v>
      </c>
    </row>
    <row r="84" spans="1:14" ht="17.25" thickBot="1" x14ac:dyDescent="0.35">
      <c r="A84" s="2">
        <v>775</v>
      </c>
      <c r="B84" s="2">
        <v>23</v>
      </c>
      <c r="C84" s="2">
        <v>1</v>
      </c>
      <c r="F84" s="27" t="s">
        <v>78</v>
      </c>
      <c r="G84" s="27">
        <v>20.626376315145581</v>
      </c>
      <c r="H84" s="7">
        <v>2.3118850541301019</v>
      </c>
      <c r="I84" s="7">
        <v>8.9218866129599661</v>
      </c>
      <c r="J84" s="7">
        <v>5.0136396652212167E-8</v>
      </c>
      <c r="K84" s="7">
        <v>15.769286050419804</v>
      </c>
      <c r="L84" s="7">
        <v>25.483466579871358</v>
      </c>
      <c r="M84" s="7">
        <v>15.769286050419804</v>
      </c>
      <c r="N84" s="7">
        <v>25.483466579871358</v>
      </c>
    </row>
    <row r="85" spans="1:14" x14ac:dyDescent="0.3">
      <c r="A85" s="2">
        <v>675</v>
      </c>
      <c r="B85" s="2">
        <v>24</v>
      </c>
      <c r="C85" s="2">
        <v>0</v>
      </c>
    </row>
    <row r="86" spans="1:14" x14ac:dyDescent="0.3">
      <c r="A86" s="2">
        <v>825</v>
      </c>
      <c r="B86" s="2">
        <v>26</v>
      </c>
      <c r="C86" s="2">
        <v>1</v>
      </c>
    </row>
    <row r="90" spans="1:14" x14ac:dyDescent="0.3">
      <c r="A90" s="1" t="s">
        <v>80</v>
      </c>
      <c r="B90" s="1" t="s">
        <v>77</v>
      </c>
      <c r="C90" s="1" t="s">
        <v>78</v>
      </c>
      <c r="D90" s="1" t="s">
        <v>79</v>
      </c>
      <c r="F90" s="28" t="s">
        <v>81</v>
      </c>
    </row>
    <row r="91" spans="1:14" x14ac:dyDescent="0.3">
      <c r="A91" s="2">
        <v>1</v>
      </c>
      <c r="B91" s="2">
        <v>325</v>
      </c>
      <c r="C91" s="2">
        <v>2</v>
      </c>
      <c r="D91" s="2">
        <v>1</v>
      </c>
      <c r="F91" t="s">
        <v>53</v>
      </c>
    </row>
    <row r="92" spans="1:14" ht="17.25" thickBot="1" x14ac:dyDescent="0.35">
      <c r="A92" s="2">
        <v>2</v>
      </c>
      <c r="B92" s="2">
        <v>275</v>
      </c>
      <c r="C92" s="2">
        <v>4</v>
      </c>
      <c r="D92" s="2">
        <v>0</v>
      </c>
    </row>
    <row r="93" spans="1:14" x14ac:dyDescent="0.3">
      <c r="A93" s="2">
        <v>3</v>
      </c>
      <c r="B93" s="2">
        <v>350</v>
      </c>
      <c r="C93" s="2">
        <v>4</v>
      </c>
      <c r="D93" s="2">
        <v>1</v>
      </c>
      <c r="F93" s="10" t="s">
        <v>54</v>
      </c>
      <c r="G93" s="10"/>
    </row>
    <row r="94" spans="1:14" x14ac:dyDescent="0.3">
      <c r="A94" s="2">
        <v>4</v>
      </c>
      <c r="B94" s="2">
        <v>400</v>
      </c>
      <c r="C94" s="2">
        <v>6</v>
      </c>
      <c r="D94" s="2">
        <v>1</v>
      </c>
      <c r="F94" s="9" t="s">
        <v>55</v>
      </c>
      <c r="G94" s="9">
        <v>0.98739906740590855</v>
      </c>
    </row>
    <row r="95" spans="1:14" x14ac:dyDescent="0.3">
      <c r="A95" s="2">
        <v>5</v>
      </c>
      <c r="B95" s="2">
        <v>325</v>
      </c>
      <c r="C95" s="2">
        <v>7</v>
      </c>
      <c r="D95" s="2">
        <v>0</v>
      </c>
      <c r="F95" s="26" t="s">
        <v>56</v>
      </c>
      <c r="G95" s="26">
        <v>0.97495691831405795</v>
      </c>
    </row>
    <row r="96" spans="1:14" x14ac:dyDescent="0.3">
      <c r="A96" s="2">
        <v>6</v>
      </c>
      <c r="B96" s="2">
        <v>425</v>
      </c>
      <c r="C96" s="2">
        <v>8</v>
      </c>
      <c r="D96" s="2">
        <v>1</v>
      </c>
      <c r="F96" s="9" t="s">
        <v>57</v>
      </c>
      <c r="G96" s="9">
        <v>0.9720106734098295</v>
      </c>
    </row>
    <row r="97" spans="1:15" x14ac:dyDescent="0.3">
      <c r="A97" s="2">
        <v>7</v>
      </c>
      <c r="B97" s="2">
        <v>375</v>
      </c>
      <c r="C97" s="2">
        <v>10</v>
      </c>
      <c r="D97" s="2">
        <v>0</v>
      </c>
      <c r="F97" s="9" t="s">
        <v>10</v>
      </c>
      <c r="G97" s="9">
        <v>28.020961207226478</v>
      </c>
    </row>
    <row r="98" spans="1:15" ht="17.25" thickBot="1" x14ac:dyDescent="0.35">
      <c r="A98" s="2">
        <v>8</v>
      </c>
      <c r="B98" s="2">
        <v>475</v>
      </c>
      <c r="C98" s="2">
        <v>10</v>
      </c>
      <c r="D98" s="2">
        <v>1</v>
      </c>
      <c r="F98" s="7" t="s">
        <v>21</v>
      </c>
      <c r="G98" s="7">
        <v>20</v>
      </c>
    </row>
    <row r="99" spans="1:15" x14ac:dyDescent="0.3">
      <c r="A99" s="2">
        <v>9</v>
      </c>
      <c r="B99" s="2">
        <v>400</v>
      </c>
      <c r="C99" s="2">
        <v>12</v>
      </c>
      <c r="D99" s="2">
        <v>0</v>
      </c>
      <c r="K99" t="s">
        <v>83</v>
      </c>
    </row>
    <row r="100" spans="1:15" ht="17.25" thickBot="1" x14ac:dyDescent="0.35">
      <c r="A100" s="2">
        <v>10</v>
      </c>
      <c r="B100" s="2">
        <v>575</v>
      </c>
      <c r="C100" s="2">
        <v>12</v>
      </c>
      <c r="D100" s="2">
        <v>1</v>
      </c>
      <c r="F100" t="s">
        <v>58</v>
      </c>
    </row>
    <row r="101" spans="1:15" x14ac:dyDescent="0.3">
      <c r="A101" s="2">
        <v>11</v>
      </c>
      <c r="B101" s="2">
        <v>425</v>
      </c>
      <c r="C101" s="2">
        <v>14</v>
      </c>
      <c r="D101" s="2">
        <v>0</v>
      </c>
      <c r="F101" s="8"/>
      <c r="G101" s="8" t="s">
        <v>62</v>
      </c>
      <c r="H101" s="8" t="s">
        <v>63</v>
      </c>
      <c r="I101" s="8" t="s">
        <v>64</v>
      </c>
      <c r="J101" s="8" t="s">
        <v>65</v>
      </c>
      <c r="K101" s="8" t="s">
        <v>66</v>
      </c>
      <c r="L101" s="32" t="s">
        <v>84</v>
      </c>
    </row>
    <row r="102" spans="1:15" x14ac:dyDescent="0.3">
      <c r="A102" s="2">
        <v>12</v>
      </c>
      <c r="B102" s="2">
        <v>450</v>
      </c>
      <c r="C102" s="2">
        <v>16</v>
      </c>
      <c r="D102" s="2">
        <v>0</v>
      </c>
      <c r="F102" s="9" t="s">
        <v>59</v>
      </c>
      <c r="G102" s="9">
        <v>2</v>
      </c>
      <c r="H102" s="9">
        <v>519652.03746139287</v>
      </c>
      <c r="I102" s="9">
        <v>259826.01873069644</v>
      </c>
      <c r="J102" s="9">
        <v>330.91509701545471</v>
      </c>
      <c r="K102" s="30">
        <v>2.4481952210565466E-14</v>
      </c>
    </row>
    <row r="103" spans="1:15" x14ac:dyDescent="0.3">
      <c r="A103" s="2">
        <v>13</v>
      </c>
      <c r="B103" s="2">
        <v>700</v>
      </c>
      <c r="C103" s="2">
        <v>17</v>
      </c>
      <c r="D103" s="2">
        <v>1</v>
      </c>
      <c r="F103" s="9" t="s">
        <v>30</v>
      </c>
      <c r="G103" s="9">
        <v>17</v>
      </c>
      <c r="H103" s="9">
        <v>13347.962538607149</v>
      </c>
      <c r="I103" s="9">
        <v>785.17426697689109</v>
      </c>
      <c r="J103" s="9"/>
      <c r="K103" s="9"/>
    </row>
    <row r="104" spans="1:15" ht="17.25" thickBot="1" x14ac:dyDescent="0.35">
      <c r="A104" s="2">
        <v>14</v>
      </c>
      <c r="B104" s="2">
        <v>525</v>
      </c>
      <c r="C104" s="2">
        <v>18</v>
      </c>
      <c r="D104" s="2">
        <v>0</v>
      </c>
      <c r="F104" s="7" t="s">
        <v>60</v>
      </c>
      <c r="G104" s="7">
        <v>19</v>
      </c>
      <c r="H104" s="7">
        <v>533000</v>
      </c>
      <c r="I104" s="7"/>
      <c r="J104" s="7"/>
      <c r="K104" s="7"/>
    </row>
    <row r="105" spans="1:15" ht="17.25" thickBot="1" x14ac:dyDescent="0.35">
      <c r="A105" s="2">
        <v>15</v>
      </c>
      <c r="B105" s="2">
        <v>600</v>
      </c>
      <c r="C105" s="2">
        <v>20</v>
      </c>
      <c r="D105" s="2">
        <v>0</v>
      </c>
    </row>
    <row r="106" spans="1:15" x14ac:dyDescent="0.3">
      <c r="A106" s="2">
        <v>16</v>
      </c>
      <c r="B106" s="2">
        <v>750</v>
      </c>
      <c r="C106" s="2">
        <v>20</v>
      </c>
      <c r="D106" s="2">
        <v>1</v>
      </c>
      <c r="F106" s="8"/>
      <c r="G106" s="8" t="s">
        <v>67</v>
      </c>
      <c r="H106" s="8" t="s">
        <v>10</v>
      </c>
      <c r="I106" s="8" t="s">
        <v>68</v>
      </c>
      <c r="J106" s="8" t="s">
        <v>69</v>
      </c>
      <c r="K106" s="8" t="s">
        <v>70</v>
      </c>
      <c r="L106" s="8" t="s">
        <v>71</v>
      </c>
      <c r="M106" s="8" t="s">
        <v>72</v>
      </c>
      <c r="N106" s="8" t="s">
        <v>73</v>
      </c>
    </row>
    <row r="107" spans="1:15" x14ac:dyDescent="0.3">
      <c r="A107" s="2">
        <v>17</v>
      </c>
      <c r="B107" s="2">
        <v>650</v>
      </c>
      <c r="C107" s="2">
        <v>22</v>
      </c>
      <c r="D107" s="2">
        <v>0</v>
      </c>
      <c r="F107" s="9" t="s">
        <v>61</v>
      </c>
      <c r="G107" s="9">
        <v>148.81737570987349</v>
      </c>
      <c r="H107" s="9">
        <v>15.734048287333012</v>
      </c>
      <c r="I107" s="9">
        <v>9.4583017029178489</v>
      </c>
      <c r="J107" s="30">
        <v>3.4802443495851249E-8</v>
      </c>
      <c r="K107" s="9">
        <v>115.62143553087668</v>
      </c>
      <c r="L107" s="9">
        <v>182.0133158888703</v>
      </c>
      <c r="M107" s="9">
        <v>115.62143553087668</v>
      </c>
      <c r="N107" s="9">
        <v>182.0133158888703</v>
      </c>
      <c r="O107" t="s">
        <v>85</v>
      </c>
    </row>
    <row r="108" spans="1:15" x14ac:dyDescent="0.3">
      <c r="A108" s="2">
        <v>18</v>
      </c>
      <c r="B108" s="2">
        <v>775</v>
      </c>
      <c r="C108" s="2">
        <v>23</v>
      </c>
      <c r="D108" s="2">
        <v>1</v>
      </c>
      <c r="F108" s="26" t="s">
        <v>78</v>
      </c>
      <c r="G108" s="26">
        <v>21.849158114974593</v>
      </c>
      <c r="H108" s="9">
        <v>0.88446584535524675</v>
      </c>
      <c r="I108" s="9">
        <v>24.703224245136173</v>
      </c>
      <c r="J108" s="30">
        <v>9.2520646733153779E-15</v>
      </c>
      <c r="K108" s="9">
        <v>19.983098296382579</v>
      </c>
      <c r="L108" s="9">
        <v>23.715217933566606</v>
      </c>
      <c r="M108" s="9">
        <v>19.983098296382579</v>
      </c>
      <c r="N108" s="9">
        <v>23.715217933566606</v>
      </c>
      <c r="O108" t="s">
        <v>86</v>
      </c>
    </row>
    <row r="109" spans="1:15" ht="17.25" thickBot="1" x14ac:dyDescent="0.35">
      <c r="A109" s="2">
        <v>19</v>
      </c>
      <c r="B109" s="2">
        <v>675</v>
      </c>
      <c r="C109" s="2">
        <v>24</v>
      </c>
      <c r="D109" s="2">
        <v>0</v>
      </c>
      <c r="F109" s="27" t="s">
        <v>79</v>
      </c>
      <c r="G109" s="27">
        <v>131.51340041845177</v>
      </c>
      <c r="H109" s="7">
        <v>12.643531294201559</v>
      </c>
      <c r="I109" s="7">
        <v>10.401635220277822</v>
      </c>
      <c r="J109" s="31">
        <v>8.6666335571261748E-9</v>
      </c>
      <c r="K109" s="7">
        <v>104.83788113512227</v>
      </c>
      <c r="L109" s="7">
        <v>158.18891970178126</v>
      </c>
      <c r="M109" s="7">
        <v>104.83788113512227</v>
      </c>
      <c r="N109" s="7">
        <v>158.18891970178126</v>
      </c>
      <c r="O109" t="s">
        <v>87</v>
      </c>
    </row>
    <row r="110" spans="1:15" x14ac:dyDescent="0.3">
      <c r="A110" s="2">
        <v>20</v>
      </c>
      <c r="B110" s="2">
        <v>825</v>
      </c>
      <c r="C110" s="2">
        <v>26</v>
      </c>
      <c r="D110" s="2">
        <v>1</v>
      </c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9" sqref="A9"/>
    </sheetView>
  </sheetViews>
  <sheetFormatPr defaultRowHeight="16.5" x14ac:dyDescent="0.3"/>
  <cols>
    <col min="1" max="1" width="12.25" customWidth="1"/>
  </cols>
  <sheetData>
    <row r="1" spans="1:5" x14ac:dyDescent="0.3">
      <c r="A1" s="2" t="s">
        <v>88</v>
      </c>
      <c r="B1" s="2" t="s">
        <v>89</v>
      </c>
      <c r="C1" s="2" t="s">
        <v>90</v>
      </c>
      <c r="D1" s="2" t="s">
        <v>91</v>
      </c>
      <c r="E1" s="2" t="s">
        <v>92</v>
      </c>
    </row>
    <row r="2" spans="1:5" x14ac:dyDescent="0.3">
      <c r="A2" s="14">
        <v>7</v>
      </c>
      <c r="B2" s="14">
        <v>7</v>
      </c>
      <c r="C2" s="14">
        <v>5</v>
      </c>
      <c r="D2" s="14">
        <v>7</v>
      </c>
      <c r="E2" s="14">
        <v>4</v>
      </c>
    </row>
    <row r="3" spans="1:5" x14ac:dyDescent="0.3">
      <c r="A3" s="14">
        <v>7</v>
      </c>
      <c r="B3" s="14">
        <v>7</v>
      </c>
      <c r="C3" s="14">
        <v>6</v>
      </c>
      <c r="D3" s="14">
        <v>4</v>
      </c>
      <c r="E3" s="14">
        <v>5</v>
      </c>
    </row>
    <row r="4" spans="1:5" x14ac:dyDescent="0.3">
      <c r="A4" s="14">
        <v>4</v>
      </c>
      <c r="B4" s="14">
        <v>4</v>
      </c>
      <c r="C4" s="14">
        <v>7</v>
      </c>
      <c r="D4" s="14">
        <v>2</v>
      </c>
      <c r="E4" s="14">
        <v>7</v>
      </c>
    </row>
    <row r="5" spans="1:5" x14ac:dyDescent="0.3">
      <c r="A5" s="14">
        <v>1</v>
      </c>
      <c r="B5" s="14">
        <v>3</v>
      </c>
      <c r="C5" s="14">
        <v>6</v>
      </c>
      <c r="D5" s="14">
        <v>7</v>
      </c>
      <c r="E5" s="14">
        <v>6</v>
      </c>
    </row>
    <row r="6" spans="1:5" x14ac:dyDescent="0.3">
      <c r="A6" s="14">
        <v>2</v>
      </c>
      <c r="B6" s="14">
        <v>2</v>
      </c>
      <c r="C6" s="14">
        <v>6</v>
      </c>
      <c r="D6" s="14">
        <v>2</v>
      </c>
      <c r="E6" s="14">
        <v>7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0801수업</vt:lpstr>
      <vt:lpstr>0802수업</vt:lpstr>
      <vt:lpstr>0805수업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409-23</dc:creator>
  <cp:lastModifiedBy>409-23</cp:lastModifiedBy>
  <dcterms:created xsi:type="dcterms:W3CDTF">2024-08-01T07:45:24Z</dcterms:created>
  <dcterms:modified xsi:type="dcterms:W3CDTF">2024-08-05T04:57:24Z</dcterms:modified>
</cp:coreProperties>
</file>