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ProjectPortfolio\1_excel project1\"/>
    </mc:Choice>
  </mc:AlternateContent>
  <xr:revisionPtr revIDLastSave="0" documentId="8_{AF7FACB8-C23F-47BD-9A57-708AEBA4BA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1" l="1" a="1"/>
  <c r="P8" i="1" s="1"/>
  <c r="J37" i="1" a="1"/>
  <c r="K38" i="1" s="1"/>
  <c r="K33" i="1"/>
  <c r="J28" i="1" a="1"/>
  <c r="K30" i="1" s="1"/>
  <c r="J18" i="1" a="1"/>
  <c r="J18" i="1" s="1"/>
  <c r="K18" i="1" s="1"/>
  <c r="J9" i="1" a="1"/>
  <c r="J9" i="1" s="1"/>
  <c r="K9" i="1" s="1"/>
  <c r="K13" i="1" l="1"/>
  <c r="K12" i="1"/>
  <c r="K19" i="1"/>
  <c r="K11" i="1"/>
  <c r="K14" i="1"/>
  <c r="K10" i="1"/>
  <c r="K29" i="1"/>
  <c r="K41" i="1"/>
  <c r="K40" i="1"/>
  <c r="K31" i="1"/>
  <c r="K39" i="1"/>
  <c r="K32" i="1"/>
  <c r="K23" i="1"/>
  <c r="K22" i="1"/>
  <c r="K42" i="1"/>
  <c r="J37" i="1"/>
  <c r="K21" i="1"/>
  <c r="K20" i="1"/>
  <c r="J28" i="1"/>
  <c r="K28" i="1" s="1"/>
  <c r="K37" i="1" l="1"/>
  <c r="L37" i="1" s="1"/>
  <c r="M37" i="1" s="1" a="1"/>
  <c r="M37" i="1" s="1"/>
  <c r="L10" i="1"/>
  <c r="M11" i="1" s="1" a="1"/>
  <c r="M11" i="1" s="1"/>
  <c r="L19" i="1"/>
  <c r="M19" i="1" s="1" a="1"/>
  <c r="M19" i="1" s="1"/>
  <c r="M10" i="1" a="1"/>
  <c r="M10" i="1" s="1"/>
  <c r="L29" i="1"/>
  <c r="M29" i="1" s="1" a="1"/>
  <c r="M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<sst xmlns="http://schemas.openxmlformats.org/spreadsheetml/2006/main" count="222" uniqueCount="154">
  <si>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</si>
  <si>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</si>
  <si>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</si>
  <si>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</si>
  <si>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</si>
  <si>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</si>
  <si>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</si>
  <si>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</si>
  <si>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</si>
  <si>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</si>
  <si>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</si>
  <si>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</si>
  <si>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</si>
  <si>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</si>
  <si>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</si>
  <si>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</si>
  <si>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</si>
  <si>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</si>
  <si>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</si>
  <si>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</si>
  <si>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</si>
  <si>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</si>
  <si>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</si>
  <si>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</si>
  <si>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</si>
  <si>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</si>
  <si>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</si>
  <si>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</si>
  <si>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</si>
  <si>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</si>
  <si>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</si>
  <si>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</si>
  <si>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</si>
  <si>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</si>
  <si>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</si>
  <si>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</si>
  <si>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</si>
  <si>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</si>
  <si>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</si>
  <si>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</si>
  <si>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</si>
  <si>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</si>
  <si>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</si>
  <si>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</si>
  <si>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</si>
  <si>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</si>
  <si>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</si>
  <si>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</si>
  <si>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</si>
  <si>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</si>
  <si>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</si>
  <si>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</si>
  <si>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</si>
  <si>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</si>
  <si>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</si>
  <si>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</si>
  <si>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</si>
  <si>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</si>
  <si>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</si>
  <si>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</si>
  <si>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</si>
  <si>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</si>
  <si>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</si>
  <si>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</si>
  <si>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</si>
  <si>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</si>
  <si>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</si>
  <si>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</si>
  <si>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</si>
  <si>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</si>
  <si>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</si>
  <si>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</si>
  <si>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</si>
  <si>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</si>
  <si>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</si>
  <si>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</si>
  <si>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</si>
  <si>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</si>
  <si>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</si>
  <si>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</si>
  <si>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</si>
  <si>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</si>
  <si>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</si>
  <si>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</si>
  <si>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</si>
  <si>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</si>
  <si>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</si>
  <si>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</si>
  <si>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</si>
  <si>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</si>
  <si>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</si>
  <si>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</si>
  <si>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</si>
  <si>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</si>
  <si>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</si>
  <si>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</si>
  <si>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</si>
  <si>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</si>
  <si>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</si>
  <si>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</si>
  <si>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</si>
  <si>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</si>
  <si>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</si>
  <si>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</si>
  <si>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</si>
  <si>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</si>
  <si>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</si>
  <si>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</si>
  <si>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</si>
  <si>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</si>
  <si>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</si>
  <si>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</si>
  <si>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</si>
  <si>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</si>
  <si>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</si>
  <si>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</si>
  <si>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</si>
  <si>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</si>
  <si>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</si>
  <si>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</si>
  <si>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</si>
  <si>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</si>
  <si>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</si>
  <si>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</si>
  <si>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</si>
  <si>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</si>
  <si>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</si>
  <si>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</si>
  <si>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</si>
  <si>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</si>
  <si>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</si>
  <si>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</si>
  <si>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</si>
  <si>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</si>
  <si>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Party</t>
  </si>
  <si>
    <t>SUMIFS()</t>
  </si>
  <si>
    <t>COUNTIFS()</t>
  </si>
  <si>
    <t>Counts</t>
  </si>
  <si>
    <t>max_salary</t>
  </si>
  <si>
    <t>max_count</t>
  </si>
  <si>
    <t>correct</t>
  </si>
  <si>
    <t>wrong</t>
  </si>
  <si>
    <t>quiz:Which party has more members?</t>
  </si>
  <si>
    <t>max_avg</t>
  </si>
  <si>
    <t>MAXIFS()</t>
  </si>
  <si>
    <t>AVERAGEIFS()</t>
  </si>
  <si>
    <t>quiz:which party receives highest total salary?</t>
  </si>
  <si>
    <t>total Salary</t>
  </si>
  <si>
    <t>Average Salary</t>
  </si>
  <si>
    <t>Maximum Salary</t>
  </si>
  <si>
    <t>highest_max_salary</t>
  </si>
  <si>
    <t>party with highest maximum salary paid</t>
  </si>
  <si>
    <t>quiz:party with highest avarge salary paid</t>
  </si>
  <si>
    <t>President with hisghest salary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</si>
</sst>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33" borderId="10" xfId="0" applyFont="1" applyFill="1" applyBorder="1"/>
    <xf numFmtId="0" fontId="0" fillId="34" borderId="0" xfId="0" applyFill="1"/>
    <xf numFmtId="0" fontId="19" fillId="34" borderId="0" xfId="0" applyFont="1" applyFill="1"/>
    <xf numFmtId="44" fontId="0" fillId="34" borderId="0" xfId="42" applyFont="1" applyFill="1"/>
    <xf numFmtId="0" fontId="19" fillId="34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[$-F800]dddd\,\ mmmm\ dd\,\ yyyy"/>
    </dxf>
    <dxf>
      <numFmt numFmtId="164" formatCode="[$-F800]dddd\,\ mmmm\ dd\,\ yyyy"/>
    </dxf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9A3F0-9A6E-4B4F-A9C4-F401EB7D0536}" name="Table1" displayName="Table1" ref="A1:H48" totalsRowShown="0">
  <autoFilter ref="A1:H48" xr:uid="{B929A3F0-9A6E-4B4F-A9C4-F401EB7D0536}"/>
  <tableColumns count="8">
    <tableColumn id="2" xr3:uid="{952AA251-DA25-43BB-9069-825F28BF1981}" name="S.No."/>
    <tableColumn id="3" xr3:uid="{77FE44FD-2451-441A-9789-B16D71E762C7}" name="president"/>
    <tableColumn id="4" xr3:uid="{541D3C96-EB3C-400B-A192-66CC8AF6E1F7}" name="prior"/>
    <tableColumn id="5" xr3:uid="{7E20001C-7E47-46D4-8DE0-4943D2DACA94}" name="party"/>
    <tableColumn id="6" xr3:uid="{F871753F-C394-4123-8136-59DB675E6444}" name="vice"/>
    <tableColumn id="7" xr3:uid="{D7FE1A0D-01A6-4992-B934-CBD8D153A553}" name="salary" dataDxfId="2"/>
    <tableColumn id="8" xr3:uid="{077A08E6-EBA8-4109-8CC0-A9A5F3AF398D}" name="date updated" dataDxfId="1"/>
    <tableColumn id="9" xr3:uid="{97327CB1-2B4D-4593-AC4C-2B3796B12F7F}" name="date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topLeftCell="C4" zoomScale="70" zoomScaleNormal="70" workbookViewId="0">
      <selection activeCell="P18" sqref="P18"/>
    </sheetView>
  </sheetViews>
  <sheetFormatPr defaultColWidth="23.5703125" defaultRowHeight="15" x14ac:dyDescent="0.25"/>
  <cols>
    <col min="7" max="7" width="23.5703125" style="3"/>
    <col min="11" max="11" width="32.7109375" customWidth="1"/>
    <col min="16" max="16" width="34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131</v>
      </c>
      <c r="G1" t="s">
        <v>133</v>
      </c>
      <c r="H1" t="s">
        <v>132</v>
      </c>
    </row>
    <row r="2" spans="1:16" x14ac:dyDescent="0.25">
      <c r="A2">
        <v>1</v>
      </c>
      <c r="B2" t="s">
        <v>5</v>
      </c>
      <c r="C2" t="s">
        <v>6</v>
      </c>
      <c r="D2" t="s">
        <v>130</v>
      </c>
      <c r="E2" t="s">
        <v>7</v>
      </c>
      <c r="F2" s="4">
        <v>5000</v>
      </c>
      <c r="G2" s="1">
        <v>44391</v>
      </c>
      <c r="H2" s="1">
        <v>40972</v>
      </c>
      <c r="I2" s="1"/>
    </row>
    <row r="3" spans="1:16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s="4">
        <v>10000</v>
      </c>
      <c r="G3" s="1">
        <v>44391</v>
      </c>
      <c r="H3" s="1">
        <v>40972</v>
      </c>
      <c r="I3" s="1"/>
      <c r="J3" s="5"/>
    </row>
    <row r="4" spans="1:16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 s="4">
        <v>15000</v>
      </c>
      <c r="G4" s="1">
        <v>44391</v>
      </c>
      <c r="H4" s="1">
        <v>40972</v>
      </c>
      <c r="I4" s="1"/>
    </row>
    <row r="5" spans="1:16" x14ac:dyDescent="0.25">
      <c r="A5">
        <v>4</v>
      </c>
      <c r="B5" t="s">
        <v>15</v>
      </c>
      <c r="C5" t="s">
        <v>16</v>
      </c>
      <c r="D5" t="s">
        <v>13</v>
      </c>
      <c r="E5" t="s">
        <v>17</v>
      </c>
      <c r="F5" s="4">
        <v>20000</v>
      </c>
      <c r="G5" s="1">
        <v>44391</v>
      </c>
      <c r="H5" s="1">
        <v>40972</v>
      </c>
      <c r="I5" s="1"/>
    </row>
    <row r="6" spans="1:16" x14ac:dyDescent="0.25">
      <c r="A6">
        <v>5</v>
      </c>
      <c r="B6" t="s">
        <v>18</v>
      </c>
      <c r="C6" t="s">
        <v>19</v>
      </c>
      <c r="D6" t="s">
        <v>13</v>
      </c>
      <c r="E6" t="s">
        <v>20</v>
      </c>
      <c r="F6" s="4">
        <v>25000</v>
      </c>
      <c r="G6" s="1">
        <v>44391</v>
      </c>
      <c r="H6" s="1">
        <v>40972</v>
      </c>
      <c r="I6" s="1"/>
      <c r="P6" s="3"/>
    </row>
    <row r="7" spans="1:16" ht="18.75" x14ac:dyDescent="0.3">
      <c r="A7">
        <v>6</v>
      </c>
      <c r="B7" t="s">
        <v>21</v>
      </c>
      <c r="C7" t="s">
        <v>22</v>
      </c>
      <c r="D7" t="s">
        <v>13</v>
      </c>
      <c r="E7" t="s">
        <v>23</v>
      </c>
      <c r="F7" s="4">
        <v>30000</v>
      </c>
      <c r="G7" s="1">
        <v>44391</v>
      </c>
      <c r="H7" s="1">
        <v>40972</v>
      </c>
      <c r="I7" s="1"/>
      <c r="J7" s="9" t="s">
        <v>135</v>
      </c>
      <c r="K7" s="9"/>
      <c r="L7" s="6"/>
      <c r="M7" s="6"/>
      <c r="N7" s="6"/>
      <c r="P7" s="6" t="s">
        <v>153</v>
      </c>
    </row>
    <row r="8" spans="1:16" ht="18.75" x14ac:dyDescent="0.3">
      <c r="A8">
        <v>7</v>
      </c>
      <c r="B8" t="s">
        <v>24</v>
      </c>
      <c r="C8" t="s">
        <v>25</v>
      </c>
      <c r="D8" t="s">
        <v>26</v>
      </c>
      <c r="E8" t="s">
        <v>27</v>
      </c>
      <c r="F8" s="4">
        <v>35000</v>
      </c>
      <c r="G8" s="1">
        <v>44391</v>
      </c>
      <c r="H8" s="1">
        <v>40972</v>
      </c>
      <c r="I8" s="1"/>
      <c r="J8" s="7" t="s">
        <v>134</v>
      </c>
      <c r="K8" s="7" t="s">
        <v>147</v>
      </c>
      <c r="L8" s="6" t="s">
        <v>146</v>
      </c>
      <c r="M8" s="6"/>
      <c r="N8" s="6"/>
      <c r="P8" s="6" t="str" cm="1">
        <f t="array" ref="P8">_xlfn._xlws.FILTER(Table1[president],Table1[salary]=MAX(F:F))</f>
        <v>Donald Trump</v>
      </c>
    </row>
    <row r="9" spans="1:16" x14ac:dyDescent="0.25">
      <c r="A9">
        <v>8</v>
      </c>
      <c r="B9" t="s">
        <v>28</v>
      </c>
      <c r="C9" t="s">
        <v>29</v>
      </c>
      <c r="D9" t="s">
        <v>26</v>
      </c>
      <c r="E9" t="s">
        <v>30</v>
      </c>
      <c r="F9" s="4">
        <v>40000</v>
      </c>
      <c r="G9" s="1">
        <v>44391</v>
      </c>
      <c r="H9" s="1">
        <v>40972</v>
      </c>
      <c r="I9" s="1"/>
      <c r="J9" s="6" t="str" cm="1">
        <f t="array" ref="J9:J14">_xlfn.UNIQUE(Table1[party],FALSE,FALSE)</f>
        <v>Nonpartisan</v>
      </c>
      <c r="K9" s="6">
        <f>SUMIFS(F:F,D:D,J9)</f>
        <v>5000</v>
      </c>
      <c r="L9" s="6" t="s">
        <v>138</v>
      </c>
      <c r="M9" s="6" t="s">
        <v>3</v>
      </c>
      <c r="N9" s="6"/>
    </row>
    <row r="10" spans="1:16" x14ac:dyDescent="0.25">
      <c r="A10">
        <v>9</v>
      </c>
      <c r="B10" t="s">
        <v>31</v>
      </c>
      <c r="C10" t="s">
        <v>32</v>
      </c>
      <c r="D10" t="s">
        <v>33</v>
      </c>
      <c r="E10" t="s">
        <v>34</v>
      </c>
      <c r="F10" s="4">
        <v>45000</v>
      </c>
      <c r="G10" s="1">
        <v>44391</v>
      </c>
      <c r="H10" s="1">
        <v>40972</v>
      </c>
      <c r="I10" s="1"/>
      <c r="J10" s="6" t="str">
        <v>Federalist</v>
      </c>
      <c r="K10" s="6">
        <f t="shared" ref="K10:K14" si="0">SUMIFS(F:F,D:D,J10)</f>
        <v>10000</v>
      </c>
      <c r="L10" s="8">
        <f>MAX(K9:K14)</f>
        <v>4505000</v>
      </c>
      <c r="M10" s="6" t="str" cm="1">
        <f t="array" ref="M10">_xlfn._xlws.FILTER(_xlfn.ANCHORARRAY(J9),(K9:K14=L10))</f>
        <v>Republican</v>
      </c>
      <c r="N10" s="6" t="s">
        <v>140</v>
      </c>
    </row>
    <row r="11" spans="1:16" x14ac:dyDescent="0.25">
      <c r="A11">
        <v>10</v>
      </c>
      <c r="B11" t="s">
        <v>35</v>
      </c>
      <c r="C11" t="s">
        <v>36</v>
      </c>
      <c r="D11" t="s">
        <v>33</v>
      </c>
      <c r="E11" t="s">
        <v>37</v>
      </c>
      <c r="F11" s="4">
        <v>50000</v>
      </c>
      <c r="G11" s="1">
        <v>44391</v>
      </c>
      <c r="H11" s="1">
        <v>40972</v>
      </c>
      <c r="I11" s="1"/>
      <c r="J11" s="6" t="str">
        <v>Democratic-  Republican</v>
      </c>
      <c r="K11" s="6">
        <f t="shared" si="0"/>
        <v>90000</v>
      </c>
      <c r="L11" s="6"/>
      <c r="M11" s="6" t="str" cm="1">
        <f t="array" ref="M11">_xlfn.XLOOKUP(L10,K9:K14,_xlfn.ANCHORARRAY(J9))</f>
        <v>Republican</v>
      </c>
      <c r="N11" s="6" t="s">
        <v>141</v>
      </c>
    </row>
    <row r="12" spans="1:16" x14ac:dyDescent="0.25">
      <c r="A12">
        <v>11</v>
      </c>
      <c r="B12" t="s">
        <v>38</v>
      </c>
      <c r="C12" t="s">
        <v>39</v>
      </c>
      <c r="D12" t="s">
        <v>26</v>
      </c>
      <c r="E12" t="s">
        <v>40</v>
      </c>
      <c r="F12" s="4">
        <v>55000</v>
      </c>
      <c r="G12" s="1">
        <v>44391</v>
      </c>
      <c r="H12" s="1">
        <v>40972</v>
      </c>
      <c r="I12" s="1"/>
      <c r="J12" s="6" t="str">
        <v>Democratic</v>
      </c>
      <c r="K12" s="6">
        <f t="shared" si="0"/>
        <v>3805000</v>
      </c>
      <c r="L12" s="6"/>
      <c r="M12" s="6"/>
      <c r="N12" s="6"/>
    </row>
    <row r="13" spans="1:16" x14ac:dyDescent="0.25">
      <c r="A13">
        <v>12</v>
      </c>
      <c r="B13" t="s">
        <v>41</v>
      </c>
      <c r="C13" t="s">
        <v>42</v>
      </c>
      <c r="D13" t="s">
        <v>33</v>
      </c>
      <c r="E13" t="s">
        <v>43</v>
      </c>
      <c r="F13" s="4">
        <v>60000</v>
      </c>
      <c r="G13" s="1">
        <v>44391</v>
      </c>
      <c r="H13" s="1">
        <v>40972</v>
      </c>
      <c r="I13" s="1"/>
      <c r="J13" s="6" t="str">
        <v>Whig</v>
      </c>
      <c r="K13" s="6">
        <f t="shared" si="0"/>
        <v>220000</v>
      </c>
      <c r="L13" s="6"/>
      <c r="M13" s="6"/>
      <c r="N13" s="6"/>
    </row>
    <row r="14" spans="1:16" x14ac:dyDescent="0.25">
      <c r="A14">
        <v>13</v>
      </c>
      <c r="B14" t="s">
        <v>44</v>
      </c>
      <c r="C14" t="s">
        <v>45</v>
      </c>
      <c r="D14" t="s">
        <v>33</v>
      </c>
      <c r="E14" t="s">
        <v>37</v>
      </c>
      <c r="F14" s="4">
        <v>65000</v>
      </c>
      <c r="G14" s="1">
        <v>44391</v>
      </c>
      <c r="H14" s="1">
        <v>40972</v>
      </c>
      <c r="I14" s="1"/>
      <c r="J14" s="6" t="str">
        <v>Republican</v>
      </c>
      <c r="K14" s="6">
        <f t="shared" si="0"/>
        <v>4505000</v>
      </c>
      <c r="L14" s="6"/>
      <c r="M14" s="6"/>
      <c r="N14" s="6"/>
    </row>
    <row r="15" spans="1:16" x14ac:dyDescent="0.25">
      <c r="A15">
        <v>14</v>
      </c>
      <c r="B15" t="s">
        <v>46</v>
      </c>
      <c r="C15" t="s">
        <v>47</v>
      </c>
      <c r="D15" t="s">
        <v>26</v>
      </c>
      <c r="E15" t="s">
        <v>48</v>
      </c>
      <c r="F15" s="4">
        <v>75000</v>
      </c>
      <c r="G15" s="1">
        <v>44391</v>
      </c>
      <c r="H15" s="1">
        <v>40972</v>
      </c>
      <c r="I15" s="1"/>
      <c r="J15" s="6"/>
      <c r="K15" s="6"/>
      <c r="L15" s="6"/>
      <c r="M15" s="6"/>
      <c r="N15" s="6"/>
    </row>
    <row r="16" spans="1:16" ht="18.75" x14ac:dyDescent="0.3">
      <c r="A16">
        <v>15</v>
      </c>
      <c r="B16" t="s">
        <v>49</v>
      </c>
      <c r="C16" t="s">
        <v>50</v>
      </c>
      <c r="D16" t="s">
        <v>26</v>
      </c>
      <c r="E16" t="s">
        <v>51</v>
      </c>
      <c r="F16" s="4">
        <v>85000</v>
      </c>
      <c r="G16" s="1">
        <v>44391</v>
      </c>
      <c r="H16" s="1">
        <v>40972</v>
      </c>
      <c r="I16" s="1"/>
      <c r="J16" s="9" t="s">
        <v>136</v>
      </c>
      <c r="K16" s="9"/>
      <c r="L16" s="6"/>
      <c r="M16" s="6"/>
      <c r="N16" s="6"/>
    </row>
    <row r="17" spans="1:14" ht="18.75" x14ac:dyDescent="0.3">
      <c r="A17">
        <v>16</v>
      </c>
      <c r="B17" t="s">
        <v>52</v>
      </c>
      <c r="C17" t="s">
        <v>53</v>
      </c>
      <c r="D17" t="s">
        <v>59</v>
      </c>
      <c r="E17" t="s">
        <v>54</v>
      </c>
      <c r="F17" s="4">
        <v>95000</v>
      </c>
      <c r="G17" s="1">
        <v>44391</v>
      </c>
      <c r="H17" s="1">
        <v>40972</v>
      </c>
      <c r="I17" s="1"/>
      <c r="J17" s="7" t="s">
        <v>134</v>
      </c>
      <c r="K17" s="7" t="s">
        <v>137</v>
      </c>
      <c r="L17" s="6" t="s">
        <v>142</v>
      </c>
      <c r="M17" s="6"/>
      <c r="N17" s="6"/>
    </row>
    <row r="18" spans="1:14" x14ac:dyDescent="0.25">
      <c r="A18">
        <v>17</v>
      </c>
      <c r="B18" t="s">
        <v>55</v>
      </c>
      <c r="C18" t="s">
        <v>56</v>
      </c>
      <c r="D18" t="s">
        <v>26</v>
      </c>
      <c r="E18" t="s">
        <v>37</v>
      </c>
      <c r="F18" s="4">
        <v>105000</v>
      </c>
      <c r="G18" s="1">
        <v>44391</v>
      </c>
      <c r="H18" s="1">
        <v>40972</v>
      </c>
      <c r="I18" s="1"/>
      <c r="J18" s="6" t="str" cm="1">
        <f t="array" ref="J18:J23">_xlfn.UNIQUE(Table1[party],FALSE,FALSE)</f>
        <v>Nonpartisan</v>
      </c>
      <c r="K18" s="6">
        <f>COUNTIFS(Table1[party],J18)</f>
        <v>1</v>
      </c>
      <c r="L18" s="6" t="s">
        <v>139</v>
      </c>
      <c r="M18" s="6" t="s">
        <v>134</v>
      </c>
      <c r="N18" s="6"/>
    </row>
    <row r="19" spans="1:14" x14ac:dyDescent="0.25">
      <c r="A19">
        <v>18</v>
      </c>
      <c r="B19" t="s">
        <v>57</v>
      </c>
      <c r="C19" t="s">
        <v>58</v>
      </c>
      <c r="D19" t="s">
        <v>59</v>
      </c>
      <c r="E19" t="s">
        <v>60</v>
      </c>
      <c r="F19" s="4">
        <v>115000</v>
      </c>
      <c r="G19" s="1">
        <v>44391</v>
      </c>
      <c r="H19" s="1">
        <v>40972</v>
      </c>
      <c r="I19" s="1"/>
      <c r="J19" s="6" t="str">
        <v>Federalist</v>
      </c>
      <c r="K19" s="6">
        <f>COUNTIFS(Table1[party],J19)</f>
        <v>1</v>
      </c>
      <c r="L19" s="6">
        <f>MAX(K18:K23)</f>
        <v>19</v>
      </c>
      <c r="M19" s="6" t="str" cm="1">
        <f t="array" ref="M19">_xlfn._xlws.FILTER(_xlfn.ANCHORARRAY(J18),(K18:K23=L19))</f>
        <v>Republican</v>
      </c>
      <c r="N19" s="6"/>
    </row>
    <row r="20" spans="1:14" x14ac:dyDescent="0.25">
      <c r="A20">
        <v>19</v>
      </c>
      <c r="B20" t="s">
        <v>61</v>
      </c>
      <c r="C20" t="s">
        <v>62</v>
      </c>
      <c r="D20" t="s">
        <v>59</v>
      </c>
      <c r="E20" t="s">
        <v>63</v>
      </c>
      <c r="F20" s="4">
        <v>125000</v>
      </c>
      <c r="G20" s="1">
        <v>44391</v>
      </c>
      <c r="H20" s="1">
        <v>40972</v>
      </c>
      <c r="I20" s="1"/>
      <c r="J20" s="6" t="str">
        <v>Democratic-  Republican</v>
      </c>
      <c r="K20" s="6">
        <f>COUNTIFS(Table1[party],J20)</f>
        <v>4</v>
      </c>
      <c r="L20" s="6"/>
      <c r="M20" s="6"/>
      <c r="N20" s="6"/>
    </row>
    <row r="21" spans="1:14" x14ac:dyDescent="0.25">
      <c r="A21">
        <v>20</v>
      </c>
      <c r="B21" t="s">
        <v>64</v>
      </c>
      <c r="C21" t="s">
        <v>65</v>
      </c>
      <c r="D21" t="s">
        <v>59</v>
      </c>
      <c r="E21" t="s">
        <v>66</v>
      </c>
      <c r="F21" s="4">
        <v>135000</v>
      </c>
      <c r="G21" s="1">
        <v>44391</v>
      </c>
      <c r="H21" s="1">
        <v>40972</v>
      </c>
      <c r="I21" s="1"/>
      <c r="J21" s="6" t="str">
        <v>Democratic</v>
      </c>
      <c r="K21" s="6">
        <f>COUNTIFS(Table1[party],J21)</f>
        <v>18</v>
      </c>
      <c r="L21" s="6"/>
      <c r="M21" s="6"/>
      <c r="N21" s="6"/>
    </row>
    <row r="22" spans="1:14" x14ac:dyDescent="0.25">
      <c r="A22">
        <v>21</v>
      </c>
      <c r="B22" t="s">
        <v>66</v>
      </c>
      <c r="C22" t="s">
        <v>67</v>
      </c>
      <c r="D22" t="s">
        <v>59</v>
      </c>
      <c r="E22" t="s">
        <v>37</v>
      </c>
      <c r="F22" s="4">
        <v>145000</v>
      </c>
      <c r="G22" s="1">
        <v>44391</v>
      </c>
      <c r="H22" s="1">
        <v>40972</v>
      </c>
      <c r="I22" s="1"/>
      <c r="J22" s="6" t="str">
        <v>Whig</v>
      </c>
      <c r="K22" s="6">
        <f>COUNTIFS(Table1[party],J22)</f>
        <v>4</v>
      </c>
      <c r="L22" s="6"/>
      <c r="M22" s="6"/>
      <c r="N22" s="6"/>
    </row>
    <row r="23" spans="1:14" x14ac:dyDescent="0.25">
      <c r="A23">
        <v>22</v>
      </c>
      <c r="B23" t="s">
        <v>68</v>
      </c>
      <c r="C23" t="s">
        <v>69</v>
      </c>
      <c r="D23" t="s">
        <v>26</v>
      </c>
      <c r="E23" t="s">
        <v>70</v>
      </c>
      <c r="F23" s="4">
        <v>155000</v>
      </c>
      <c r="G23" s="1">
        <v>44391</v>
      </c>
      <c r="H23" s="1">
        <v>40972</v>
      </c>
      <c r="I23" s="1"/>
      <c r="J23" s="6" t="str">
        <v>Republican</v>
      </c>
      <c r="K23" s="6">
        <f>COUNTIFS(Table1[party],J23)</f>
        <v>19</v>
      </c>
      <c r="L23" s="6"/>
      <c r="M23" s="6"/>
      <c r="N23" s="6"/>
    </row>
    <row r="24" spans="1:14" x14ac:dyDescent="0.25">
      <c r="A24">
        <v>23</v>
      </c>
      <c r="B24" t="s">
        <v>71</v>
      </c>
      <c r="C24" t="s">
        <v>72</v>
      </c>
      <c r="D24" t="s">
        <v>59</v>
      </c>
      <c r="E24" t="s">
        <v>73</v>
      </c>
      <c r="F24" s="4">
        <v>165000</v>
      </c>
      <c r="G24" s="1">
        <v>44391</v>
      </c>
      <c r="H24" s="1">
        <v>40972</v>
      </c>
      <c r="I24" s="1"/>
      <c r="J24" s="6"/>
      <c r="K24" s="6"/>
      <c r="L24" s="6"/>
      <c r="M24" s="6"/>
      <c r="N24" s="6"/>
    </row>
    <row r="25" spans="1:14" x14ac:dyDescent="0.25">
      <c r="A25">
        <v>24</v>
      </c>
      <c r="B25" t="s">
        <v>68</v>
      </c>
      <c r="C25" t="s">
        <v>74</v>
      </c>
      <c r="D25" t="s">
        <v>26</v>
      </c>
      <c r="E25" t="s">
        <v>75</v>
      </c>
      <c r="F25" s="4">
        <v>175000</v>
      </c>
      <c r="G25" s="1">
        <v>44391</v>
      </c>
      <c r="H25" s="1">
        <v>40972</v>
      </c>
      <c r="I25" s="1"/>
      <c r="J25" s="6"/>
      <c r="K25" s="6"/>
      <c r="L25" s="6"/>
      <c r="M25" s="6"/>
      <c r="N25" s="6"/>
    </row>
    <row r="26" spans="1:14" ht="18.75" x14ac:dyDescent="0.3">
      <c r="A26">
        <v>25</v>
      </c>
      <c r="B26" t="s">
        <v>76</v>
      </c>
      <c r="C26" t="s">
        <v>77</v>
      </c>
      <c r="D26" t="s">
        <v>59</v>
      </c>
      <c r="E26" t="s">
        <v>78</v>
      </c>
      <c r="F26" s="4">
        <v>185000</v>
      </c>
      <c r="G26" s="1">
        <v>44391</v>
      </c>
      <c r="H26" s="1">
        <v>40972</v>
      </c>
      <c r="I26" s="1"/>
      <c r="J26" s="9" t="s">
        <v>145</v>
      </c>
      <c r="K26" s="9"/>
      <c r="L26" s="6"/>
      <c r="M26" s="6"/>
      <c r="N26" s="6"/>
    </row>
    <row r="27" spans="1:14" ht="18.75" x14ac:dyDescent="0.3">
      <c r="A27">
        <v>26</v>
      </c>
      <c r="B27" t="s">
        <v>79</v>
      </c>
      <c r="C27" t="s">
        <v>80</v>
      </c>
      <c r="D27" t="s">
        <v>59</v>
      </c>
      <c r="E27" t="s">
        <v>37</v>
      </c>
      <c r="F27" s="4">
        <v>195000</v>
      </c>
      <c r="G27" s="1">
        <v>44391</v>
      </c>
      <c r="H27" s="1">
        <v>40972</v>
      </c>
      <c r="I27" s="1"/>
      <c r="J27" s="7" t="s">
        <v>134</v>
      </c>
      <c r="K27" s="7" t="s">
        <v>148</v>
      </c>
      <c r="L27" s="6" t="s">
        <v>152</v>
      </c>
      <c r="M27" s="6"/>
      <c r="N27" s="6"/>
    </row>
    <row r="28" spans="1:14" x14ac:dyDescent="0.25">
      <c r="A28">
        <v>27</v>
      </c>
      <c r="B28" t="s">
        <v>81</v>
      </c>
      <c r="C28" t="s">
        <v>82</v>
      </c>
      <c r="D28" t="s">
        <v>59</v>
      </c>
      <c r="E28" t="s">
        <v>83</v>
      </c>
      <c r="F28" s="4">
        <v>205000</v>
      </c>
      <c r="G28" s="1">
        <v>44391</v>
      </c>
      <c r="H28" s="1">
        <v>40972</v>
      </c>
      <c r="I28" s="1"/>
      <c r="J28" s="6" t="str" cm="1">
        <f t="array" ref="J28:J33">_xlfn.UNIQUE(Table1[party],FALSE,FALSE)</f>
        <v>Nonpartisan</v>
      </c>
      <c r="K28" s="6">
        <f>AVERAGEIFS(F:F,D:D,J28)</f>
        <v>5000</v>
      </c>
      <c r="L28" s="6" t="s">
        <v>143</v>
      </c>
      <c r="M28" s="6"/>
      <c r="N28" s="6"/>
    </row>
    <row r="29" spans="1:14" x14ac:dyDescent="0.25">
      <c r="A29">
        <v>28</v>
      </c>
      <c r="B29" t="s">
        <v>84</v>
      </c>
      <c r="C29" t="s">
        <v>85</v>
      </c>
      <c r="D29" t="s">
        <v>26</v>
      </c>
      <c r="E29" t="s">
        <v>86</v>
      </c>
      <c r="F29" s="4">
        <v>225000</v>
      </c>
      <c r="G29" s="1">
        <v>44391</v>
      </c>
      <c r="H29" s="1">
        <v>40972</v>
      </c>
      <c r="I29" s="1"/>
      <c r="J29" s="6" t="str">
        <v>Federalist</v>
      </c>
      <c r="K29" s="6">
        <f t="shared" ref="K29:K33" si="1">AVERAGEIFS(F:F,D:D,J29)</f>
        <v>10000</v>
      </c>
      <c r="L29" s="8">
        <f>MAX(K28:K33)</f>
        <v>237105.26315789475</v>
      </c>
      <c r="M29" s="6" t="str" cm="1">
        <f t="array" ref="M29">_xlfn._xlws.FILTER(_xlfn.ANCHORARRAY(J28),K28:K33=L29)</f>
        <v>Republican</v>
      </c>
      <c r="N29" s="6"/>
    </row>
    <row r="30" spans="1:14" x14ac:dyDescent="0.25">
      <c r="A30">
        <v>28</v>
      </c>
      <c r="B30" t="s">
        <v>84</v>
      </c>
      <c r="C30" t="s">
        <v>85</v>
      </c>
      <c r="D30" t="s">
        <v>26</v>
      </c>
      <c r="E30" t="s">
        <v>86</v>
      </c>
      <c r="F30" s="4">
        <v>225000</v>
      </c>
      <c r="G30" s="1">
        <v>44391</v>
      </c>
      <c r="H30" s="1">
        <v>40972</v>
      </c>
      <c r="I30" s="1"/>
      <c r="J30" s="6" t="str">
        <v>Democratic-  Republican</v>
      </c>
      <c r="K30" s="6">
        <f t="shared" si="1"/>
        <v>22500</v>
      </c>
      <c r="L30" s="6"/>
      <c r="M30" s="6"/>
      <c r="N30" s="6"/>
    </row>
    <row r="31" spans="1:14" x14ac:dyDescent="0.25">
      <c r="A31">
        <v>29</v>
      </c>
      <c r="B31" t="s">
        <v>87</v>
      </c>
      <c r="C31" t="s">
        <v>88</v>
      </c>
      <c r="D31" t="s">
        <v>59</v>
      </c>
      <c r="E31" t="s">
        <v>89</v>
      </c>
      <c r="F31" s="4">
        <v>235000</v>
      </c>
      <c r="G31" s="1">
        <v>44391</v>
      </c>
      <c r="H31" s="1">
        <v>40972</v>
      </c>
      <c r="I31" s="1"/>
      <c r="J31" s="6" t="str">
        <v>Democratic</v>
      </c>
      <c r="K31" s="6">
        <f t="shared" si="1"/>
        <v>211388.88888888888</v>
      </c>
      <c r="L31" s="6"/>
      <c r="M31" s="6"/>
      <c r="N31" s="6"/>
    </row>
    <row r="32" spans="1:14" x14ac:dyDescent="0.25">
      <c r="A32">
        <v>30</v>
      </c>
      <c r="B32" t="s">
        <v>89</v>
      </c>
      <c r="C32" t="s">
        <v>90</v>
      </c>
      <c r="D32" t="s">
        <v>59</v>
      </c>
      <c r="E32" t="s">
        <v>37</v>
      </c>
      <c r="F32" s="4">
        <v>245000</v>
      </c>
      <c r="G32" s="1">
        <v>44391</v>
      </c>
      <c r="H32" s="1">
        <v>40972</v>
      </c>
      <c r="I32" s="1"/>
      <c r="J32" s="6" t="str">
        <v>Whig</v>
      </c>
      <c r="K32" s="6">
        <f t="shared" si="1"/>
        <v>55000</v>
      </c>
      <c r="L32" s="6"/>
      <c r="M32" s="6"/>
      <c r="N32" s="6"/>
    </row>
    <row r="33" spans="1:14" x14ac:dyDescent="0.25">
      <c r="A33">
        <v>31</v>
      </c>
      <c r="B33" t="s">
        <v>91</v>
      </c>
      <c r="C33" t="s">
        <v>92</v>
      </c>
      <c r="D33" t="s">
        <v>59</v>
      </c>
      <c r="E33" t="s">
        <v>93</v>
      </c>
      <c r="F33" s="4">
        <v>255000</v>
      </c>
      <c r="G33" s="1">
        <v>44391</v>
      </c>
      <c r="H33" s="1">
        <v>40972</v>
      </c>
      <c r="I33" s="1"/>
      <c r="J33" s="6" t="str">
        <v>Republican</v>
      </c>
      <c r="K33" s="6">
        <f t="shared" si="1"/>
        <v>237105.26315789475</v>
      </c>
      <c r="L33" s="6"/>
      <c r="M33" s="6"/>
      <c r="N33" s="6"/>
    </row>
    <row r="34" spans="1:14" x14ac:dyDescent="0.25">
      <c r="A34">
        <v>32</v>
      </c>
      <c r="B34" t="s">
        <v>94</v>
      </c>
      <c r="C34" t="s">
        <v>95</v>
      </c>
      <c r="D34" t="s">
        <v>26</v>
      </c>
      <c r="E34" t="s">
        <v>96</v>
      </c>
      <c r="F34" s="4">
        <v>265000</v>
      </c>
      <c r="G34" s="1">
        <v>44391</v>
      </c>
      <c r="H34" s="1">
        <v>40972</v>
      </c>
      <c r="I34" s="1"/>
      <c r="J34" s="6"/>
      <c r="K34" s="6"/>
      <c r="L34" s="6"/>
      <c r="M34" s="6"/>
      <c r="N34" s="6"/>
    </row>
    <row r="35" spans="1:14" ht="18.75" x14ac:dyDescent="0.3">
      <c r="A35">
        <v>33</v>
      </c>
      <c r="B35" t="s">
        <v>97</v>
      </c>
      <c r="C35" t="s">
        <v>98</v>
      </c>
      <c r="D35" t="s">
        <v>26</v>
      </c>
      <c r="E35" t="s">
        <v>37</v>
      </c>
      <c r="F35" s="4">
        <v>275000</v>
      </c>
      <c r="G35" s="1">
        <v>44391</v>
      </c>
      <c r="H35" s="1">
        <v>40972</v>
      </c>
      <c r="I35" s="1"/>
      <c r="J35" s="9" t="s">
        <v>144</v>
      </c>
      <c r="K35" s="9"/>
      <c r="L35" s="6" t="s">
        <v>151</v>
      </c>
      <c r="M35" s="6"/>
      <c r="N35" s="6"/>
    </row>
    <row r="36" spans="1:14" ht="18.75" x14ac:dyDescent="0.3">
      <c r="A36">
        <v>34</v>
      </c>
      <c r="B36" t="s">
        <v>99</v>
      </c>
      <c r="C36" t="s">
        <v>100</v>
      </c>
      <c r="D36" t="s">
        <v>59</v>
      </c>
      <c r="E36" t="s">
        <v>101</v>
      </c>
      <c r="F36" s="4">
        <v>285000</v>
      </c>
      <c r="G36" s="1">
        <v>44391</v>
      </c>
      <c r="H36" s="1">
        <v>40972</v>
      </c>
      <c r="I36" s="1"/>
      <c r="J36" s="7" t="s">
        <v>134</v>
      </c>
      <c r="K36" s="7" t="s">
        <v>149</v>
      </c>
      <c r="L36" s="6" t="s">
        <v>150</v>
      </c>
      <c r="M36" s="6" t="s">
        <v>3</v>
      </c>
      <c r="N36" s="6"/>
    </row>
    <row r="37" spans="1:14" x14ac:dyDescent="0.25">
      <c r="A37">
        <v>35</v>
      </c>
      <c r="B37" t="s">
        <v>102</v>
      </c>
      <c r="C37" t="s">
        <v>103</v>
      </c>
      <c r="D37" t="s">
        <v>26</v>
      </c>
      <c r="E37" t="s">
        <v>104</v>
      </c>
      <c r="F37" s="4">
        <v>295000</v>
      </c>
      <c r="G37" s="1">
        <v>44391</v>
      </c>
      <c r="H37" s="1">
        <v>40972</v>
      </c>
      <c r="I37" s="1"/>
      <c r="J37" s="6" t="str" cm="1">
        <f t="array" ref="J37:J42">_xlfn.UNIQUE(Table1[party],FALSE,FALSE)</f>
        <v>Nonpartisan</v>
      </c>
      <c r="K37" s="6">
        <f>_xlfn.MAXIFS(F:F,D:D,J37)</f>
        <v>5000</v>
      </c>
      <c r="L37" s="8">
        <f>MAX(K37:K42)</f>
        <v>405000</v>
      </c>
      <c r="M37" s="6" t="str" cm="1">
        <f t="array" ref="M37">_xlfn._xlws.FILTER(_xlfn.ANCHORARRAY(J37),K37:K42=L37)</f>
        <v>Republican</v>
      </c>
      <c r="N37" s="6"/>
    </row>
    <row r="38" spans="1:14" x14ac:dyDescent="0.25">
      <c r="A38">
        <v>36</v>
      </c>
      <c r="B38" t="s">
        <v>104</v>
      </c>
      <c r="C38" t="s">
        <v>105</v>
      </c>
      <c r="D38" t="s">
        <v>26</v>
      </c>
      <c r="E38" t="s">
        <v>37</v>
      </c>
      <c r="F38" s="4">
        <v>305000</v>
      </c>
      <c r="G38" s="1">
        <v>44391</v>
      </c>
      <c r="H38" s="1">
        <v>40972</v>
      </c>
      <c r="I38" s="1"/>
      <c r="J38" s="6" t="str">
        <v>Federalist</v>
      </c>
      <c r="K38" s="6">
        <f t="shared" ref="K38:K42" si="2">_xlfn.MAXIFS(F:F,D:D,J38)</f>
        <v>10000</v>
      </c>
      <c r="L38" s="6"/>
      <c r="M38" s="6"/>
      <c r="N38" s="6"/>
    </row>
    <row r="39" spans="1:14" x14ac:dyDescent="0.25">
      <c r="A39">
        <v>37</v>
      </c>
      <c r="B39" t="s">
        <v>101</v>
      </c>
      <c r="C39" t="s">
        <v>106</v>
      </c>
      <c r="D39" t="s">
        <v>59</v>
      </c>
      <c r="E39" t="s">
        <v>107</v>
      </c>
      <c r="F39" s="4">
        <v>315000</v>
      </c>
      <c r="G39" s="1">
        <v>44391</v>
      </c>
      <c r="H39" s="1">
        <v>40972</v>
      </c>
      <c r="I39" s="1"/>
      <c r="J39" s="6" t="str">
        <v>Democratic-  Republican</v>
      </c>
      <c r="K39" s="6">
        <f t="shared" si="2"/>
        <v>30000</v>
      </c>
      <c r="L39" s="6"/>
      <c r="M39" s="6"/>
      <c r="N39" s="6"/>
    </row>
    <row r="40" spans="1:14" x14ac:dyDescent="0.25">
      <c r="A40">
        <v>38</v>
      </c>
      <c r="B40" t="s">
        <v>108</v>
      </c>
      <c r="C40" t="s">
        <v>109</v>
      </c>
      <c r="D40" t="s">
        <v>59</v>
      </c>
      <c r="E40" t="s">
        <v>37</v>
      </c>
      <c r="F40" s="4">
        <v>325000</v>
      </c>
      <c r="G40" s="1">
        <v>44391</v>
      </c>
      <c r="H40" s="1">
        <v>40972</v>
      </c>
      <c r="I40" s="1"/>
      <c r="J40" s="6" t="str">
        <v>Democratic</v>
      </c>
      <c r="K40" s="6">
        <f t="shared" si="2"/>
        <v>395000</v>
      </c>
      <c r="L40" s="6"/>
      <c r="M40" s="6"/>
      <c r="N40" s="6"/>
    </row>
    <row r="41" spans="1:14" x14ac:dyDescent="0.25">
      <c r="A41">
        <v>39</v>
      </c>
      <c r="B41" t="s">
        <v>110</v>
      </c>
      <c r="C41" t="s">
        <v>111</v>
      </c>
      <c r="D41" t="s">
        <v>26</v>
      </c>
      <c r="E41" t="s">
        <v>112</v>
      </c>
      <c r="F41" s="4">
        <v>335000</v>
      </c>
      <c r="G41" s="1">
        <v>44391</v>
      </c>
      <c r="H41" s="1">
        <v>40972</v>
      </c>
      <c r="I41" s="1"/>
      <c r="J41" s="6" t="str">
        <v>Whig</v>
      </c>
      <c r="K41" s="6">
        <f t="shared" si="2"/>
        <v>65000</v>
      </c>
      <c r="L41" s="6"/>
      <c r="M41" s="6"/>
      <c r="N41" s="6"/>
    </row>
    <row r="42" spans="1:14" x14ac:dyDescent="0.25">
      <c r="A42">
        <v>40</v>
      </c>
      <c r="B42" t="s">
        <v>113</v>
      </c>
      <c r="C42" t="s">
        <v>114</v>
      </c>
      <c r="D42" t="s">
        <v>59</v>
      </c>
      <c r="E42" t="s">
        <v>115</v>
      </c>
      <c r="F42" s="4">
        <v>345000</v>
      </c>
      <c r="G42" s="1">
        <v>44391</v>
      </c>
      <c r="H42" s="1">
        <v>40972</v>
      </c>
      <c r="I42" s="1"/>
      <c r="J42" s="6" t="str">
        <v>Republican</v>
      </c>
      <c r="K42" s="6">
        <f t="shared" si="2"/>
        <v>405000</v>
      </c>
      <c r="L42" s="6"/>
      <c r="M42" s="6"/>
      <c r="N42" s="6"/>
    </row>
    <row r="43" spans="1:14" x14ac:dyDescent="0.25">
      <c r="A43">
        <v>41</v>
      </c>
      <c r="B43" t="s">
        <v>115</v>
      </c>
      <c r="C43" t="s">
        <v>116</v>
      </c>
      <c r="D43" t="s">
        <v>59</v>
      </c>
      <c r="E43" t="s">
        <v>117</v>
      </c>
      <c r="F43" s="4">
        <v>355000</v>
      </c>
      <c r="G43" s="1">
        <v>44391</v>
      </c>
      <c r="H43" s="1">
        <v>40972</v>
      </c>
      <c r="I43" s="1"/>
    </row>
    <row r="44" spans="1:14" x14ac:dyDescent="0.25">
      <c r="A44">
        <v>42</v>
      </c>
      <c r="B44" t="s">
        <v>118</v>
      </c>
      <c r="C44" t="s">
        <v>119</v>
      </c>
      <c r="D44" t="s">
        <v>26</v>
      </c>
      <c r="E44" t="s">
        <v>120</v>
      </c>
      <c r="F44" s="4">
        <v>365000</v>
      </c>
      <c r="G44" s="1">
        <v>44391</v>
      </c>
      <c r="H44" s="1">
        <v>40972</v>
      </c>
      <c r="I44" s="1"/>
    </row>
    <row r="45" spans="1:14" x14ac:dyDescent="0.25">
      <c r="A45">
        <v>43</v>
      </c>
      <c r="B45" t="s">
        <v>121</v>
      </c>
      <c r="C45" t="s">
        <v>122</v>
      </c>
      <c r="D45" t="s">
        <v>59</v>
      </c>
      <c r="E45" t="s">
        <v>123</v>
      </c>
      <c r="F45" s="4">
        <v>375000</v>
      </c>
      <c r="G45" s="1">
        <v>44391</v>
      </c>
      <c r="H45" s="1">
        <v>40972</v>
      </c>
      <c r="I45" s="1"/>
    </row>
    <row r="46" spans="1:14" x14ac:dyDescent="0.25">
      <c r="A46">
        <v>44</v>
      </c>
      <c r="B46" t="s">
        <v>124</v>
      </c>
      <c r="C46" t="s">
        <v>125</v>
      </c>
      <c r="D46" t="s">
        <v>26</v>
      </c>
      <c r="E46" t="s">
        <v>126</v>
      </c>
      <c r="F46" s="4">
        <v>395000</v>
      </c>
      <c r="G46" s="2">
        <v>44391</v>
      </c>
      <c r="H46" s="2">
        <v>43862</v>
      </c>
      <c r="I46" s="2"/>
    </row>
    <row r="47" spans="1:14" x14ac:dyDescent="0.25">
      <c r="A47">
        <v>44</v>
      </c>
      <c r="B47" t="s">
        <v>124</v>
      </c>
      <c r="C47" t="s">
        <v>125</v>
      </c>
      <c r="D47" t="s">
        <v>26</v>
      </c>
      <c r="E47" t="s">
        <v>126</v>
      </c>
      <c r="F47" s="4">
        <v>395000</v>
      </c>
      <c r="G47" s="2">
        <v>44391</v>
      </c>
      <c r="H47" s="2">
        <v>43862</v>
      </c>
      <c r="I47" s="2"/>
    </row>
    <row r="48" spans="1:14" x14ac:dyDescent="0.25">
      <c r="A48">
        <v>45</v>
      </c>
      <c r="B48" t="s">
        <v>127</v>
      </c>
      <c r="C48" t="s">
        <v>128</v>
      </c>
      <c r="D48" t="s">
        <v>59</v>
      </c>
      <c r="E48" t="s">
        <v>129</v>
      </c>
      <c r="F48" s="4">
        <v>405000</v>
      </c>
      <c r="G48" s="2">
        <v>44391</v>
      </c>
      <c r="H48" s="2">
        <v>43862</v>
      </c>
      <c r="I48" s="2"/>
    </row>
  </sheetData>
  <dataConsolidate/>
  <mergeCells count="4">
    <mergeCell ref="J7:K7"/>
    <mergeCell ref="J16:K16"/>
    <mergeCell ref="J35:K35"/>
    <mergeCell ref="J26:K26"/>
  </mergeCells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Shadrack Yegon</cp:lastModifiedBy>
  <dcterms:created xsi:type="dcterms:W3CDTF">2022-02-27T01:14:16Z</dcterms:created>
  <dcterms:modified xsi:type="dcterms:W3CDTF">2024-09-02T09:56:23Z</dcterms:modified>
</cp:coreProperties>
</file>