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C9575C90-AF5F-4E61-B28D-5F04BA2C9750}" xr6:coauthVersionLast="47" xr6:coauthVersionMax="47" xr10:uidLastSave="{00000000-0000-0000-0000-000000000000}"/>
  <bookViews>
    <workbookView xWindow="-110" yWindow="-110" windowWidth="19420" windowHeight="10300" activeTab="2" xr2:uid="{3338A941-75A4-46A5-8058-01FB40CF6DE1}"/>
  </bookViews>
  <sheets>
    <sheet name="Product mix" sheetId="2" r:id="rId1"/>
    <sheet name="Facility Location" sheetId="3" r:id="rId2"/>
    <sheet name="Single Delivery Truck Routing" sheetId="4" r:id="rId3"/>
  </sheets>
  <definedNames>
    <definedName name="solver_adj" localSheetId="1" hidden="1">'Facility Location'!$C$199:$H$205</definedName>
    <definedName name="solver_adj" localSheetId="0" hidden="1">'Product mix'!$C$22:$F$22</definedName>
    <definedName name="solver_adj" localSheetId="2" hidden="1">'Single Delivery Truck Routing'!$C$28:$C$37</definedName>
    <definedName name="solver_cvg" localSheetId="1" hidden="1">0.0001</definedName>
    <definedName name="solver_cvg" localSheetId="0" hidden="1">0.0001</definedName>
    <definedName name="solver_cvg" localSheetId="2" hidden="1">0.0001</definedName>
    <definedName name="solver_drv" localSheetId="1" hidden="1">1</definedName>
    <definedName name="solver_drv" localSheetId="0" hidden="1">1</definedName>
    <definedName name="solver_drv" localSheetId="2" hidden="1">1</definedName>
    <definedName name="solver_eng" localSheetId="1" hidden="1">2</definedName>
    <definedName name="solver_eng" localSheetId="0" hidden="1">1</definedName>
    <definedName name="solver_eng" localSheetId="2" hidden="1">3</definedName>
    <definedName name="solver_est" localSheetId="1" hidden="1">1</definedName>
    <definedName name="solver_est" localSheetId="0" hidden="1">1</definedName>
    <definedName name="solver_est" localSheetId="2" hidden="1">1</definedName>
    <definedName name="solver_itr" localSheetId="1" hidden="1">2147483647</definedName>
    <definedName name="solver_itr" localSheetId="0" hidden="1">2147483647</definedName>
    <definedName name="solver_itr" localSheetId="2" hidden="1">2147483647</definedName>
    <definedName name="solver_lhs1" localSheetId="1" hidden="1">'Facility Location'!$C$199:$C$204</definedName>
    <definedName name="solver_lhs1" localSheetId="0" hidden="1">'Product mix'!$C$22</definedName>
    <definedName name="solver_lhs1" localSheetId="2" hidden="1">'Single Delivery Truck Routing'!$C$28:$C$37</definedName>
    <definedName name="solver_lhs10" localSheetId="1" hidden="1">'Facility Location'!$F$199:$F$204</definedName>
    <definedName name="solver_lhs11" localSheetId="1" hidden="1">'Facility Location'!$F$205</definedName>
    <definedName name="solver_lhs12" localSheetId="1" hidden="1">'Facility Location'!$F$210</definedName>
    <definedName name="solver_lhs13" localSheetId="1" hidden="1">'Facility Location'!$G$199:$G$204</definedName>
    <definedName name="solver_lhs14" localSheetId="1" hidden="1">'Facility Location'!$G$205</definedName>
    <definedName name="solver_lhs15" localSheetId="1" hidden="1">'Facility Location'!$G$210</definedName>
    <definedName name="solver_lhs16" localSheetId="1" hidden="1">'Facility Location'!$H$199:$H$204</definedName>
    <definedName name="solver_lhs17" localSheetId="1" hidden="1">'Facility Location'!$H$205</definedName>
    <definedName name="solver_lhs18" localSheetId="1" hidden="1">'Facility Location'!$H$210</definedName>
    <definedName name="solver_lhs19" localSheetId="1" hidden="1">'Facility Location'!$I$199</definedName>
    <definedName name="solver_lhs2" localSheetId="1" hidden="1">'Facility Location'!$C$205</definedName>
    <definedName name="solver_lhs2" localSheetId="0" hidden="1">'Product mix'!$C$25</definedName>
    <definedName name="solver_lhs2" localSheetId="2" hidden="1">'Single Delivery Truck Routing'!$H$28</definedName>
    <definedName name="solver_lhs20" localSheetId="1" hidden="1">'Facility Location'!$I$200</definedName>
    <definedName name="solver_lhs21" localSheetId="1" hidden="1">'Facility Location'!$I$201</definedName>
    <definedName name="solver_lhs22" localSheetId="1" hidden="1">'Facility Location'!$I$202</definedName>
    <definedName name="solver_lhs23" localSheetId="1" hidden="1">'Facility Location'!$I$203</definedName>
    <definedName name="solver_lhs24" localSheetId="1" hidden="1">'Facility Location'!$I$204</definedName>
    <definedName name="solver_lhs25" localSheetId="1" hidden="1">'Facility Location'!$I$205</definedName>
    <definedName name="solver_lhs26" localSheetId="1" hidden="1">'Facility Location'!$D$108</definedName>
    <definedName name="solver_lhs27" localSheetId="1" hidden="1">'Facility Location'!$I$107</definedName>
    <definedName name="solver_lhs28" localSheetId="1" hidden="1">'Facility Location'!$I$108</definedName>
    <definedName name="solver_lhs3" localSheetId="1" hidden="1">'Facility Location'!$C$210</definedName>
    <definedName name="solver_lhs3" localSheetId="0" hidden="1">'Product mix'!$C$26</definedName>
    <definedName name="solver_lhs4" localSheetId="1" hidden="1">'Facility Location'!$D$199:$D$204</definedName>
    <definedName name="solver_lhs4" localSheetId="0" hidden="1">'Product mix'!$C$27</definedName>
    <definedName name="solver_lhs5" localSheetId="1" hidden="1">'Facility Location'!$D$205</definedName>
    <definedName name="solver_lhs5" localSheetId="0" hidden="1">'Product mix'!$D$22</definedName>
    <definedName name="solver_lhs6" localSheetId="1" hidden="1">'Facility Location'!$D$210</definedName>
    <definedName name="solver_lhs6" localSheetId="0" hidden="1">'Product mix'!$D$22</definedName>
    <definedName name="solver_lhs7" localSheetId="1" hidden="1">'Facility Location'!$E$199:$E$204</definedName>
    <definedName name="solver_lhs7" localSheetId="0" hidden="1">'Product mix'!$E$22</definedName>
    <definedName name="solver_lhs8" localSheetId="1" hidden="1">'Facility Location'!$E$205</definedName>
    <definedName name="solver_lhs8" localSheetId="0" hidden="1">'Product mix'!$F$22</definedName>
    <definedName name="solver_lhs9" localSheetId="1" hidden="1">'Facility Location'!$E$210</definedName>
    <definedName name="solver_mip" localSheetId="1" hidden="1">2147483647</definedName>
    <definedName name="solver_mip" localSheetId="0" hidden="1">2147483647</definedName>
    <definedName name="solver_mip" localSheetId="2" hidden="1">2147483647</definedName>
    <definedName name="solver_mni" localSheetId="1" hidden="1">30</definedName>
    <definedName name="solver_mni" localSheetId="0" hidden="1">30</definedName>
    <definedName name="solver_mni" localSheetId="2" hidden="1">30</definedName>
    <definedName name="solver_mrt" localSheetId="1" hidden="1">0.075</definedName>
    <definedName name="solver_mrt" localSheetId="0" hidden="1">0.075</definedName>
    <definedName name="solver_mrt" localSheetId="2" hidden="1">0.075</definedName>
    <definedName name="solver_msl" localSheetId="1" hidden="1">2</definedName>
    <definedName name="solver_msl" localSheetId="0" hidden="1">2</definedName>
    <definedName name="solver_msl" localSheetId="2" hidden="1">2</definedName>
    <definedName name="solver_neg" localSheetId="1" hidden="1">1</definedName>
    <definedName name="solver_neg" localSheetId="0" hidden="1">1</definedName>
    <definedName name="solver_neg" localSheetId="2" hidden="1">2</definedName>
    <definedName name="solver_nod" localSheetId="1" hidden="1">2147483647</definedName>
    <definedName name="solver_nod" localSheetId="0" hidden="1">2147483647</definedName>
    <definedName name="solver_nod" localSheetId="2" hidden="1">2147483647</definedName>
    <definedName name="solver_num" localSheetId="1" hidden="1">25</definedName>
    <definedName name="solver_num" localSheetId="0" hidden="1">8</definedName>
    <definedName name="solver_num" localSheetId="2" hidden="1">2</definedName>
    <definedName name="solver_nwt" localSheetId="1" hidden="1">1</definedName>
    <definedName name="solver_nwt" localSheetId="0" hidden="1">1</definedName>
    <definedName name="solver_nwt" localSheetId="2" hidden="1">1</definedName>
    <definedName name="solver_opt" localSheetId="1" hidden="1">'Facility Location'!$E$208</definedName>
    <definedName name="solver_opt" localSheetId="0" hidden="1">'Product mix'!$C$30</definedName>
    <definedName name="solver_opt" localSheetId="2" hidden="1">'Single Delivery Truck Routing'!$D$39</definedName>
    <definedName name="solver_pre" localSheetId="1" hidden="1">0.000001</definedName>
    <definedName name="solver_pre" localSheetId="0" hidden="1">0.000001</definedName>
    <definedName name="solver_pre" localSheetId="2" hidden="1">0.000001</definedName>
    <definedName name="solver_rbv" localSheetId="1" hidden="1">1</definedName>
    <definedName name="solver_rbv" localSheetId="0" hidden="1">1</definedName>
    <definedName name="solver_rbv" localSheetId="2" hidden="1">1</definedName>
    <definedName name="solver_rel1" localSheetId="1" hidden="1">1</definedName>
    <definedName name="solver_rel1" localSheetId="0" hidden="1">3</definedName>
    <definedName name="solver_rel1" localSheetId="2" hidden="1">6</definedName>
    <definedName name="solver_rel10" localSheetId="1" hidden="1">1</definedName>
    <definedName name="solver_rel11" localSheetId="1" hidden="1">5</definedName>
    <definedName name="solver_rel12" localSheetId="1" hidden="1">1</definedName>
    <definedName name="solver_rel13" localSheetId="1" hidden="1">1</definedName>
    <definedName name="solver_rel14" localSheetId="1" hidden="1">5</definedName>
    <definedName name="solver_rel15" localSheetId="1" hidden="1">1</definedName>
    <definedName name="solver_rel16" localSheetId="1" hidden="1">1</definedName>
    <definedName name="solver_rel17" localSheetId="1" hidden="1">5</definedName>
    <definedName name="solver_rel18" localSheetId="1" hidden="1">1</definedName>
    <definedName name="solver_rel19" localSheetId="1" hidden="1">2</definedName>
    <definedName name="solver_rel2" localSheetId="1" hidden="1">5</definedName>
    <definedName name="solver_rel2" localSheetId="0" hidden="1">1</definedName>
    <definedName name="solver_rel2" localSheetId="2" hidden="1">2</definedName>
    <definedName name="solver_rel20" localSheetId="1" hidden="1">2</definedName>
    <definedName name="solver_rel21" localSheetId="1" hidden="1">2</definedName>
    <definedName name="solver_rel22" localSheetId="1" hidden="1">2</definedName>
    <definedName name="solver_rel23" localSheetId="1" hidden="1">2</definedName>
    <definedName name="solver_rel24" localSheetId="1" hidden="1">2</definedName>
    <definedName name="solver_rel25" localSheetId="1" hidden="1">1</definedName>
    <definedName name="solver_rel26" localSheetId="1" hidden="1">5</definedName>
    <definedName name="solver_rel27" localSheetId="1" hidden="1">2</definedName>
    <definedName name="solver_rel28" localSheetId="1" hidden="1">1</definedName>
    <definedName name="solver_rel3" localSheetId="1" hidden="1">1</definedName>
    <definedName name="solver_rel3" localSheetId="0" hidden="1">1</definedName>
    <definedName name="solver_rel4" localSheetId="1" hidden="1">1</definedName>
    <definedName name="solver_rel4" localSheetId="0" hidden="1">1</definedName>
    <definedName name="solver_rel5" localSheetId="1" hidden="1">5</definedName>
    <definedName name="solver_rel5" localSheetId="0" hidden="1">1</definedName>
    <definedName name="solver_rel6" localSheetId="1" hidden="1">1</definedName>
    <definedName name="solver_rel6" localSheetId="0" hidden="1">3</definedName>
    <definedName name="solver_rel7" localSheetId="1" hidden="1">1</definedName>
    <definedName name="solver_rel7" localSheetId="0" hidden="1">3</definedName>
    <definedName name="solver_rel8" localSheetId="1" hidden="1">5</definedName>
    <definedName name="solver_rel8" localSheetId="0" hidden="1">3</definedName>
    <definedName name="solver_rel9" localSheetId="1" hidden="1">1</definedName>
    <definedName name="solver_rhs1" localSheetId="1" hidden="1">'Facility Location'!$C$205</definedName>
    <definedName name="solver_rhs1" localSheetId="0" hidden="1">0</definedName>
    <definedName name="solver_rhs1" localSheetId="2" hidden="1">"AllDifferent"</definedName>
    <definedName name="solver_rhs10" localSheetId="1" hidden="1">'Facility Location'!$F$205</definedName>
    <definedName name="solver_rhs11" localSheetId="1" hidden="1">"binary"</definedName>
    <definedName name="solver_rhs12" localSheetId="1" hidden="1">'Facility Location'!$F$211</definedName>
    <definedName name="solver_rhs13" localSheetId="1" hidden="1">'Facility Location'!$G$205</definedName>
    <definedName name="solver_rhs14" localSheetId="1" hidden="1">"binary"</definedName>
    <definedName name="solver_rhs15" localSheetId="1" hidden="1">'Facility Location'!$G$211</definedName>
    <definedName name="solver_rhs16" localSheetId="1" hidden="1">'Facility Location'!$H$205</definedName>
    <definedName name="solver_rhs17" localSheetId="1" hidden="1">"binary"</definedName>
    <definedName name="solver_rhs18" localSheetId="1" hidden="1">'Facility Location'!$H$211</definedName>
    <definedName name="solver_rhs19" localSheetId="1" hidden="1">1</definedName>
    <definedName name="solver_rhs2" localSheetId="1" hidden="1">"binary"</definedName>
    <definedName name="solver_rhs2" localSheetId="0" hidden="1">'Product mix'!$D$25</definedName>
    <definedName name="solver_rhs2" localSheetId="2" hidden="1">1</definedName>
    <definedName name="solver_rhs20" localSheetId="1" hidden="1">1</definedName>
    <definedName name="solver_rhs21" localSheetId="1" hidden="1">1</definedName>
    <definedName name="solver_rhs22" localSheetId="1" hidden="1">1</definedName>
    <definedName name="solver_rhs23" localSheetId="1" hidden="1">1</definedName>
    <definedName name="solver_rhs24" localSheetId="1" hidden="1">1</definedName>
    <definedName name="solver_rhs25" localSheetId="1" hidden="1">2</definedName>
    <definedName name="solver_rhs26" localSheetId="1" hidden="1">"binary"</definedName>
    <definedName name="solver_rhs27" localSheetId="1" hidden="1">1</definedName>
    <definedName name="solver_rhs28" localSheetId="1" hidden="1">2</definedName>
    <definedName name="solver_rhs3" localSheetId="1" hidden="1">'Facility Location'!$C$211</definedName>
    <definedName name="solver_rhs3" localSheetId="0" hidden="1">'Product mix'!$D$26</definedName>
    <definedName name="solver_rhs4" localSheetId="1" hidden="1">'Facility Location'!$D$205</definedName>
    <definedName name="solver_rhs4" localSheetId="0" hidden="1">'Product mix'!$D$27</definedName>
    <definedName name="solver_rhs5" localSheetId="1" hidden="1">"binary"</definedName>
    <definedName name="solver_rhs5" localSheetId="0" hidden="1">3</definedName>
    <definedName name="solver_rhs6" localSheetId="1" hidden="1">'Facility Location'!$D$211</definedName>
    <definedName name="solver_rhs6" localSheetId="0" hidden="1">0</definedName>
    <definedName name="solver_rhs7" localSheetId="1" hidden="1">'Facility Location'!$E$205</definedName>
    <definedName name="solver_rhs7" localSheetId="0" hidden="1">0</definedName>
    <definedName name="solver_rhs8" localSheetId="1" hidden="1">"binary"</definedName>
    <definedName name="solver_rhs8" localSheetId="0" hidden="1">0</definedName>
    <definedName name="solver_rhs9" localSheetId="1" hidden="1">'Facility Location'!$E$211</definedName>
    <definedName name="solver_rlx" localSheetId="1" hidden="1">2</definedName>
    <definedName name="solver_rlx" localSheetId="0" hidden="1">2</definedName>
    <definedName name="solver_rlx" localSheetId="2" hidden="1">2</definedName>
    <definedName name="solver_rsd" localSheetId="1" hidden="1">0</definedName>
    <definedName name="solver_rsd" localSheetId="0" hidden="1">0</definedName>
    <definedName name="solver_rsd" localSheetId="2" hidden="1">0</definedName>
    <definedName name="solver_scl" localSheetId="1" hidden="1">1</definedName>
    <definedName name="solver_scl" localSheetId="0" hidden="1">1</definedName>
    <definedName name="solver_scl" localSheetId="2" hidden="1">1</definedName>
    <definedName name="solver_sho" localSheetId="1" hidden="1">2</definedName>
    <definedName name="solver_sho" localSheetId="0" hidden="1">2</definedName>
    <definedName name="solver_sho" localSheetId="2" hidden="1">2</definedName>
    <definedName name="solver_ssz" localSheetId="1" hidden="1">100</definedName>
    <definedName name="solver_ssz" localSheetId="0" hidden="1">100</definedName>
    <definedName name="solver_ssz" localSheetId="2" hidden="1">100</definedName>
    <definedName name="solver_tim" localSheetId="1" hidden="1">2147483647</definedName>
    <definedName name="solver_tim" localSheetId="0" hidden="1">2147483647</definedName>
    <definedName name="solver_tim" localSheetId="2" hidden="1">2147483647</definedName>
    <definedName name="solver_tol" localSheetId="1" hidden="1">0.01</definedName>
    <definedName name="solver_tol" localSheetId="0" hidden="1">0.01</definedName>
    <definedName name="solver_tol" localSheetId="2" hidden="1">0.01</definedName>
    <definedName name="solver_typ" localSheetId="1" hidden="1">2</definedName>
    <definedName name="solver_typ" localSheetId="0" hidden="1">1</definedName>
    <definedName name="solver_typ" localSheetId="2" hidden="1">2</definedName>
    <definedName name="solver_val" localSheetId="1" hidden="1">0</definedName>
    <definedName name="solver_val" localSheetId="0" hidden="1">0</definedName>
    <definedName name="solver_val" localSheetId="2" hidden="1">0</definedName>
    <definedName name="solver_ver" localSheetId="1" hidden="1">3</definedName>
    <definedName name="solver_ver" localSheetId="0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" i="4" l="1"/>
  <c r="D37" i="4" a="1"/>
  <c r="D37" i="4" s="1"/>
  <c r="D28" i="4" a="1"/>
  <c r="D28" i="4" s="1"/>
  <c r="H28" i="4"/>
  <c r="D29" i="4" a="1"/>
  <c r="D29" i="4" s="1"/>
  <c r="D30" i="4" a="1"/>
  <c r="D30" i="4" s="1"/>
  <c r="D31" i="4" a="1"/>
  <c r="D31" i="4" s="1"/>
  <c r="D32" i="4" a="1"/>
  <c r="D32" i="4" s="1"/>
  <c r="D33" i="4" a="1"/>
  <c r="D33" i="4" s="1"/>
  <c r="D34" i="4" a="1"/>
  <c r="D34" i="4" s="1"/>
  <c r="D35" i="4" a="1"/>
  <c r="D35" i="4" s="1"/>
  <c r="D36" i="4" a="1"/>
  <c r="D36" i="4" s="1"/>
  <c r="B28" i="4"/>
  <c r="B29" i="4"/>
  <c r="B30" i="4"/>
  <c r="B31" i="4"/>
  <c r="B32" i="4"/>
  <c r="B33" i="4"/>
  <c r="B34" i="4"/>
  <c r="B35" i="4"/>
  <c r="B36" i="4"/>
  <c r="B38" i="4"/>
  <c r="D210" i="3"/>
  <c r="E210" i="3"/>
  <c r="F210" i="3"/>
  <c r="G210" i="3"/>
  <c r="H210" i="3"/>
  <c r="C210" i="3"/>
  <c r="H211" i="3"/>
  <c r="G211" i="3"/>
  <c r="F211" i="3"/>
  <c r="E211" i="3"/>
  <c r="D211" i="3"/>
  <c r="C211" i="3"/>
  <c r="E208" i="3"/>
  <c r="I205" i="3"/>
  <c r="I202" i="3"/>
  <c r="I204" i="3"/>
  <c r="I203" i="3"/>
  <c r="I201" i="3"/>
  <c r="I200" i="3"/>
  <c r="I199" i="3"/>
  <c r="I159" i="3"/>
  <c r="I155" i="3"/>
  <c r="I156" i="3"/>
  <c r="I157" i="3"/>
  <c r="I158" i="3"/>
  <c r="I160" i="3"/>
  <c r="I154" i="3"/>
  <c r="E163" i="3"/>
  <c r="I103" i="3"/>
  <c r="I104" i="3"/>
  <c r="I105" i="3"/>
  <c r="I106" i="3"/>
  <c r="I107" i="3"/>
  <c r="I108" i="3"/>
  <c r="I102" i="3"/>
  <c r="E112" i="3"/>
  <c r="C52" i="3"/>
  <c r="E48" i="3"/>
  <c r="B52" i="3"/>
  <c r="C57" i="3"/>
  <c r="C56" i="3"/>
  <c r="C55" i="3"/>
  <c r="C54" i="3"/>
  <c r="C53" i="3"/>
  <c r="I45" i="3"/>
  <c r="B54" i="3"/>
  <c r="B53" i="3"/>
  <c r="B57" i="3"/>
  <c r="B56" i="3"/>
  <c r="B55" i="3"/>
  <c r="C27" i="2"/>
  <c r="C25" i="2"/>
  <c r="C26" i="2"/>
  <c r="C30" i="2"/>
  <c r="C28" i="2"/>
  <c r="D39" i="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<sst xmlns="http://schemas.openxmlformats.org/spreadsheetml/2006/main" count="278" uniqueCount="81">
  <si>
    <t>Let us take the case of a company that manufactures four products P1,</t>
  </si>
  <si>
    <t>P2, P3, and P4. Each of these products requires processing in three treat-</t>
  </si>
  <si>
    <t>ment plants T1, T2, and T3. The time required for processing (in hours)</t>
  </si>
  <si>
    <t>of each unit of products P1, P2, P3, and P4 in the plants T1, T2, and T3</t>
  </si>
  <si>
    <t>is given in Table 2.1.</t>
  </si>
  <si>
    <t>Each of the treatment plants T1, T2, and T3 are available for 100</t>
  </si>
  <si>
    <t>hours per week. The profit obtained by selling the products P1, P2, P3,</t>
  </si>
  <si>
    <t>and P4 is 50, 100, 30, and 27, respectively. Whereas there is enough</t>
  </si>
  <si>
    <t>demand for products P1, P3, and P4, the company forecasts a maximum</t>
  </si>
  <si>
    <t>demand of 3 units for product P2. How many units of the products P1,</t>
  </si>
  <si>
    <t>P2, P3, and P4 should be produced to maximize the demand?</t>
  </si>
  <si>
    <t>1. Parameters table</t>
  </si>
  <si>
    <t>P1</t>
  </si>
  <si>
    <t>P2</t>
  </si>
  <si>
    <t>P3</t>
  </si>
  <si>
    <t>P4</t>
  </si>
  <si>
    <t>T1</t>
  </si>
  <si>
    <t>T2</t>
  </si>
  <si>
    <t>T3</t>
  </si>
  <si>
    <t>Profit</t>
  </si>
  <si>
    <t>2. Decision Variables</t>
  </si>
  <si>
    <t>Units to produce (xᵢ)</t>
  </si>
  <si>
    <t>3. Constraints Table</t>
  </si>
  <si>
    <t>Used Hours (Formula)</t>
  </si>
  <si>
    <t>Limit</t>
  </si>
  <si>
    <t>P2 Limit</t>
  </si>
  <si>
    <t>≤ 3</t>
  </si>
  <si>
    <t>4. Objective Function</t>
  </si>
  <si>
    <t>Let us consider six neighbouring towns A, B, C, D, E, and F. The distance</t>
  </si>
  <si>
    <t>kij between towns i and j (in miles) is indicated in Table 3.1 for towns that</t>
  </si>
  <si>
    <t>have roads connecting them. The population of the towns Pi</t>
  </si>
  <si>
    <t>is also given in the first row of Table 3.1.</t>
  </si>
  <si>
    <t>A supermarket chain wishes to set up supermarkets at two towns such</t>
  </si>
  <si>
    <t>that the two supermarkets are accessible to the maximum number of peo-</t>
  </si>
  <si>
    <t>ple of the six neighbouring towns.</t>
  </si>
  <si>
    <t>if the distance is less than 30 miles.</t>
  </si>
  <si>
    <t>Supermarkets are considered accessible</t>
  </si>
  <si>
    <t>We define a binary variable dij which equals 1 if the town j is less than</t>
  </si>
  <si>
    <t>30 miles from town i and 0 otherwise.</t>
  </si>
  <si>
    <t>The other values of dij can be similarly obtained and are given in Table 3.2.</t>
  </si>
  <si>
    <t>1. Parameters</t>
  </si>
  <si>
    <t>Town</t>
  </si>
  <si>
    <t>Population (P_i)</t>
  </si>
  <si>
    <t>A</t>
  </si>
  <si>
    <t>B</t>
  </si>
  <si>
    <t>C</t>
  </si>
  <si>
    <t>D</t>
  </si>
  <si>
    <t>E</t>
  </si>
  <si>
    <t>F</t>
  </si>
  <si>
    <t>Accessibility Matrix (d_ij)</t>
  </si>
  <si>
    <t xml:space="preserve"> A</t>
  </si>
  <si>
    <t>X_i (Served)</t>
  </si>
  <si>
    <t>S_j (Supermarket)</t>
  </si>
  <si>
    <t>3. Objective Function</t>
  </si>
  <si>
    <t>Maximize total population served:</t>
  </si>
  <si>
    <t>SUMPRODUCT Range (assumes row for d_ij starts at row 41)</t>
  </si>
  <si>
    <t>Formula (if X_i is in C49)</t>
  </si>
  <si>
    <t>1. Supermarkets Serving the Maximum Number of People</t>
  </si>
  <si>
    <t>2. Supermarkets Near the Towns</t>
  </si>
  <si>
    <t>Minimize the distance between the towns and the supermarkets:</t>
  </si>
  <si>
    <t>In case, we want to locate supermarkets in such a way that we wish</t>
  </si>
  <si>
    <t>to minimize the distance between the towns and the supermarkets,2</t>
  </si>
  <si>
    <t>the formulation will be different.</t>
  </si>
  <si>
    <t>Yij</t>
  </si>
  <si>
    <t>Sj</t>
  </si>
  <si>
    <t>3. Considering Supermarket Capital Costs and Customer Travelling Costs</t>
  </si>
  <si>
    <t>Cost (Ci)</t>
  </si>
  <si>
    <t>Cost per person per mile</t>
  </si>
  <si>
    <t>Minimize the cost in building and travelling between the towns and the supermarket</t>
  </si>
  <si>
    <t>Capacity (ti)</t>
  </si>
  <si>
    <t>SUMPRODUCT(Population_i, Yij_column) &lt;= Capacity_j * S_j</t>
  </si>
  <si>
    <t>4. Capacity Limits of Supermarkets</t>
  </si>
  <si>
    <t>G</t>
  </si>
  <si>
    <t>H</t>
  </si>
  <si>
    <t>I</t>
  </si>
  <si>
    <t>J</t>
  </si>
  <si>
    <t>Name</t>
  </si>
  <si>
    <t>Distances</t>
  </si>
  <si>
    <t>Towns</t>
  </si>
  <si>
    <t>Sum</t>
  </si>
  <si>
    <t>Check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</si>
</sst>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7"/>
      <color rgb="FF242424"/>
      <name val="Consolas"/>
      <family val="3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b/>
      <sz val="22"/>
      <color theme="1"/>
      <name val="Aptos Narrow"/>
      <family val="2"/>
      <scheme val="minor"/>
    </font>
    <font>
      <b/>
      <sz val="22"/>
      <color rgb="FF00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2" borderId="0" xfId="0" applyFill="1"/>
    <xf numFmtId="0" fontId="4" fillId="0" borderId="0" xfId="0" applyFont="1"/>
    <xf numFmtId="0" fontId="6" fillId="0" borderId="0" xfId="0" applyFont="1"/>
    <xf numFmtId="0" fontId="4" fillId="0" borderId="0" xfId="0" applyFont="1" applyAlignment="1">
      <alignment vertical="center" wrapText="1"/>
    </xf>
    <xf numFmtId="0" fontId="0" fillId="2" borderId="0" xfId="0" applyFill="1" applyAlignment="1">
      <alignment vertical="center" wrapText="1"/>
    </xf>
    <xf numFmtId="0" fontId="7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44450</xdr:rowOff>
    </xdr:from>
    <xdr:to>
      <xdr:col>9</xdr:col>
      <xdr:colOff>0</xdr:colOff>
      <xdr:row>10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39006D-DF1A-40A6-8CF3-4CD2AD08E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44450"/>
          <a:ext cx="2044700" cy="189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570519</xdr:colOff>
      <xdr:row>0</xdr:row>
      <xdr:rowOff>126657</xdr:rowOff>
    </xdr:from>
    <xdr:to>
      <xdr:col>9</xdr:col>
      <xdr:colOff>334742</xdr:colOff>
      <xdr:row>11</xdr:row>
      <xdr:rowOff>63157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00F9E-386A-C5D9-1533-2A0BDE566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6060" y="126657"/>
          <a:ext cx="2290929" cy="191873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46689</xdr:colOff>
      <xdr:row>0</xdr:row>
      <xdr:rowOff>85811</xdr:rowOff>
    </xdr:from>
    <xdr:to>
      <xdr:col>13</xdr:col>
      <xdr:colOff>530420</xdr:colOff>
      <xdr:row>10</xdr:row>
      <xdr:rowOff>142961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E6AEDF-91F7-F966-097D-9F55AD849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8513" y="85811"/>
          <a:ext cx="1702244" cy="1859177"/>
        </a:xfrm>
        <a:prstGeom prst="rect">
          <a:avLst/>
        </a:prstGeom>
      </xdr:spPr>
    </xdr:pic>
    <xdr:clientData/>
  </xdr:twoCellAnchor>
  <xdr:twoCellAnchor editAs="oneCell">
    <xdr:from>
      <xdr:col>0</xdr:col>
      <xdr:colOff>34325</xdr:colOff>
      <xdr:row>14</xdr:row>
      <xdr:rowOff>171621</xdr:rowOff>
    </xdr:from>
    <xdr:to>
      <xdr:col>5</xdr:col>
      <xdr:colOff>339138</xdr:colOff>
      <xdr:row>26</xdr:row>
      <xdr:rowOff>152329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00AAA6-7172-F79D-28FA-59A3EFDEB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25" y="2694459"/>
          <a:ext cx="4857323" cy="2143140"/>
        </a:xfrm>
        <a:prstGeom prst="rect">
          <a:avLst/>
        </a:prstGeom>
      </xdr:spPr>
    </xdr:pic>
    <xdr:clientData/>
  </xdr:twoCellAnchor>
  <xdr:twoCellAnchor editAs="oneCell">
    <xdr:from>
      <xdr:col>9</xdr:col>
      <xdr:colOff>4722</xdr:colOff>
      <xdr:row>14</xdr:row>
      <xdr:rowOff>163041</xdr:rowOff>
    </xdr:from>
    <xdr:to>
      <xdr:col>16</xdr:col>
      <xdr:colOff>592567</xdr:colOff>
      <xdr:row>27</xdr:row>
      <xdr:rowOff>68649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ABB9EB-6241-69A3-77B8-A3A8BA839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8033" y="2685879"/>
          <a:ext cx="4852643" cy="2248243"/>
        </a:xfrm>
        <a:prstGeom prst="rect">
          <a:avLst/>
        </a:prstGeom>
      </xdr:spPr>
    </xdr:pic>
    <xdr:clientData/>
  </xdr:twoCellAnchor>
  <xdr:twoCellAnchor editAs="oneCell">
    <xdr:from>
      <xdr:col>4</xdr:col>
      <xdr:colOff>553357</xdr:colOff>
      <xdr:row>60</xdr:row>
      <xdr:rowOff>145142</xdr:rowOff>
    </xdr:from>
    <xdr:to>
      <xdr:col>9</xdr:col>
      <xdr:colOff>217480</xdr:colOff>
      <xdr:row>79</xdr:row>
      <xdr:rowOff>87070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440754-5C2C-34A4-CB34-93598B18F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27714" y="12137571"/>
          <a:ext cx="4340033" cy="3389070"/>
        </a:xfrm>
        <a:prstGeom prst="rect">
          <a:avLst/>
        </a:prstGeom>
      </xdr:spPr>
    </xdr:pic>
    <xdr:clientData/>
  </xdr:twoCellAnchor>
  <xdr:twoCellAnchor editAs="oneCell">
    <xdr:from>
      <xdr:col>10</xdr:col>
      <xdr:colOff>471041</xdr:colOff>
      <xdr:row>59</xdr:row>
      <xdr:rowOff>299356</xdr:rowOff>
    </xdr:from>
    <xdr:to>
      <xdr:col>17</xdr:col>
      <xdr:colOff>377037</xdr:colOff>
      <xdr:row>69</xdr:row>
      <xdr:rowOff>9070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5A9DE3-85DC-27DC-D734-09C13587A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98184" y="11928927"/>
          <a:ext cx="4160497" cy="1705429"/>
        </a:xfrm>
        <a:prstGeom prst="rect">
          <a:avLst/>
        </a:prstGeom>
      </xdr:spPr>
    </xdr:pic>
    <xdr:clientData/>
  </xdr:twoCellAnchor>
  <xdr:twoCellAnchor editAs="oneCell">
    <xdr:from>
      <xdr:col>10</xdr:col>
      <xdr:colOff>362858</xdr:colOff>
      <xdr:row>70</xdr:row>
      <xdr:rowOff>99788</xdr:rowOff>
    </xdr:from>
    <xdr:to>
      <xdr:col>18</xdr:col>
      <xdr:colOff>480785</xdr:colOff>
      <xdr:row>80</xdr:row>
      <xdr:rowOff>146056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F1A31F-DE8A-268F-117D-56023C0C0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01" y="13906502"/>
          <a:ext cx="4980214" cy="1860554"/>
        </a:xfrm>
        <a:prstGeom prst="rect">
          <a:avLst/>
        </a:prstGeom>
      </xdr:spPr>
    </xdr:pic>
    <xdr:clientData/>
  </xdr:twoCellAnchor>
  <xdr:twoCellAnchor editAs="oneCell">
    <xdr:from>
      <xdr:col>0</xdr:col>
      <xdr:colOff>20267</xdr:colOff>
      <xdr:row>115</xdr:row>
      <xdr:rowOff>20267</xdr:rowOff>
    </xdr:from>
    <xdr:to>
      <xdr:col>4</xdr:col>
      <xdr:colOff>174485</xdr:colOff>
      <xdr:row>127</xdr:row>
      <xdr:rowOff>13512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18A7A6-CA0A-C2B2-361A-628C17EA3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67" y="22279044"/>
          <a:ext cx="3637997" cy="2181968"/>
        </a:xfrm>
        <a:prstGeom prst="rect">
          <a:avLst/>
        </a:prstGeom>
      </xdr:spPr>
    </xdr:pic>
    <xdr:clientData/>
  </xdr:twoCellAnchor>
  <xdr:twoCellAnchor editAs="oneCell">
    <xdr:from>
      <xdr:col>4</xdr:col>
      <xdr:colOff>425585</xdr:colOff>
      <xdr:row>115</xdr:row>
      <xdr:rowOff>81590</xdr:rowOff>
    </xdr:from>
    <xdr:to>
      <xdr:col>9</xdr:col>
      <xdr:colOff>35481</xdr:colOff>
      <xdr:row>122</xdr:row>
      <xdr:rowOff>169462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7D1849-F6E8-8609-2671-C2AA4391B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97819" y="22340367"/>
          <a:ext cx="4272295" cy="1364627"/>
        </a:xfrm>
        <a:prstGeom prst="rect">
          <a:avLst/>
        </a:prstGeom>
      </xdr:spPr>
    </xdr:pic>
    <xdr:clientData/>
  </xdr:twoCellAnchor>
  <xdr:twoCellAnchor editAs="oneCell">
    <xdr:from>
      <xdr:col>4</xdr:col>
      <xdr:colOff>621489</xdr:colOff>
      <xdr:row>123</xdr:row>
      <xdr:rowOff>155899</xdr:rowOff>
    </xdr:from>
    <xdr:to>
      <xdr:col>8</xdr:col>
      <xdr:colOff>329499</xdr:colOff>
      <xdr:row>126</xdr:row>
      <xdr:rowOff>704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AA4B03-228B-6D58-5058-86B6E2D7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3723" y="23873825"/>
          <a:ext cx="3744129" cy="391985"/>
        </a:xfrm>
        <a:prstGeom prst="rect">
          <a:avLst/>
        </a:prstGeom>
      </xdr:spPr>
    </xdr:pic>
    <xdr:clientData/>
  </xdr:twoCellAnchor>
  <xdr:twoCellAnchor editAs="oneCell">
    <xdr:from>
      <xdr:col>5</xdr:col>
      <xdr:colOff>303268</xdr:colOff>
      <xdr:row>161</xdr:row>
      <xdr:rowOff>106090</xdr:rowOff>
    </xdr:from>
    <xdr:to>
      <xdr:col>10</xdr:col>
      <xdr:colOff>375253</xdr:colOff>
      <xdr:row>170</xdr:row>
      <xdr:rowOff>19598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8FD943-9363-0964-7E3D-A7F8AC62E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2342" y="31083899"/>
          <a:ext cx="4265978" cy="18185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184151</xdr:colOff>
      <xdr:row>10</xdr:row>
      <xdr:rowOff>177801</xdr:rowOff>
    </xdr:from>
    <xdr:to>
      <xdr:col>16</xdr:col>
      <xdr:colOff>584201</xdr:colOff>
      <xdr:row>23</xdr:row>
      <xdr:rowOff>129570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70BDDA-8369-15CD-58CA-09DD9BE17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9351" y="2019301"/>
          <a:ext cx="2228850" cy="2345719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0</xdr:row>
      <xdr:rowOff>69850</xdr:rowOff>
    </xdr:from>
    <xdr:to>
      <xdr:col>6</xdr:col>
      <xdr:colOff>112308</xdr:colOff>
      <xdr:row>13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581A38-79E7-74D8-9854-9D663B8F8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750" y="69850"/>
          <a:ext cx="3611158" cy="2343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9370-709E-4274-A893-8936A447BA24}">
  <dimension ref="A1:F30"/>
  <sheetViews>
    <sheetView topLeftCell="A15" workbookViewId="0">
      <selection activeCell="G29" sqref="G29"/>
    </sheetView>
  </sheetViews>
  <sheetFormatPr defaultRowHeight="14.5"/>
  <cols>
    <col min="1" max="1" width="19.54296875" customWidth="1"/>
    <col min="2" max="2" width="18.90625" customWidth="1"/>
    <col min="3" max="3" width="9.90625" customWidth="1"/>
  </cols>
  <sheetData>
    <row r="1" spans="1:6">
      <c r="A1" s="1" t="s">
        <v>0</v>
      </c>
      <c r="B1" s="1"/>
      <c r="C1" s="1"/>
      <c r="D1" s="1"/>
      <c r="E1" s="1"/>
      <c r="F1" s="1"/>
    </row>
    <row r="2" spans="1:6">
      <c r="A2" s="1" t="s">
        <v>1</v>
      </c>
      <c r="B2" s="1"/>
      <c r="C2" s="1"/>
      <c r="D2" s="1"/>
      <c r="E2" s="1"/>
      <c r="F2" s="1"/>
    </row>
    <row r="3" spans="1:6">
      <c r="A3" s="1" t="s">
        <v>2</v>
      </c>
      <c r="B3" s="1"/>
      <c r="C3" s="1"/>
      <c r="D3" s="1"/>
      <c r="E3" s="1"/>
      <c r="F3" s="1"/>
    </row>
    <row r="4" spans="1:6">
      <c r="A4" s="1" t="s">
        <v>3</v>
      </c>
      <c r="B4" s="1"/>
      <c r="C4" s="1"/>
      <c r="D4" s="1"/>
      <c r="E4" s="1"/>
      <c r="F4" s="1"/>
    </row>
    <row r="5" spans="1:6">
      <c r="A5" s="1" t="s">
        <v>4</v>
      </c>
      <c r="B5" s="1"/>
      <c r="C5" s="1"/>
      <c r="D5" s="1"/>
      <c r="E5" s="1"/>
      <c r="F5" s="1"/>
    </row>
    <row r="6" spans="1:6">
      <c r="A6" s="1" t="s">
        <v>5</v>
      </c>
      <c r="B6" s="1"/>
      <c r="C6" s="1"/>
      <c r="D6" s="1"/>
      <c r="E6" s="1"/>
      <c r="F6" s="1"/>
    </row>
    <row r="7" spans="1:6">
      <c r="A7" s="1" t="s">
        <v>6</v>
      </c>
      <c r="B7" s="1"/>
      <c r="C7" s="1"/>
      <c r="D7" s="1"/>
      <c r="E7" s="1"/>
      <c r="F7" s="1"/>
    </row>
    <row r="8" spans="1:6">
      <c r="A8" s="1" t="s">
        <v>7</v>
      </c>
      <c r="B8" s="1"/>
      <c r="C8" s="1"/>
      <c r="D8" s="1"/>
      <c r="E8" s="1"/>
      <c r="F8" s="1"/>
    </row>
    <row r="9" spans="1:6">
      <c r="A9" s="1" t="s">
        <v>8</v>
      </c>
      <c r="B9" s="1"/>
      <c r="C9" s="1"/>
      <c r="D9" s="1"/>
      <c r="E9" s="1"/>
      <c r="F9" s="1"/>
    </row>
    <row r="10" spans="1:6">
      <c r="A10" s="1" t="s">
        <v>9</v>
      </c>
      <c r="B10" s="1"/>
      <c r="C10" s="1"/>
      <c r="D10" s="1"/>
      <c r="E10" s="1"/>
      <c r="F10" s="1"/>
    </row>
    <row r="11" spans="1:6">
      <c r="A11" s="1" t="s">
        <v>10</v>
      </c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2" t="s">
        <v>11</v>
      </c>
      <c r="B15" s="3"/>
      <c r="C15" s="3" t="s">
        <v>12</v>
      </c>
      <c r="D15" s="3" t="s">
        <v>13</v>
      </c>
      <c r="E15" s="3" t="s">
        <v>14</v>
      </c>
      <c r="F15" s="3" t="s">
        <v>15</v>
      </c>
    </row>
    <row r="16" spans="1:6">
      <c r="A16" s="1"/>
      <c r="B16" s="3" t="s">
        <v>16</v>
      </c>
      <c r="C16" s="1">
        <v>4</v>
      </c>
      <c r="D16" s="1">
        <v>2</v>
      </c>
      <c r="E16" s="1">
        <v>1</v>
      </c>
      <c r="F16" s="1">
        <v>2</v>
      </c>
    </row>
    <row r="17" spans="1:6">
      <c r="A17" s="1"/>
      <c r="B17" s="3" t="s">
        <v>17</v>
      </c>
      <c r="C17" s="1">
        <v>3</v>
      </c>
      <c r="D17" s="1">
        <v>6</v>
      </c>
      <c r="E17" s="1">
        <v>3</v>
      </c>
      <c r="F17" s="1">
        <v>6</v>
      </c>
    </row>
    <row r="18" spans="1:6">
      <c r="A18" s="1"/>
      <c r="B18" s="3" t="s">
        <v>18</v>
      </c>
      <c r="C18" s="1">
        <v>5</v>
      </c>
      <c r="D18" s="1">
        <v>4</v>
      </c>
      <c r="E18" s="1">
        <v>8</v>
      </c>
      <c r="F18" s="1">
        <v>6</v>
      </c>
    </row>
    <row r="19" spans="1:6">
      <c r="A19" s="1"/>
      <c r="B19" s="3" t="s">
        <v>19</v>
      </c>
      <c r="C19" s="1">
        <v>50</v>
      </c>
      <c r="D19" s="1">
        <v>100</v>
      </c>
      <c r="E19" s="1">
        <v>30</v>
      </c>
      <c r="F19" s="1">
        <v>27</v>
      </c>
    </row>
    <row r="20" spans="1:6">
      <c r="A20" s="1"/>
      <c r="B20" s="1"/>
      <c r="C20" s="1"/>
      <c r="D20" s="1"/>
      <c r="E20" s="1"/>
      <c r="F20" s="1"/>
    </row>
    <row r="21" spans="1:6">
      <c r="A21" s="1" t="s">
        <v>20</v>
      </c>
      <c r="B21" s="3"/>
      <c r="C21" s="3" t="s">
        <v>12</v>
      </c>
      <c r="D21" s="3" t="s">
        <v>13</v>
      </c>
      <c r="E21" s="3" t="s">
        <v>14</v>
      </c>
      <c r="F21" s="3" t="s">
        <v>15</v>
      </c>
    </row>
    <row r="22" spans="1:6">
      <c r="A22" s="1"/>
      <c r="B22" s="3" t="s">
        <v>21</v>
      </c>
      <c r="C22" s="1">
        <v>17.600000000000001</v>
      </c>
      <c r="D22" s="1">
        <v>3</v>
      </c>
      <c r="E22" s="1">
        <v>0</v>
      </c>
      <c r="F22" s="1">
        <v>0</v>
      </c>
    </row>
    <row r="23" spans="1:6">
      <c r="A23" s="1"/>
      <c r="B23" s="1"/>
      <c r="C23" s="1"/>
      <c r="D23" s="1"/>
      <c r="E23" s="1"/>
      <c r="F23" s="1"/>
    </row>
    <row r="24" spans="1:6">
      <c r="A24" s="1" t="s">
        <v>22</v>
      </c>
      <c r="B24" s="3"/>
      <c r="C24" s="3" t="s">
        <v>23</v>
      </c>
      <c r="D24" s="3" t="s">
        <v>24</v>
      </c>
      <c r="E24" s="1"/>
      <c r="F24" s="1"/>
    </row>
    <row r="25" spans="1:6">
      <c r="A25" s="1"/>
      <c r="B25" s="3" t="s">
        <v>16</v>
      </c>
      <c r="C25" s="4">
        <f>SUMPRODUCT(C16:F16, C22:F22)</f>
        <v>76.400000000000006</v>
      </c>
      <c r="D25" s="1">
        <v>100</v>
      </c>
      <c r="E25" s="1"/>
      <c r="F25" s="1"/>
    </row>
    <row r="26" spans="1:6">
      <c r="A26" s="1"/>
      <c r="B26" s="3" t="s">
        <v>17</v>
      </c>
      <c r="C26" s="4">
        <f>SUMPRODUCT(C17:F17, C22:F22)</f>
        <v>70.800000000000011</v>
      </c>
      <c r="D26" s="1">
        <v>100</v>
      </c>
      <c r="E26" s="1"/>
      <c r="F26" s="1"/>
    </row>
    <row r="27" spans="1:6">
      <c r="A27" s="1"/>
      <c r="B27" s="3" t="s">
        <v>18</v>
      </c>
      <c r="C27" s="4">
        <f>SUMPRODUCT(C18:F18, C22:F22)</f>
        <v>100</v>
      </c>
      <c r="D27" s="1">
        <v>100</v>
      </c>
      <c r="E27" s="1"/>
      <c r="F27" s="1"/>
    </row>
    <row r="28" spans="1:6">
      <c r="A28" s="1"/>
      <c r="B28" s="3" t="s">
        <v>25</v>
      </c>
      <c r="C28" s="1">
        <f>D22</f>
        <v>3</v>
      </c>
      <c r="D28" s="1" t="s">
        <v>26</v>
      </c>
      <c r="E28" s="1"/>
      <c r="F28" s="1"/>
    </row>
    <row r="30" spans="1:6">
      <c r="A30" t="s">
        <v>27</v>
      </c>
      <c r="C30">
        <f>SUMPRODUCT(C19:F19, C22:F22)</f>
        <v>1180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CE4FB-C63C-45C1-86A4-AE9D3F691963}">
  <dimension ref="A1:I211"/>
  <sheetViews>
    <sheetView topLeftCell="A197" zoomScale="115" zoomScaleNormal="115" workbookViewId="0">
      <selection activeCell="C213" sqref="C213"/>
    </sheetView>
  </sheetViews>
  <sheetFormatPr defaultRowHeight="14.5"/>
  <cols>
    <col min="2" max="2" width="11.7265625" bestFit="1" customWidth="1"/>
    <col min="3" max="3" width="14.08984375" bestFit="1" customWidth="1"/>
    <col min="4" max="6" width="15.36328125" bestFit="1" customWidth="1"/>
    <col min="7" max="7" width="11.453125" bestFit="1" customWidth="1"/>
    <col min="8" max="8" width="15.36328125" bestFit="1" customWidth="1"/>
    <col min="9" max="9" width="8.90625" bestFit="1" customWidth="1"/>
  </cols>
  <sheetData>
    <row r="1" spans="1:1">
      <c r="A1" t="s">
        <v>28</v>
      </c>
    </row>
    <row r="2" spans="1:1">
      <c r="A2" t="s">
        <v>29</v>
      </c>
    </row>
    <row r="3" spans="1:1">
      <c r="A3" t="s">
        <v>30</v>
      </c>
    </row>
    <row r="4" spans="1:1">
      <c r="A4" t="s">
        <v>31</v>
      </c>
    </row>
    <row r="6" spans="1:1">
      <c r="A6" t="s">
        <v>32</v>
      </c>
    </row>
    <row r="7" spans="1:1">
      <c r="A7" t="s">
        <v>33</v>
      </c>
    </row>
    <row r="8" spans="1:1">
      <c r="A8" t="s">
        <v>34</v>
      </c>
    </row>
    <row r="9" spans="1:1">
      <c r="A9" t="s">
        <v>36</v>
      </c>
    </row>
    <row r="10" spans="1:1">
      <c r="A10" t="s">
        <v>35</v>
      </c>
    </row>
    <row r="11" spans="1:1">
      <c r="A11" t="s">
        <v>37</v>
      </c>
    </row>
    <row r="12" spans="1:1">
      <c r="A12" t="s">
        <v>38</v>
      </c>
    </row>
    <row r="13" spans="1:1">
      <c r="A13" t="s">
        <v>39</v>
      </c>
    </row>
    <row r="28" spans="1:8" ht="28.5">
      <c r="A28" s="10" t="s">
        <v>57</v>
      </c>
    </row>
    <row r="30" spans="1:8">
      <c r="A30" t="s">
        <v>40</v>
      </c>
    </row>
    <row r="31" spans="1:8">
      <c r="B31" t="s">
        <v>41</v>
      </c>
      <c r="C31" t="s">
        <v>43</v>
      </c>
      <c r="D31" t="s">
        <v>44</v>
      </c>
      <c r="E31" t="s">
        <v>45</v>
      </c>
      <c r="F31" t="s">
        <v>46</v>
      </c>
      <c r="G31" t="s">
        <v>47</v>
      </c>
      <c r="H31" t="s">
        <v>48</v>
      </c>
    </row>
    <row r="32" spans="1:8">
      <c r="B32" t="s">
        <v>42</v>
      </c>
      <c r="C32">
        <v>3</v>
      </c>
      <c r="D32">
        <v>8</v>
      </c>
      <c r="E32">
        <v>2</v>
      </c>
      <c r="F32">
        <v>12</v>
      </c>
      <c r="G32">
        <v>7</v>
      </c>
      <c r="H32">
        <v>10</v>
      </c>
    </row>
    <row r="33" spans="1:9">
      <c r="B33" t="s">
        <v>49</v>
      </c>
    </row>
    <row r="34" spans="1:9">
      <c r="C34" t="s">
        <v>50</v>
      </c>
      <c r="D34" t="s">
        <v>44</v>
      </c>
      <c r="E34" t="s">
        <v>45</v>
      </c>
      <c r="F34" t="s">
        <v>46</v>
      </c>
      <c r="G34" t="s">
        <v>47</v>
      </c>
      <c r="H34" t="s">
        <v>48</v>
      </c>
    </row>
    <row r="35" spans="1:9">
      <c r="B35" t="s">
        <v>43</v>
      </c>
      <c r="C35">
        <v>1</v>
      </c>
      <c r="D35">
        <v>0</v>
      </c>
      <c r="E35">
        <v>1</v>
      </c>
      <c r="F35">
        <v>0</v>
      </c>
      <c r="G35">
        <v>1</v>
      </c>
      <c r="H35">
        <v>0</v>
      </c>
    </row>
    <row r="36" spans="1:9">
      <c r="B36" t="s">
        <v>44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</row>
    <row r="37" spans="1:9">
      <c r="B37" t="s">
        <v>45</v>
      </c>
      <c r="C37">
        <v>1</v>
      </c>
      <c r="D37">
        <v>0</v>
      </c>
      <c r="E37">
        <v>1</v>
      </c>
      <c r="F37">
        <v>1</v>
      </c>
      <c r="G37">
        <v>0</v>
      </c>
      <c r="H37">
        <v>1</v>
      </c>
    </row>
    <row r="38" spans="1:9">
      <c r="B38" t="s">
        <v>46</v>
      </c>
      <c r="C38">
        <v>0</v>
      </c>
      <c r="D38">
        <v>0</v>
      </c>
      <c r="E38">
        <v>1</v>
      </c>
      <c r="F38">
        <v>1</v>
      </c>
      <c r="G38">
        <v>1</v>
      </c>
      <c r="H38">
        <v>1</v>
      </c>
    </row>
    <row r="39" spans="1:9">
      <c r="B39" t="s">
        <v>47</v>
      </c>
      <c r="C39">
        <v>1</v>
      </c>
      <c r="D39">
        <v>1</v>
      </c>
      <c r="E39">
        <v>0</v>
      </c>
      <c r="F39">
        <v>1</v>
      </c>
      <c r="G39">
        <v>1</v>
      </c>
      <c r="H39">
        <v>0</v>
      </c>
    </row>
    <row r="40" spans="1:9">
      <c r="B40" t="s">
        <v>48</v>
      </c>
      <c r="C40">
        <v>0</v>
      </c>
      <c r="D40">
        <v>0</v>
      </c>
      <c r="E40">
        <v>1</v>
      </c>
      <c r="F40">
        <v>1</v>
      </c>
      <c r="G40">
        <v>0</v>
      </c>
      <c r="H40">
        <v>1</v>
      </c>
    </row>
    <row r="42" spans="1:9">
      <c r="A42" t="s">
        <v>20</v>
      </c>
    </row>
    <row r="43" spans="1:9">
      <c r="B43" t="s">
        <v>41</v>
      </c>
      <c r="C43" t="s">
        <v>43</v>
      </c>
      <c r="D43" t="s">
        <v>44</v>
      </c>
      <c r="E43" t="s">
        <v>45</v>
      </c>
      <c r="F43" t="s">
        <v>46</v>
      </c>
      <c r="G43" t="s">
        <v>47</v>
      </c>
      <c r="H43" t="s">
        <v>48</v>
      </c>
    </row>
    <row r="44" spans="1:9">
      <c r="B44" t="s">
        <v>51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</row>
    <row r="45" spans="1:9">
      <c r="B45" t="s">
        <v>52</v>
      </c>
      <c r="C45">
        <v>0</v>
      </c>
      <c r="D45">
        <v>0</v>
      </c>
      <c r="E45" s="8">
        <v>1</v>
      </c>
      <c r="F45" s="8">
        <v>1</v>
      </c>
      <c r="G45">
        <v>0</v>
      </c>
      <c r="H45">
        <v>0</v>
      </c>
      <c r="I45">
        <f>SUM(C45:H45)</f>
        <v>2</v>
      </c>
    </row>
    <row r="47" spans="1:9">
      <c r="A47" t="s">
        <v>53</v>
      </c>
    </row>
    <row r="48" spans="1:9">
      <c r="B48" t="s">
        <v>54</v>
      </c>
      <c r="E48">
        <f>SUMPRODUCT(C32:H32,C44:H44)</f>
        <v>42</v>
      </c>
    </row>
    <row r="51" spans="1:8" ht="72.5">
      <c r="A51" s="5" t="s">
        <v>41</v>
      </c>
      <c r="B51" s="5" t="s">
        <v>56</v>
      </c>
      <c r="C51" s="5" t="s">
        <v>55</v>
      </c>
      <c r="F51" s="5"/>
      <c r="H51" s="5"/>
    </row>
    <row r="52" spans="1:8">
      <c r="A52" s="6" t="s">
        <v>43</v>
      </c>
      <c r="B52" s="7">
        <f>C44</f>
        <v>1</v>
      </c>
      <c r="C52" s="7">
        <f>SUMPRODUCT(C35:H35, C45:H45)</f>
        <v>1</v>
      </c>
      <c r="F52" s="6"/>
      <c r="H52" s="7"/>
    </row>
    <row r="53" spans="1:8">
      <c r="A53" s="6" t="s">
        <v>44</v>
      </c>
      <c r="B53" s="7">
        <f>D44</f>
        <v>1</v>
      </c>
      <c r="C53" s="7">
        <f>SUMPRODUCT(C36:H36, C45:H45)</f>
        <v>1</v>
      </c>
      <c r="F53" s="6"/>
      <c r="H53" s="7"/>
    </row>
    <row r="54" spans="1:8">
      <c r="A54" s="6" t="s">
        <v>45</v>
      </c>
      <c r="B54" s="7">
        <f>E44</f>
        <v>1</v>
      </c>
      <c r="C54" s="7">
        <f>SUMPRODUCT(C37:H37, C45:H45)</f>
        <v>2</v>
      </c>
      <c r="F54" s="6"/>
      <c r="H54" s="7"/>
    </row>
    <row r="55" spans="1:8">
      <c r="A55" s="6" t="s">
        <v>46</v>
      </c>
      <c r="B55" s="7">
        <f>F44</f>
        <v>1</v>
      </c>
      <c r="C55" s="7">
        <f>SUMPRODUCT(C38:H38, C45:H45)</f>
        <v>2</v>
      </c>
      <c r="H55" s="7"/>
    </row>
    <row r="56" spans="1:8">
      <c r="A56" s="6" t="s">
        <v>47</v>
      </c>
      <c r="B56" s="7">
        <f>G44</f>
        <v>1</v>
      </c>
      <c r="C56" s="7">
        <f>SUMPRODUCT(C39:H39, C45:H45)</f>
        <v>1</v>
      </c>
      <c r="F56" s="6"/>
      <c r="H56" s="7"/>
    </row>
    <row r="57" spans="1:8">
      <c r="A57" s="6" t="s">
        <v>48</v>
      </c>
      <c r="B57" s="7">
        <f>H44</f>
        <v>1</v>
      </c>
      <c r="C57" s="7">
        <f>SUMPRODUCT(C40:H40, C45:H45)</f>
        <v>2</v>
      </c>
      <c r="F57" s="6"/>
      <c r="H57" s="7"/>
    </row>
    <row r="60" spans="1:8" ht="28.5">
      <c r="A60" s="10" t="s">
        <v>58</v>
      </c>
    </row>
    <row r="61" spans="1:8">
      <c r="A61" t="s">
        <v>60</v>
      </c>
    </row>
    <row r="62" spans="1:8">
      <c r="A62" t="s">
        <v>61</v>
      </c>
    </row>
    <row r="63" spans="1:8">
      <c r="A63" t="s">
        <v>62</v>
      </c>
    </row>
    <row r="82" spans="1:8">
      <c r="A82" t="s">
        <v>40</v>
      </c>
    </row>
    <row r="83" spans="1:8">
      <c r="B83" t="s">
        <v>41</v>
      </c>
      <c r="C83" s="1" t="s">
        <v>43</v>
      </c>
      <c r="D83" t="s">
        <v>44</v>
      </c>
      <c r="E83" t="s">
        <v>45</v>
      </c>
      <c r="F83" t="s">
        <v>46</v>
      </c>
      <c r="G83" t="s">
        <v>47</v>
      </c>
      <c r="H83" t="s">
        <v>48</v>
      </c>
    </row>
    <row r="84" spans="1:8">
      <c r="B84" t="s">
        <v>43</v>
      </c>
      <c r="C84">
        <v>3</v>
      </c>
      <c r="D84">
        <v>3</v>
      </c>
      <c r="E84">
        <v>3</v>
      </c>
      <c r="F84">
        <v>3</v>
      </c>
      <c r="G84">
        <v>3</v>
      </c>
      <c r="H84">
        <v>3</v>
      </c>
    </row>
    <row r="85" spans="1:8">
      <c r="B85" t="s">
        <v>44</v>
      </c>
      <c r="C85">
        <v>8</v>
      </c>
      <c r="D85">
        <v>8</v>
      </c>
      <c r="E85">
        <v>8</v>
      </c>
      <c r="F85">
        <v>8</v>
      </c>
      <c r="G85">
        <v>8</v>
      </c>
      <c r="H85">
        <v>8</v>
      </c>
    </row>
    <row r="86" spans="1:8">
      <c r="B86" t="s">
        <v>45</v>
      </c>
      <c r="C86">
        <v>2</v>
      </c>
      <c r="D86">
        <v>2</v>
      </c>
      <c r="E86">
        <v>2</v>
      </c>
      <c r="F86">
        <v>2</v>
      </c>
      <c r="G86">
        <v>2</v>
      </c>
      <c r="H86">
        <v>2</v>
      </c>
    </row>
    <row r="87" spans="1:8">
      <c r="B87" t="s">
        <v>46</v>
      </c>
      <c r="C87">
        <v>12</v>
      </c>
      <c r="D87">
        <v>12</v>
      </c>
      <c r="E87">
        <v>12</v>
      </c>
      <c r="F87">
        <v>12</v>
      </c>
      <c r="G87">
        <v>12</v>
      </c>
      <c r="H87">
        <v>12</v>
      </c>
    </row>
    <row r="88" spans="1:8">
      <c r="B88" t="s">
        <v>47</v>
      </c>
      <c r="C88">
        <v>7</v>
      </c>
      <c r="D88">
        <v>7</v>
      </c>
      <c r="E88">
        <v>7</v>
      </c>
      <c r="F88">
        <v>7</v>
      </c>
      <c r="G88">
        <v>7</v>
      </c>
      <c r="H88">
        <v>7</v>
      </c>
    </row>
    <row r="89" spans="1:8">
      <c r="B89" t="s">
        <v>48</v>
      </c>
      <c r="C89">
        <v>10</v>
      </c>
      <c r="D89">
        <v>10</v>
      </c>
      <c r="E89">
        <v>10</v>
      </c>
      <c r="F89">
        <v>10</v>
      </c>
      <c r="G89">
        <v>10</v>
      </c>
      <c r="H89">
        <v>10</v>
      </c>
    </row>
    <row r="91" spans="1:8">
      <c r="B91" t="s">
        <v>49</v>
      </c>
    </row>
    <row r="92" spans="1:8">
      <c r="C92" t="s">
        <v>50</v>
      </c>
      <c r="D92" t="s">
        <v>44</v>
      </c>
      <c r="E92" t="s">
        <v>45</v>
      </c>
      <c r="F92" t="s">
        <v>46</v>
      </c>
      <c r="G92" t="s">
        <v>47</v>
      </c>
      <c r="H92" t="s">
        <v>48</v>
      </c>
    </row>
    <row r="93" spans="1:8">
      <c r="B93" t="s">
        <v>43</v>
      </c>
      <c r="C93">
        <v>0</v>
      </c>
      <c r="D93">
        <v>50</v>
      </c>
      <c r="E93">
        <v>26</v>
      </c>
      <c r="F93">
        <v>500</v>
      </c>
      <c r="G93">
        <v>15</v>
      </c>
      <c r="H93">
        <v>32</v>
      </c>
    </row>
    <row r="94" spans="1:8">
      <c r="B94" t="s">
        <v>44</v>
      </c>
      <c r="C94">
        <v>50</v>
      </c>
      <c r="D94">
        <v>0</v>
      </c>
      <c r="E94">
        <v>500</v>
      </c>
      <c r="F94">
        <v>34</v>
      </c>
      <c r="G94">
        <v>28</v>
      </c>
      <c r="H94">
        <v>500</v>
      </c>
    </row>
    <row r="95" spans="1:8">
      <c r="B95" t="s">
        <v>45</v>
      </c>
      <c r="C95">
        <v>26</v>
      </c>
      <c r="D95">
        <v>500</v>
      </c>
      <c r="E95">
        <v>0</v>
      </c>
      <c r="F95">
        <v>29</v>
      </c>
      <c r="G95">
        <v>40</v>
      </c>
      <c r="H95">
        <v>17</v>
      </c>
    </row>
    <row r="96" spans="1:8">
      <c r="B96" t="s">
        <v>46</v>
      </c>
      <c r="C96">
        <v>500</v>
      </c>
      <c r="D96">
        <v>34</v>
      </c>
      <c r="E96">
        <v>29</v>
      </c>
      <c r="F96">
        <v>0</v>
      </c>
      <c r="G96">
        <v>18</v>
      </c>
      <c r="H96">
        <v>24</v>
      </c>
    </row>
    <row r="97" spans="1:9">
      <c r="B97" t="s">
        <v>47</v>
      </c>
      <c r="C97">
        <v>15</v>
      </c>
      <c r="D97">
        <v>28</v>
      </c>
      <c r="E97">
        <v>40</v>
      </c>
      <c r="F97">
        <v>18</v>
      </c>
      <c r="G97">
        <v>0</v>
      </c>
      <c r="H97">
        <v>43</v>
      </c>
    </row>
    <row r="98" spans="1:9">
      <c r="B98" t="s">
        <v>48</v>
      </c>
      <c r="C98">
        <v>32</v>
      </c>
      <c r="D98">
        <v>500</v>
      </c>
      <c r="E98">
        <v>17</v>
      </c>
      <c r="F98">
        <v>24</v>
      </c>
      <c r="G98">
        <v>43</v>
      </c>
      <c r="H98">
        <v>0</v>
      </c>
    </row>
    <row r="100" spans="1:9">
      <c r="A100" t="s">
        <v>20</v>
      </c>
      <c r="C100" t="s">
        <v>63</v>
      </c>
    </row>
    <row r="101" spans="1:9">
      <c r="B101" s="5"/>
      <c r="C101" s="5" t="s">
        <v>43</v>
      </c>
      <c r="D101" s="5" t="s">
        <v>44</v>
      </c>
      <c r="E101" s="5" t="s">
        <v>45</v>
      </c>
      <c r="F101" s="5" t="s">
        <v>46</v>
      </c>
      <c r="G101" s="5" t="s">
        <v>47</v>
      </c>
      <c r="H101" s="5" t="s">
        <v>48</v>
      </c>
    </row>
    <row r="102" spans="1:9">
      <c r="B102" s="11" t="s">
        <v>43</v>
      </c>
      <c r="C102" s="6">
        <v>0</v>
      </c>
      <c r="D102" s="6">
        <v>0</v>
      </c>
      <c r="E102" s="6">
        <v>0</v>
      </c>
      <c r="F102" s="6">
        <v>0</v>
      </c>
      <c r="G102" s="6">
        <v>1</v>
      </c>
      <c r="H102" s="6">
        <v>0</v>
      </c>
      <c r="I102">
        <f>SUM(C102:H102)</f>
        <v>1</v>
      </c>
    </row>
    <row r="103" spans="1:9">
      <c r="B103" s="11" t="s">
        <v>44</v>
      </c>
      <c r="C103" s="6">
        <v>0</v>
      </c>
      <c r="D103" s="6">
        <v>0</v>
      </c>
      <c r="E103" s="6">
        <v>0</v>
      </c>
      <c r="F103" s="6">
        <v>0</v>
      </c>
      <c r="G103" s="6">
        <v>1</v>
      </c>
      <c r="H103" s="6">
        <v>0</v>
      </c>
      <c r="I103">
        <f t="shared" ref="I103:I108" si="0">SUM(C103:H103)</f>
        <v>1</v>
      </c>
    </row>
    <row r="104" spans="1:9">
      <c r="B104" s="11" t="s">
        <v>45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1</v>
      </c>
      <c r="I104">
        <f t="shared" si="0"/>
        <v>1</v>
      </c>
    </row>
    <row r="105" spans="1:9">
      <c r="B105" s="11" t="s">
        <v>46</v>
      </c>
      <c r="C105" s="6">
        <v>0</v>
      </c>
      <c r="D105" s="6">
        <v>0</v>
      </c>
      <c r="E105" s="6">
        <v>0</v>
      </c>
      <c r="F105" s="6">
        <v>0</v>
      </c>
      <c r="G105" s="6">
        <v>1</v>
      </c>
      <c r="H105" s="6">
        <v>0</v>
      </c>
      <c r="I105">
        <f t="shared" si="0"/>
        <v>1</v>
      </c>
    </row>
    <row r="106" spans="1:9">
      <c r="B106" s="11" t="s">
        <v>47</v>
      </c>
      <c r="C106" s="6">
        <v>0</v>
      </c>
      <c r="D106" s="6">
        <v>0</v>
      </c>
      <c r="E106" s="6">
        <v>0</v>
      </c>
      <c r="F106" s="6">
        <v>0</v>
      </c>
      <c r="G106" s="6">
        <v>1</v>
      </c>
      <c r="H106" s="6">
        <v>0</v>
      </c>
      <c r="I106">
        <f t="shared" si="0"/>
        <v>1</v>
      </c>
    </row>
    <row r="107" spans="1:9">
      <c r="B107" s="11" t="s">
        <v>48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1</v>
      </c>
      <c r="I107">
        <f t="shared" si="0"/>
        <v>1</v>
      </c>
    </row>
    <row r="108" spans="1:9">
      <c r="B108" s="11" t="s">
        <v>64</v>
      </c>
      <c r="C108" s="6">
        <v>0</v>
      </c>
      <c r="D108" s="6">
        <v>0</v>
      </c>
      <c r="E108" s="6">
        <v>0</v>
      </c>
      <c r="F108" s="6">
        <v>0</v>
      </c>
      <c r="G108" s="12">
        <v>1</v>
      </c>
      <c r="H108" s="12">
        <v>1</v>
      </c>
      <c r="I108">
        <f t="shared" si="0"/>
        <v>2</v>
      </c>
    </row>
    <row r="111" spans="1:9">
      <c r="A111" t="s">
        <v>53</v>
      </c>
    </row>
    <row r="112" spans="1:9">
      <c r="B112" t="s">
        <v>59</v>
      </c>
      <c r="E112">
        <f>SUMPRODUCT(C84:H89, C102:H107, C93:H98)</f>
        <v>519</v>
      </c>
    </row>
    <row r="114" spans="1:8" ht="28.5">
      <c r="A114" s="13" t="s">
        <v>65</v>
      </c>
    </row>
    <row r="115" spans="1:8">
      <c r="A115" s="5"/>
      <c r="B115" s="5"/>
      <c r="C115" s="5"/>
      <c r="F115" s="5"/>
    </row>
    <row r="116" spans="1:8">
      <c r="A116" s="6"/>
      <c r="B116" s="7"/>
      <c r="C116" s="7"/>
      <c r="F116" s="6"/>
    </row>
    <row r="117" spans="1:8">
      <c r="A117" s="6"/>
      <c r="B117" s="7"/>
      <c r="C117" s="7"/>
      <c r="F117" s="6"/>
    </row>
    <row r="118" spans="1:8">
      <c r="A118" s="6"/>
      <c r="B118" s="7"/>
      <c r="C118" s="7"/>
      <c r="F118" s="6"/>
    </row>
    <row r="119" spans="1:8">
      <c r="A119" s="6"/>
      <c r="B119" s="7"/>
      <c r="C119" s="7"/>
      <c r="F119" s="6"/>
    </row>
    <row r="120" spans="1:8">
      <c r="A120" s="6"/>
      <c r="B120" s="7"/>
      <c r="C120" s="7"/>
      <c r="F120" s="6"/>
    </row>
    <row r="121" spans="1:8">
      <c r="A121" s="6"/>
      <c r="B121" s="7"/>
      <c r="C121" s="7"/>
      <c r="F121" s="6"/>
    </row>
    <row r="125" spans="1:8">
      <c r="H125" s="5"/>
    </row>
    <row r="126" spans="1:8">
      <c r="H126" s="7"/>
    </row>
    <row r="127" spans="1:8">
      <c r="H127" s="7"/>
    </row>
    <row r="128" spans="1:8">
      <c r="H128" s="7"/>
    </row>
    <row r="129" spans="1:8">
      <c r="A129" t="s">
        <v>40</v>
      </c>
    </row>
    <row r="130" spans="1:8">
      <c r="B130" t="s">
        <v>66</v>
      </c>
      <c r="C130" s="1" t="s">
        <v>43</v>
      </c>
      <c r="D130" t="s">
        <v>44</v>
      </c>
      <c r="E130" t="s">
        <v>45</v>
      </c>
      <c r="F130" t="s">
        <v>46</v>
      </c>
      <c r="G130" t="s">
        <v>47</v>
      </c>
      <c r="H130" t="s">
        <v>48</v>
      </c>
    </row>
    <row r="131" spans="1:8">
      <c r="C131">
        <v>700</v>
      </c>
      <c r="D131">
        <v>300</v>
      </c>
      <c r="E131">
        <v>450</v>
      </c>
      <c r="F131">
        <v>260</v>
      </c>
      <c r="G131">
        <v>900</v>
      </c>
      <c r="H131" s="7">
        <v>150</v>
      </c>
    </row>
    <row r="133" spans="1:8">
      <c r="B133" t="s">
        <v>67</v>
      </c>
      <c r="D133">
        <v>80</v>
      </c>
    </row>
    <row r="135" spans="1:8">
      <c r="B135" t="s">
        <v>41</v>
      </c>
      <c r="C135" s="1" t="s">
        <v>43</v>
      </c>
      <c r="D135" t="s">
        <v>44</v>
      </c>
      <c r="E135" t="s">
        <v>45</v>
      </c>
      <c r="F135" t="s">
        <v>46</v>
      </c>
      <c r="G135" t="s">
        <v>47</v>
      </c>
      <c r="H135" t="s">
        <v>48</v>
      </c>
    </row>
    <row r="136" spans="1:8">
      <c r="B136" t="s">
        <v>43</v>
      </c>
      <c r="C136">
        <v>3</v>
      </c>
      <c r="D136">
        <v>3</v>
      </c>
      <c r="E136">
        <v>3</v>
      </c>
      <c r="F136">
        <v>3</v>
      </c>
      <c r="G136">
        <v>3</v>
      </c>
      <c r="H136">
        <v>3</v>
      </c>
    </row>
    <row r="137" spans="1:8">
      <c r="B137" t="s">
        <v>44</v>
      </c>
      <c r="C137">
        <v>8</v>
      </c>
      <c r="D137">
        <v>8</v>
      </c>
      <c r="E137">
        <v>8</v>
      </c>
      <c r="F137">
        <v>8</v>
      </c>
      <c r="G137">
        <v>8</v>
      </c>
      <c r="H137">
        <v>8</v>
      </c>
    </row>
    <row r="138" spans="1:8">
      <c r="B138" t="s">
        <v>45</v>
      </c>
      <c r="C138">
        <v>2</v>
      </c>
      <c r="D138">
        <v>2</v>
      </c>
      <c r="E138">
        <v>2</v>
      </c>
      <c r="F138">
        <v>2</v>
      </c>
      <c r="G138">
        <v>2</v>
      </c>
      <c r="H138">
        <v>2</v>
      </c>
    </row>
    <row r="139" spans="1:8">
      <c r="B139" t="s">
        <v>46</v>
      </c>
      <c r="C139">
        <v>12</v>
      </c>
      <c r="D139">
        <v>12</v>
      </c>
      <c r="E139">
        <v>12</v>
      </c>
      <c r="F139">
        <v>12</v>
      </c>
      <c r="G139">
        <v>12</v>
      </c>
      <c r="H139">
        <v>12</v>
      </c>
    </row>
    <row r="140" spans="1:8">
      <c r="B140" t="s">
        <v>47</v>
      </c>
      <c r="C140">
        <v>7</v>
      </c>
      <c r="D140">
        <v>7</v>
      </c>
      <c r="E140">
        <v>7</v>
      </c>
      <c r="F140">
        <v>7</v>
      </c>
      <c r="G140">
        <v>7</v>
      </c>
      <c r="H140">
        <v>7</v>
      </c>
    </row>
    <row r="141" spans="1:8">
      <c r="B141" t="s">
        <v>48</v>
      </c>
      <c r="C141">
        <v>10</v>
      </c>
      <c r="D141">
        <v>10</v>
      </c>
      <c r="E141">
        <v>10</v>
      </c>
      <c r="F141">
        <v>10</v>
      </c>
      <c r="G141">
        <v>10</v>
      </c>
      <c r="H141">
        <v>10</v>
      </c>
    </row>
    <row r="143" spans="1:8">
      <c r="B143" t="s">
        <v>49</v>
      </c>
    </row>
    <row r="144" spans="1:8">
      <c r="C144" t="s">
        <v>50</v>
      </c>
      <c r="D144" t="s">
        <v>44</v>
      </c>
      <c r="E144" t="s">
        <v>45</v>
      </c>
      <c r="F144" t="s">
        <v>46</v>
      </c>
      <c r="G144" t="s">
        <v>47</v>
      </c>
      <c r="H144" t="s">
        <v>48</v>
      </c>
    </row>
    <row r="145" spans="1:9">
      <c r="B145" t="s">
        <v>43</v>
      </c>
      <c r="C145">
        <v>0</v>
      </c>
      <c r="D145">
        <v>50</v>
      </c>
      <c r="E145">
        <v>26</v>
      </c>
      <c r="F145">
        <v>500</v>
      </c>
      <c r="G145">
        <v>15</v>
      </c>
      <c r="H145">
        <v>32</v>
      </c>
    </row>
    <row r="146" spans="1:9">
      <c r="B146" t="s">
        <v>44</v>
      </c>
      <c r="C146">
        <v>50</v>
      </c>
      <c r="D146">
        <v>0</v>
      </c>
      <c r="E146">
        <v>500</v>
      </c>
      <c r="F146">
        <v>34</v>
      </c>
      <c r="G146">
        <v>28</v>
      </c>
      <c r="H146">
        <v>500</v>
      </c>
    </row>
    <row r="147" spans="1:9" ht="18.5" customHeight="1">
      <c r="B147" t="s">
        <v>45</v>
      </c>
      <c r="C147">
        <v>26</v>
      </c>
      <c r="D147">
        <v>500</v>
      </c>
      <c r="E147">
        <v>0</v>
      </c>
      <c r="F147">
        <v>29</v>
      </c>
      <c r="G147">
        <v>40</v>
      </c>
      <c r="H147">
        <v>17</v>
      </c>
    </row>
    <row r="148" spans="1:9">
      <c r="B148" t="s">
        <v>46</v>
      </c>
      <c r="C148">
        <v>500</v>
      </c>
      <c r="D148">
        <v>34</v>
      </c>
      <c r="E148">
        <v>29</v>
      </c>
      <c r="F148">
        <v>0</v>
      </c>
      <c r="G148">
        <v>18</v>
      </c>
      <c r="H148">
        <v>24</v>
      </c>
    </row>
    <row r="149" spans="1:9">
      <c r="B149" t="s">
        <v>47</v>
      </c>
      <c r="C149">
        <v>15</v>
      </c>
      <c r="D149">
        <v>28</v>
      </c>
      <c r="E149">
        <v>40</v>
      </c>
      <c r="F149">
        <v>18</v>
      </c>
      <c r="G149">
        <v>0</v>
      </c>
      <c r="H149">
        <v>43</v>
      </c>
    </row>
    <row r="150" spans="1:9">
      <c r="B150" t="s">
        <v>48</v>
      </c>
      <c r="C150">
        <v>32</v>
      </c>
      <c r="D150">
        <v>500</v>
      </c>
      <c r="E150">
        <v>17</v>
      </c>
      <c r="F150">
        <v>24</v>
      </c>
      <c r="G150">
        <v>43</v>
      </c>
      <c r="H150">
        <v>0</v>
      </c>
    </row>
    <row r="152" spans="1:9">
      <c r="A152" t="s">
        <v>20</v>
      </c>
    </row>
    <row r="153" spans="1:9">
      <c r="B153" s="9" t="s">
        <v>63</v>
      </c>
      <c r="C153" s="5" t="s">
        <v>43</v>
      </c>
      <c r="D153" s="5" t="s">
        <v>44</v>
      </c>
      <c r="E153" s="5" t="s">
        <v>45</v>
      </c>
      <c r="F153" s="5" t="s">
        <v>46</v>
      </c>
      <c r="G153" s="5" t="s">
        <v>47</v>
      </c>
      <c r="H153" s="5" t="s">
        <v>48</v>
      </c>
    </row>
    <row r="154" spans="1:9">
      <c r="B154" s="11" t="s">
        <v>43</v>
      </c>
      <c r="C154" s="6">
        <v>0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>
        <f>SUM(C154:H154)</f>
        <v>1</v>
      </c>
    </row>
    <row r="155" spans="1:9">
      <c r="B155" s="11" t="s">
        <v>44</v>
      </c>
      <c r="C155" s="6">
        <v>0</v>
      </c>
      <c r="D155" s="6">
        <v>0</v>
      </c>
      <c r="E155" s="6">
        <v>0</v>
      </c>
      <c r="F155" s="6">
        <v>0</v>
      </c>
      <c r="G155" s="6">
        <v>1</v>
      </c>
      <c r="H155" s="6">
        <v>0</v>
      </c>
      <c r="I155">
        <f t="shared" ref="I155:I160" si="1">SUM(C155:H155)</f>
        <v>1</v>
      </c>
    </row>
    <row r="156" spans="1:9">
      <c r="B156" s="11" t="s">
        <v>45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1</v>
      </c>
      <c r="I156">
        <f t="shared" si="1"/>
        <v>1</v>
      </c>
    </row>
    <row r="157" spans="1:9">
      <c r="B157" s="11" t="s">
        <v>46</v>
      </c>
      <c r="C157" s="6">
        <v>0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>
        <f t="shared" si="1"/>
        <v>1</v>
      </c>
    </row>
    <row r="158" spans="1:9">
      <c r="B158" s="11" t="s">
        <v>47</v>
      </c>
      <c r="C158" s="6">
        <v>0</v>
      </c>
      <c r="D158" s="6">
        <v>0</v>
      </c>
      <c r="E158" s="6">
        <v>0</v>
      </c>
      <c r="F158" s="6">
        <v>0</v>
      </c>
      <c r="G158" s="6">
        <v>1</v>
      </c>
      <c r="H158" s="6">
        <v>0</v>
      </c>
      <c r="I158">
        <f t="shared" si="1"/>
        <v>1</v>
      </c>
    </row>
    <row r="159" spans="1:9">
      <c r="B159" s="11" t="s">
        <v>48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1</v>
      </c>
      <c r="I159">
        <f>SUM(C159:H159)</f>
        <v>1</v>
      </c>
    </row>
    <row r="160" spans="1:9">
      <c r="B160" s="11" t="s">
        <v>64</v>
      </c>
      <c r="C160" s="6">
        <v>0</v>
      </c>
      <c r="D160" s="6">
        <v>0</v>
      </c>
      <c r="E160" s="6">
        <v>0</v>
      </c>
      <c r="F160" s="6">
        <v>0</v>
      </c>
      <c r="G160" s="12">
        <v>1</v>
      </c>
      <c r="H160" s="12">
        <v>1</v>
      </c>
      <c r="I160">
        <f t="shared" si="1"/>
        <v>2</v>
      </c>
    </row>
    <row r="162" spans="1:8">
      <c r="A162" t="s">
        <v>53</v>
      </c>
    </row>
    <row r="163" spans="1:8">
      <c r="B163" s="14" t="s">
        <v>68</v>
      </c>
      <c r="C163" s="14"/>
      <c r="E163">
        <f>SUMPRODUCT(C131:H131,C160:H160) + 80*SUMPRODUCT(C136:H141,C145:H150,C154:H159)</f>
        <v>42570</v>
      </c>
    </row>
    <row r="166" spans="1:8" ht="28.5">
      <c r="A166" s="13" t="s">
        <v>71</v>
      </c>
    </row>
    <row r="167" spans="1:8" ht="15" customHeight="1">
      <c r="A167" s="13"/>
    </row>
    <row r="168" spans="1:8" ht="18.5" customHeight="1">
      <c r="A168" s="13"/>
    </row>
    <row r="169" spans="1:8" ht="15.5" customHeight="1">
      <c r="A169" s="13"/>
    </row>
    <row r="171" spans="1:8">
      <c r="A171" t="s">
        <v>40</v>
      </c>
    </row>
    <row r="172" spans="1:8">
      <c r="B172" t="s">
        <v>69</v>
      </c>
      <c r="C172" s="1" t="s">
        <v>43</v>
      </c>
      <c r="D172" t="s">
        <v>44</v>
      </c>
      <c r="E172" t="s">
        <v>45</v>
      </c>
      <c r="F172" t="s">
        <v>46</v>
      </c>
      <c r="G172" t="s">
        <v>47</v>
      </c>
      <c r="H172" t="s">
        <v>48</v>
      </c>
    </row>
    <row r="173" spans="1:8">
      <c r="C173">
        <v>23</v>
      </c>
      <c r="D173">
        <v>25</v>
      </c>
      <c r="E173">
        <v>26</v>
      </c>
      <c r="F173">
        <v>14</v>
      </c>
      <c r="G173">
        <v>28</v>
      </c>
      <c r="H173">
        <v>12</v>
      </c>
    </row>
    <row r="175" spans="1:8">
      <c r="B175" t="s">
        <v>66</v>
      </c>
      <c r="C175" s="1" t="s">
        <v>43</v>
      </c>
      <c r="D175" t="s">
        <v>44</v>
      </c>
      <c r="E175" t="s">
        <v>45</v>
      </c>
      <c r="F175" t="s">
        <v>46</v>
      </c>
      <c r="G175" t="s">
        <v>47</v>
      </c>
      <c r="H175" t="s">
        <v>48</v>
      </c>
    </row>
    <row r="176" spans="1:8">
      <c r="C176">
        <v>700</v>
      </c>
      <c r="D176">
        <v>300</v>
      </c>
      <c r="E176">
        <v>450</v>
      </c>
      <c r="F176">
        <v>260</v>
      </c>
      <c r="G176">
        <v>900</v>
      </c>
      <c r="H176" s="7">
        <v>150</v>
      </c>
    </row>
    <row r="178" spans="2:8">
      <c r="B178" t="s">
        <v>67</v>
      </c>
      <c r="D178">
        <v>80</v>
      </c>
    </row>
    <row r="180" spans="2:8">
      <c r="B180" t="s">
        <v>41</v>
      </c>
      <c r="C180" s="1" t="s">
        <v>43</v>
      </c>
      <c r="D180" t="s">
        <v>44</v>
      </c>
      <c r="E180" t="s">
        <v>45</v>
      </c>
      <c r="F180" t="s">
        <v>46</v>
      </c>
      <c r="G180" t="s">
        <v>47</v>
      </c>
      <c r="H180" t="s">
        <v>48</v>
      </c>
    </row>
    <row r="181" spans="2:8">
      <c r="B181" t="s">
        <v>43</v>
      </c>
      <c r="C181">
        <v>3</v>
      </c>
      <c r="D181">
        <v>3</v>
      </c>
      <c r="E181">
        <v>3</v>
      </c>
      <c r="F181">
        <v>3</v>
      </c>
      <c r="G181">
        <v>3</v>
      </c>
      <c r="H181">
        <v>3</v>
      </c>
    </row>
    <row r="182" spans="2:8">
      <c r="B182" t="s">
        <v>44</v>
      </c>
      <c r="C182">
        <v>8</v>
      </c>
      <c r="D182">
        <v>8</v>
      </c>
      <c r="E182">
        <v>8</v>
      </c>
      <c r="F182">
        <v>8</v>
      </c>
      <c r="G182">
        <v>8</v>
      </c>
      <c r="H182">
        <v>8</v>
      </c>
    </row>
    <row r="183" spans="2:8">
      <c r="B183" t="s">
        <v>45</v>
      </c>
      <c r="C183">
        <v>2</v>
      </c>
      <c r="D183">
        <v>2</v>
      </c>
      <c r="E183">
        <v>2</v>
      </c>
      <c r="F183">
        <v>2</v>
      </c>
      <c r="G183">
        <v>2</v>
      </c>
      <c r="H183">
        <v>2</v>
      </c>
    </row>
    <row r="184" spans="2:8">
      <c r="B184" t="s">
        <v>46</v>
      </c>
      <c r="C184">
        <v>12</v>
      </c>
      <c r="D184">
        <v>12</v>
      </c>
      <c r="E184">
        <v>12</v>
      </c>
      <c r="F184">
        <v>12</v>
      </c>
      <c r="G184">
        <v>12</v>
      </c>
      <c r="H184">
        <v>12</v>
      </c>
    </row>
    <row r="185" spans="2:8">
      <c r="B185" t="s">
        <v>47</v>
      </c>
      <c r="C185">
        <v>7</v>
      </c>
      <c r="D185">
        <v>7</v>
      </c>
      <c r="E185">
        <v>7</v>
      </c>
      <c r="F185">
        <v>7</v>
      </c>
      <c r="G185">
        <v>7</v>
      </c>
      <c r="H185">
        <v>7</v>
      </c>
    </row>
    <row r="186" spans="2:8">
      <c r="B186" t="s">
        <v>48</v>
      </c>
      <c r="C186">
        <v>10</v>
      </c>
      <c r="D186">
        <v>10</v>
      </c>
      <c r="E186">
        <v>10</v>
      </c>
      <c r="F186">
        <v>10</v>
      </c>
      <c r="G186">
        <v>10</v>
      </c>
      <c r="H186">
        <v>10</v>
      </c>
    </row>
    <row r="188" spans="2:8">
      <c r="B188" t="s">
        <v>49</v>
      </c>
    </row>
    <row r="189" spans="2:8">
      <c r="C189" t="s">
        <v>50</v>
      </c>
      <c r="D189" t="s">
        <v>44</v>
      </c>
      <c r="E189" t="s">
        <v>45</v>
      </c>
      <c r="F189" t="s">
        <v>46</v>
      </c>
      <c r="G189" t="s">
        <v>47</v>
      </c>
      <c r="H189" t="s">
        <v>48</v>
      </c>
    </row>
    <row r="190" spans="2:8">
      <c r="B190" t="s">
        <v>43</v>
      </c>
      <c r="C190">
        <v>0</v>
      </c>
      <c r="D190">
        <v>50</v>
      </c>
      <c r="E190">
        <v>26</v>
      </c>
      <c r="F190">
        <v>500</v>
      </c>
      <c r="G190">
        <v>15</v>
      </c>
      <c r="H190">
        <v>32</v>
      </c>
    </row>
    <row r="191" spans="2:8">
      <c r="B191" t="s">
        <v>44</v>
      </c>
      <c r="C191">
        <v>50</v>
      </c>
      <c r="D191">
        <v>0</v>
      </c>
      <c r="E191">
        <v>500</v>
      </c>
      <c r="F191">
        <v>34</v>
      </c>
      <c r="G191">
        <v>28</v>
      </c>
      <c r="H191">
        <v>500</v>
      </c>
    </row>
    <row r="192" spans="2:8">
      <c r="B192" t="s">
        <v>45</v>
      </c>
      <c r="C192">
        <v>26</v>
      </c>
      <c r="D192">
        <v>500</v>
      </c>
      <c r="E192">
        <v>0</v>
      </c>
      <c r="F192">
        <v>29</v>
      </c>
      <c r="G192">
        <v>40</v>
      </c>
      <c r="H192">
        <v>17</v>
      </c>
    </row>
    <row r="193" spans="1:9">
      <c r="B193" t="s">
        <v>46</v>
      </c>
      <c r="C193">
        <v>500</v>
      </c>
      <c r="D193">
        <v>34</v>
      </c>
      <c r="E193">
        <v>29</v>
      </c>
      <c r="F193">
        <v>0</v>
      </c>
      <c r="G193">
        <v>18</v>
      </c>
      <c r="H193">
        <v>24</v>
      </c>
    </row>
    <row r="194" spans="1:9">
      <c r="B194" t="s">
        <v>47</v>
      </c>
      <c r="C194">
        <v>15</v>
      </c>
      <c r="D194">
        <v>28</v>
      </c>
      <c r="E194">
        <v>40</v>
      </c>
      <c r="F194">
        <v>18</v>
      </c>
      <c r="G194">
        <v>0</v>
      </c>
      <c r="H194">
        <v>43</v>
      </c>
    </row>
    <row r="195" spans="1:9">
      <c r="B195" t="s">
        <v>48</v>
      </c>
      <c r="C195">
        <v>32</v>
      </c>
      <c r="D195">
        <v>500</v>
      </c>
      <c r="E195">
        <v>17</v>
      </c>
      <c r="F195">
        <v>24</v>
      </c>
      <c r="G195">
        <v>43</v>
      </c>
      <c r="H195">
        <v>0</v>
      </c>
    </row>
    <row r="197" spans="1:9">
      <c r="A197" t="s">
        <v>20</v>
      </c>
    </row>
    <row r="198" spans="1:9">
      <c r="B198" s="9" t="s">
        <v>63</v>
      </c>
      <c r="C198" s="5" t="s">
        <v>43</v>
      </c>
      <c r="D198" s="5" t="s">
        <v>44</v>
      </c>
      <c r="E198" s="5" t="s">
        <v>45</v>
      </c>
      <c r="F198" s="5" t="s">
        <v>46</v>
      </c>
      <c r="G198" s="5" t="s">
        <v>47</v>
      </c>
      <c r="H198" s="5" t="s">
        <v>48</v>
      </c>
    </row>
    <row r="199" spans="1:9">
      <c r="B199" s="11" t="s">
        <v>43</v>
      </c>
      <c r="C199" s="6">
        <v>3.5064543861077816E-15</v>
      </c>
      <c r="D199" s="6">
        <v>0</v>
      </c>
      <c r="E199" s="6">
        <v>0</v>
      </c>
      <c r="F199" s="6">
        <v>0</v>
      </c>
      <c r="G199" s="6">
        <v>0.99999999999999556</v>
      </c>
      <c r="H199" s="6">
        <v>0</v>
      </c>
      <c r="I199">
        <f>SUM(C199:H199)</f>
        <v>0.99999999999999911</v>
      </c>
    </row>
    <row r="200" spans="1:9">
      <c r="B200" s="11" t="s">
        <v>44</v>
      </c>
      <c r="C200" s="6">
        <v>0</v>
      </c>
      <c r="D200" s="6">
        <v>2.6667130918875893E-15</v>
      </c>
      <c r="E200" s="6">
        <v>0</v>
      </c>
      <c r="F200" s="6">
        <v>0</v>
      </c>
      <c r="G200" s="6">
        <v>0.99999999999999856</v>
      </c>
      <c r="H200" s="6">
        <v>0</v>
      </c>
      <c r="I200">
        <f t="shared" ref="I200:I203" si="2">SUM(C200:H200)</f>
        <v>1.0000000000000013</v>
      </c>
    </row>
    <row r="201" spans="1:9">
      <c r="B201" s="11" t="s">
        <v>45</v>
      </c>
      <c r="C201" s="6">
        <v>3.8117657178797068E-15</v>
      </c>
      <c r="D201" s="6">
        <v>0</v>
      </c>
      <c r="E201" s="6">
        <v>0.99999999999999978</v>
      </c>
      <c r="F201" s="6">
        <v>0</v>
      </c>
      <c r="G201" s="6">
        <v>0</v>
      </c>
      <c r="H201" s="6">
        <v>1.3507713466272854E-15</v>
      </c>
      <c r="I201">
        <f t="shared" si="2"/>
        <v>1.0000000000000049</v>
      </c>
    </row>
    <row r="202" spans="1:9">
      <c r="B202" s="11" t="s">
        <v>46</v>
      </c>
      <c r="C202" s="6">
        <v>0</v>
      </c>
      <c r="D202" s="6">
        <v>0</v>
      </c>
      <c r="E202" s="6">
        <v>0.16666666666666807</v>
      </c>
      <c r="F202" s="6">
        <v>4.8911492140432048E-15</v>
      </c>
      <c r="G202" s="6">
        <v>0.83333333333332871</v>
      </c>
      <c r="H202" s="6">
        <v>0</v>
      </c>
      <c r="I202">
        <f>SUM(C202:H202)</f>
        <v>1.0000000000000018</v>
      </c>
    </row>
    <row r="203" spans="1:9">
      <c r="B203" s="11" t="s">
        <v>47</v>
      </c>
      <c r="C203" s="6">
        <v>0</v>
      </c>
      <c r="D203" s="6">
        <v>0</v>
      </c>
      <c r="E203" s="6">
        <v>0</v>
      </c>
      <c r="F203" s="6">
        <v>0</v>
      </c>
      <c r="G203" s="6">
        <v>0.99999999999999611</v>
      </c>
      <c r="H203" s="6">
        <v>0</v>
      </c>
      <c r="I203">
        <f t="shared" si="2"/>
        <v>0.99999999999999611</v>
      </c>
    </row>
    <row r="204" spans="1:9">
      <c r="B204" s="11" t="s">
        <v>48</v>
      </c>
      <c r="C204" s="6">
        <v>3.7127708315172837E-15</v>
      </c>
      <c r="D204" s="6">
        <v>0</v>
      </c>
      <c r="E204" s="6">
        <v>0.99999999999999978</v>
      </c>
      <c r="F204" s="6">
        <v>0</v>
      </c>
      <c r="G204" s="6">
        <v>0</v>
      </c>
      <c r="H204" s="6">
        <v>0</v>
      </c>
      <c r="I204">
        <f>SUM(C204:H204)</f>
        <v>1.0000000000000036</v>
      </c>
    </row>
    <row r="205" spans="1:9">
      <c r="B205" s="11" t="s">
        <v>64</v>
      </c>
      <c r="C205" s="6">
        <v>0</v>
      </c>
      <c r="D205" s="6">
        <v>0</v>
      </c>
      <c r="E205" s="6">
        <v>1</v>
      </c>
      <c r="F205" s="6">
        <v>0</v>
      </c>
      <c r="G205" s="6">
        <v>1</v>
      </c>
      <c r="H205" s="6">
        <v>0</v>
      </c>
      <c r="I205">
        <f>SUM(C205:H205)</f>
        <v>2</v>
      </c>
    </row>
    <row r="207" spans="1:9">
      <c r="A207" t="s">
        <v>53</v>
      </c>
    </row>
    <row r="208" spans="1:9">
      <c r="B208" s="14" t="s">
        <v>68</v>
      </c>
      <c r="C208" s="14"/>
      <c r="E208">
        <f>SUMPRODUCT(C176:H176,C205:H205) + 80*SUMPRODUCT(C181:H186,C190:H195,C199:H204)</f>
        <v>55510.000000000029</v>
      </c>
    </row>
    <row r="209" spans="2:8">
      <c r="B209" t="s">
        <v>70</v>
      </c>
    </row>
    <row r="210" spans="2:8">
      <c r="C210">
        <f>SUMPRODUCT(C181:C186,C199:C204)</f>
        <v>5.52706029092556E-14</v>
      </c>
      <c r="D210">
        <f>SUMPRODUCT(D181:D186,D199:D204)</f>
        <v>2.1333704735100714E-14</v>
      </c>
      <c r="E210">
        <f t="shared" ref="E210:H210" si="3">SUMPRODUCT(E181:E186,E199:E204)</f>
        <v>14.000000000000014</v>
      </c>
      <c r="F210">
        <f t="shared" si="3"/>
        <v>5.869379056851846E-14</v>
      </c>
      <c r="G210">
        <f t="shared" si="3"/>
        <v>27.999999999999893</v>
      </c>
      <c r="H210">
        <f t="shared" si="3"/>
        <v>2.7015426932545707E-15</v>
      </c>
    </row>
    <row r="211" spans="2:8">
      <c r="C211">
        <f t="shared" ref="C211:H211" si="4">C173*C205</f>
        <v>0</v>
      </c>
      <c r="D211">
        <f t="shared" si="4"/>
        <v>0</v>
      </c>
      <c r="E211">
        <f t="shared" si="4"/>
        <v>26</v>
      </c>
      <c r="F211">
        <f t="shared" si="4"/>
        <v>0</v>
      </c>
      <c r="G211">
        <f t="shared" si="4"/>
        <v>28</v>
      </c>
      <c r="H211">
        <f t="shared" si="4"/>
        <v>0</v>
      </c>
    </row>
  </sheetData>
  <mergeCells count="2">
    <mergeCell ref="B163:C163"/>
    <mergeCell ref="B208:C20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3AA50-A425-4D57-AE6D-9B3CB94A8BC8}">
  <dimension ref="B15:M39"/>
  <sheetViews>
    <sheetView tabSelected="1" workbookViewId="0">
      <selection activeCell="K29" sqref="K29"/>
    </sheetView>
  </sheetViews>
  <sheetFormatPr defaultRowHeight="14.5"/>
  <sheetData>
    <row r="15" spans="2:13">
      <c r="D15" t="s">
        <v>43</v>
      </c>
      <c r="E15" t="s">
        <v>44</v>
      </c>
      <c r="F15" t="s">
        <v>45</v>
      </c>
      <c r="G15" t="s">
        <v>46</v>
      </c>
      <c r="H15" t="s">
        <v>47</v>
      </c>
      <c r="I15" t="s">
        <v>48</v>
      </c>
      <c r="J15" t="s">
        <v>72</v>
      </c>
      <c r="K15" t="s">
        <v>73</v>
      </c>
      <c r="L15" t="s">
        <v>74</v>
      </c>
      <c r="M15" t="s">
        <v>75</v>
      </c>
    </row>
    <row r="16" spans="2:13">
      <c r="B16">
        <v>1</v>
      </c>
      <c r="C16" t="s">
        <v>43</v>
      </c>
      <c r="D16">
        <v>1000</v>
      </c>
      <c r="E16">
        <v>20</v>
      </c>
      <c r="F16">
        <v>30</v>
      </c>
      <c r="G16">
        <v>10</v>
      </c>
      <c r="H16">
        <v>40</v>
      </c>
      <c r="I16">
        <v>1000</v>
      </c>
      <c r="J16">
        <v>1000</v>
      </c>
      <c r="K16">
        <v>15</v>
      </c>
      <c r="L16">
        <v>25</v>
      </c>
      <c r="M16">
        <v>1000</v>
      </c>
    </row>
    <row r="17" spans="2:13">
      <c r="B17">
        <v>2</v>
      </c>
      <c r="C17" t="s">
        <v>44</v>
      </c>
      <c r="D17">
        <v>20</v>
      </c>
      <c r="E17">
        <v>1000</v>
      </c>
      <c r="F17">
        <v>35</v>
      </c>
      <c r="G17">
        <v>1000</v>
      </c>
      <c r="H17">
        <v>15</v>
      </c>
      <c r="I17">
        <v>20</v>
      </c>
      <c r="J17">
        <v>25</v>
      </c>
      <c r="K17">
        <v>1000</v>
      </c>
      <c r="L17">
        <v>1000</v>
      </c>
      <c r="M17">
        <v>10</v>
      </c>
    </row>
    <row r="18" spans="2:13">
      <c r="B18">
        <v>3</v>
      </c>
      <c r="C18" t="s">
        <v>45</v>
      </c>
      <c r="D18">
        <v>30</v>
      </c>
      <c r="E18">
        <v>35</v>
      </c>
      <c r="F18">
        <v>1000</v>
      </c>
      <c r="G18">
        <v>12</v>
      </c>
      <c r="H18">
        <v>18</v>
      </c>
      <c r="I18">
        <v>1000</v>
      </c>
      <c r="J18">
        <v>32</v>
      </c>
      <c r="K18">
        <v>22</v>
      </c>
      <c r="L18">
        <v>28</v>
      </c>
      <c r="M18">
        <v>16</v>
      </c>
    </row>
    <row r="19" spans="2:13">
      <c r="B19">
        <v>4</v>
      </c>
      <c r="C19" t="s">
        <v>46</v>
      </c>
      <c r="D19">
        <v>10</v>
      </c>
      <c r="E19">
        <v>1000</v>
      </c>
      <c r="F19">
        <v>12</v>
      </c>
      <c r="G19">
        <v>1000</v>
      </c>
      <c r="H19">
        <v>17</v>
      </c>
      <c r="I19">
        <v>20</v>
      </c>
      <c r="J19">
        <v>1000</v>
      </c>
      <c r="K19">
        <v>24</v>
      </c>
      <c r="L19">
        <v>32</v>
      </c>
      <c r="M19">
        <v>28</v>
      </c>
    </row>
    <row r="20" spans="2:13">
      <c r="B20">
        <v>5</v>
      </c>
      <c r="C20" t="s">
        <v>47</v>
      </c>
      <c r="D20">
        <v>40</v>
      </c>
      <c r="E20">
        <v>15</v>
      </c>
      <c r="F20">
        <v>18</v>
      </c>
      <c r="G20">
        <v>17</v>
      </c>
      <c r="H20">
        <v>1000</v>
      </c>
      <c r="I20">
        <v>13</v>
      </c>
      <c r="J20">
        <v>19</v>
      </c>
      <c r="K20">
        <v>12</v>
      </c>
      <c r="L20">
        <v>21</v>
      </c>
      <c r="M20">
        <v>34</v>
      </c>
    </row>
    <row r="21" spans="2:13">
      <c r="B21">
        <v>6</v>
      </c>
      <c r="C21" t="s">
        <v>48</v>
      </c>
      <c r="D21">
        <v>1000</v>
      </c>
      <c r="E21">
        <v>20</v>
      </c>
      <c r="F21">
        <v>1000</v>
      </c>
      <c r="G21">
        <v>20</v>
      </c>
      <c r="H21">
        <v>13</v>
      </c>
      <c r="I21">
        <v>1000</v>
      </c>
      <c r="J21">
        <v>15</v>
      </c>
      <c r="K21">
        <v>30</v>
      </c>
      <c r="L21">
        <v>25</v>
      </c>
      <c r="M21">
        <v>22</v>
      </c>
    </row>
    <row r="22" spans="2:13">
      <c r="B22">
        <v>7</v>
      </c>
      <c r="C22" t="s">
        <v>72</v>
      </c>
      <c r="D22">
        <v>1000</v>
      </c>
      <c r="E22">
        <v>25</v>
      </c>
      <c r="F22">
        <v>32</v>
      </c>
      <c r="G22">
        <v>1000</v>
      </c>
      <c r="H22">
        <v>19</v>
      </c>
      <c r="I22">
        <v>15</v>
      </c>
      <c r="J22">
        <v>1000</v>
      </c>
      <c r="K22">
        <v>18</v>
      </c>
      <c r="L22">
        <v>12</v>
      </c>
      <c r="M22">
        <v>17</v>
      </c>
    </row>
    <row r="23" spans="2:13">
      <c r="B23">
        <v>8</v>
      </c>
      <c r="C23" t="s">
        <v>73</v>
      </c>
      <c r="D23">
        <v>15</v>
      </c>
      <c r="E23">
        <v>1000</v>
      </c>
      <c r="F23">
        <v>22</v>
      </c>
      <c r="G23">
        <v>24</v>
      </c>
      <c r="H23">
        <v>12</v>
      </c>
      <c r="I23">
        <v>30</v>
      </c>
      <c r="J23">
        <v>18</v>
      </c>
      <c r="K23">
        <v>1000</v>
      </c>
      <c r="L23">
        <v>22</v>
      </c>
      <c r="M23">
        <v>27</v>
      </c>
    </row>
    <row r="24" spans="2:13">
      <c r="B24">
        <v>9</v>
      </c>
      <c r="C24" t="s">
        <v>74</v>
      </c>
      <c r="D24">
        <v>25</v>
      </c>
      <c r="E24">
        <v>1000</v>
      </c>
      <c r="F24">
        <v>28</v>
      </c>
      <c r="G24">
        <v>32</v>
      </c>
      <c r="H24">
        <v>21</v>
      </c>
      <c r="I24">
        <v>25</v>
      </c>
      <c r="J24">
        <v>12</v>
      </c>
      <c r="K24">
        <v>22</v>
      </c>
      <c r="L24">
        <v>1000</v>
      </c>
      <c r="M24">
        <v>32</v>
      </c>
    </row>
    <row r="25" spans="2:13">
      <c r="B25">
        <v>10</v>
      </c>
      <c r="C25" t="s">
        <v>75</v>
      </c>
      <c r="D25">
        <v>1000</v>
      </c>
      <c r="E25">
        <v>10</v>
      </c>
      <c r="F25">
        <v>16</v>
      </c>
      <c r="G25">
        <v>28</v>
      </c>
      <c r="H25">
        <v>34</v>
      </c>
      <c r="I25">
        <v>22</v>
      </c>
      <c r="J25">
        <v>17</v>
      </c>
      <c r="K25">
        <v>27</v>
      </c>
      <c r="L25">
        <v>32</v>
      </c>
      <c r="M25">
        <v>1000</v>
      </c>
    </row>
    <row r="27" spans="2:13">
      <c r="B27" t="s">
        <v>76</v>
      </c>
      <c r="C27" t="s">
        <v>78</v>
      </c>
      <c r="D27" t="s">
        <v>77</v>
      </c>
      <c r="G27" s="15" t="s">
        <v>80</v>
      </c>
      <c r="H27" s="15"/>
    </row>
    <row r="28" spans="2:13">
      <c r="B28" t="str">
        <f>VLOOKUP(C28,$B$16:$C$25,2)</f>
        <v>A</v>
      </c>
      <c r="C28">
        <v>1</v>
      </c>
      <c r="D28" cm="1">
        <f t="array" ref="D28">INDEX($D$16:$M$25,C29,C28)</f>
        <v>15</v>
      </c>
      <c r="G28">
        <v>1</v>
      </c>
      <c r="H28">
        <f>IF(C28=G28,1,0)</f>
        <v>1</v>
      </c>
    </row>
    <row r="29" spans="2:13">
      <c r="B29" t="str">
        <f t="shared" ref="B29:B38" si="0">VLOOKUP(C29,$B$16:$C$25,2)</f>
        <v>H</v>
      </c>
      <c r="C29">
        <v>8</v>
      </c>
      <c r="D29" cm="1">
        <f t="array" ref="D29">INDEX($D$16:$M$25,C30,C29)</f>
        <v>22</v>
      </c>
    </row>
    <row r="30" spans="2:13">
      <c r="B30" t="str">
        <f t="shared" si="0"/>
        <v>I</v>
      </c>
      <c r="C30">
        <v>9</v>
      </c>
      <c r="D30" cm="1">
        <f t="array" ref="D30">INDEX($D$16:$M$25,C31,C30)</f>
        <v>12</v>
      </c>
    </row>
    <row r="31" spans="2:13">
      <c r="B31" t="str">
        <f t="shared" si="0"/>
        <v>G</v>
      </c>
      <c r="C31">
        <v>7</v>
      </c>
      <c r="D31" cm="1">
        <f t="array" ref="D31">INDEX($D$16:$M$25,C32,C31)</f>
        <v>15</v>
      </c>
    </row>
    <row r="32" spans="2:13">
      <c r="B32" t="str">
        <f t="shared" si="0"/>
        <v>F</v>
      </c>
      <c r="C32">
        <v>6</v>
      </c>
      <c r="D32" cm="1">
        <f t="array" ref="D32">INDEX($D$16:$M$25,C33,C32)</f>
        <v>13</v>
      </c>
    </row>
    <row r="33" spans="2:4">
      <c r="B33" t="str">
        <f t="shared" si="0"/>
        <v>E</v>
      </c>
      <c r="C33">
        <v>5</v>
      </c>
      <c r="D33" cm="1">
        <f t="array" ref="D33">INDEX($D$16:$M$25,C34,C33)</f>
        <v>15</v>
      </c>
    </row>
    <row r="34" spans="2:4">
      <c r="B34" t="str">
        <f t="shared" si="0"/>
        <v>B</v>
      </c>
      <c r="C34">
        <v>2</v>
      </c>
      <c r="D34" cm="1">
        <f t="array" ref="D34">INDEX($D$16:$M$25,C35,C34)</f>
        <v>10</v>
      </c>
    </row>
    <row r="35" spans="2:4">
      <c r="B35" t="str">
        <f t="shared" si="0"/>
        <v>J</v>
      </c>
      <c r="C35">
        <v>10</v>
      </c>
      <c r="D35" cm="1">
        <f t="array" ref="D35">INDEX($D$16:$M$25,C36,C35)</f>
        <v>16</v>
      </c>
    </row>
    <row r="36" spans="2:4">
      <c r="B36" t="str">
        <f t="shared" si="0"/>
        <v>C</v>
      </c>
      <c r="C36">
        <v>3</v>
      </c>
      <c r="D36" cm="1">
        <f t="array" ref="D36">INDEX($D$16:$M$25,C37,C36)</f>
        <v>12</v>
      </c>
    </row>
    <row r="37" spans="2:4">
      <c r="B37" t="str">
        <f>VLOOKUP(C37,$B$16:$C$25,2)</f>
        <v>D</v>
      </c>
      <c r="C37">
        <v>4</v>
      </c>
      <c r="D37" cm="1">
        <f t="array" ref="D37">INDEX($D$16:$M$25,C38,C37)</f>
        <v>10</v>
      </c>
    </row>
    <row r="38" spans="2:4">
      <c r="B38" t="str">
        <f t="shared" si="0"/>
        <v>A</v>
      </c>
      <c r="C38">
        <v>1</v>
      </c>
    </row>
    <row r="39" spans="2:4">
      <c r="B39" s="15" t="s">
        <v>79</v>
      </c>
      <c r="C39" s="15"/>
      <c r="D39">
        <f>SUM(D28:D37)</f>
        <v>140</v>
      </c>
    </row>
  </sheetData>
  <mergeCells count="2">
    <mergeCell ref="B39:C39"/>
    <mergeCell ref="G27:H27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70C46512797C4AA884F390BF2CE4E2" ma:contentTypeVersion="4" ma:contentTypeDescription="Create a new document." ma:contentTypeScope="" ma:versionID="ea628ae5ebd0a03dd5031a87ddf608f3">
  <xsd:schema xmlns:xsd="http://www.w3.org/2001/XMLSchema" xmlns:xs="http://www.w3.org/2001/XMLSchema" xmlns:p="http://schemas.microsoft.com/office/2006/metadata/properties" xmlns:ns3="8370cf0f-2148-46f8-a32a-6bc647e958e0" targetNamespace="http://schemas.microsoft.com/office/2006/metadata/properties" ma:root="true" ma:fieldsID="5fb6480ec8813621029358f4ef37c053" ns3:_="">
    <xsd:import namespace="8370cf0f-2148-46f8-a32a-6bc647e958e0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70cf0f-2148-46f8-a32a-6bc647e958e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9F46EB-8C73-4AF5-AAD6-162B9F5049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17D67BC-060F-4374-903E-F20BCB9C0689}">
  <ds:schemaRefs>
    <ds:schemaRef ds:uri="http://schemas.microsoft.com/office/infopath/2007/PartnerControls"/>
    <ds:schemaRef ds:uri="http://schemas.openxmlformats.org/package/2006/metadata/core-properties"/>
    <ds:schemaRef ds:uri="http://purl.org/dc/terms/"/>
    <ds:schemaRef ds:uri="8370cf0f-2148-46f8-a32a-6bc647e958e0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60071A59-606D-4F37-9F4E-39A0A710AE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70cf0f-2148-46f8-a32a-6bc647e958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 mix</vt:lpstr>
      <vt:lpstr>Facility Location</vt:lpstr>
      <vt:lpstr>Single Delivery Truck Routing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Le</dc:creator>
  <cp:lastModifiedBy>Thanh Le</cp:lastModifiedBy>
  <dcterms:created xsi:type="dcterms:W3CDTF">2025-06-16T15:45:20Z</dcterms:created>
  <dcterms:modified xsi:type="dcterms:W3CDTF">2025-06-20T12:07:23Z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0x010100BB70C46512797C4AA884F390BF2CE4E2</vt:lpwstr>
  </property>
</Properties>
</file>