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2/PPQA/"/>
    </mc:Choice>
  </mc:AlternateContent>
  <xr:revisionPtr revIDLastSave="636" documentId="11_9E630DC15F99D836865ED32227EEEFAE5DBA2D38" xr6:coauthVersionLast="45" xr6:coauthVersionMax="45" xr10:uidLastSave="{AD6E0402-6D3D-409B-B4BF-F07E76A3AEB5}"/>
  <bookViews>
    <workbookView xWindow="-120" yWindow="-120" windowWidth="29040" windowHeight="15840" tabRatio="642" xr2:uid="{00000000-000D-0000-FFFF-FFFF00000000}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Planificación!$A$7:$X$41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Tablas!$I$23:$I$29</definedName>
    <definedName name="e_depar">Tablas!$I$13:$I$22</definedName>
    <definedName name="e_fast">Tablas!$I$2:$I$5</definedName>
    <definedName name="e_inci">Tablas!$I$35:$I$41</definedName>
    <definedName name="e_req">Tablas!$I$30:$I$34</definedName>
    <definedName name="e_tipo">Tablas!$I$6:$I$12</definedName>
    <definedName name="Estado_Harvest" localSheetId="0">#REF!</definedName>
    <definedName name="Etapa">Tablas!#REF!</definedName>
    <definedName name="f_atis">Tablas!#REF!</definedName>
    <definedName name="f_depar">Tablas!$A$2:$A$10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Tablas!$C$2:$C$4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Tablas!$G$2:$G$7</definedName>
    <definedName name="TiposCausa" localSheetId="0">[1]Instructivo!$B$38:$B$46</definedName>
    <definedName name="TipoServicio" localSheetId="0">#REF!</definedName>
    <definedName name="TiposNC">Tablas!$E$2:$E$7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7" l="1"/>
  <c r="B8" i="7"/>
  <c r="A6" i="7"/>
  <c r="A5" i="7"/>
  <c r="A4" i="7"/>
  <c r="A2" i="7"/>
  <c r="M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E3" i="11"/>
  <c r="D3" i="11"/>
  <c r="C3" i="11"/>
  <c r="B3" i="11"/>
  <c r="B4" i="11"/>
  <c r="B5" i="11"/>
  <c r="B6" i="11"/>
  <c r="B7" i="11"/>
  <c r="B8" i="11"/>
  <c r="B9" i="11"/>
  <c r="B10" i="11"/>
  <c r="B11" i="11"/>
  <c r="B12" i="11"/>
  <c r="B13" i="11"/>
  <c r="B14" i="11"/>
  <c r="M14" i="11"/>
  <c r="I42" i="5" l="1"/>
  <c r="B41" i="7" s="1"/>
  <c r="L42" i="5"/>
  <c r="B42" i="7" s="1"/>
  <c r="B27" i="7" l="1"/>
  <c r="B10" i="7"/>
  <c r="B26" i="7"/>
  <c r="B28" i="7"/>
  <c r="B29" i="7"/>
  <c r="B30" i="7"/>
  <c r="B58" i="7"/>
  <c r="B59" i="7"/>
  <c r="B57" i="7"/>
  <c r="H5" i="7"/>
  <c r="A3" i="7"/>
  <c r="C6" i="7"/>
  <c r="C4" i="7"/>
  <c r="C3" i="7"/>
  <c r="C2" i="7"/>
  <c r="C5" i="7"/>
  <c r="M13" i="11"/>
  <c r="M12" i="11"/>
  <c r="M11" i="11"/>
  <c r="M10" i="11"/>
  <c r="M9" i="11"/>
  <c r="M8" i="11"/>
  <c r="M4" i="11"/>
  <c r="M5" i="11"/>
  <c r="M6" i="11"/>
  <c r="M7" i="11"/>
  <c r="B11" i="7" l="1"/>
  <c r="B12" i="7" s="1"/>
  <c r="B9" i="7"/>
  <c r="B60" i="7"/>
  <c r="B31" i="7"/>
  <c r="B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kmelendez</author>
  </authors>
  <commentList>
    <comment ref="A4" authorId="0" shapeId="0" xr:uid="{00000000-0006-0000-0200-000001000000}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u16075</author>
    <author>GMD</author>
  </authors>
  <commentList>
    <comment ref="I2" authorId="0" shapeId="0" xr:uid="{00000000-0006-0000-0300-000001000000}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J2" authorId="0" shapeId="0" xr:uid="{00000000-0006-0000-0300-000002000000}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K2" authorId="0" shapeId="0" xr:uid="{00000000-0006-0000-0300-000003000000}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L2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<sst xmlns="http://schemas.openxmlformats.org/spreadsheetml/2006/main" count="362" uniqueCount="201">
  <si>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</si>
  <si>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</si>
  <si>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</si>
  <si>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</si>
  <si>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</si>
  <si>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</si>
  <si>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</si>
  <si>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</si>
  <si>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</si>
  <si>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</si>
  <si>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No Revisado</t>
  </si>
  <si>
    <t>Manuel Sáenz</t>
  </si>
  <si>
    <t>HGQA Herramienta de Gestión QA-Producto</t>
  </si>
  <si>
    <t>Versión: 1.0</t>
  </si>
  <si>
    <t>Fecha Efectiva 03/02/2020</t>
  </si>
  <si>
    <t>Objetivo</t>
  </si>
  <si>
    <t>Documentar la revisión de Aseguramiento de la Calidad realizada sobre los productos generados a lo largo del ciclo de vida del desarrollo de sistemas.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</si>
  <si>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</si>
  <si>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</si>
  <si>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</si>
  <si>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</si>
  <si>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</si>
  <si>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</si>
  <si>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</si>
  <si>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</si>
  <si>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</si>
  <si>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</si>
  <si>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</si>
  <si>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</si>
  <si>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</si>
  <si>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</si>
  <si>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</si>
  <si>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</si>
  <si>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Cabecera</t>
  </si>
  <si>
    <t>Jefe de proyecto:</t>
  </si>
  <si>
    <t>Nombre del Jefe de Proyecto</t>
  </si>
  <si>
    <t>Analista de calidad</t>
  </si>
  <si>
    <t>Nombre del Analista de calidad</t>
  </si>
  <si>
    <t>Revisor (es) de QA:</t>
  </si>
  <si>
    <t>Nombre del o los revisores separados por comas.</t>
  </si>
  <si>
    <t>Fecha de Inicio de la Revisión:</t>
  </si>
  <si>
    <t>Fecha en que se inicia la revisión del mes</t>
  </si>
  <si>
    <t>Fecha de Fin de la Revisión:</t>
  </si>
  <si>
    <t>Fecha en que se finaliza la revisión del mes</t>
  </si>
  <si>
    <t>Periodo de Medición:</t>
  </si>
  <si>
    <t>Mes que se está revisando</t>
  </si>
  <si>
    <t>Detalle</t>
  </si>
  <si>
    <t>N° de revisiones</t>
  </si>
  <si>
    <t>Correlativo de revisión realizada</t>
  </si>
  <si>
    <t>Tipo de Proyecto</t>
  </si>
  <si>
    <t>Tipo de producto que se obtendrá</t>
  </si>
  <si>
    <t>Proyecto Interno</t>
  </si>
  <si>
    <t>Nombre / código del proyecto</t>
  </si>
  <si>
    <t>Area de proceso</t>
  </si>
  <si>
    <t>Conjunto de prácticas relacionadas para conseguir un conjunto de objetivos</t>
  </si>
  <si>
    <t>Fase</t>
  </si>
  <si>
    <t>Periodo dentro del ciclo de desarrollo al momento de la revisión (ver tabla "Fases")</t>
  </si>
  <si>
    <t>Entregable</t>
  </si>
  <si>
    <t>Nombre del entregable revisado</t>
  </si>
  <si>
    <t>Auditor</t>
  </si>
  <si>
    <t>Persona a cargo de la supervisión del artefacto</t>
  </si>
  <si>
    <t>Analista Responsable</t>
  </si>
  <si>
    <t>Analista de procesos a cargo de la supervisión del artefacto</t>
  </si>
  <si>
    <t>Analista</t>
  </si>
  <si>
    <t>Analista encargado de la elaboración o actualización del artefacto</t>
  </si>
  <si>
    <t>Recurso Asignado</t>
  </si>
  <si>
    <t>Analista de procesos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</si>
  <si>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</si>
  <si>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</si>
  <si>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</si>
  <si>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</si>
  <si>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Duración Planificada (Hras)</t>
  </si>
  <si>
    <t>Tiempo Estimado en horas que durará la revisión</t>
  </si>
  <si>
    <t>Fecha Inicio Real</t>
  </si>
  <si>
    <t>Fecha Real de inicio de la revisión del artefacto (dd/mm/yyyy)</t>
  </si>
  <si>
    <t xml:space="preserve">Fecha Fin Real </t>
  </si>
  <si>
    <t>Fecha Real de fin de la revisión del artefacto (dd/mm/yyyy)</t>
  </si>
  <si>
    <t>Duración Real (Hras)</t>
  </si>
  <si>
    <t>Tiempo Real en horas que duró la revisión</t>
  </si>
  <si>
    <t>Comentarios</t>
  </si>
  <si>
    <t>Detalle adicional</t>
  </si>
  <si>
    <t>Hoja "Seguimiento de NC"</t>
  </si>
  <si>
    <t>Nombre / código del proyecto, según hoja "Planificación"</t>
  </si>
  <si>
    <t>Entregable revisado</t>
  </si>
  <si>
    <t>Código y nombre del artefacto revisado, según hoja "Planificación"</t>
  </si>
  <si>
    <t>Revisado Analista responsable</t>
  </si>
  <si>
    <t>Analista de procesos responsable del artefacto, según hoja "Planificación"</t>
  </si>
  <si>
    <t>Revisor</t>
  </si>
  <si>
    <t>Persona que realizó la revisión de QA</t>
  </si>
  <si>
    <t>Descripción de No Conformidad</t>
  </si>
  <si>
    <t>Detalle de la observación encontrada</t>
  </si>
  <si>
    <t>Tipo de No Conformidad</t>
  </si>
  <si>
    <t>Clasificación de la disconformidad.</t>
  </si>
  <si>
    <t>Responsable(s)</t>
  </si>
  <si>
    <t>Nombre del responsable que levantará la no conformidad</t>
  </si>
  <si>
    <t>Origen</t>
  </si>
  <si>
    <t>Causa del porque se generó la NC</t>
  </si>
  <si>
    <t>Fecha Cierre Prop.</t>
  </si>
  <si>
    <t xml:space="preserve">Es la fecha final de ejecución del tratamiento acordada entre el Revisor de QA y el Responsable </t>
  </si>
  <si>
    <t>Fecha de Cierre Real</t>
  </si>
  <si>
    <t>(dd/mm/yyyy)</t>
  </si>
  <si>
    <t>Indicador Cierre</t>
  </si>
  <si>
    <t>Valor calculado que indica que la NC fue resuelta.</t>
  </si>
  <si>
    <t>Comentario</t>
  </si>
  <si>
    <t xml:space="preserve"> REVISIÓN DE ASEGURAMIENTO DE LA CALIDAD - PRODUCTO</t>
  </si>
  <si>
    <t>Jefe de Proyecto:</t>
  </si>
  <si>
    <t>Acsafkineret Yonamine</t>
  </si>
  <si>
    <t>Analista de Calidad:</t>
  </si>
  <si>
    <t>Elliot Garamendi</t>
  </si>
  <si>
    <t>Enero</t>
  </si>
  <si>
    <t>Areas de proceso</t>
  </si>
  <si>
    <t>Fecha Inicio
Estimada</t>
  </si>
  <si>
    <t>Fecha Fin
Estimada</t>
  </si>
  <si>
    <t>Fecha Inicio
Real</t>
  </si>
  <si>
    <t>Fecha Fin
Real</t>
  </si>
  <si>
    <t>Desarrollo de Sistemas</t>
  </si>
  <si>
    <t>PP-PMC</t>
  </si>
  <si>
    <t>Plan de proyecto</t>
  </si>
  <si>
    <t>AY</t>
  </si>
  <si>
    <t>EG</t>
  </si>
  <si>
    <t>No se tenía las plantillas necesarias</t>
  </si>
  <si>
    <t>Proceso de gestión de proyecto</t>
  </si>
  <si>
    <t>Cronograma de proyecto</t>
  </si>
  <si>
    <t>Acta de reunión interna</t>
  </si>
  <si>
    <t>Registro de riesgos</t>
  </si>
  <si>
    <t>Informe avance semanal</t>
  </si>
  <si>
    <t>Aceptación de entregables</t>
  </si>
  <si>
    <t>REQM</t>
  </si>
  <si>
    <t>Proceso de gestión de requerimientos</t>
  </si>
  <si>
    <t>Lista maestra de requerimientos</t>
  </si>
  <si>
    <t>Matriz de trazabilidad de requerimientos</t>
  </si>
  <si>
    <t>Solicitud de cambios a requerimientos</t>
  </si>
  <si>
    <t>Registro de cambios a requerimientos</t>
  </si>
  <si>
    <t>Total</t>
  </si>
  <si>
    <t>SEGUIMIENTO DE NO CONFORMIDADES</t>
  </si>
  <si>
    <t>Descripción de la No conformidad</t>
  </si>
  <si>
    <t>Responsable (s)</t>
  </si>
  <si>
    <t>Acciones Realizadas / Nro. De OM</t>
  </si>
  <si>
    <t>No se especifica los software de uso</t>
  </si>
  <si>
    <t>Documento</t>
  </si>
  <si>
    <t>Aseguramiento de Calidad</t>
  </si>
  <si>
    <t>Los actores no coinciden</t>
  </si>
  <si>
    <t>No se encuentra actualizada las fechas</t>
  </si>
  <si>
    <t>La codificación es incorrecta</t>
  </si>
  <si>
    <t>No se contó con dicho documento</t>
  </si>
  <si>
    <t xml:space="preserve"> </t>
  </si>
  <si>
    <t>ASEGURAMIENTO DE LA CALIDAD - INFORME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</si>
  <si>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</si>
  <si>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</si>
  <si>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</si>
  <si>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</si>
  <si>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</si>
  <si>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</si>
  <si>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</si>
  <si>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Funcionalidad</t>
  </si>
  <si>
    <t>Proceso</t>
  </si>
  <si>
    <t>Base de Datos</t>
  </si>
  <si>
    <t>Estándares</t>
  </si>
  <si>
    <t>Control de Configuración</t>
  </si>
  <si>
    <t>C. Esfuerzo invertido en revisiones de QA.</t>
  </si>
  <si>
    <t>Duración Planificada</t>
  </si>
  <si>
    <t>Duración Real</t>
  </si>
  <si>
    <t>D. Resumen por Origen de NC</t>
  </si>
  <si>
    <t>Verificación</t>
  </si>
  <si>
    <t>Validación</t>
  </si>
  <si>
    <t>Áreas de Procesos</t>
  </si>
  <si>
    <t>TiposNC</t>
  </si>
  <si>
    <t>Tipo Proyecto</t>
  </si>
  <si>
    <t>Entregables</t>
  </si>
  <si>
    <t>Actores</t>
  </si>
  <si>
    <t>Fast Track</t>
  </si>
  <si>
    <t>Gestion de la configuración</t>
  </si>
  <si>
    <t>Configuraciones Tipo o Nuevas</t>
  </si>
  <si>
    <t>Acta de cierre de proyecto</t>
  </si>
  <si>
    <t>MA</t>
  </si>
  <si>
    <t>Acta de relatorio de proyecto</t>
  </si>
  <si>
    <t>PPQA</t>
  </si>
  <si>
    <t>Acta de reunión externa</t>
  </si>
  <si>
    <t>CM</t>
  </si>
  <si>
    <t>Acta de solicitud de cambios a requerimientos</t>
  </si>
  <si>
    <t>Cachimbo a Crack</t>
  </si>
  <si>
    <t>Checklist Proyecto PPQA</t>
  </si>
  <si>
    <t>Documento de análisis</t>
  </si>
  <si>
    <t>Documento de diseño</t>
  </si>
  <si>
    <t>Ficha de métricas de exposición al riesgo</t>
  </si>
  <si>
    <t>Ficha de métricas de índice de cambios en ítems de configuración</t>
  </si>
  <si>
    <t>Ficha de métricas de volatilidad de requerimientos</t>
  </si>
  <si>
    <t>Fichas de métricas de numero de N conformidades QA del producto</t>
  </si>
  <si>
    <t>Herramienta de gestión de aseguramiento de calidad</t>
  </si>
  <si>
    <t>Informe de pruebas externas</t>
  </si>
  <si>
    <t>Informe de pruebas internas</t>
  </si>
  <si>
    <t>Informe de revisión general de aseguramiento de la calidad</t>
  </si>
  <si>
    <t>Manual de usuario</t>
  </si>
  <si>
    <t>Matriz de seguimiento de proyecto interno</t>
  </si>
  <si>
    <t>Proceso de aseguramiento de calidad</t>
  </si>
  <si>
    <t>Proceso de gestión de la configuración</t>
  </si>
  <si>
    <t>Proceso de medición de métricas</t>
  </si>
  <si>
    <t>Registro de ítems de configuración</t>
  </si>
  <si>
    <t>Solicitud de acceso</t>
  </si>
  <si>
    <t>Solicitud de aseguramiento de calidad</t>
  </si>
  <si>
    <t>Tablero métricas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</si>
</sst>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([$€-2]\ * #,##0.00_);_([$€-2]\ * \(#,##0.00\);_([$€-2]\ * &quot;-&quot;??_)"/>
  </numFmts>
  <fonts count="48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2" fillId="0" borderId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23" fillId="3" borderId="0" applyNumberFormat="0" applyBorder="0" applyAlignment="0" applyProtection="0"/>
    <xf numFmtId="0" fontId="24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0" fontId="1" fillId="0" borderId="0"/>
    <xf numFmtId="0" fontId="1" fillId="0" borderId="0"/>
  </cellStyleXfs>
  <cellXfs count="129">
    <xf numFmtId="0" fontId="0" fillId="0" borderId="0" xfId="0"/>
    <xf numFmtId="0" fontId="12" fillId="0" borderId="0" xfId="39" applyFont="1" applyAlignment="1">
      <alignment horizontal="left" vertical="center" wrapText="1"/>
    </xf>
    <xf numFmtId="15" fontId="12" fillId="0" borderId="0" xfId="39" applyNumberFormat="1" applyFont="1" applyAlignment="1">
      <alignment horizontal="center" vertical="center" wrapText="1"/>
    </xf>
    <xf numFmtId="0" fontId="12" fillId="0" borderId="0" xfId="39" applyFont="1" applyAlignment="1">
      <alignment horizontal="center" vertical="center" wrapText="1"/>
    </xf>
    <xf numFmtId="0" fontId="12" fillId="0" borderId="0" xfId="39" applyFont="1" applyAlignment="1">
      <alignment vertical="center" wrapText="1"/>
    </xf>
    <xf numFmtId="0" fontId="13" fillId="0" borderId="0" xfId="32" applyFont="1" applyAlignment="1" applyProtection="1">
      <alignment vertical="center" wrapText="1"/>
      <protection locked="0"/>
    </xf>
    <xf numFmtId="0" fontId="6" fillId="0" borderId="0" xfId="36" applyFont="1"/>
    <xf numFmtId="0" fontId="14" fillId="0" borderId="0" xfId="32" applyFont="1"/>
    <xf numFmtId="0" fontId="1" fillId="0" borderId="0" xfId="36" applyFont="1"/>
    <xf numFmtId="0" fontId="37" fillId="24" borderId="10" xfId="0" applyFont="1" applyFill="1" applyBorder="1" applyAlignment="1" applyProtection="1">
      <alignment horizontal="center" vertical="center" wrapText="1"/>
    </xf>
    <xf numFmtId="0" fontId="2" fillId="24" borderId="0" xfId="21" applyFill="1" applyAlignment="1">
      <alignment wrapText="1"/>
    </xf>
    <xf numFmtId="0" fontId="0" fillId="24" borderId="0" xfId="21" applyFont="1" applyFill="1" applyAlignment="1">
      <alignment wrapText="1"/>
    </xf>
    <xf numFmtId="0" fontId="45" fillId="27" borderId="14" xfId="41" applyFont="1" applyFill="1" applyBorder="1" applyAlignment="1">
      <alignment horizontal="center" vertical="center" wrapText="1"/>
    </xf>
    <xf numFmtId="0" fontId="45" fillId="27" borderId="10" xfId="41" applyFont="1" applyFill="1" applyBorder="1" applyAlignment="1">
      <alignment horizontal="center" vertical="center" wrapText="1"/>
    </xf>
    <xf numFmtId="0" fontId="45" fillId="27" borderId="15" xfId="41" applyFont="1" applyFill="1" applyBorder="1" applyAlignment="1">
      <alignment horizontal="center" vertical="center" wrapText="1"/>
    </xf>
    <xf numFmtId="0" fontId="7" fillId="0" borderId="14" xfId="21" applyFont="1" applyBorder="1" applyAlignment="1" applyProtection="1">
      <alignment horizontal="center" vertical="center" wrapText="1"/>
      <protection locked="0"/>
    </xf>
    <xf numFmtId="0" fontId="7" fillId="0" borderId="10" xfId="21" applyFont="1" applyBorder="1" applyAlignment="1" applyProtection="1">
      <alignment horizontal="center" vertical="center" wrapText="1"/>
      <protection locked="0"/>
    </xf>
    <xf numFmtId="14" fontId="7" fillId="0" borderId="10" xfId="21" applyNumberFormat="1" applyFont="1" applyBorder="1" applyAlignment="1" applyProtection="1">
      <alignment horizontal="center" vertical="center" wrapText="1"/>
      <protection locked="0"/>
    </xf>
    <xf numFmtId="0" fontId="7" fillId="0" borderId="15" xfId="21" applyFont="1" applyBorder="1" applyAlignment="1" applyProtection="1">
      <alignment horizontal="center" vertical="center" wrapText="1"/>
      <protection locked="0"/>
    </xf>
    <xf numFmtId="0" fontId="7" fillId="0" borderId="21" xfId="21" applyFont="1" applyBorder="1" applyAlignment="1" applyProtection="1">
      <alignment horizontal="center" vertical="center" wrapText="1"/>
      <protection locked="0"/>
    </xf>
    <xf numFmtId="164" fontId="7" fillId="0" borderId="22" xfId="21" applyNumberFormat="1" applyFont="1" applyBorder="1" applyAlignment="1" applyProtection="1">
      <alignment horizontal="center" vertical="center" wrapText="1"/>
      <protection locked="0"/>
    </xf>
    <xf numFmtId="14" fontId="7" fillId="0" borderId="22" xfId="21" applyNumberFormat="1" applyFont="1" applyBorder="1" applyAlignment="1" applyProtection="1">
      <alignment horizontal="center" vertical="center" wrapText="1"/>
      <protection locked="0"/>
    </xf>
    <xf numFmtId="0" fontId="7" fillId="0" borderId="22" xfId="21" applyFont="1" applyBorder="1" applyAlignment="1" applyProtection="1">
      <alignment horizontal="center" vertical="center" wrapText="1"/>
      <protection locked="0"/>
    </xf>
    <xf numFmtId="0" fontId="7" fillId="0" borderId="23" xfId="21" applyFont="1" applyBorder="1" applyAlignment="1" applyProtection="1">
      <alignment horizontal="center" vertical="center" wrapText="1"/>
      <protection locked="0"/>
    </xf>
    <xf numFmtId="0" fontId="0" fillId="24" borderId="0" xfId="21" applyFont="1" applyFill="1" applyAlignment="1" applyProtection="1">
      <alignment wrapText="1"/>
      <protection locked="0"/>
    </xf>
    <xf numFmtId="0" fontId="46" fillId="26" borderId="10" xfId="36" applyFont="1" applyFill="1" applyBorder="1" applyAlignment="1">
      <alignment vertical="center" wrapText="1"/>
    </xf>
    <xf numFmtId="0" fontId="46" fillId="26" borderId="10" xfId="36" applyFont="1" applyFill="1" applyBorder="1" applyAlignment="1">
      <alignment horizontal="center" vertical="center" wrapText="1"/>
    </xf>
    <xf numFmtId="0" fontId="4" fillId="28" borderId="10" xfId="36" applyFont="1" applyFill="1" applyBorder="1" applyAlignment="1">
      <alignment vertical="center" wrapText="1"/>
    </xf>
    <xf numFmtId="0" fontId="4" fillId="28" borderId="10" xfId="36" applyFont="1" applyFill="1" applyBorder="1" applyAlignment="1">
      <alignment horizontal="center" vertical="center" wrapText="1"/>
    </xf>
    <xf numFmtId="0" fontId="1" fillId="24" borderId="10" xfId="36" applyFill="1" applyBorder="1" applyAlignment="1">
      <alignment horizontal="center" wrapText="1"/>
    </xf>
    <xf numFmtId="0" fontId="1" fillId="0" borderId="10" xfId="36" applyBorder="1" applyAlignment="1">
      <alignment horizontal="left" wrapText="1"/>
    </xf>
    <xf numFmtId="0" fontId="1" fillId="25" borderId="10" xfId="36" applyFill="1" applyBorder="1" applyAlignment="1">
      <alignment horizontal="center" wrapText="1"/>
    </xf>
    <xf numFmtId="0" fontId="34" fillId="24" borderId="10" xfId="36" applyFont="1" applyFill="1" applyBorder="1" applyAlignment="1">
      <alignment horizontal="center" wrapText="1"/>
    </xf>
    <xf numFmtId="0" fontId="4" fillId="24" borderId="10" xfId="36" applyFont="1" applyFill="1" applyBorder="1" applyAlignment="1">
      <alignment horizontal="center" wrapText="1"/>
    </xf>
    <xf numFmtId="0" fontId="10" fillId="29" borderId="10" xfId="51" applyFont="1" applyFill="1" applyBorder="1" applyAlignment="1">
      <alignment horizontal="center" vertical="center" wrapText="1"/>
    </xf>
    <xf numFmtId="0" fontId="1" fillId="0" borderId="10" xfId="51" applyBorder="1" applyAlignment="1">
      <alignment horizontal="left" vertical="center" wrapText="1"/>
    </xf>
    <xf numFmtId="0" fontId="1" fillId="0" borderId="10" xfId="51" applyBorder="1" applyAlignment="1">
      <alignment horizontal="left" wrapText="1"/>
    </xf>
    <xf numFmtId="0" fontId="1" fillId="0" borderId="10" xfId="36" applyBorder="1" applyAlignment="1">
      <alignment horizontal="left" vertical="center" wrapText="1"/>
    </xf>
    <xf numFmtId="0" fontId="1" fillId="0" borderId="0" xfId="38" applyFont="1" applyAlignment="1" applyProtection="1">
      <alignment horizontal="center" vertical="center" wrapText="1"/>
      <protection locked="0"/>
    </xf>
    <xf numFmtId="0" fontId="4" fillId="28" borderId="10" xfId="38" applyFont="1" applyFill="1" applyBorder="1" applyAlignment="1" applyProtection="1">
      <alignment horizontal="center" vertical="center" wrapText="1"/>
      <protection locked="0"/>
    </xf>
    <xf numFmtId="0" fontId="7" fillId="24" borderId="10" xfId="38" applyNumberFormat="1" applyFont="1" applyFill="1" applyBorder="1" applyAlignment="1" applyProtection="1">
      <alignment horizontal="center" vertical="center" wrapText="1"/>
      <protection locked="0"/>
    </xf>
    <xf numFmtId="2" fontId="7" fillId="24" borderId="10" xfId="38" applyNumberFormat="1" applyFont="1" applyFill="1" applyBorder="1" applyAlignment="1" applyProtection="1">
      <alignment horizontal="center" vertical="center" wrapText="1"/>
      <protection locked="0"/>
    </xf>
    <xf numFmtId="164" fontId="7" fillId="24" borderId="10" xfId="38" applyNumberFormat="1" applyFont="1" applyFill="1" applyBorder="1" applyAlignment="1" applyProtection="1">
      <alignment horizontal="center" vertical="center" wrapText="1"/>
      <protection locked="0"/>
    </xf>
    <xf numFmtId="1" fontId="1" fillId="0" borderId="0" xfId="38" applyNumberFormat="1" applyFont="1" applyBorder="1" applyAlignment="1" applyProtection="1">
      <alignment horizontal="center" vertical="center" wrapText="1"/>
      <protection locked="0"/>
    </xf>
    <xf numFmtId="164" fontId="35" fillId="24" borderId="10" xfId="38" applyNumberFormat="1" applyFont="1" applyFill="1" applyBorder="1" applyAlignment="1" applyProtection="1">
      <alignment horizontal="center" vertical="center" wrapText="1"/>
    </xf>
    <xf numFmtId="14" fontId="1" fillId="0" borderId="0" xfId="38" applyNumberFormat="1" applyFont="1" applyBorder="1" applyAlignment="1" applyProtection="1">
      <alignment horizontal="center" vertical="center" wrapText="1"/>
      <protection locked="0"/>
    </xf>
    <xf numFmtId="0" fontId="46" fillId="26" borderId="11" xfId="36" applyFont="1" applyFill="1" applyBorder="1" applyAlignment="1">
      <alignment horizontal="center" vertical="top"/>
    </xf>
    <xf numFmtId="0" fontId="46" fillId="26" borderId="10" xfId="36" applyFont="1" applyFill="1" applyBorder="1" applyAlignment="1">
      <alignment horizontal="center" vertical="top"/>
    </xf>
    <xf numFmtId="0" fontId="0" fillId="0" borderId="0" xfId="0" applyAlignment="1"/>
    <xf numFmtId="0" fontId="5" fillId="0" borderId="10" xfId="32" applyFont="1" applyBorder="1" applyAlignment="1">
      <alignment vertical="top"/>
    </xf>
    <xf numFmtId="0" fontId="0" fillId="0" borderId="10" xfId="0" applyBorder="1" applyAlignment="1"/>
    <xf numFmtId="0" fontId="0" fillId="0" borderId="0" xfId="0" applyBorder="1" applyAlignment="1"/>
    <xf numFmtId="0" fontId="46" fillId="26" borderId="10" xfId="36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36" applyFont="1" applyBorder="1" applyAlignment="1">
      <alignment horizontal="left" vertical="center" wrapText="1"/>
    </xf>
    <xf numFmtId="0" fontId="1" fillId="30" borderId="10" xfId="36" applyFill="1" applyBorder="1" applyAlignment="1">
      <alignment horizontal="left" vertical="center" wrapText="1"/>
    </xf>
    <xf numFmtId="0" fontId="1" fillId="30" borderId="10" xfId="51" applyFont="1" applyFill="1" applyBorder="1" applyAlignment="1">
      <alignment horizontal="left" vertical="center" wrapText="1"/>
    </xf>
    <xf numFmtId="0" fontId="1" fillId="30" borderId="10" xfId="36" applyFont="1" applyFill="1" applyBorder="1" applyAlignment="1">
      <alignment horizontal="left" vertical="center" wrapText="1"/>
    </xf>
    <xf numFmtId="0" fontId="36" fillId="28" borderId="10" xfId="39" applyFont="1" applyFill="1" applyBorder="1" applyAlignment="1">
      <alignment horizontal="center" vertical="center" wrapText="1"/>
    </xf>
    <xf numFmtId="0" fontId="2" fillId="0" borderId="0" xfId="32" applyFill="1" applyAlignment="1" applyProtection="1">
      <alignment wrapText="1"/>
      <protection locked="0"/>
    </xf>
    <xf numFmtId="0" fontId="4" fillId="28" borderId="12" xfId="32" applyFont="1" applyFill="1" applyBorder="1" applyAlignment="1" applyProtection="1">
      <alignment horizontal="center" vertical="center" wrapText="1"/>
      <protection locked="0"/>
    </xf>
    <xf numFmtId="0" fontId="1" fillId="30" borderId="10" xfId="51" applyFill="1" applyBorder="1" applyAlignment="1">
      <alignment horizontal="left" vertical="center" wrapText="1"/>
    </xf>
    <xf numFmtId="0" fontId="1" fillId="0" borderId="10" xfId="51" applyFont="1" applyBorder="1" applyAlignment="1">
      <alignment horizontal="left" vertical="center" wrapText="1"/>
    </xf>
    <xf numFmtId="0" fontId="3" fillId="0" borderId="0" xfId="39" applyFont="1" applyAlignment="1">
      <alignment horizontal="center" vertical="center" wrapText="1"/>
    </xf>
    <xf numFmtId="0" fontId="35" fillId="24" borderId="10" xfId="39" applyFont="1" applyFill="1" applyBorder="1" applyAlignment="1">
      <alignment horizontal="center" vertical="center" wrapText="1"/>
    </xf>
    <xf numFmtId="1" fontId="35" fillId="24" borderId="10" xfId="39" applyNumberFormat="1" applyFont="1" applyFill="1" applyBorder="1" applyAlignment="1">
      <alignment horizontal="center" vertical="center" wrapText="1"/>
    </xf>
    <xf numFmtId="0" fontId="7" fillId="24" borderId="10" xfId="39" applyFont="1" applyFill="1" applyBorder="1" applyAlignment="1" applyProtection="1">
      <alignment horizontal="center" vertical="center" wrapText="1"/>
      <protection locked="0"/>
    </xf>
    <xf numFmtId="0" fontId="7" fillId="24" borderId="10" xfId="39" applyFont="1" applyFill="1" applyBorder="1" applyAlignment="1" applyProtection="1">
      <alignment horizontal="left" vertical="center" wrapText="1"/>
      <protection locked="0"/>
    </xf>
    <xf numFmtId="0" fontId="7" fillId="24" borderId="10" xfId="39" applyFont="1" applyFill="1" applyBorder="1" applyAlignment="1" applyProtection="1">
      <alignment vertical="center" wrapText="1"/>
      <protection locked="0"/>
    </xf>
    <xf numFmtId="15" fontId="7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32" applyFont="1" applyAlignment="1" applyProtection="1">
      <alignment horizontal="center" vertical="center"/>
      <protection locked="0"/>
    </xf>
    <xf numFmtId="0" fontId="8" fillId="0" borderId="0" xfId="32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0" fillId="24" borderId="10" xfId="32" applyFont="1" applyFill="1" applyBorder="1" applyAlignment="1" applyProtection="1">
      <alignment horizontal="center" vertical="center"/>
      <protection locked="0"/>
    </xf>
    <xf numFmtId="165" fontId="41" fillId="24" borderId="10" xfId="32" applyNumberFormat="1" applyFont="1" applyFill="1" applyBorder="1" applyAlignment="1" applyProtection="1">
      <alignment horizontal="center" vertical="center"/>
      <protection locked="0"/>
    </xf>
    <xf numFmtId="1" fontId="35" fillId="24" borderId="10" xfId="32" applyNumberFormat="1" applyFont="1" applyFill="1" applyBorder="1" applyAlignment="1" applyProtection="1">
      <alignment horizontal="center" vertical="center" wrapText="1"/>
      <protection locked="0"/>
    </xf>
    <xf numFmtId="1" fontId="43" fillId="24" borderId="10" xfId="32" applyNumberFormat="1" applyFont="1" applyFill="1" applyBorder="1" applyAlignment="1" applyProtection="1">
      <alignment horizontal="center" vertical="center" wrapText="1"/>
      <protection locked="0"/>
    </xf>
    <xf numFmtId="0" fontId="39" fillId="28" borderId="10" xfId="32" applyFont="1" applyFill="1" applyBorder="1" applyAlignment="1" applyProtection="1">
      <alignment horizontal="center" vertical="center"/>
      <protection locked="0"/>
    </xf>
    <xf numFmtId="2" fontId="32" fillId="28" borderId="11" xfId="32" applyNumberFormat="1" applyFont="1" applyFill="1" applyBorder="1" applyAlignment="1" applyProtection="1">
      <alignment horizontal="center" vertical="center" wrapText="1"/>
      <protection locked="0"/>
    </xf>
    <xf numFmtId="0" fontId="0" fillId="28" borderId="10" xfId="0" applyFill="1" applyBorder="1" applyAlignment="1">
      <alignment horizontal="center" vertical="center"/>
    </xf>
    <xf numFmtId="2" fontId="47" fillId="26" borderId="11" xfId="32" applyNumberFormat="1" applyFont="1" applyFill="1" applyBorder="1" applyAlignment="1" applyProtection="1">
      <alignment horizontal="center" vertical="center" wrapText="1"/>
      <protection locked="0"/>
    </xf>
    <xf numFmtId="0" fontId="46" fillId="26" borderId="10" xfId="32" applyFont="1" applyFill="1" applyBorder="1" applyAlignment="1" applyProtection="1">
      <alignment horizontal="center" vertical="center" wrapText="1"/>
      <protection locked="0"/>
    </xf>
    <xf numFmtId="2" fontId="32" fillId="28" borderId="10" xfId="32" applyNumberFormat="1" applyFont="1" applyFill="1" applyBorder="1" applyAlignment="1" applyProtection="1">
      <alignment horizontal="center" vertical="center" wrapText="1"/>
      <protection locked="0"/>
    </xf>
    <xf numFmtId="2" fontId="47" fillId="26" borderId="10" xfId="32" applyNumberFormat="1" applyFont="1" applyFill="1" applyBorder="1" applyAlignment="1" applyProtection="1">
      <alignment horizontal="center" vertical="center" wrapText="1"/>
      <protection locked="0"/>
    </xf>
    <xf numFmtId="1" fontId="35" fillId="24" borderId="11" xfId="32" applyNumberFormat="1" applyFont="1" applyFill="1" applyBorder="1" applyAlignment="1" applyProtection="1">
      <alignment horizontal="center" vertical="center" wrapText="1"/>
      <protection locked="0"/>
    </xf>
    <xf numFmtId="0" fontId="4" fillId="25" borderId="10" xfId="37" applyFont="1" applyFill="1" applyBorder="1" applyAlignment="1">
      <alignment horizontal="center" vertical="center" wrapText="1"/>
    </xf>
    <xf numFmtId="0" fontId="4" fillId="28" borderId="10" xfId="32" applyFont="1" applyFill="1" applyBorder="1" applyAlignment="1" applyProtection="1">
      <alignment horizontal="center" vertical="center" wrapText="1"/>
      <protection locked="0"/>
    </xf>
    <xf numFmtId="0" fontId="7" fillId="24" borderId="10" xfId="38" applyFont="1" applyFill="1" applyBorder="1" applyAlignment="1" applyProtection="1">
      <alignment horizontal="center" vertical="center" wrapText="1"/>
      <protection locked="0"/>
    </xf>
    <xf numFmtId="14" fontId="7" fillId="24" borderId="10" xfId="38" applyNumberFormat="1" applyFont="1" applyFill="1" applyBorder="1" applyAlignment="1" applyProtection="1">
      <alignment horizontal="center" vertical="center" wrapText="1"/>
      <protection locked="0"/>
    </xf>
    <xf numFmtId="164" fontId="7" fillId="0" borderId="10" xfId="21" applyNumberFormat="1" applyFont="1" applyBorder="1" applyAlignment="1" applyProtection="1">
      <alignment horizontal="center" vertical="center" wrapText="1"/>
      <protection locked="0"/>
    </xf>
    <xf numFmtId="0" fontId="1" fillId="0" borderId="0" xfId="36" applyFont="1" applyAlignment="1">
      <alignment horizontal="left" vertical="top" indent="3"/>
    </xf>
    <xf numFmtId="0" fontId="1" fillId="0" borderId="0" xfId="36" applyFont="1" applyAlignment="1">
      <alignment horizontal="left" vertical="top" indent="2"/>
    </xf>
    <xf numFmtId="0" fontId="1" fillId="0" borderId="0" xfId="40" applyFont="1"/>
    <xf numFmtId="0" fontId="3" fillId="0" borderId="10" xfId="39" applyFont="1" applyBorder="1" applyAlignment="1">
      <alignment vertical="center" wrapText="1"/>
    </xf>
    <xf numFmtId="0" fontId="44" fillId="26" borderId="18" xfId="21" applyFont="1" applyFill="1" applyBorder="1" applyAlignment="1">
      <alignment horizontal="center" vertical="center" wrapText="1"/>
    </xf>
    <xf numFmtId="0" fontId="44" fillId="26" borderId="19" xfId="21" applyFont="1" applyFill="1" applyBorder="1" applyAlignment="1">
      <alignment horizontal="center" vertical="center" wrapText="1"/>
    </xf>
    <xf numFmtId="0" fontId="44" fillId="26" borderId="20" xfId="21" applyFont="1" applyFill="1" applyBorder="1" applyAlignment="1">
      <alignment horizontal="center" vertical="center" wrapText="1"/>
    </xf>
    <xf numFmtId="0" fontId="5" fillId="24" borderId="0" xfId="38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0" xfId="37" applyFont="1" applyFill="1" applyBorder="1" applyAlignment="1">
      <alignment horizontal="center" vertical="center" wrapText="1"/>
    </xf>
    <xf numFmtId="0" fontId="4" fillId="25" borderId="10" xfId="51" applyFont="1" applyFill="1" applyBorder="1" applyAlignment="1">
      <alignment horizontal="center" vertical="center" wrapText="1"/>
    </xf>
    <xf numFmtId="0" fontId="4" fillId="0" borderId="10" xfId="36" applyFont="1" applyBorder="1" applyAlignment="1">
      <alignment horizontal="center" vertical="top" wrapText="1"/>
    </xf>
    <xf numFmtId="0" fontId="3" fillId="0" borderId="10" xfId="36" applyFont="1" applyBorder="1" applyAlignment="1">
      <alignment horizontal="left" vertical="center" wrapText="1"/>
    </xf>
    <xf numFmtId="0" fontId="44" fillId="26" borderId="10" xfId="38" applyFont="1" applyFill="1" applyBorder="1" applyAlignment="1" applyProtection="1">
      <alignment horizontal="center" vertical="center" wrapText="1"/>
      <protection locked="0"/>
    </xf>
    <xf numFmtId="0" fontId="4" fillId="28" borderId="10" xfId="32" applyFont="1" applyFill="1" applyBorder="1" applyAlignment="1" applyProtection="1">
      <alignment horizontal="center" vertical="center" wrapText="1"/>
      <protection locked="0"/>
    </xf>
    <xf numFmtId="0" fontId="7" fillId="24" borderId="10" xfId="38" applyFont="1" applyFill="1" applyBorder="1" applyAlignment="1" applyProtection="1">
      <alignment horizontal="center" vertical="center" wrapText="1"/>
      <protection locked="0"/>
    </xf>
    <xf numFmtId="14" fontId="7" fillId="24" borderId="10" xfId="38" applyNumberFormat="1" applyFont="1" applyFill="1" applyBorder="1" applyAlignment="1" applyProtection="1">
      <alignment horizontal="center" vertical="center" wrapText="1"/>
      <protection locked="0"/>
    </xf>
    <xf numFmtId="0" fontId="32" fillId="28" borderId="10" xfId="32" applyFont="1" applyFill="1" applyBorder="1" applyAlignment="1" applyProtection="1">
      <alignment horizontal="center" vertical="center" wrapText="1"/>
      <protection locked="0"/>
    </xf>
    <xf numFmtId="0" fontId="44" fillId="26" borderId="27" xfId="32" applyFont="1" applyFill="1" applyBorder="1" applyAlignment="1" applyProtection="1">
      <alignment horizontal="center" vertical="center" wrapText="1"/>
      <protection locked="0"/>
    </xf>
    <xf numFmtId="0" fontId="44" fillId="26" borderId="0" xfId="32" applyFont="1" applyFill="1" applyBorder="1" applyAlignment="1" applyProtection="1">
      <alignment horizontal="center" vertical="center" wrapText="1"/>
      <protection locked="0"/>
    </xf>
    <xf numFmtId="0" fontId="32" fillId="28" borderId="10" xfId="38" applyFont="1" applyFill="1" applyBorder="1" applyAlignment="1" applyProtection="1">
      <alignment horizontal="center" vertical="center" wrapText="1"/>
      <protection locked="0"/>
    </xf>
    <xf numFmtId="0" fontId="44" fillId="26" borderId="10" xfId="32" applyFont="1" applyFill="1" applyBorder="1" applyAlignment="1" applyProtection="1">
      <alignment horizontal="center" vertical="center"/>
      <protection locked="0"/>
    </xf>
    <xf numFmtId="0" fontId="35" fillId="24" borderId="10" xfId="38" applyFont="1" applyFill="1" applyBorder="1" applyAlignment="1" applyProtection="1">
      <alignment horizontal="center" vertical="center" wrapText="1"/>
      <protection locked="0"/>
    </xf>
    <xf numFmtId="49" fontId="42" fillId="25" borderId="11" xfId="32" applyNumberFormat="1" applyFont="1" applyFill="1" applyBorder="1" applyAlignment="1" applyProtection="1">
      <alignment horizontal="center" vertical="center" wrapText="1"/>
    </xf>
    <xf numFmtId="49" fontId="42" fillId="25" borderId="16" xfId="32" applyNumberFormat="1" applyFont="1" applyFill="1" applyBorder="1" applyAlignment="1" applyProtection="1">
      <alignment horizontal="center" vertical="center" wrapText="1"/>
    </xf>
    <xf numFmtId="0" fontId="32" fillId="25" borderId="10" xfId="32" applyFont="1" applyFill="1" applyBorder="1" applyAlignment="1" applyProtection="1">
      <alignment horizontal="center" vertical="center" wrapText="1"/>
      <protection locked="0"/>
    </xf>
    <xf numFmtId="14" fontId="35" fillId="24" borderId="10" xfId="32" applyNumberFormat="1" applyFont="1" applyFill="1" applyBorder="1" applyAlignment="1" applyProtection="1">
      <alignment horizontal="center" vertical="center" wrapText="1"/>
      <protection locked="0"/>
    </xf>
    <xf numFmtId="0" fontId="38" fillId="25" borderId="10" xfId="32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49" fontId="42" fillId="25" borderId="10" xfId="32" applyNumberFormat="1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5" builtinId="29" customBuiltin="1"/>
    <cellStyle name="Accent2" xfId="26" builtinId="33" customBuiltin="1"/>
    <cellStyle name="Accent3" xfId="27" builtinId="37" customBuiltin="1"/>
    <cellStyle name="Accent4" xfId="28" builtinId="41" customBuiltin="1"/>
    <cellStyle name="Accent5" xfId="29" builtinId="45" customBuiltin="1"/>
    <cellStyle name="Accent6" xfId="30" builtinId="49" customBuiltin="1"/>
    <cellStyle name="Bad" xfId="34" builtinId="27" customBuiltin="1"/>
    <cellStyle name="Calculation" xfId="20" builtinId="22" customBuiltin="1"/>
    <cellStyle name="Cancel" xfId="21" xr:uid="{00000000-0005-0000-0000-000014000000}"/>
    <cellStyle name="Cancel 2" xfId="51" xr:uid="{B55BF787-4116-498B-B5F2-EC430C23DC45}"/>
    <cellStyle name="Check Cell" xfId="22" builtinId="23" customBuiltin="1"/>
    <cellStyle name="Estilo 1" xfId="32" xr:uid="{00000000-0005-0000-0000-00001F000000}"/>
    <cellStyle name="Euro" xfId="33" xr:uid="{00000000-0005-0000-0000-000020000000}"/>
    <cellStyle name="Explanatory Text" xfId="45" builtinId="53" customBuiltin="1"/>
    <cellStyle name="Good" xfId="19" builtinId="26" customBuiltin="1"/>
    <cellStyle name="Heading 1" xfId="47" builtinId="16" customBuiltin="1"/>
    <cellStyle name="Heading 2" xfId="48" builtinId="17" customBuiltin="1"/>
    <cellStyle name="Heading 3" xfId="49" builtinId="18" customBuiltin="1"/>
    <cellStyle name="Heading 4" xfId="24" builtinId="19" customBuiltin="1"/>
    <cellStyle name="Input" xfId="31" builtinId="20" customBuiltin="1"/>
    <cellStyle name="Linked Cell" xfId="23" builtinId="24" customBuiltin="1"/>
    <cellStyle name="Neutral" xfId="35" builtinId="28" customBuiltin="1"/>
    <cellStyle name="Normal" xfId="0" builtinId="0"/>
    <cellStyle name="Normal 2" xfId="52" xr:uid="{84E4B8D1-3F05-441D-B219-24FB73BED857}"/>
    <cellStyle name="Normal_7 1 2R21 Modelo de Estimación Desarrollo a Medida CASCADA" xfId="36" xr:uid="{00000000-0005-0000-0000-000024000000}"/>
    <cellStyle name="Normal_7.3.02.R02 Plantilla WBS" xfId="37" xr:uid="{00000000-0005-0000-0000-000026000000}"/>
    <cellStyle name="Normal_8 6 01 R01 Herramienta de Revision QA-Proceso-INTEGRADO" xfId="38" xr:uid="{00000000-0005-0000-0000-000027000000}"/>
    <cellStyle name="Normal_8.6.01.R02 Herramienta de Revision QA-Producto-ME" xfId="39" xr:uid="{00000000-0005-0000-0000-000028000000}"/>
    <cellStyle name="Normal_Copy of 7.7.2.R01 Lista de items de configuracion_Generico2" xfId="40" xr:uid="{00000000-0005-0000-0000-000029000000}"/>
    <cellStyle name="Normal_Sheet1" xfId="41" xr:uid="{00000000-0005-0000-0000-00002A000000}"/>
    <cellStyle name="Note" xfId="42" builtinId="10" customBuiltin="1"/>
    <cellStyle name="Output" xfId="43" builtinId="21" customBuiltin="1"/>
    <cellStyle name="Title" xfId="46" builtinId="15" customBuiltin="1"/>
    <cellStyle name="Total" xfId="50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2562716416327"/>
          <c:y val="0.22493282580692295"/>
          <c:w val="0.74594980400689948"/>
          <c:h val="0.5809712691777262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FDC-49A6-9E7E-F1BB83BA9E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CB3B-4566-BEB7-C26FDF90114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Revisión'!$A$9:$A$10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Revisión'!$B$9:$B$10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566-BEB7-C26FDF9011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1114343984780234"/>
          <c:y val="5.4727010475041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047169441200384"/>
          <c:y val="0.2810913584255576"/>
          <c:w val="0.47481840003715448"/>
          <c:h val="0.53757862741384133"/>
        </c:manualLayout>
      </c:layout>
      <c:pie3DChart>
        <c:varyColors val="1"/>
        <c:ser>
          <c:idx val="0"/>
          <c:order val="0"/>
          <c:tx>
            <c:strRef>
              <c:f>'Informe de Revisión'!$B$24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9A9-4180-AE80-F407A82BEB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9F1C-4237-8C10-553FE1151F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F1C-4237-8C10-553FE1151F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F1C-4237-8C10-553FE1151F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F1C-4237-8C10-553FE1151F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9A9-4180-AE80-F407A82BEB96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1C-4237-8C10-553FE1151FB2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1C-4237-8C10-553FE1151FB2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1C-4237-8C10-553FE1151FB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Revisión'!$A$25:$A$30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Proceso</c:v>
                </c:pt>
                <c:pt idx="3">
                  <c:v>Base de Datos</c:v>
                </c:pt>
                <c:pt idx="4">
                  <c:v>Estándares</c:v>
                </c:pt>
                <c:pt idx="5">
                  <c:v>Control de Configuración</c:v>
                </c:pt>
              </c:strCache>
            </c:strRef>
          </c:cat>
          <c:val>
            <c:numRef>
              <c:f>'Informe de Revisión'!$B$25:$B$30</c:f>
              <c:numCache>
                <c:formatCode>0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C-4237-8C10-553FE1151FB2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 Esfuerzo invertido en revisiones de 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'Informe de Revisión'!$A$41:$A$42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Revisión'!$B$41:$B$42</c:f>
              <c:numCache>
                <c:formatCode>0</c:formatCode>
                <c:ptCount val="2"/>
                <c:pt idx="0">
                  <c:v>35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FC9-AE14-760AE3F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7115663"/>
        <c:axId val="211302847"/>
      </c:barChart>
      <c:catAx>
        <c:axId val="212711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2847"/>
        <c:crosses val="autoZero"/>
        <c:auto val="1"/>
        <c:lblAlgn val="ctr"/>
        <c:lblOffset val="100"/>
        <c:noMultiLvlLbl val="0"/>
      </c:catAx>
      <c:valAx>
        <c:axId val="211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'Informe de Revisión'!$A$57:$A$59</c:f>
              <c:strCache>
                <c:ptCount val="3"/>
                <c:pt idx="0">
                  <c:v>Aseguramiento de Calidad</c:v>
                </c:pt>
                <c:pt idx="1">
                  <c:v>Verificación</c:v>
                </c:pt>
                <c:pt idx="2">
                  <c:v>Validación</c:v>
                </c:pt>
              </c:strCache>
            </c:strRef>
          </c:cat>
          <c:val>
            <c:numRef>
              <c:f>'Informe de Revisión'!$B$57:$B$59</c:f>
              <c:numCache>
                <c:formatCode>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54F-9541-61BFB592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804239"/>
        <c:axId val="211300351"/>
      </c:barChart>
      <c:catAx>
        <c:axId val="21258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0351"/>
        <c:crosses val="autoZero"/>
        <c:auto val="1"/>
        <c:lblAlgn val="ctr"/>
        <c:lblOffset val="100"/>
        <c:noMultiLvlLbl val="0"/>
      </c:catAx>
      <c:valAx>
        <c:axId val="2113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1690656" cy="504825"/>
    <xdr:pic>
      <xdr:nvPicPr>
        <xdr:cNvPr id="3" name="Imagen 2">
          <a:extLst>
            <a:ext uri="{FF2B5EF4-FFF2-40B4-BE49-F238E27FC236}">
              <a16:creationId xmlns:a16="http://schemas.microsoft.com/office/drawing/2014/main" id="{B66EC685-0FC7-4B80-820C-E20ABE30E1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66675"/>
          <a:ext cx="1690656" cy="504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7</xdr:row>
      <xdr:rowOff>38100</xdr:rowOff>
    </xdr:from>
    <xdr:to>
      <xdr:col>9</xdr:col>
      <xdr:colOff>371475</xdr:colOff>
      <xdr:row>21</xdr:row>
      <xdr:rowOff>163467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323849</xdr:colOff>
      <xdr:row>23</xdr:row>
      <xdr:rowOff>57149</xdr:rowOff>
    </xdr:from>
    <xdr:to>
      <xdr:col>9</xdr:col>
      <xdr:colOff>381571</xdr:colOff>
      <xdr:row>37</xdr:row>
      <xdr:rowOff>161924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39</xdr:row>
      <xdr:rowOff>47625</xdr:rowOff>
    </xdr:from>
    <xdr:to>
      <xdr:col>9</xdr:col>
      <xdr:colOff>257175</xdr:colOff>
      <xdr:row>53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DB3F9-FDB0-403F-9EA7-1EA08E8C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55</xdr:row>
      <xdr:rowOff>38100</xdr:rowOff>
    </xdr:from>
    <xdr:to>
      <xdr:col>9</xdr:col>
      <xdr:colOff>257175</xdr:colOff>
      <xdr:row>69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E986B0-93B5-469C-8A8B-063E0D56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tabSelected="1" workbookViewId="0">
      <selection activeCell="C4" sqref="C4"/>
    </sheetView>
  </sheetViews>
  <sheetFormatPr defaultColWidth="9.140625" defaultRowHeight="12.75"/>
  <cols>
    <col min="1" max="2" width="9.140625" style="24"/>
    <col min="3" max="3" width="12.85546875" style="24" customWidth="1"/>
    <col min="4" max="4" width="20.5703125" style="24" customWidth="1"/>
    <col min="5" max="5" width="15.140625" style="24" customWidth="1"/>
    <col min="6" max="6" width="13.5703125" style="24" customWidth="1"/>
    <col min="7" max="7" width="23.7109375" style="24" customWidth="1"/>
    <col min="8" max="16384" width="9.140625" style="11"/>
  </cols>
  <sheetData>
    <row r="1" spans="1:8" ht="15.75">
      <c r="A1" s="94" t="s">
        <v>0</v>
      </c>
      <c r="B1" s="95"/>
      <c r="C1" s="95"/>
      <c r="D1" s="95"/>
      <c r="E1" s="95"/>
      <c r="F1" s="95"/>
      <c r="G1" s="96"/>
      <c r="H1" s="10"/>
    </row>
    <row r="2" spans="1:8" ht="24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0"/>
    </row>
    <row r="3" spans="1:8" ht="24">
      <c r="A3" s="15">
        <v>1</v>
      </c>
      <c r="B3" s="89">
        <v>1</v>
      </c>
      <c r="C3" s="17">
        <v>43892</v>
      </c>
      <c r="D3" s="16" t="s">
        <v>8</v>
      </c>
      <c r="E3" s="16" t="s">
        <v>9</v>
      </c>
      <c r="F3" s="16" t="s">
        <v>10</v>
      </c>
      <c r="G3" s="18" t="s">
        <v>11</v>
      </c>
      <c r="H3" s="10"/>
    </row>
    <row r="4" spans="1:8" ht="36.75" customHeight="1" thickBot="1">
      <c r="A4" s="19">
        <v>2</v>
      </c>
      <c r="B4" s="20"/>
      <c r="C4" s="21"/>
      <c r="D4" s="22"/>
      <c r="E4" s="22"/>
      <c r="F4" s="22"/>
      <c r="G4" s="23"/>
      <c r="H4" s="10"/>
    </row>
  </sheetData>
  <mergeCells count="1">
    <mergeCell ref="A1:G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5"/>
  <sheetViews>
    <sheetView showGridLines="0" zoomScale="115" zoomScaleNormal="115" workbookViewId="0">
      <selection activeCell="A41" sqref="A41"/>
    </sheetView>
  </sheetViews>
  <sheetFormatPr defaultColWidth="9.140625" defaultRowHeight="12.75"/>
  <cols>
    <col min="1" max="1" width="27.85546875" style="6" customWidth="1"/>
    <col min="2" max="2" width="83.7109375" style="6" bestFit="1" customWidth="1"/>
    <col min="3" max="3" width="9.140625" style="6"/>
    <col min="4" max="4" width="26.7109375" style="6" customWidth="1"/>
    <col min="5" max="5" width="78.7109375" style="6" bestFit="1" customWidth="1"/>
    <col min="6" max="16384" width="9.140625" style="6"/>
  </cols>
  <sheetData>
    <row r="1" spans="1:2" s="8" customFormat="1" ht="48.75" customHeight="1">
      <c r="A1" s="25"/>
      <c r="B1" s="26" t="s">
        <v>12</v>
      </c>
    </row>
    <row r="2" spans="1:2" s="8" customFormat="1" ht="15" customHeight="1">
      <c r="A2" s="27" t="s">
        <v>13</v>
      </c>
      <c r="B2" s="28" t="s">
        <v>14</v>
      </c>
    </row>
    <row r="3" spans="1:2" s="8" customFormat="1" ht="15" customHeight="1">
      <c r="A3" s="99" t="s">
        <v>15</v>
      </c>
      <c r="B3" s="99"/>
    </row>
    <row r="4" spans="1:2" ht="15" customHeight="1">
      <c r="A4" s="102" t="s">
        <v>16</v>
      </c>
      <c r="B4" s="102"/>
    </row>
    <row r="5" spans="1:2" ht="15" customHeight="1">
      <c r="A5" s="85" t="s">
        <v>17</v>
      </c>
      <c r="B5" s="85" t="s">
        <v>5</v>
      </c>
    </row>
    <row r="6" spans="1:2" ht="15" customHeight="1">
      <c r="A6" s="29" t="s">
        <v>18</v>
      </c>
      <c r="B6" s="30" t="s">
        <v>19</v>
      </c>
    </row>
    <row r="7" spans="1:2" ht="15" customHeight="1">
      <c r="A7" s="31" t="s">
        <v>18</v>
      </c>
      <c r="B7" s="30" t="s">
        <v>20</v>
      </c>
    </row>
    <row r="8" spans="1:2" ht="15" customHeight="1">
      <c r="A8" s="32" t="s">
        <v>18</v>
      </c>
      <c r="B8" s="30" t="s">
        <v>21</v>
      </c>
    </row>
    <row r="9" spans="1:2" ht="15" customHeight="1">
      <c r="A9" s="33" t="s">
        <v>18</v>
      </c>
      <c r="B9" s="30" t="s">
        <v>22</v>
      </c>
    </row>
    <row r="10" spans="1:2" s="7" customFormat="1" ht="15" customHeight="1">
      <c r="A10" s="100" t="s">
        <v>23</v>
      </c>
      <c r="B10" s="100"/>
    </row>
    <row r="11" spans="1:2" s="7" customFormat="1" ht="15" customHeight="1">
      <c r="A11" s="34" t="s">
        <v>24</v>
      </c>
      <c r="B11" s="34" t="s">
        <v>5</v>
      </c>
    </row>
    <row r="12" spans="1:2" s="7" customFormat="1" ht="15" customHeight="1">
      <c r="A12" s="35" t="s">
        <v>25</v>
      </c>
      <c r="B12" s="36" t="s">
        <v>26</v>
      </c>
    </row>
    <row r="13" spans="1:2" s="7" customFormat="1" ht="15" customHeight="1">
      <c r="A13" s="35" t="s">
        <v>27</v>
      </c>
      <c r="B13" s="37" t="s">
        <v>28</v>
      </c>
    </row>
    <row r="14" spans="1:2" s="7" customFormat="1" ht="15" customHeight="1">
      <c r="A14" s="35" t="s">
        <v>29</v>
      </c>
      <c r="B14" s="37" t="s">
        <v>30</v>
      </c>
    </row>
    <row r="15" spans="1:2" s="7" customFormat="1" ht="15" customHeight="1">
      <c r="A15" s="35" t="s">
        <v>31</v>
      </c>
      <c r="B15" s="37" t="s">
        <v>32</v>
      </c>
    </row>
    <row r="16" spans="1:2" s="7" customFormat="1" ht="15" customHeight="1">
      <c r="A16" s="100" t="s">
        <v>23</v>
      </c>
      <c r="B16" s="100"/>
    </row>
    <row r="17" spans="1:5" s="7" customFormat="1" ht="15" customHeight="1">
      <c r="A17" s="34" t="s">
        <v>24</v>
      </c>
      <c r="B17" s="34" t="s">
        <v>5</v>
      </c>
    </row>
    <row r="18" spans="1:5" ht="15" customHeight="1">
      <c r="A18" s="101" t="s">
        <v>33</v>
      </c>
      <c r="B18" s="101"/>
      <c r="C18" s="7"/>
      <c r="D18" s="7"/>
      <c r="E18" s="8"/>
    </row>
    <row r="19" spans="1:5" ht="15" customHeight="1">
      <c r="A19" s="35" t="s">
        <v>34</v>
      </c>
      <c r="B19" s="37" t="s">
        <v>35</v>
      </c>
      <c r="C19" s="7"/>
      <c r="D19" s="7"/>
      <c r="E19" s="8"/>
    </row>
    <row r="20" spans="1:5" ht="15" customHeight="1">
      <c r="A20" s="35" t="s">
        <v>36</v>
      </c>
      <c r="B20" s="37" t="s">
        <v>37</v>
      </c>
      <c r="C20" s="7"/>
      <c r="D20" s="7"/>
      <c r="E20" s="8"/>
    </row>
    <row r="21" spans="1:5" ht="15" customHeight="1">
      <c r="A21" s="35" t="s">
        <v>38</v>
      </c>
      <c r="B21" s="37" t="s">
        <v>39</v>
      </c>
      <c r="C21" s="7"/>
      <c r="D21" s="7"/>
      <c r="E21" s="8"/>
    </row>
    <row r="22" spans="1:5" ht="15" customHeight="1">
      <c r="A22" s="35" t="s">
        <v>40</v>
      </c>
      <c r="B22" s="37" t="s">
        <v>41</v>
      </c>
      <c r="C22" s="7"/>
      <c r="D22" s="7"/>
      <c r="E22" s="8"/>
    </row>
    <row r="23" spans="1:5" ht="15" customHeight="1">
      <c r="A23" s="35" t="s">
        <v>42</v>
      </c>
      <c r="B23" s="37" t="s">
        <v>43</v>
      </c>
      <c r="C23" s="8"/>
      <c r="D23" s="8"/>
      <c r="E23" s="8"/>
    </row>
    <row r="24" spans="1:5" ht="15" customHeight="1">
      <c r="A24" s="35" t="s">
        <v>44</v>
      </c>
      <c r="B24" s="37" t="s">
        <v>45</v>
      </c>
      <c r="C24" s="8"/>
      <c r="D24" s="8"/>
      <c r="E24" s="8"/>
    </row>
    <row r="25" spans="1:5" ht="15" customHeight="1">
      <c r="A25" s="101" t="s">
        <v>46</v>
      </c>
      <c r="B25" s="101"/>
      <c r="C25" s="8"/>
      <c r="D25" s="8"/>
      <c r="E25" s="8"/>
    </row>
    <row r="26" spans="1:5" ht="15" customHeight="1">
      <c r="A26" s="35" t="s">
        <v>47</v>
      </c>
      <c r="B26" s="37" t="s">
        <v>48</v>
      </c>
      <c r="C26" s="8"/>
      <c r="D26" s="8"/>
      <c r="E26" s="8"/>
    </row>
    <row r="27" spans="1:5" ht="15" customHeight="1">
      <c r="A27" s="62" t="s">
        <v>49</v>
      </c>
      <c r="B27" s="54" t="s">
        <v>50</v>
      </c>
      <c r="C27" s="8"/>
      <c r="D27" s="56" t="s">
        <v>51</v>
      </c>
      <c r="E27" s="57" t="s">
        <v>52</v>
      </c>
    </row>
    <row r="28" spans="1:5" ht="15" customHeight="1">
      <c r="A28" s="62" t="s">
        <v>53</v>
      </c>
      <c r="B28" s="54" t="s">
        <v>54</v>
      </c>
      <c r="C28" s="8"/>
      <c r="D28" s="56" t="s">
        <v>55</v>
      </c>
      <c r="E28" s="57" t="s">
        <v>56</v>
      </c>
    </row>
    <row r="29" spans="1:5" ht="15" customHeight="1">
      <c r="A29" s="35" t="s">
        <v>57</v>
      </c>
      <c r="B29" s="37" t="s">
        <v>58</v>
      </c>
      <c r="C29" s="8"/>
      <c r="D29" s="8"/>
      <c r="E29" s="8"/>
    </row>
    <row r="30" spans="1:5" ht="15" customHeight="1">
      <c r="A30" s="35" t="s">
        <v>59</v>
      </c>
      <c r="B30" s="37" t="s">
        <v>60</v>
      </c>
      <c r="C30" s="8"/>
      <c r="D30" s="61" t="s">
        <v>61</v>
      </c>
      <c r="E30" s="55" t="s">
        <v>62</v>
      </c>
    </row>
    <row r="31" spans="1:5" ht="15" customHeight="1">
      <c r="A31" s="35" t="s">
        <v>63</v>
      </c>
      <c r="B31" s="37" t="s">
        <v>64</v>
      </c>
      <c r="C31" s="8"/>
      <c r="D31" s="61" t="s">
        <v>65</v>
      </c>
      <c r="E31" s="55" t="s">
        <v>66</v>
      </c>
    </row>
    <row r="32" spans="1:5" ht="15" customHeight="1">
      <c r="A32" s="35" t="s">
        <v>67</v>
      </c>
      <c r="B32" s="37" t="s">
        <v>68</v>
      </c>
      <c r="C32" s="8"/>
      <c r="D32" s="8"/>
      <c r="E32" s="8"/>
    </row>
    <row r="33" spans="1:10" ht="15" customHeight="1">
      <c r="A33" s="35" t="s">
        <v>69</v>
      </c>
      <c r="B33" s="37" t="s">
        <v>70</v>
      </c>
      <c r="C33" s="8"/>
      <c r="D33" s="8"/>
      <c r="E33" s="8"/>
      <c r="F33" s="8"/>
      <c r="G33" s="8"/>
      <c r="H33" s="8"/>
      <c r="I33" s="8"/>
      <c r="J33" s="8"/>
    </row>
    <row r="34" spans="1:10" ht="15" customHeight="1">
      <c r="A34" s="35" t="s">
        <v>71</v>
      </c>
      <c r="B34" s="37" t="s">
        <v>72</v>
      </c>
      <c r="C34" s="8"/>
      <c r="D34" s="8"/>
      <c r="E34" s="8"/>
      <c r="F34" s="8"/>
      <c r="G34" s="8"/>
      <c r="H34" s="8"/>
      <c r="I34" s="8"/>
      <c r="J34" s="8"/>
    </row>
    <row r="35" spans="1:10" ht="15" customHeight="1">
      <c r="A35" s="35" t="s">
        <v>73</v>
      </c>
      <c r="B35" s="37" t="s">
        <v>74</v>
      </c>
      <c r="C35" s="8"/>
      <c r="D35" s="8"/>
      <c r="E35" s="8"/>
      <c r="F35" s="8"/>
      <c r="G35" s="8"/>
      <c r="H35" s="8"/>
      <c r="I35" s="8"/>
      <c r="J35" s="8"/>
    </row>
    <row r="36" spans="1:10" ht="15" customHeight="1">
      <c r="A36" s="35" t="s">
        <v>75</v>
      </c>
      <c r="B36" s="37" t="s">
        <v>76</v>
      </c>
      <c r="C36" s="8"/>
      <c r="D36" s="8"/>
      <c r="E36" s="8"/>
      <c r="F36" s="8"/>
      <c r="G36" s="8"/>
      <c r="H36" s="8"/>
      <c r="I36" s="8"/>
      <c r="J36" s="8"/>
    </row>
    <row r="37" spans="1:10" ht="15" customHeight="1">
      <c r="A37" s="35" t="s">
        <v>77</v>
      </c>
      <c r="B37" s="37" t="s">
        <v>78</v>
      </c>
      <c r="C37" s="8"/>
      <c r="D37" s="8"/>
      <c r="E37" s="8"/>
      <c r="F37" s="8"/>
      <c r="G37" s="8"/>
      <c r="H37" s="8"/>
      <c r="I37" s="8"/>
      <c r="J37" s="8"/>
    </row>
    <row r="38" spans="1:10" ht="15" customHeight="1">
      <c r="A38" s="35" t="s">
        <v>79</v>
      </c>
      <c r="B38" s="37" t="s">
        <v>80</v>
      </c>
      <c r="C38" s="8"/>
      <c r="D38" s="8"/>
      <c r="E38" s="8"/>
      <c r="F38" s="8"/>
      <c r="G38" s="8"/>
      <c r="H38" s="8"/>
      <c r="I38" s="8"/>
      <c r="J38" s="8"/>
    </row>
    <row r="39" spans="1:10" s="7" customFormat="1" ht="15" customHeight="1">
      <c r="A39" s="100" t="s">
        <v>81</v>
      </c>
      <c r="B39" s="100"/>
    </row>
    <row r="40" spans="1:10" ht="15" customHeight="1">
      <c r="A40" s="34" t="s">
        <v>24</v>
      </c>
      <c r="B40" s="34" t="s">
        <v>5</v>
      </c>
      <c r="C40" s="7"/>
      <c r="D40" s="7"/>
      <c r="E40" s="7"/>
      <c r="F40" s="7"/>
      <c r="G40" s="7"/>
      <c r="H40" s="7"/>
      <c r="I40" s="7"/>
      <c r="J40" s="7"/>
    </row>
    <row r="41" spans="1:10" ht="15" customHeight="1">
      <c r="A41" s="35" t="s">
        <v>47</v>
      </c>
      <c r="B41" s="35" t="s">
        <v>48</v>
      </c>
      <c r="C41" s="8"/>
      <c r="D41" s="8"/>
      <c r="E41" s="8"/>
      <c r="F41" s="8"/>
      <c r="G41" s="8"/>
      <c r="H41" s="8"/>
      <c r="I41" s="8"/>
      <c r="J41" s="8"/>
    </row>
    <row r="42" spans="1:10" ht="15" customHeight="1">
      <c r="A42" s="62" t="s">
        <v>49</v>
      </c>
      <c r="B42" s="54" t="s">
        <v>50</v>
      </c>
      <c r="C42" s="8"/>
      <c r="D42" s="61" t="s">
        <v>49</v>
      </c>
      <c r="E42" s="61" t="s">
        <v>82</v>
      </c>
      <c r="F42" s="8"/>
      <c r="G42" s="8"/>
      <c r="H42" s="8"/>
      <c r="I42" s="8"/>
      <c r="J42" s="8"/>
    </row>
    <row r="43" spans="1:10" ht="15" customHeight="1">
      <c r="A43" s="35" t="s">
        <v>57</v>
      </c>
      <c r="B43" s="37" t="s">
        <v>58</v>
      </c>
      <c r="C43" s="8"/>
      <c r="D43" s="61" t="s">
        <v>83</v>
      </c>
      <c r="E43" s="61" t="s">
        <v>84</v>
      </c>
      <c r="F43" s="8"/>
      <c r="G43" s="8"/>
      <c r="H43" s="8"/>
      <c r="I43" s="8"/>
      <c r="J43" s="8"/>
    </row>
    <row r="44" spans="1:10" ht="15" customHeight="1">
      <c r="A44" s="35" t="s">
        <v>59</v>
      </c>
      <c r="B44" s="37" t="s">
        <v>60</v>
      </c>
      <c r="C44" s="8"/>
      <c r="D44" s="61" t="s">
        <v>85</v>
      </c>
      <c r="E44" s="61" t="s">
        <v>86</v>
      </c>
      <c r="F44" s="8"/>
      <c r="G44" s="8"/>
      <c r="H44" s="8"/>
      <c r="I44" s="8"/>
      <c r="J44" s="8"/>
    </row>
    <row r="45" spans="1:10" ht="15" customHeight="1">
      <c r="A45" s="35" t="s">
        <v>63</v>
      </c>
      <c r="B45" s="37" t="s">
        <v>64</v>
      </c>
      <c r="C45" s="8"/>
      <c r="D45" s="61" t="s">
        <v>87</v>
      </c>
      <c r="E45" s="61" t="s">
        <v>88</v>
      </c>
      <c r="F45" s="8"/>
      <c r="G45" s="8"/>
      <c r="H45" s="8"/>
      <c r="I45" s="8"/>
      <c r="J45" s="8"/>
    </row>
    <row r="46" spans="1:10" ht="15" customHeight="1">
      <c r="A46" s="35" t="s">
        <v>89</v>
      </c>
      <c r="B46" s="35" t="s">
        <v>90</v>
      </c>
      <c r="C46" s="8"/>
      <c r="D46" s="8"/>
      <c r="E46" s="8"/>
      <c r="F46" s="8"/>
      <c r="G46" s="8"/>
      <c r="H46" s="8"/>
      <c r="I46" s="8"/>
      <c r="J46" s="8"/>
    </row>
    <row r="47" spans="1:10">
      <c r="A47" s="35" t="s">
        <v>91</v>
      </c>
      <c r="B47" s="35" t="s">
        <v>92</v>
      </c>
      <c r="C47" s="8"/>
      <c r="D47" s="8"/>
      <c r="E47" s="8"/>
      <c r="F47" s="8"/>
      <c r="G47" s="8"/>
      <c r="H47" s="8"/>
      <c r="I47" s="8"/>
      <c r="J47" s="8"/>
    </row>
    <row r="48" spans="1:10" ht="15" customHeight="1">
      <c r="A48" s="35" t="s">
        <v>93</v>
      </c>
      <c r="B48" s="35" t="s">
        <v>94</v>
      </c>
      <c r="C48" s="8"/>
      <c r="D48" s="8"/>
      <c r="E48" s="8"/>
      <c r="F48" s="8"/>
      <c r="G48" s="8"/>
      <c r="H48" s="8"/>
      <c r="I48" s="8"/>
      <c r="J48" s="8"/>
    </row>
    <row r="49" spans="1:5" ht="15" customHeight="1">
      <c r="A49" s="35" t="s">
        <v>95</v>
      </c>
      <c r="B49" s="35" t="s">
        <v>96</v>
      </c>
      <c r="C49" s="8"/>
      <c r="D49" s="61" t="s">
        <v>95</v>
      </c>
      <c r="E49" s="61" t="s">
        <v>96</v>
      </c>
    </row>
    <row r="50" spans="1:5">
      <c r="A50" s="35" t="s">
        <v>97</v>
      </c>
      <c r="B50" s="35" t="s">
        <v>98</v>
      </c>
      <c r="C50" s="8"/>
      <c r="D50" s="8"/>
      <c r="E50" s="8"/>
    </row>
    <row r="51" spans="1:5" ht="15" customHeight="1">
      <c r="A51" s="35" t="s">
        <v>99</v>
      </c>
      <c r="B51" s="35" t="s">
        <v>100</v>
      </c>
      <c r="C51" s="8"/>
      <c r="D51" s="8"/>
      <c r="E51" s="8"/>
    </row>
    <row r="52" spans="1:5" ht="15" customHeight="1">
      <c r="A52" s="35" t="s">
        <v>101</v>
      </c>
      <c r="B52" s="35" t="s">
        <v>102</v>
      </c>
      <c r="C52" s="8"/>
      <c r="D52" s="8"/>
      <c r="E52" s="8"/>
    </row>
    <row r="53" spans="1:5" ht="15" customHeight="1">
      <c r="A53" s="35" t="s">
        <v>103</v>
      </c>
      <c r="B53" s="35" t="s">
        <v>80</v>
      </c>
      <c r="C53" s="8"/>
      <c r="D53" s="8"/>
      <c r="E53" s="8"/>
    </row>
    <row r="54" spans="1:5" ht="16.5" customHeight="1">
      <c r="A54" s="90"/>
      <c r="B54" s="91"/>
      <c r="C54" s="8"/>
      <c r="D54" s="8"/>
      <c r="E54" s="8"/>
    </row>
    <row r="55" spans="1:5" ht="16.5" customHeight="1">
      <c r="A55" s="98"/>
      <c r="B55" s="98"/>
      <c r="C55" s="92"/>
      <c r="D55" s="92"/>
      <c r="E55" s="92"/>
    </row>
    <row r="56" spans="1:5" ht="16.5" customHeight="1">
      <c r="A56" s="97"/>
      <c r="B56" s="97"/>
      <c r="C56" s="92"/>
      <c r="D56" s="92"/>
      <c r="E56" s="92"/>
    </row>
    <row r="57" spans="1:5" ht="16.5" customHeight="1">
      <c r="A57" s="97"/>
      <c r="B57" s="97"/>
      <c r="C57" s="92"/>
      <c r="D57" s="92"/>
      <c r="E57" s="92"/>
    </row>
    <row r="58" spans="1:5" ht="16.5" customHeight="1">
      <c r="A58" s="97"/>
      <c r="B58" s="97"/>
      <c r="C58" s="92"/>
      <c r="D58" s="92"/>
      <c r="E58" s="92"/>
    </row>
    <row r="59" spans="1:5" ht="16.5" customHeight="1">
      <c r="A59" s="97"/>
      <c r="B59" s="97"/>
      <c r="C59" s="92"/>
      <c r="D59" s="92"/>
      <c r="E59" s="92"/>
    </row>
    <row r="60" spans="1:5" ht="16.5" customHeight="1">
      <c r="A60" s="97"/>
      <c r="B60" s="97"/>
      <c r="C60" s="92"/>
      <c r="D60" s="92"/>
      <c r="E60" s="92"/>
    </row>
    <row r="61" spans="1:5" ht="16.5" customHeight="1">
      <c r="A61" s="97"/>
      <c r="B61" s="97"/>
      <c r="C61" s="92"/>
      <c r="D61" s="92"/>
      <c r="E61" s="92"/>
    </row>
    <row r="62" spans="1:5" ht="16.5" customHeight="1">
      <c r="A62" s="97"/>
      <c r="B62" s="97"/>
      <c r="C62" s="92"/>
      <c r="D62" s="92"/>
      <c r="E62" s="92"/>
    </row>
    <row r="63" spans="1:5" ht="16.5" customHeight="1">
      <c r="A63" s="97"/>
      <c r="B63" s="97"/>
      <c r="C63" s="92"/>
      <c r="D63" s="92"/>
      <c r="E63" s="92"/>
    </row>
    <row r="64" spans="1:5" ht="16.5" customHeight="1">
      <c r="A64" s="97"/>
      <c r="B64" s="97"/>
      <c r="C64" s="92"/>
      <c r="D64" s="92"/>
      <c r="E64" s="92"/>
    </row>
    <row r="65" spans="1:5" ht="16.5" customHeight="1">
      <c r="A65" s="97"/>
      <c r="B65" s="97"/>
      <c r="C65" s="92"/>
      <c r="D65" s="92"/>
      <c r="E65" s="92"/>
    </row>
    <row r="66" spans="1:5" ht="16.5" customHeight="1">
      <c r="A66" s="97"/>
      <c r="B66" s="97"/>
      <c r="C66" s="92"/>
      <c r="D66" s="92"/>
      <c r="E66" s="92"/>
    </row>
    <row r="67" spans="1:5" ht="16.5" customHeight="1">
      <c r="A67" s="97"/>
      <c r="B67" s="97"/>
      <c r="C67" s="92"/>
      <c r="D67" s="92"/>
      <c r="E67" s="92"/>
    </row>
    <row r="68" spans="1:5" ht="16.5" customHeight="1">
      <c r="A68" s="97"/>
      <c r="B68" s="97"/>
      <c r="C68" s="92"/>
      <c r="D68" s="92"/>
      <c r="E68" s="92"/>
    </row>
    <row r="69" spans="1:5" ht="16.5" customHeight="1">
      <c r="A69" s="97"/>
      <c r="B69" s="97"/>
      <c r="C69" s="92"/>
      <c r="D69" s="92"/>
      <c r="E69" s="92"/>
    </row>
    <row r="70" spans="1:5" ht="16.5" customHeight="1">
      <c r="A70" s="97"/>
      <c r="B70" s="97"/>
      <c r="C70" s="92"/>
      <c r="D70" s="92"/>
      <c r="E70" s="92"/>
    </row>
    <row r="71" spans="1:5" ht="16.5" customHeight="1">
      <c r="A71" s="97"/>
      <c r="B71" s="97"/>
      <c r="C71" s="92"/>
      <c r="D71" s="92"/>
      <c r="E71" s="92"/>
    </row>
    <row r="72" spans="1:5" ht="16.5" customHeight="1">
      <c r="A72" s="97"/>
      <c r="B72" s="97"/>
      <c r="C72" s="92"/>
      <c r="D72" s="92"/>
      <c r="E72" s="92"/>
    </row>
    <row r="73" spans="1:5" ht="16.5" customHeight="1">
      <c r="A73" s="97"/>
      <c r="B73" s="97"/>
      <c r="C73" s="92"/>
      <c r="D73" s="92"/>
      <c r="E73" s="92"/>
    </row>
    <row r="74" spans="1:5" ht="16.5" customHeight="1">
      <c r="A74" s="97"/>
      <c r="B74" s="97"/>
      <c r="C74" s="92"/>
      <c r="D74" s="92"/>
      <c r="E74" s="92"/>
    </row>
    <row r="75" spans="1:5" ht="16.5" customHeight="1">
      <c r="A75" s="8"/>
      <c r="B75" s="8"/>
      <c r="C75" s="92"/>
      <c r="D75" s="92"/>
      <c r="E75" s="92"/>
    </row>
  </sheetData>
  <mergeCells count="27">
    <mergeCell ref="A3:B3"/>
    <mergeCell ref="A39:B39"/>
    <mergeCell ref="A25:B25"/>
    <mergeCell ref="A16:B16"/>
    <mergeCell ref="A18:B18"/>
    <mergeCell ref="A4:B4"/>
    <mergeCell ref="A10:B10"/>
    <mergeCell ref="A58:B58"/>
    <mergeCell ref="A59:B59"/>
    <mergeCell ref="A60:B60"/>
    <mergeCell ref="A55:B55"/>
    <mergeCell ref="A56:B56"/>
    <mergeCell ref="A57:B57"/>
    <mergeCell ref="A65:B65"/>
    <mergeCell ref="A74:B74"/>
    <mergeCell ref="A61:B61"/>
    <mergeCell ref="A62:B62"/>
    <mergeCell ref="A63:B63"/>
    <mergeCell ref="A64:B64"/>
    <mergeCell ref="A68:B68"/>
    <mergeCell ref="A69:B69"/>
    <mergeCell ref="A70:B70"/>
    <mergeCell ref="A66:B66"/>
    <mergeCell ref="A67:B67"/>
    <mergeCell ref="A73:B73"/>
    <mergeCell ref="A71:B71"/>
    <mergeCell ref="A72:B72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autoPageBreaks="0"/>
  </sheetPr>
  <dimension ref="A1:M43"/>
  <sheetViews>
    <sheetView showGridLines="0" zoomScaleNormal="100" workbookViewId="0">
      <selection activeCell="A7" sqref="A7"/>
    </sheetView>
  </sheetViews>
  <sheetFormatPr defaultColWidth="11.42578125" defaultRowHeight="12.75"/>
  <cols>
    <col min="1" max="1" width="11.140625" style="38" customWidth="1"/>
    <col min="2" max="2" width="26.42578125" style="38" customWidth="1"/>
    <col min="3" max="3" width="21.42578125" style="38" customWidth="1"/>
    <col min="4" max="4" width="33.140625" style="38" customWidth="1"/>
    <col min="5" max="6" width="16.5703125" style="38" customWidth="1"/>
    <col min="7" max="7" width="16.7109375" style="38" customWidth="1"/>
    <col min="8" max="8" width="15.42578125" style="38" bestFit="1" customWidth="1"/>
    <col min="9" max="9" width="17.85546875" style="38" customWidth="1"/>
    <col min="10" max="10" width="15.85546875" style="38" customWidth="1"/>
    <col min="11" max="11" width="11.42578125" style="38"/>
    <col min="12" max="12" width="13.85546875" style="38" bestFit="1" customWidth="1"/>
    <col min="13" max="13" width="30.28515625" style="38" customWidth="1"/>
    <col min="14" max="23" width="11.42578125" style="38"/>
    <col min="24" max="24" width="15" style="38" bestFit="1" customWidth="1"/>
    <col min="25" max="16384" width="11.42578125" style="38"/>
  </cols>
  <sheetData>
    <row r="1" spans="1:13" ht="18" customHeight="1">
      <c r="A1" s="103" t="s">
        <v>104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15" customHeight="1">
      <c r="A2" s="104" t="s">
        <v>105</v>
      </c>
      <c r="B2" s="104"/>
      <c r="C2" s="105" t="s">
        <v>106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3" ht="15" customHeight="1">
      <c r="A3" s="104" t="s">
        <v>107</v>
      </c>
      <c r="B3" s="104"/>
      <c r="C3" s="105" t="s">
        <v>108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1:13" ht="15" customHeight="1">
      <c r="A4" s="104" t="s">
        <v>38</v>
      </c>
      <c r="B4" s="104"/>
      <c r="C4" s="105" t="s">
        <v>108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1:13" ht="16.5" customHeight="1">
      <c r="A5" s="104" t="s">
        <v>40</v>
      </c>
      <c r="B5" s="104"/>
      <c r="C5" s="106">
        <v>43840</v>
      </c>
      <c r="D5" s="106"/>
      <c r="E5" s="106"/>
      <c r="F5" s="106"/>
      <c r="G5" s="107" t="s">
        <v>42</v>
      </c>
      <c r="H5" s="107"/>
      <c r="I5" s="106">
        <v>43861</v>
      </c>
      <c r="J5" s="106"/>
      <c r="K5" s="106"/>
      <c r="L5" s="106"/>
      <c r="M5" s="106"/>
    </row>
    <row r="6" spans="1:13" ht="15" customHeight="1">
      <c r="A6" s="104" t="s">
        <v>44</v>
      </c>
      <c r="B6" s="104"/>
      <c r="C6" s="105" t="s">
        <v>109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spans="1:13" ht="25.5">
      <c r="A7" s="39" t="s">
        <v>47</v>
      </c>
      <c r="B7" s="86" t="s">
        <v>49</v>
      </c>
      <c r="C7" s="39" t="s">
        <v>110</v>
      </c>
      <c r="D7" s="86" t="s">
        <v>57</v>
      </c>
      <c r="E7" s="39" t="s">
        <v>59</v>
      </c>
      <c r="F7" s="39" t="s">
        <v>63</v>
      </c>
      <c r="G7" s="39" t="s">
        <v>111</v>
      </c>
      <c r="H7" s="39" t="s">
        <v>112</v>
      </c>
      <c r="I7" s="39" t="s">
        <v>71</v>
      </c>
      <c r="J7" s="39" t="s">
        <v>113</v>
      </c>
      <c r="K7" s="39" t="s">
        <v>114</v>
      </c>
      <c r="L7" s="39" t="s">
        <v>77</v>
      </c>
      <c r="M7" s="39" t="s">
        <v>79</v>
      </c>
    </row>
    <row r="8" spans="1:13">
      <c r="A8" s="86">
        <v>1</v>
      </c>
      <c r="B8" s="40" t="s">
        <v>115</v>
      </c>
      <c r="C8" s="40" t="s">
        <v>116</v>
      </c>
      <c r="D8" s="87" t="s">
        <v>117</v>
      </c>
      <c r="E8" s="87" t="s">
        <v>118</v>
      </c>
      <c r="F8" s="87" t="s">
        <v>119</v>
      </c>
      <c r="G8" s="88">
        <v>43840</v>
      </c>
      <c r="H8" s="88">
        <v>43854</v>
      </c>
      <c r="I8" s="41">
        <v>2</v>
      </c>
      <c r="J8" s="88">
        <v>43847</v>
      </c>
      <c r="K8" s="88">
        <v>43852</v>
      </c>
      <c r="L8" s="42">
        <v>3</v>
      </c>
      <c r="M8" s="42" t="s">
        <v>120</v>
      </c>
    </row>
    <row r="9" spans="1:13">
      <c r="A9" s="86">
        <v>2</v>
      </c>
      <c r="B9" s="40" t="s">
        <v>115</v>
      </c>
      <c r="C9" s="40" t="s">
        <v>116</v>
      </c>
      <c r="D9" s="87" t="s">
        <v>121</v>
      </c>
      <c r="E9" s="87" t="s">
        <v>118</v>
      </c>
      <c r="F9" s="87" t="s">
        <v>119</v>
      </c>
      <c r="G9" s="88">
        <v>43843</v>
      </c>
      <c r="H9" s="88">
        <v>43847</v>
      </c>
      <c r="I9" s="41">
        <v>4</v>
      </c>
      <c r="J9" s="88">
        <v>43857</v>
      </c>
      <c r="K9" s="88">
        <v>43861</v>
      </c>
      <c r="L9" s="42">
        <v>4</v>
      </c>
      <c r="M9" s="42"/>
    </row>
    <row r="10" spans="1:13">
      <c r="A10" s="86">
        <v>3</v>
      </c>
      <c r="B10" s="40" t="s">
        <v>115</v>
      </c>
      <c r="C10" s="40" t="s">
        <v>116</v>
      </c>
      <c r="D10" s="87" t="s">
        <v>122</v>
      </c>
      <c r="E10" s="87" t="s">
        <v>118</v>
      </c>
      <c r="F10" s="87" t="s">
        <v>119</v>
      </c>
      <c r="G10" s="88">
        <v>43843</v>
      </c>
      <c r="H10" s="88">
        <v>43847</v>
      </c>
      <c r="I10" s="41">
        <v>6</v>
      </c>
      <c r="J10" s="88">
        <v>43857</v>
      </c>
      <c r="K10" s="88">
        <v>43861</v>
      </c>
      <c r="L10" s="42">
        <v>6</v>
      </c>
      <c r="M10" s="42"/>
    </row>
    <row r="11" spans="1:13">
      <c r="A11" s="86">
        <v>4</v>
      </c>
      <c r="B11" s="40" t="s">
        <v>115</v>
      </c>
      <c r="C11" s="40" t="s">
        <v>116</v>
      </c>
      <c r="D11" s="87" t="s">
        <v>123</v>
      </c>
      <c r="E11" s="87" t="s">
        <v>118</v>
      </c>
      <c r="F11" s="87" t="s">
        <v>119</v>
      </c>
      <c r="G11" s="88">
        <v>43843</v>
      </c>
      <c r="H11" s="88">
        <v>43847</v>
      </c>
      <c r="I11" s="41">
        <v>1</v>
      </c>
      <c r="J11" s="88">
        <v>43857</v>
      </c>
      <c r="K11" s="88">
        <v>43861</v>
      </c>
      <c r="L11" s="42">
        <v>1</v>
      </c>
      <c r="M11" s="42"/>
    </row>
    <row r="12" spans="1:13">
      <c r="A12" s="86">
        <v>5</v>
      </c>
      <c r="B12" s="40" t="s">
        <v>115</v>
      </c>
      <c r="C12" s="40" t="s">
        <v>116</v>
      </c>
      <c r="D12" s="87" t="s">
        <v>124</v>
      </c>
      <c r="E12" s="87" t="s">
        <v>118</v>
      </c>
      <c r="F12" s="87" t="s">
        <v>119</v>
      </c>
      <c r="G12" s="88">
        <v>43843</v>
      </c>
      <c r="H12" s="88">
        <v>43847</v>
      </c>
      <c r="I12" s="41">
        <v>4</v>
      </c>
      <c r="J12" s="88">
        <v>43857</v>
      </c>
      <c r="K12" s="88">
        <v>43861</v>
      </c>
      <c r="L12" s="42">
        <v>4</v>
      </c>
      <c r="M12" s="42"/>
    </row>
    <row r="13" spans="1:13">
      <c r="A13" s="86">
        <v>6</v>
      </c>
      <c r="B13" s="40" t="s">
        <v>115</v>
      </c>
      <c r="C13" s="40" t="s">
        <v>116</v>
      </c>
      <c r="D13" s="87" t="s">
        <v>125</v>
      </c>
      <c r="E13" s="87" t="s">
        <v>118</v>
      </c>
      <c r="F13" s="87" t="s">
        <v>119</v>
      </c>
      <c r="G13" s="88">
        <v>43843</v>
      </c>
      <c r="H13" s="88">
        <v>43847</v>
      </c>
      <c r="I13" s="41">
        <v>1</v>
      </c>
      <c r="J13" s="88">
        <v>43857</v>
      </c>
      <c r="K13" s="88">
        <v>43861</v>
      </c>
      <c r="L13" s="42">
        <v>1</v>
      </c>
      <c r="M13" s="42"/>
    </row>
    <row r="14" spans="1:13">
      <c r="A14" s="86">
        <v>7</v>
      </c>
      <c r="B14" s="40" t="s">
        <v>115</v>
      </c>
      <c r="C14" s="40" t="s">
        <v>116</v>
      </c>
      <c r="D14" s="87" t="s">
        <v>126</v>
      </c>
      <c r="E14" s="87" t="s">
        <v>118</v>
      </c>
      <c r="F14" s="87" t="s">
        <v>119</v>
      </c>
      <c r="G14" s="88">
        <v>43843</v>
      </c>
      <c r="H14" s="88">
        <v>43847</v>
      </c>
      <c r="I14" s="41">
        <v>1</v>
      </c>
      <c r="J14" s="88">
        <v>43857</v>
      </c>
      <c r="K14" s="88">
        <v>43861</v>
      </c>
      <c r="L14" s="42">
        <v>1</v>
      </c>
      <c r="M14" s="42"/>
    </row>
    <row r="15" spans="1:13">
      <c r="A15" s="86">
        <v>8</v>
      </c>
      <c r="B15" s="40" t="s">
        <v>115</v>
      </c>
      <c r="C15" s="40" t="s">
        <v>127</v>
      </c>
      <c r="D15" s="87" t="s">
        <v>128</v>
      </c>
      <c r="E15" s="87" t="s">
        <v>118</v>
      </c>
      <c r="F15" s="87" t="s">
        <v>119</v>
      </c>
      <c r="G15" s="88">
        <v>43843</v>
      </c>
      <c r="H15" s="88">
        <v>43847</v>
      </c>
      <c r="I15" s="41">
        <v>4</v>
      </c>
      <c r="J15" s="88">
        <v>43857</v>
      </c>
      <c r="K15" s="88">
        <v>43861</v>
      </c>
      <c r="L15" s="42">
        <v>4</v>
      </c>
      <c r="M15" s="42"/>
    </row>
    <row r="16" spans="1:13">
      <c r="A16" s="86">
        <v>9</v>
      </c>
      <c r="B16" s="40" t="s">
        <v>115</v>
      </c>
      <c r="C16" s="40" t="s">
        <v>127</v>
      </c>
      <c r="D16" s="87" t="s">
        <v>129</v>
      </c>
      <c r="E16" s="87" t="s">
        <v>118</v>
      </c>
      <c r="F16" s="87" t="s">
        <v>119</v>
      </c>
      <c r="G16" s="88">
        <v>43843</v>
      </c>
      <c r="H16" s="88">
        <v>43847</v>
      </c>
      <c r="I16" s="41">
        <v>6</v>
      </c>
      <c r="J16" s="88">
        <v>43857</v>
      </c>
      <c r="K16" s="88">
        <v>43861</v>
      </c>
      <c r="L16" s="42">
        <v>6</v>
      </c>
      <c r="M16" s="42"/>
    </row>
    <row r="17" spans="1:13">
      <c r="A17" s="86">
        <v>10</v>
      </c>
      <c r="B17" s="40" t="s">
        <v>115</v>
      </c>
      <c r="C17" s="40" t="s">
        <v>127</v>
      </c>
      <c r="D17" s="87" t="s">
        <v>130</v>
      </c>
      <c r="E17" s="87" t="s">
        <v>118</v>
      </c>
      <c r="F17" s="87" t="s">
        <v>119</v>
      </c>
      <c r="G17" s="88">
        <v>43843</v>
      </c>
      <c r="H17" s="88">
        <v>43847</v>
      </c>
      <c r="I17" s="41">
        <v>4</v>
      </c>
      <c r="J17" s="88">
        <v>43857</v>
      </c>
      <c r="K17" s="88">
        <v>43861</v>
      </c>
      <c r="L17" s="42">
        <v>4</v>
      </c>
      <c r="M17" s="42"/>
    </row>
    <row r="18" spans="1:13">
      <c r="A18" s="86">
        <v>11</v>
      </c>
      <c r="B18" s="40" t="s">
        <v>115</v>
      </c>
      <c r="C18" s="40" t="s">
        <v>127</v>
      </c>
      <c r="D18" s="87" t="s">
        <v>131</v>
      </c>
      <c r="E18" s="87" t="s">
        <v>118</v>
      </c>
      <c r="F18" s="87" t="s">
        <v>119</v>
      </c>
      <c r="G18" s="88">
        <v>43843</v>
      </c>
      <c r="H18" s="88">
        <v>43847</v>
      </c>
      <c r="I18" s="41">
        <v>1</v>
      </c>
      <c r="J18" s="88">
        <v>43857</v>
      </c>
      <c r="K18" s="88">
        <v>43861</v>
      </c>
      <c r="L18" s="42">
        <v>1</v>
      </c>
      <c r="M18" s="42"/>
    </row>
    <row r="19" spans="1:13">
      <c r="A19" s="86">
        <v>12</v>
      </c>
      <c r="B19" s="40" t="s">
        <v>115</v>
      </c>
      <c r="C19" s="40" t="s">
        <v>127</v>
      </c>
      <c r="D19" s="87" t="s">
        <v>132</v>
      </c>
      <c r="E19" s="87" t="s">
        <v>118</v>
      </c>
      <c r="F19" s="87" t="s">
        <v>119</v>
      </c>
      <c r="G19" s="88">
        <v>43843</v>
      </c>
      <c r="H19" s="88">
        <v>43847</v>
      </c>
      <c r="I19" s="41">
        <v>1</v>
      </c>
      <c r="J19" s="88">
        <v>43857</v>
      </c>
      <c r="K19" s="88">
        <v>43861</v>
      </c>
      <c r="L19" s="42">
        <v>1</v>
      </c>
      <c r="M19" s="42"/>
    </row>
    <row r="20" spans="1:13">
      <c r="A20" s="86"/>
      <c r="B20" s="40"/>
      <c r="C20" s="40"/>
      <c r="D20" s="87"/>
      <c r="E20" s="87"/>
      <c r="F20" s="87"/>
      <c r="G20" s="88"/>
      <c r="H20" s="88"/>
      <c r="I20" s="41"/>
      <c r="J20" s="88"/>
      <c r="K20" s="88"/>
      <c r="L20" s="42"/>
      <c r="M20" s="42"/>
    </row>
    <row r="21" spans="1:13">
      <c r="A21" s="86"/>
      <c r="B21" s="40"/>
      <c r="C21" s="40"/>
      <c r="D21" s="87"/>
      <c r="E21" s="87"/>
      <c r="F21" s="87"/>
      <c r="G21" s="88"/>
      <c r="H21" s="88"/>
      <c r="I21" s="41"/>
      <c r="J21" s="88"/>
      <c r="K21" s="88"/>
      <c r="L21" s="42"/>
      <c r="M21" s="42"/>
    </row>
    <row r="22" spans="1:13">
      <c r="A22" s="86"/>
      <c r="B22" s="40"/>
      <c r="C22" s="40"/>
      <c r="D22" s="87"/>
      <c r="E22" s="87"/>
      <c r="F22" s="87"/>
      <c r="G22" s="88"/>
      <c r="H22" s="88"/>
      <c r="I22" s="41"/>
      <c r="J22" s="88"/>
      <c r="K22" s="88"/>
      <c r="L22" s="42"/>
      <c r="M22" s="42"/>
    </row>
    <row r="23" spans="1:13">
      <c r="A23" s="86"/>
      <c r="B23" s="40"/>
      <c r="C23" s="40"/>
      <c r="D23" s="87"/>
      <c r="E23" s="87"/>
      <c r="F23" s="87"/>
      <c r="G23" s="88"/>
      <c r="H23" s="88"/>
      <c r="I23" s="41"/>
      <c r="J23" s="88"/>
      <c r="K23" s="88"/>
      <c r="L23" s="42"/>
      <c r="M23" s="42"/>
    </row>
    <row r="24" spans="1:13">
      <c r="A24" s="86"/>
      <c r="B24" s="40"/>
      <c r="C24" s="40"/>
      <c r="D24" s="87"/>
      <c r="E24" s="87"/>
      <c r="F24" s="87"/>
      <c r="G24" s="88"/>
      <c r="H24" s="88"/>
      <c r="I24" s="41"/>
      <c r="J24" s="88"/>
      <c r="K24" s="88"/>
      <c r="L24" s="42"/>
      <c r="M24" s="42"/>
    </row>
    <row r="25" spans="1:13">
      <c r="A25" s="86"/>
      <c r="B25" s="40"/>
      <c r="C25" s="40"/>
      <c r="D25" s="87"/>
      <c r="E25" s="87"/>
      <c r="F25" s="87"/>
      <c r="G25" s="88"/>
      <c r="H25" s="88"/>
      <c r="I25" s="41"/>
      <c r="J25" s="88"/>
      <c r="K25" s="88"/>
      <c r="L25" s="42"/>
      <c r="M25" s="42"/>
    </row>
    <row r="26" spans="1:13">
      <c r="A26" s="86"/>
      <c r="B26" s="40"/>
      <c r="C26" s="40"/>
      <c r="D26" s="87"/>
      <c r="E26" s="87"/>
      <c r="F26" s="87"/>
      <c r="G26" s="88"/>
      <c r="H26" s="88"/>
      <c r="I26" s="41"/>
      <c r="J26" s="88"/>
      <c r="K26" s="88"/>
      <c r="L26" s="42"/>
      <c r="M26" s="42"/>
    </row>
    <row r="27" spans="1:13">
      <c r="A27" s="86"/>
      <c r="B27" s="40"/>
      <c r="C27" s="40"/>
      <c r="D27" s="87"/>
      <c r="E27" s="87"/>
      <c r="F27" s="87"/>
      <c r="G27" s="88"/>
      <c r="H27" s="88"/>
      <c r="I27" s="41"/>
      <c r="J27" s="88"/>
      <c r="K27" s="88"/>
      <c r="L27" s="42"/>
      <c r="M27" s="42"/>
    </row>
    <row r="28" spans="1:13">
      <c r="A28" s="86"/>
      <c r="B28" s="40"/>
      <c r="C28" s="40"/>
      <c r="D28" s="87"/>
      <c r="E28" s="87"/>
      <c r="F28" s="87"/>
      <c r="G28" s="88"/>
      <c r="H28" s="88"/>
      <c r="I28" s="41"/>
      <c r="J28" s="88"/>
      <c r="K28" s="88"/>
      <c r="L28" s="42"/>
      <c r="M28" s="42"/>
    </row>
    <row r="29" spans="1:13">
      <c r="A29" s="86"/>
      <c r="B29" s="40"/>
      <c r="C29" s="40"/>
      <c r="D29" s="87"/>
      <c r="E29" s="87"/>
      <c r="F29" s="87"/>
      <c r="G29" s="88"/>
      <c r="H29" s="88"/>
      <c r="I29" s="41"/>
      <c r="J29" s="88"/>
      <c r="K29" s="88"/>
      <c r="L29" s="42"/>
      <c r="M29" s="42"/>
    </row>
    <row r="30" spans="1:13">
      <c r="A30" s="86"/>
      <c r="B30" s="40"/>
      <c r="C30" s="40"/>
      <c r="D30" s="87"/>
      <c r="E30" s="87"/>
      <c r="F30" s="87"/>
      <c r="G30" s="88"/>
      <c r="H30" s="88"/>
      <c r="I30" s="41"/>
      <c r="J30" s="88"/>
      <c r="K30" s="88"/>
      <c r="L30" s="42"/>
      <c r="M30" s="42"/>
    </row>
    <row r="31" spans="1:13">
      <c r="A31" s="86"/>
      <c r="B31" s="40"/>
      <c r="C31" s="40"/>
      <c r="D31" s="87"/>
      <c r="E31" s="87"/>
      <c r="F31" s="87"/>
      <c r="G31" s="88"/>
      <c r="H31" s="88"/>
      <c r="I31" s="41"/>
      <c r="J31" s="88"/>
      <c r="K31" s="88"/>
      <c r="L31" s="42"/>
      <c r="M31" s="42"/>
    </row>
    <row r="32" spans="1:13">
      <c r="A32" s="86"/>
      <c r="B32" s="40"/>
      <c r="C32" s="40"/>
      <c r="D32" s="87"/>
      <c r="E32" s="87"/>
      <c r="F32" s="87"/>
      <c r="G32" s="88"/>
      <c r="H32" s="88"/>
      <c r="I32" s="41"/>
      <c r="J32" s="88"/>
      <c r="K32" s="88"/>
      <c r="L32" s="42"/>
      <c r="M32" s="42"/>
    </row>
    <row r="33" spans="1:13">
      <c r="A33" s="86"/>
      <c r="B33" s="40"/>
      <c r="C33" s="40"/>
      <c r="D33" s="87"/>
      <c r="E33" s="87"/>
      <c r="F33" s="87"/>
      <c r="G33" s="88"/>
      <c r="H33" s="88"/>
      <c r="I33" s="41"/>
      <c r="J33" s="88"/>
      <c r="K33" s="88"/>
      <c r="L33" s="42"/>
      <c r="M33" s="42"/>
    </row>
    <row r="34" spans="1:13">
      <c r="A34" s="86"/>
      <c r="B34" s="40"/>
      <c r="C34" s="40"/>
      <c r="D34" s="87"/>
      <c r="E34" s="87"/>
      <c r="F34" s="87"/>
      <c r="G34" s="88"/>
      <c r="H34" s="88"/>
      <c r="I34" s="41"/>
      <c r="J34" s="88"/>
      <c r="K34" s="88"/>
      <c r="L34" s="42"/>
      <c r="M34" s="42"/>
    </row>
    <row r="35" spans="1:13">
      <c r="A35" s="86"/>
      <c r="B35" s="40"/>
      <c r="C35" s="40"/>
      <c r="D35" s="87"/>
      <c r="E35" s="87"/>
      <c r="F35" s="87"/>
      <c r="G35" s="88"/>
      <c r="H35" s="88"/>
      <c r="I35" s="41"/>
      <c r="J35" s="88"/>
      <c r="K35" s="88"/>
      <c r="L35" s="42"/>
      <c r="M35" s="42"/>
    </row>
    <row r="36" spans="1:13">
      <c r="A36" s="86"/>
      <c r="B36" s="40"/>
      <c r="C36" s="40"/>
      <c r="D36" s="87"/>
      <c r="E36" s="87"/>
      <c r="F36" s="87"/>
      <c r="G36" s="88"/>
      <c r="H36" s="88"/>
      <c r="I36" s="41"/>
      <c r="J36" s="88"/>
      <c r="K36" s="88"/>
      <c r="L36" s="42"/>
      <c r="M36" s="42"/>
    </row>
    <row r="37" spans="1:13">
      <c r="A37" s="86"/>
      <c r="B37" s="40"/>
      <c r="C37" s="40"/>
      <c r="D37" s="87"/>
      <c r="E37" s="87"/>
      <c r="F37" s="87"/>
      <c r="G37" s="88"/>
      <c r="H37" s="88"/>
      <c r="I37" s="41"/>
      <c r="J37" s="88"/>
      <c r="K37" s="88"/>
      <c r="L37" s="42"/>
      <c r="M37" s="42"/>
    </row>
    <row r="38" spans="1:13" ht="12.75" customHeight="1">
      <c r="A38" s="86"/>
      <c r="B38" s="40"/>
      <c r="C38" s="40"/>
      <c r="D38" s="87"/>
      <c r="E38" s="87"/>
      <c r="F38" s="87"/>
      <c r="G38" s="88"/>
      <c r="H38" s="88"/>
      <c r="I38" s="41"/>
      <c r="J38" s="88"/>
      <c r="K38" s="88"/>
      <c r="L38" s="42"/>
      <c r="M38" s="42"/>
    </row>
    <row r="39" spans="1:13">
      <c r="A39" s="86"/>
      <c r="B39" s="40"/>
      <c r="C39" s="40"/>
      <c r="D39" s="87"/>
      <c r="E39" s="87"/>
      <c r="F39" s="87"/>
      <c r="G39" s="88"/>
      <c r="H39" s="88"/>
      <c r="I39" s="41"/>
      <c r="J39" s="88"/>
      <c r="K39" s="88"/>
      <c r="L39" s="42"/>
      <c r="M39" s="42"/>
    </row>
    <row r="40" spans="1:13">
      <c r="A40" s="86"/>
      <c r="B40" s="40"/>
      <c r="C40" s="40"/>
      <c r="D40" s="87"/>
      <c r="E40" s="87"/>
      <c r="F40" s="87"/>
      <c r="G40" s="88"/>
      <c r="H40" s="88"/>
      <c r="I40" s="41"/>
      <c r="J40" s="88"/>
      <c r="K40" s="88"/>
      <c r="L40" s="42"/>
      <c r="M40" s="42"/>
    </row>
    <row r="41" spans="1:13">
      <c r="A41" s="86"/>
      <c r="B41" s="40"/>
      <c r="C41" s="40"/>
      <c r="D41" s="87"/>
      <c r="E41" s="87"/>
      <c r="F41" s="87"/>
      <c r="G41" s="88"/>
      <c r="H41" s="88"/>
      <c r="I41" s="41"/>
      <c r="J41" s="88"/>
      <c r="K41" s="88"/>
      <c r="L41" s="42"/>
      <c r="M41" s="42"/>
    </row>
    <row r="42" spans="1:13" ht="12.75" customHeight="1">
      <c r="A42" s="43"/>
      <c r="I42" s="44">
        <f>SUM(I8:I41)</f>
        <v>35</v>
      </c>
      <c r="K42" s="87" t="s">
        <v>133</v>
      </c>
      <c r="L42" s="44">
        <f>SUM(L8:L41)</f>
        <v>36</v>
      </c>
    </row>
    <row r="43" spans="1:13">
      <c r="A43" s="43"/>
      <c r="C43" s="45"/>
      <c r="D43" s="45"/>
    </row>
  </sheetData>
  <mergeCells count="13">
    <mergeCell ref="A6:B6"/>
    <mergeCell ref="A4:B4"/>
    <mergeCell ref="A5:B5"/>
    <mergeCell ref="C4:M4"/>
    <mergeCell ref="C6:M6"/>
    <mergeCell ref="C5:F5"/>
    <mergeCell ref="I5:M5"/>
    <mergeCell ref="G5:H5"/>
    <mergeCell ref="A1:M1"/>
    <mergeCell ref="A2:B2"/>
    <mergeCell ref="A3:B3"/>
    <mergeCell ref="C2:M2"/>
    <mergeCell ref="C3:M3"/>
  </mergeCells>
  <phoneticPr fontId="3" type="noConversion"/>
  <dataValidations count="2">
    <dataValidation type="list" allowBlank="1" showInputMessage="1" showErrorMessage="1" sqref="B8:B41" xr:uid="{00000000-0002-0000-0200-000001000000}">
      <formula1>TipoProy</formula1>
    </dataValidation>
    <dataValidation type="list" allowBlank="1" showInputMessage="1" showErrorMessage="1" sqref="C8:C41" xr:uid="{00000000-0002-0000-0200-000003000000}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82713A-3B4D-4493-A5A0-9A95066DB7F1}">
          <x14:formula1>
            <xm:f>Tablas!$I$2:$I$38</xm:f>
          </x14:formula1>
          <xm:sqref>D8:D41</xm:sqref>
        </x14:dataValidation>
        <x14:dataValidation type="list" allowBlank="1" showInputMessage="1" showErrorMessage="1" xr:uid="{09DB7212-D8F8-4663-AD84-8561FF1C2090}">
          <x14:formula1>
            <xm:f>Tablas!$K$2:$K$3</xm:f>
          </x14:formula1>
          <xm:sqref>E8:F41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21"/>
  <sheetViews>
    <sheetView showGridLines="0" workbookViewId="0">
      <pane xSplit="4" ySplit="2" topLeftCell="E3" activePane="bottomRight" state="frozen"/>
      <selection pane="bottomRight" activeCell="E49" sqref="E49"/>
      <selection pane="bottomLeft" activeCell="A5" sqref="A5"/>
      <selection pane="topRight" activeCell="F1" sqref="F1"/>
    </sheetView>
  </sheetViews>
  <sheetFormatPr defaultColWidth="9.140625" defaultRowHeight="11.25"/>
  <cols>
    <col min="1" max="1" width="10.140625" style="1" customWidth="1"/>
    <col min="2" max="2" width="24.7109375" style="4" bestFit="1" customWidth="1"/>
    <col min="3" max="3" width="34.85546875" style="4" customWidth="1"/>
    <col min="4" max="4" width="13.5703125" style="4" customWidth="1"/>
    <col min="5" max="5" width="13" style="3" customWidth="1"/>
    <col min="6" max="6" width="52.7109375" style="3" customWidth="1"/>
    <col min="7" max="7" width="22.5703125" style="4" customWidth="1"/>
    <col min="8" max="8" width="25.28515625" style="4" customWidth="1"/>
    <col min="9" max="9" width="19.85546875" style="4" customWidth="1"/>
    <col min="10" max="10" width="31.7109375" style="4" hidden="1" customWidth="1"/>
    <col min="11" max="13" width="12" style="2" customWidth="1"/>
    <col min="14" max="14" width="13.7109375" style="4" customWidth="1"/>
    <col min="15" max="16384" width="9.140625" style="4"/>
  </cols>
  <sheetData>
    <row r="1" spans="1:14" s="59" customFormat="1" ht="15.75" customHeight="1">
      <c r="A1" s="108" t="s">
        <v>134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4" s="5" customFormat="1" ht="25.5">
      <c r="A2" s="39" t="s">
        <v>47</v>
      </c>
      <c r="B2" s="86" t="s">
        <v>49</v>
      </c>
      <c r="C2" s="86" t="s">
        <v>57</v>
      </c>
      <c r="D2" s="39" t="s">
        <v>59</v>
      </c>
      <c r="E2" s="39" t="s">
        <v>63</v>
      </c>
      <c r="F2" s="60" t="s">
        <v>135</v>
      </c>
      <c r="G2" s="86" t="s">
        <v>91</v>
      </c>
      <c r="H2" s="60" t="s">
        <v>95</v>
      </c>
      <c r="I2" s="60" t="s">
        <v>136</v>
      </c>
      <c r="J2" s="60" t="s">
        <v>137</v>
      </c>
      <c r="K2" s="60" t="s">
        <v>97</v>
      </c>
      <c r="L2" s="60" t="s">
        <v>99</v>
      </c>
      <c r="M2" s="60" t="s">
        <v>101</v>
      </c>
      <c r="N2" s="60" t="s">
        <v>103</v>
      </c>
    </row>
    <row r="3" spans="1:14" ht="12">
      <c r="A3" s="58">
        <v>1</v>
      </c>
      <c r="B3" s="64" t="str">
        <f>VLOOKUP(A3,Planificación!$A$8:$D$88,2,FALSE)</f>
        <v>Desarrollo de Sistemas</v>
      </c>
      <c r="C3" s="65" t="str">
        <f>VLOOKUP(A3,Planificación!$A$8:$D$88,4,FALSE)</f>
        <v>Plan de proyecto</v>
      </c>
      <c r="D3" s="64" t="str">
        <f>VLOOKUP(A3,Planificación!$A$8:$F$88,5,FALSE)</f>
        <v>AY</v>
      </c>
      <c r="E3" s="64" t="str">
        <f>VLOOKUP(A3,Planificación!$A$8:$F$88,6,FALSE)</f>
        <v>EG</v>
      </c>
      <c r="F3" s="67" t="s">
        <v>138</v>
      </c>
      <c r="G3" s="66" t="s">
        <v>139</v>
      </c>
      <c r="H3" s="66" t="s">
        <v>140</v>
      </c>
      <c r="I3" s="87" t="s">
        <v>118</v>
      </c>
      <c r="J3" s="68"/>
      <c r="K3" s="69">
        <v>43861</v>
      </c>
      <c r="L3" s="69">
        <v>43861</v>
      </c>
      <c r="M3" s="9">
        <f>IF(L3&gt;0,1,0)</f>
        <v>1</v>
      </c>
      <c r="N3" s="93"/>
    </row>
    <row r="4" spans="1:14" ht="12">
      <c r="A4" s="58">
        <v>2</v>
      </c>
      <c r="B4" s="64" t="str">
        <f>VLOOKUP(A4,Planificación!$A$8:$D$88,2,FALSE)</f>
        <v>Desarrollo de Sistemas</v>
      </c>
      <c r="C4" s="65" t="str">
        <f>VLOOKUP(A4,Planificación!$A$8:$D$88,4,FALSE)</f>
        <v>Proceso de gestión de proyecto</v>
      </c>
      <c r="D4" s="64" t="str">
        <f>VLOOKUP(A4,Planificación!$A$8:$F$88,5,FALSE)</f>
        <v>AY</v>
      </c>
      <c r="E4" s="64" t="str">
        <f>VLOOKUP(A4,Planificación!$A$8:$F$88,6,FALSE)</f>
        <v>EG</v>
      </c>
      <c r="F4" s="67" t="s">
        <v>141</v>
      </c>
      <c r="G4" s="66" t="s">
        <v>139</v>
      </c>
      <c r="H4" s="66" t="s">
        <v>140</v>
      </c>
      <c r="I4" s="87" t="s">
        <v>118</v>
      </c>
      <c r="J4" s="68"/>
      <c r="K4" s="69">
        <v>43861</v>
      </c>
      <c r="L4" s="69">
        <v>43861</v>
      </c>
      <c r="M4" s="9">
        <f>IF(L4&gt;0,1,0)</f>
        <v>1</v>
      </c>
      <c r="N4" s="93"/>
    </row>
    <row r="5" spans="1:14" ht="12">
      <c r="A5" s="58">
        <v>3</v>
      </c>
      <c r="B5" s="64" t="str">
        <f>VLOOKUP(A5,Planificación!$A$8:$D$88,2,FALSE)</f>
        <v>Desarrollo de Sistemas</v>
      </c>
      <c r="C5" s="65" t="str">
        <f>VLOOKUP(A5,Planificación!$A$8:$D$88,4,FALSE)</f>
        <v>Cronograma de proyecto</v>
      </c>
      <c r="D5" s="64" t="str">
        <f>VLOOKUP(A5,Planificación!$A$8:$F$88,5,FALSE)</f>
        <v>AY</v>
      </c>
      <c r="E5" s="64" t="str">
        <f>VLOOKUP(A5,Planificación!$A$8:$F$88,6,FALSE)</f>
        <v>EG</v>
      </c>
      <c r="F5" s="67" t="s">
        <v>142</v>
      </c>
      <c r="G5" s="66" t="s">
        <v>139</v>
      </c>
      <c r="H5" s="66" t="s">
        <v>140</v>
      </c>
      <c r="I5" s="87" t="s">
        <v>118</v>
      </c>
      <c r="J5" s="68"/>
      <c r="K5" s="69">
        <v>43861</v>
      </c>
      <c r="L5" s="69">
        <v>43861</v>
      </c>
      <c r="M5" s="9">
        <f>IF(L5&gt;0,1,0)</f>
        <v>1</v>
      </c>
      <c r="N5" s="93"/>
    </row>
    <row r="6" spans="1:14" ht="12">
      <c r="A6" s="58">
        <v>4</v>
      </c>
      <c r="B6" s="64" t="str">
        <f>VLOOKUP(A6,Planificación!$A$8:$D$88,2,FALSE)</f>
        <v>Desarrollo de Sistemas</v>
      </c>
      <c r="C6" s="65" t="str">
        <f>VLOOKUP(A6,Planificación!$A$8:$D$88,4,FALSE)</f>
        <v>Acta de reunión interna</v>
      </c>
      <c r="D6" s="64" t="str">
        <f>VLOOKUP(A6,Planificación!$A$8:$F$88,5,FALSE)</f>
        <v>AY</v>
      </c>
      <c r="E6" s="64" t="str">
        <f>VLOOKUP(A6,Planificación!$A$8:$F$88,6,FALSE)</f>
        <v>EG</v>
      </c>
      <c r="F6" s="67"/>
      <c r="G6" s="66"/>
      <c r="H6" s="66"/>
      <c r="I6" s="87"/>
      <c r="J6" s="68"/>
      <c r="K6" s="69"/>
      <c r="L6" s="69"/>
      <c r="M6" s="9">
        <f>IF(L6&gt;0,1,0)</f>
        <v>0</v>
      </c>
      <c r="N6" s="93"/>
    </row>
    <row r="7" spans="1:14" ht="12">
      <c r="A7" s="58">
        <v>5</v>
      </c>
      <c r="B7" s="64" t="str">
        <f>VLOOKUP(A7,Planificación!$A$8:$D$88,2,FALSE)</f>
        <v>Desarrollo de Sistemas</v>
      </c>
      <c r="C7" s="65" t="str">
        <f>VLOOKUP(A7,Planificación!$A$8:$D$88,4,FALSE)</f>
        <v>Registro de riesgos</v>
      </c>
      <c r="D7" s="64" t="str">
        <f>VLOOKUP(A7,Planificación!$A$8:$F$88,5,FALSE)</f>
        <v>AY</v>
      </c>
      <c r="E7" s="64" t="str">
        <f>VLOOKUP(A7,Planificación!$A$8:$F$88,6,FALSE)</f>
        <v>EG</v>
      </c>
      <c r="F7" s="67" t="s">
        <v>143</v>
      </c>
      <c r="G7" s="66" t="s">
        <v>139</v>
      </c>
      <c r="H7" s="66" t="s">
        <v>140</v>
      </c>
      <c r="I7" s="87" t="s">
        <v>118</v>
      </c>
      <c r="J7" s="68"/>
      <c r="K7" s="69">
        <v>43861</v>
      </c>
      <c r="L7" s="69">
        <v>43861</v>
      </c>
      <c r="M7" s="9">
        <f>IF(L7&gt;0,1,0)</f>
        <v>1</v>
      </c>
      <c r="N7" s="93"/>
    </row>
    <row r="8" spans="1:14" ht="12">
      <c r="A8" s="58">
        <v>6</v>
      </c>
      <c r="B8" s="64" t="str">
        <f>VLOOKUP(A8,Planificación!$A$8:$D$88,2,FALSE)</f>
        <v>Desarrollo de Sistemas</v>
      </c>
      <c r="C8" s="65" t="str">
        <f>VLOOKUP(A8,Planificación!$A$8:$D$88,4,FALSE)</f>
        <v>Informe avance semanal</v>
      </c>
      <c r="D8" s="64" t="str">
        <f>VLOOKUP(A8,Planificación!$A$8:$F$88,5,FALSE)</f>
        <v>AY</v>
      </c>
      <c r="E8" s="64" t="str">
        <f>VLOOKUP(A8,Planificación!$A$8:$F$88,6,FALSE)</f>
        <v>EG</v>
      </c>
      <c r="F8" s="67" t="s">
        <v>144</v>
      </c>
      <c r="G8" s="66" t="s">
        <v>139</v>
      </c>
      <c r="H8" s="66" t="s">
        <v>140</v>
      </c>
      <c r="I8" s="87" t="s">
        <v>118</v>
      </c>
      <c r="J8" s="68"/>
      <c r="K8" s="69">
        <v>43861</v>
      </c>
      <c r="L8" s="69">
        <v>43861</v>
      </c>
      <c r="M8" s="9">
        <f t="shared" ref="M8:M13" si="0">IF(L8&gt;0,1,0)</f>
        <v>1</v>
      </c>
      <c r="N8" s="93"/>
    </row>
    <row r="9" spans="1:14" ht="12">
      <c r="A9" s="58">
        <v>7</v>
      </c>
      <c r="B9" s="64" t="str">
        <f>VLOOKUP(A9,Planificación!$A$8:$D$88,2,FALSE)</f>
        <v>Desarrollo de Sistemas</v>
      </c>
      <c r="C9" s="65" t="str">
        <f>VLOOKUP(A9,Planificación!$A$8:$D$88,4,FALSE)</f>
        <v>Aceptación de entregables</v>
      </c>
      <c r="D9" s="64" t="str">
        <f>VLOOKUP(A9,Planificación!$A$8:$F$88,5,FALSE)</f>
        <v>AY</v>
      </c>
      <c r="E9" s="64" t="str">
        <f>VLOOKUP(A9,Planificación!$A$8:$F$88,6,FALSE)</f>
        <v>EG</v>
      </c>
      <c r="F9" s="67"/>
      <c r="G9" s="66"/>
      <c r="H9" s="66"/>
      <c r="I9" s="87"/>
      <c r="J9" s="68"/>
      <c r="K9" s="69"/>
      <c r="L9" s="69"/>
      <c r="M9" s="9">
        <f t="shared" si="0"/>
        <v>0</v>
      </c>
      <c r="N9" s="93"/>
    </row>
    <row r="10" spans="1:14" ht="12">
      <c r="A10" s="58">
        <v>8</v>
      </c>
      <c r="B10" s="64" t="str">
        <f>VLOOKUP(A10,Planificación!$A$8:$D$88,2,FALSE)</f>
        <v>Desarrollo de Sistemas</v>
      </c>
      <c r="C10" s="65" t="str">
        <f>VLOOKUP(A10,Planificación!$A$8:$D$88,4,FALSE)</f>
        <v>Proceso de gestión de requerimientos</v>
      </c>
      <c r="D10" s="64" t="str">
        <f>VLOOKUP(A10,Planificación!$A$8:$F$88,5,FALSE)</f>
        <v>AY</v>
      </c>
      <c r="E10" s="64" t="str">
        <f>VLOOKUP(A10,Planificación!$A$8:$F$88,6,FALSE)</f>
        <v>EG</v>
      </c>
      <c r="F10" s="67" t="s">
        <v>143</v>
      </c>
      <c r="G10" s="66" t="s">
        <v>139</v>
      </c>
      <c r="H10" s="66" t="s">
        <v>140</v>
      </c>
      <c r="I10" s="87" t="s">
        <v>119</v>
      </c>
      <c r="J10" s="68"/>
      <c r="K10" s="69">
        <v>43861</v>
      </c>
      <c r="L10" s="69">
        <v>43861</v>
      </c>
      <c r="M10" s="9">
        <f t="shared" si="0"/>
        <v>1</v>
      </c>
      <c r="N10" s="93"/>
    </row>
    <row r="11" spans="1:14" ht="12">
      <c r="A11" s="58">
        <v>9</v>
      </c>
      <c r="B11" s="64" t="str">
        <f>VLOOKUP(A11,Planificación!$A$8:$D$88,2,FALSE)</f>
        <v>Desarrollo de Sistemas</v>
      </c>
      <c r="C11" s="65" t="str">
        <f>VLOOKUP(A11,Planificación!$A$8:$D$88,4,FALSE)</f>
        <v>Lista maestra de requerimientos</v>
      </c>
      <c r="D11" s="64" t="str">
        <f>VLOOKUP(A11,Planificación!$A$8:$F$88,5,FALSE)</f>
        <v>AY</v>
      </c>
      <c r="E11" s="64" t="str">
        <f>VLOOKUP(A11,Planificación!$A$8:$F$88,6,FALSE)</f>
        <v>EG</v>
      </c>
      <c r="F11" s="67" t="s">
        <v>143</v>
      </c>
      <c r="G11" s="66" t="s">
        <v>139</v>
      </c>
      <c r="H11" s="66" t="s">
        <v>140</v>
      </c>
      <c r="I11" s="87" t="s">
        <v>119</v>
      </c>
      <c r="J11" s="68"/>
      <c r="K11" s="69">
        <v>43861</v>
      </c>
      <c r="L11" s="69">
        <v>43861</v>
      </c>
      <c r="M11" s="9">
        <f t="shared" si="0"/>
        <v>1</v>
      </c>
      <c r="N11" s="93"/>
    </row>
    <row r="12" spans="1:14" ht="12">
      <c r="A12" s="58">
        <v>10</v>
      </c>
      <c r="B12" s="64" t="str">
        <f>VLOOKUP(A12,Planificación!$A$8:$D$88,2,FALSE)</f>
        <v>Desarrollo de Sistemas</v>
      </c>
      <c r="C12" s="65" t="str">
        <f>VLOOKUP(A12,Planificación!$A$8:$D$88,4,FALSE)</f>
        <v>Matriz de trazabilidad de requerimientos</v>
      </c>
      <c r="D12" s="64" t="str">
        <f>VLOOKUP(A12,Planificación!$A$8:$F$88,5,FALSE)</f>
        <v>AY</v>
      </c>
      <c r="E12" s="64" t="str">
        <f>VLOOKUP(A12,Planificación!$A$8:$F$88,6,FALSE)</f>
        <v>EG</v>
      </c>
      <c r="F12" s="67" t="s">
        <v>143</v>
      </c>
      <c r="G12" s="66" t="s">
        <v>139</v>
      </c>
      <c r="H12" s="66" t="s">
        <v>140</v>
      </c>
      <c r="I12" s="87" t="s">
        <v>119</v>
      </c>
      <c r="J12" s="68"/>
      <c r="K12" s="69">
        <v>43861</v>
      </c>
      <c r="L12" s="69">
        <v>43861</v>
      </c>
      <c r="M12" s="9">
        <f t="shared" si="0"/>
        <v>1</v>
      </c>
      <c r="N12" s="93"/>
    </row>
    <row r="13" spans="1:14" ht="12">
      <c r="A13" s="58">
        <v>11</v>
      </c>
      <c r="B13" s="64" t="str">
        <f>VLOOKUP(A13,Planificación!$A$8:$D$88,2,FALSE)</f>
        <v>Desarrollo de Sistemas</v>
      </c>
      <c r="C13" s="65" t="str">
        <f>VLOOKUP(A13,Planificación!$A$8:$D$88,4,FALSE)</f>
        <v>Solicitud de cambios a requerimientos</v>
      </c>
      <c r="D13" s="64" t="str">
        <f>VLOOKUP(A13,Planificación!$A$8:$F$88,5,FALSE)</f>
        <v>AY</v>
      </c>
      <c r="E13" s="64" t="str">
        <f>VLOOKUP(A13,Planificación!$A$8:$F$88,6,FALSE)</f>
        <v>EG</v>
      </c>
      <c r="F13" s="67" t="s">
        <v>143</v>
      </c>
      <c r="G13" s="66" t="s">
        <v>139</v>
      </c>
      <c r="H13" s="66" t="s">
        <v>140</v>
      </c>
      <c r="I13" s="87" t="s">
        <v>119</v>
      </c>
      <c r="J13" s="68"/>
      <c r="K13" s="69">
        <v>43861</v>
      </c>
      <c r="L13" s="69">
        <v>43861</v>
      </c>
      <c r="M13" s="9">
        <f t="shared" si="0"/>
        <v>1</v>
      </c>
      <c r="N13" s="93"/>
    </row>
    <row r="14" spans="1:14" ht="12">
      <c r="A14" s="58">
        <v>12</v>
      </c>
      <c r="B14" s="64" t="str">
        <f>VLOOKUP(A14,Planificación!$A$8:$D$88,2,FALSE)</f>
        <v>Desarrollo de Sistemas</v>
      </c>
      <c r="C14" s="65" t="str">
        <f>VLOOKUP(A14,Planificación!$A$8:$D$88,4,FALSE)</f>
        <v>Registro de cambios a requerimientos</v>
      </c>
      <c r="D14" s="64" t="str">
        <f>VLOOKUP(A14,Planificación!$A$8:$F$88,5,FALSE)</f>
        <v>AY</v>
      </c>
      <c r="E14" s="64" t="str">
        <f>VLOOKUP(A14,Planificación!$A$8:$F$88,6,FALSE)</f>
        <v>EG</v>
      </c>
      <c r="F14" s="67" t="s">
        <v>143</v>
      </c>
      <c r="G14" s="66" t="s">
        <v>139</v>
      </c>
      <c r="H14" s="66" t="s">
        <v>140</v>
      </c>
      <c r="I14" s="87" t="s">
        <v>119</v>
      </c>
      <c r="J14" s="68"/>
      <c r="K14" s="69">
        <v>43861</v>
      </c>
      <c r="L14" s="69">
        <v>43861</v>
      </c>
      <c r="M14" s="9">
        <f t="shared" ref="M14" si="1">IF(L14&gt;0,1,0)</f>
        <v>1</v>
      </c>
      <c r="N14" s="93"/>
    </row>
    <row r="21" spans="6:6">
      <c r="F21" s="63" t="s">
        <v>145</v>
      </c>
    </row>
  </sheetData>
  <mergeCells count="1">
    <mergeCell ref="A1:N1"/>
  </mergeCells>
  <phoneticPr fontId="3" type="noConversion"/>
  <dataValidations count="2">
    <dataValidation type="list" allowBlank="1" showInputMessage="1" showErrorMessage="1" sqref="G3:G14" xr:uid="{00000000-0002-0000-0300-000000000000}">
      <formula1>TiposNC</formula1>
    </dataValidation>
    <dataValidation type="list" allowBlank="1" showInputMessage="1" showErrorMessage="1" sqref="H3:H14" xr:uid="{00000000-0002-0000-0300-000001000000}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19958A-56D4-4DFA-9C75-4F155B9BA034}">
          <x14:formula1>
            <xm:f>Tablas!$K$2:$K$3</xm:f>
          </x14:formula1>
          <xm:sqref>I3:I14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70"/>
  <sheetViews>
    <sheetView showGridLines="0" workbookViewId="0">
      <selection activeCell="L23" sqref="L23"/>
    </sheetView>
  </sheetViews>
  <sheetFormatPr defaultColWidth="9.140625" defaultRowHeight="12.75"/>
  <cols>
    <col min="1" max="1" width="31.140625" style="72" customWidth="1"/>
    <col min="2" max="2" width="14.7109375" style="72" customWidth="1"/>
    <col min="3" max="3" width="8.28515625" style="72" customWidth="1"/>
    <col min="4" max="6" width="9.140625" style="72" customWidth="1"/>
    <col min="7" max="7" width="15.85546875" style="72" customWidth="1"/>
    <col min="8" max="16384" width="9.140625" style="72"/>
  </cols>
  <sheetData>
    <row r="1" spans="1:10" s="70" customFormat="1" ht="15" customHeight="1">
      <c r="A1" s="111" t="s">
        <v>146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s="71" customFormat="1" ht="15" customHeight="1">
      <c r="A2" s="110" t="str">
        <f>Planificación!A2</f>
        <v>Jefe de Proyecto:</v>
      </c>
      <c r="B2" s="110"/>
      <c r="C2" s="112" t="str">
        <f>IF(Planificación!C2&lt;&gt;"",Planificación!C2,"")</f>
        <v>Acsafkineret Yonamine</v>
      </c>
      <c r="D2" s="112"/>
      <c r="E2" s="112"/>
      <c r="F2" s="112"/>
      <c r="G2" s="112"/>
      <c r="H2" s="112"/>
      <c r="I2" s="112"/>
      <c r="J2" s="112"/>
    </row>
    <row r="3" spans="1:10" s="71" customFormat="1" ht="15" customHeight="1">
      <c r="A3" s="110" t="str">
        <f>Planificación!A3</f>
        <v>Analista de Calidad:</v>
      </c>
      <c r="B3" s="110"/>
      <c r="C3" s="112" t="str">
        <f>IF(Planificación!C3&lt;&gt;"",Planificación!C3,"")</f>
        <v>Elliot Garamendi</v>
      </c>
      <c r="D3" s="112"/>
      <c r="E3" s="112"/>
      <c r="F3" s="112"/>
      <c r="G3" s="112"/>
      <c r="H3" s="112"/>
      <c r="I3" s="112"/>
      <c r="J3" s="112"/>
    </row>
    <row r="4" spans="1:10" s="71" customFormat="1" ht="15" customHeight="1">
      <c r="A4" s="110" t="str">
        <f>Planificación!A4</f>
        <v>Revisor (es) de QA:</v>
      </c>
      <c r="B4" s="110"/>
      <c r="C4" s="112" t="str">
        <f>IF(Planificación!C4&lt;&gt;"",Planificación!C4,"")</f>
        <v>Elliot Garamendi</v>
      </c>
      <c r="D4" s="112"/>
      <c r="E4" s="112"/>
      <c r="F4" s="112"/>
      <c r="G4" s="112"/>
      <c r="H4" s="112"/>
      <c r="I4" s="112"/>
      <c r="J4" s="112"/>
    </row>
    <row r="5" spans="1:10" s="71" customFormat="1" ht="15" customHeight="1">
      <c r="A5" s="110" t="str">
        <f>Planificación!A5</f>
        <v>Fecha de Inicio de la Revisión:</v>
      </c>
      <c r="B5" s="110"/>
      <c r="C5" s="116">
        <f>IF(Planificación!C5&lt;&gt;"",Planificación!C5,"")</f>
        <v>43840</v>
      </c>
      <c r="D5" s="116"/>
      <c r="E5" s="116"/>
      <c r="F5" s="115" t="s">
        <v>42</v>
      </c>
      <c r="G5" s="115"/>
      <c r="H5" s="116">
        <f>IF(Planificación!I5&lt;&gt;"",Planificación!I5,"")</f>
        <v>43861</v>
      </c>
      <c r="I5" s="116"/>
      <c r="J5" s="116"/>
    </row>
    <row r="6" spans="1:10" s="71" customFormat="1" ht="15" customHeight="1">
      <c r="A6" s="110" t="str">
        <f>Planificación!A6</f>
        <v>Periodo de Medición:</v>
      </c>
      <c r="B6" s="110"/>
      <c r="C6" s="112" t="str">
        <f>IF(Planificación!C6&lt;&gt;"",Planificación!C6,"")</f>
        <v>Enero</v>
      </c>
      <c r="D6" s="112"/>
      <c r="E6" s="112"/>
      <c r="F6" s="112"/>
      <c r="G6" s="112"/>
      <c r="H6" s="112"/>
      <c r="I6" s="112"/>
      <c r="J6" s="112"/>
    </row>
    <row r="7" spans="1:10" ht="15" customHeight="1">
      <c r="A7" s="117" t="s">
        <v>147</v>
      </c>
      <c r="B7" s="117"/>
      <c r="C7" s="117"/>
      <c r="D7" s="117"/>
      <c r="E7" s="117"/>
      <c r="F7" s="117"/>
      <c r="G7" s="117"/>
      <c r="H7" s="117"/>
      <c r="I7" s="117"/>
      <c r="J7" s="117"/>
    </row>
    <row r="8" spans="1:10" ht="15" customHeight="1">
      <c r="A8" s="77" t="s">
        <v>148</v>
      </c>
      <c r="B8" s="73">
        <f>COUNTA(Planificación!B8:B41)</f>
        <v>12</v>
      </c>
      <c r="C8" s="118"/>
      <c r="D8" s="118"/>
      <c r="E8" s="118"/>
      <c r="F8" s="118"/>
      <c r="G8" s="118"/>
      <c r="H8" s="118"/>
      <c r="I8" s="118"/>
      <c r="J8" s="118"/>
    </row>
    <row r="9" spans="1:10" ht="15" customHeight="1">
      <c r="A9" s="77" t="s">
        <v>149</v>
      </c>
      <c r="B9" s="73">
        <f>B8-B10</f>
        <v>0</v>
      </c>
      <c r="C9" s="118"/>
      <c r="D9" s="118"/>
      <c r="E9" s="118"/>
      <c r="F9" s="118"/>
      <c r="G9" s="118"/>
      <c r="H9" s="118"/>
      <c r="I9" s="118"/>
      <c r="J9" s="118"/>
    </row>
    <row r="10" spans="1:10" ht="15" customHeight="1">
      <c r="A10" s="77" t="s">
        <v>150</v>
      </c>
      <c r="B10" s="73">
        <f>COUNT(Planificación!K8:K41)</f>
        <v>12</v>
      </c>
      <c r="C10" s="118"/>
      <c r="D10" s="118"/>
      <c r="E10" s="118"/>
      <c r="F10" s="118"/>
      <c r="G10" s="118"/>
      <c r="H10" s="118"/>
      <c r="I10" s="118"/>
      <c r="J10" s="118"/>
    </row>
    <row r="11" spans="1:10" ht="15" customHeight="1">
      <c r="A11" s="77" t="s">
        <v>151</v>
      </c>
      <c r="B11" s="74">
        <f>(B10/(IF(B8=0,1,B8)))</f>
        <v>1</v>
      </c>
      <c r="C11" s="118"/>
      <c r="D11" s="118"/>
      <c r="E11" s="118"/>
      <c r="F11" s="118"/>
      <c r="G11" s="118"/>
      <c r="H11" s="118"/>
      <c r="I11" s="118"/>
      <c r="J11" s="118"/>
    </row>
    <row r="12" spans="1:10" ht="15" customHeight="1">
      <c r="A12" s="77" t="s">
        <v>152</v>
      </c>
      <c r="B12" s="74">
        <f>1-B11</f>
        <v>0</v>
      </c>
      <c r="C12" s="118"/>
      <c r="D12" s="118"/>
      <c r="E12" s="118"/>
      <c r="F12" s="118"/>
      <c r="G12" s="118"/>
      <c r="H12" s="118"/>
      <c r="I12" s="118"/>
      <c r="J12" s="118"/>
    </row>
    <row r="13" spans="1:10" ht="15" customHeigh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</row>
    <row r="14" spans="1:10" ht="15" customHeight="1">
      <c r="A14" s="118"/>
      <c r="B14" s="118"/>
      <c r="C14" s="118"/>
      <c r="D14" s="118"/>
      <c r="E14" s="118"/>
      <c r="F14" s="118"/>
      <c r="G14" s="118"/>
      <c r="H14" s="118"/>
      <c r="I14" s="118"/>
      <c r="J14" s="118"/>
    </row>
    <row r="15" spans="1:10" ht="15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</row>
    <row r="16" spans="1:10" ht="1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</row>
    <row r="17" spans="1:10" ht="1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</row>
    <row r="18" spans="1:10" ht="1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</row>
    <row r="19" spans="1:10" ht="1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</row>
    <row r="20" spans="1:10" ht="1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</row>
    <row r="21" spans="1:10" ht="1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</row>
    <row r="22" spans="1:10" ht="1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</row>
    <row r="23" spans="1:10" ht="15" customHeight="1">
      <c r="A23" s="119" t="s">
        <v>153</v>
      </c>
      <c r="B23" s="119"/>
      <c r="C23" s="119"/>
      <c r="D23" s="119"/>
      <c r="E23" s="119"/>
      <c r="F23" s="119"/>
      <c r="G23" s="119"/>
      <c r="H23" s="119"/>
      <c r="I23" s="119"/>
      <c r="J23" s="119"/>
    </row>
    <row r="24" spans="1:10" ht="15" customHeight="1">
      <c r="A24" s="81" t="s">
        <v>91</v>
      </c>
      <c r="B24" s="81" t="s">
        <v>133</v>
      </c>
      <c r="C24" s="118"/>
      <c r="D24" s="118"/>
      <c r="E24" s="118"/>
      <c r="F24" s="118"/>
      <c r="G24" s="118"/>
      <c r="H24" s="118"/>
      <c r="I24" s="118"/>
      <c r="J24" s="118"/>
    </row>
    <row r="25" spans="1:10" ht="15" customHeight="1">
      <c r="A25" s="82" t="s">
        <v>139</v>
      </c>
      <c r="B25" s="75">
        <f>COUNTIF('Seguimiento de NC'!$G$3:$G$148,A25)</f>
        <v>10</v>
      </c>
      <c r="C25" s="118"/>
      <c r="D25" s="118"/>
      <c r="E25" s="118"/>
      <c r="F25" s="118"/>
      <c r="G25" s="118"/>
      <c r="H25" s="118"/>
      <c r="I25" s="118"/>
      <c r="J25" s="118"/>
    </row>
    <row r="26" spans="1:10" ht="15" customHeight="1">
      <c r="A26" s="82" t="s">
        <v>154</v>
      </c>
      <c r="B26" s="75">
        <f>COUNTIF('Seguimiento de NC'!$G$3:$G$148,A26)</f>
        <v>0</v>
      </c>
      <c r="C26" s="118"/>
      <c r="D26" s="118"/>
      <c r="E26" s="118"/>
      <c r="F26" s="118"/>
      <c r="G26" s="118"/>
      <c r="H26" s="118"/>
      <c r="I26" s="118"/>
      <c r="J26" s="118"/>
    </row>
    <row r="27" spans="1:10" ht="15" customHeight="1">
      <c r="A27" s="82" t="s">
        <v>155</v>
      </c>
      <c r="B27" s="75">
        <f>COUNTIF('Seguimiento de NC'!$G$3:$G$148,A27)</f>
        <v>0</v>
      </c>
      <c r="C27" s="118"/>
      <c r="D27" s="118"/>
      <c r="E27" s="118"/>
      <c r="F27" s="118"/>
      <c r="G27" s="118"/>
      <c r="H27" s="118"/>
      <c r="I27" s="118"/>
      <c r="J27" s="118"/>
    </row>
    <row r="28" spans="1:10" ht="15" customHeight="1">
      <c r="A28" s="82" t="s">
        <v>156</v>
      </c>
      <c r="B28" s="75">
        <f>COUNTIF('Seguimiento de NC'!$G$3:$G$148,A28)</f>
        <v>0</v>
      </c>
      <c r="C28" s="118"/>
      <c r="D28" s="118"/>
      <c r="E28" s="118"/>
      <c r="F28" s="118"/>
      <c r="G28" s="118"/>
      <c r="H28" s="118"/>
      <c r="I28" s="118"/>
      <c r="J28" s="118"/>
    </row>
    <row r="29" spans="1:10" ht="15" customHeight="1">
      <c r="A29" s="82" t="s">
        <v>157</v>
      </c>
      <c r="B29" s="75">
        <f>COUNTIF('Seguimiento de NC'!$G$3:$G$148,A29)</f>
        <v>0</v>
      </c>
      <c r="C29" s="118"/>
      <c r="D29" s="118"/>
      <c r="E29" s="118"/>
      <c r="F29" s="118"/>
      <c r="G29" s="118"/>
      <c r="H29" s="118"/>
      <c r="I29" s="118"/>
      <c r="J29" s="118"/>
    </row>
    <row r="30" spans="1:10" ht="15" customHeight="1">
      <c r="A30" s="82" t="s">
        <v>158</v>
      </c>
      <c r="B30" s="75">
        <f>COUNTIF('Seguimiento de NC'!$G$3:$G$148,A30)</f>
        <v>0</v>
      </c>
      <c r="C30" s="118"/>
      <c r="D30" s="118"/>
      <c r="E30" s="118"/>
      <c r="F30" s="118"/>
      <c r="G30" s="118"/>
      <c r="H30" s="118"/>
      <c r="I30" s="118"/>
      <c r="J30" s="118"/>
    </row>
    <row r="31" spans="1:10" ht="15" customHeight="1">
      <c r="A31" s="83" t="s">
        <v>133</v>
      </c>
      <c r="B31" s="76">
        <f>SUM(B25:B30)</f>
        <v>10</v>
      </c>
      <c r="C31" s="118"/>
      <c r="D31" s="118"/>
      <c r="E31" s="118"/>
      <c r="F31" s="118"/>
      <c r="G31" s="118"/>
      <c r="H31" s="118"/>
      <c r="I31" s="118"/>
      <c r="J31" s="118"/>
    </row>
    <row r="32" spans="1:10" ht="15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</row>
    <row r="33" spans="1:10" ht="15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</row>
    <row r="34" spans="1:10" ht="15" customHeight="1">
      <c r="A34" s="118"/>
      <c r="B34" s="118"/>
      <c r="C34" s="118"/>
      <c r="D34" s="118"/>
      <c r="E34" s="118"/>
      <c r="F34" s="118"/>
      <c r="G34" s="118"/>
      <c r="H34" s="118"/>
      <c r="I34" s="118"/>
      <c r="J34" s="118"/>
    </row>
    <row r="35" spans="1:10" ht="15" customHeight="1">
      <c r="A35" s="118"/>
      <c r="B35" s="118"/>
      <c r="C35" s="118"/>
      <c r="D35" s="118"/>
      <c r="E35" s="118"/>
      <c r="F35" s="118"/>
      <c r="G35" s="118"/>
      <c r="H35" s="118"/>
      <c r="I35" s="118"/>
      <c r="J35" s="118"/>
    </row>
    <row r="36" spans="1:10" ht="15" customHeight="1">
      <c r="A36" s="118"/>
      <c r="B36" s="118"/>
      <c r="C36" s="118"/>
      <c r="D36" s="118"/>
      <c r="E36" s="118"/>
      <c r="F36" s="118"/>
      <c r="G36" s="118"/>
      <c r="H36" s="118"/>
      <c r="I36" s="118"/>
      <c r="J36" s="118"/>
    </row>
    <row r="37" spans="1:10" ht="15" customHeigh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</row>
    <row r="38" spans="1:10" ht="15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</row>
    <row r="39" spans="1:10" ht="15" customHeight="1">
      <c r="A39" s="119" t="s">
        <v>159</v>
      </c>
      <c r="B39" s="119"/>
      <c r="C39" s="119"/>
      <c r="D39" s="119"/>
      <c r="E39" s="119"/>
      <c r="F39" s="119"/>
      <c r="G39" s="119"/>
      <c r="H39" s="119"/>
      <c r="I39" s="119"/>
      <c r="J39" s="119"/>
    </row>
    <row r="40" spans="1:10" ht="15" customHeight="1">
      <c r="A40" s="113" t="s">
        <v>159</v>
      </c>
      <c r="B40" s="114"/>
      <c r="C40" s="118"/>
      <c r="D40" s="118"/>
      <c r="E40" s="118"/>
      <c r="F40" s="118"/>
      <c r="G40" s="118"/>
      <c r="H40" s="118"/>
      <c r="I40" s="118"/>
      <c r="J40" s="118"/>
    </row>
    <row r="41" spans="1:10" ht="15" customHeight="1">
      <c r="A41" s="78" t="s">
        <v>160</v>
      </c>
      <c r="B41" s="84">
        <f>Planificación!I42</f>
        <v>35</v>
      </c>
      <c r="C41" s="118"/>
      <c r="D41" s="118"/>
      <c r="E41" s="118"/>
      <c r="F41" s="118"/>
      <c r="G41" s="118"/>
      <c r="H41" s="118"/>
      <c r="I41" s="118"/>
      <c r="J41" s="118"/>
    </row>
    <row r="42" spans="1:10" ht="15" customHeight="1">
      <c r="A42" s="78" t="s">
        <v>161</v>
      </c>
      <c r="B42" s="84">
        <f>Planificación!L42</f>
        <v>36</v>
      </c>
      <c r="C42" s="118"/>
      <c r="D42" s="118"/>
      <c r="E42" s="118"/>
      <c r="F42" s="118"/>
      <c r="G42" s="118"/>
      <c r="H42" s="118"/>
      <c r="I42" s="118"/>
      <c r="J42" s="118"/>
    </row>
    <row r="43" spans="1:10" ht="15" customHeight="1">
      <c r="A43" s="80" t="s">
        <v>133</v>
      </c>
      <c r="B43" s="84">
        <f>B41-B42</f>
        <v>-1</v>
      </c>
      <c r="C43" s="118"/>
      <c r="D43" s="118"/>
      <c r="E43" s="118"/>
      <c r="F43" s="118"/>
      <c r="G43" s="118"/>
      <c r="H43" s="118"/>
      <c r="I43" s="118"/>
      <c r="J43" s="118"/>
    </row>
    <row r="44" spans="1:10" ht="15" customHeight="1">
      <c r="A44" s="118"/>
      <c r="B44" s="118"/>
      <c r="C44" s="118"/>
      <c r="D44" s="118"/>
      <c r="E44" s="118"/>
      <c r="F44" s="118"/>
      <c r="G44" s="118"/>
      <c r="H44" s="118"/>
      <c r="I44" s="118"/>
      <c r="J44" s="118"/>
    </row>
    <row r="45" spans="1:10" ht="15" customHeight="1">
      <c r="A45" s="118"/>
      <c r="B45" s="118"/>
      <c r="C45" s="118"/>
      <c r="D45" s="118"/>
      <c r="E45" s="118"/>
      <c r="F45" s="118"/>
      <c r="G45" s="118"/>
      <c r="H45" s="118"/>
      <c r="I45" s="118"/>
      <c r="J45" s="118"/>
    </row>
    <row r="46" spans="1:10" ht="15" customHeight="1">
      <c r="A46" s="118"/>
      <c r="B46" s="118"/>
      <c r="C46" s="118"/>
      <c r="D46" s="118"/>
      <c r="E46" s="118"/>
      <c r="F46" s="118"/>
      <c r="G46" s="118"/>
      <c r="H46" s="118"/>
      <c r="I46" s="118"/>
      <c r="J46" s="118"/>
    </row>
    <row r="47" spans="1:10" ht="15" customHeight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</row>
    <row r="48" spans="1:10" ht="1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</row>
    <row r="49" spans="1:10" ht="1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</row>
    <row r="50" spans="1:10" ht="1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</row>
    <row r="51" spans="1:10" ht="1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spans="1:10" ht="1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</row>
    <row r="53" spans="1:10" ht="1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</row>
    <row r="54" spans="1:10" ht="1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</row>
    <row r="55" spans="1:10" ht="15" customHeight="1">
      <c r="A55" s="119" t="s">
        <v>162</v>
      </c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" customHeight="1">
      <c r="A56" s="81" t="s">
        <v>91</v>
      </c>
      <c r="B56" s="81" t="s">
        <v>133</v>
      </c>
      <c r="C56" s="120"/>
      <c r="D56" s="126"/>
      <c r="E56" s="126"/>
      <c r="F56" s="126"/>
      <c r="G56" s="126"/>
      <c r="H56" s="126"/>
      <c r="I56" s="126"/>
      <c r="J56" s="121"/>
    </row>
    <row r="57" spans="1:10" ht="15" customHeight="1">
      <c r="A57" s="79" t="s">
        <v>140</v>
      </c>
      <c r="B57" s="75">
        <f>COUNTIF('Seguimiento de NC'!$H$3:$H$148,A57)</f>
        <v>10</v>
      </c>
      <c r="C57" s="122"/>
      <c r="D57" s="127"/>
      <c r="E57" s="127"/>
      <c r="F57" s="127"/>
      <c r="G57" s="127"/>
      <c r="H57" s="127"/>
      <c r="I57" s="127"/>
      <c r="J57" s="123"/>
    </row>
    <row r="58" spans="1:10" ht="15" customHeight="1">
      <c r="A58" s="79" t="s">
        <v>163</v>
      </c>
      <c r="B58" s="75">
        <f>COUNTIF('Seguimiento de NC'!$H$3:$H$148,A58)</f>
        <v>0</v>
      </c>
      <c r="C58" s="122"/>
      <c r="D58" s="127"/>
      <c r="E58" s="127"/>
      <c r="F58" s="127"/>
      <c r="G58" s="127"/>
      <c r="H58" s="127"/>
      <c r="I58" s="127"/>
      <c r="J58" s="123"/>
    </row>
    <row r="59" spans="1:10" ht="15" customHeight="1">
      <c r="A59" s="79" t="s">
        <v>164</v>
      </c>
      <c r="B59" s="75">
        <f>COUNTIF('Seguimiento de NC'!$H$3:$H$148,A59)</f>
        <v>0</v>
      </c>
      <c r="C59" s="122"/>
      <c r="D59" s="127"/>
      <c r="E59" s="127"/>
      <c r="F59" s="127"/>
      <c r="G59" s="127"/>
      <c r="H59" s="127"/>
      <c r="I59" s="127"/>
      <c r="J59" s="123"/>
    </row>
    <row r="60" spans="1:10" ht="15" customHeight="1">
      <c r="A60" s="83" t="s">
        <v>133</v>
      </c>
      <c r="B60" s="76">
        <f>SUM(B57:B59)</f>
        <v>10</v>
      </c>
      <c r="C60" s="122"/>
      <c r="D60" s="127"/>
      <c r="E60" s="127"/>
      <c r="F60" s="127"/>
      <c r="G60" s="127"/>
      <c r="H60" s="127"/>
      <c r="I60" s="127"/>
      <c r="J60" s="123"/>
    </row>
    <row r="61" spans="1:10" ht="15" customHeight="1">
      <c r="A61" s="120"/>
      <c r="B61" s="121"/>
      <c r="C61" s="122"/>
      <c r="D61" s="127"/>
      <c r="E61" s="127"/>
      <c r="F61" s="127"/>
      <c r="G61" s="127"/>
      <c r="H61" s="127"/>
      <c r="I61" s="127"/>
      <c r="J61" s="123"/>
    </row>
    <row r="62" spans="1:10" ht="15" customHeight="1">
      <c r="A62" s="122"/>
      <c r="B62" s="123"/>
      <c r="C62" s="122"/>
      <c r="D62" s="127"/>
      <c r="E62" s="127"/>
      <c r="F62" s="127"/>
      <c r="G62" s="127"/>
      <c r="H62" s="127"/>
      <c r="I62" s="127"/>
      <c r="J62" s="123"/>
    </row>
    <row r="63" spans="1:10" ht="15" customHeight="1">
      <c r="A63" s="122"/>
      <c r="B63" s="123"/>
      <c r="C63" s="122"/>
      <c r="D63" s="127"/>
      <c r="E63" s="127"/>
      <c r="F63" s="127"/>
      <c r="G63" s="127"/>
      <c r="H63" s="127"/>
      <c r="I63" s="127"/>
      <c r="J63" s="123"/>
    </row>
    <row r="64" spans="1:10" ht="15" customHeight="1">
      <c r="A64" s="122"/>
      <c r="B64" s="123"/>
      <c r="C64" s="122"/>
      <c r="D64" s="127"/>
      <c r="E64" s="127"/>
      <c r="F64" s="127"/>
      <c r="G64" s="127"/>
      <c r="H64" s="127"/>
      <c r="I64" s="127"/>
      <c r="J64" s="123"/>
    </row>
    <row r="65" spans="1:10" ht="15" customHeight="1">
      <c r="A65" s="122"/>
      <c r="B65" s="123"/>
      <c r="C65" s="122"/>
      <c r="D65" s="127"/>
      <c r="E65" s="127"/>
      <c r="F65" s="127"/>
      <c r="G65" s="127"/>
      <c r="H65" s="127"/>
      <c r="I65" s="127"/>
      <c r="J65" s="123"/>
    </row>
    <row r="66" spans="1:10" ht="15" customHeight="1">
      <c r="A66" s="122"/>
      <c r="B66" s="123"/>
      <c r="C66" s="122"/>
      <c r="D66" s="127"/>
      <c r="E66" s="127"/>
      <c r="F66" s="127"/>
      <c r="G66" s="127"/>
      <c r="H66" s="127"/>
      <c r="I66" s="127"/>
      <c r="J66" s="123"/>
    </row>
    <row r="67" spans="1:10" ht="15" customHeight="1">
      <c r="A67" s="122"/>
      <c r="B67" s="123"/>
      <c r="C67" s="122"/>
      <c r="D67" s="127"/>
      <c r="E67" s="127"/>
      <c r="F67" s="127"/>
      <c r="G67" s="127"/>
      <c r="H67" s="127"/>
      <c r="I67" s="127"/>
      <c r="J67" s="123"/>
    </row>
    <row r="68" spans="1:10" ht="15" customHeight="1">
      <c r="A68" s="122"/>
      <c r="B68" s="123"/>
      <c r="C68" s="122"/>
      <c r="D68" s="127"/>
      <c r="E68" s="127"/>
      <c r="F68" s="127"/>
      <c r="G68" s="127"/>
      <c r="H68" s="127"/>
      <c r="I68" s="127"/>
      <c r="J68" s="123"/>
    </row>
    <row r="69" spans="1:10" ht="15" customHeight="1">
      <c r="A69" s="122"/>
      <c r="B69" s="123"/>
      <c r="C69" s="122"/>
      <c r="D69" s="127"/>
      <c r="E69" s="127"/>
      <c r="F69" s="127"/>
      <c r="G69" s="127"/>
      <c r="H69" s="127"/>
      <c r="I69" s="127"/>
      <c r="J69" s="123"/>
    </row>
    <row r="70" spans="1:10">
      <c r="A70" s="124"/>
      <c r="B70" s="125"/>
      <c r="C70" s="124"/>
      <c r="D70" s="128"/>
      <c r="E70" s="128"/>
      <c r="F70" s="128"/>
      <c r="G70" s="128"/>
      <c r="H70" s="128"/>
      <c r="I70" s="128"/>
      <c r="J70" s="125"/>
    </row>
  </sheetData>
  <mergeCells count="26">
    <mergeCell ref="A61:B70"/>
    <mergeCell ref="C56:J70"/>
    <mergeCell ref="A39:J39"/>
    <mergeCell ref="C40:J54"/>
    <mergeCell ref="A44:B54"/>
    <mergeCell ref="A55:J55"/>
    <mergeCell ref="A4:B4"/>
    <mergeCell ref="A40:B40"/>
    <mergeCell ref="A5:B5"/>
    <mergeCell ref="F5:G5"/>
    <mergeCell ref="A6:B6"/>
    <mergeCell ref="C4:J4"/>
    <mergeCell ref="H5:J5"/>
    <mergeCell ref="C5:E5"/>
    <mergeCell ref="C6:J6"/>
    <mergeCell ref="A7:J7"/>
    <mergeCell ref="C8:J22"/>
    <mergeCell ref="A13:B22"/>
    <mergeCell ref="A23:J23"/>
    <mergeCell ref="C24:J38"/>
    <mergeCell ref="A32:B38"/>
    <mergeCell ref="A2:B2"/>
    <mergeCell ref="A3:B3"/>
    <mergeCell ref="A1:J1"/>
    <mergeCell ref="C2:J2"/>
    <mergeCell ref="C3:J3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38"/>
  <sheetViews>
    <sheetView zoomScale="85" zoomScaleNormal="85" workbookViewId="0">
      <selection activeCell="E14" sqref="E14"/>
    </sheetView>
  </sheetViews>
  <sheetFormatPr defaultColWidth="9.140625" defaultRowHeight="12.75"/>
  <cols>
    <col min="1" max="1" width="19.140625" style="48" bestFit="1" customWidth="1"/>
    <col min="2" max="2" width="4.42578125" style="48" customWidth="1"/>
    <col min="3" max="3" width="23.7109375" style="48" bestFit="1" customWidth="1"/>
    <col min="4" max="4" width="4.42578125" style="48" customWidth="1"/>
    <col min="5" max="5" width="21.42578125" style="48" bestFit="1" customWidth="1"/>
    <col min="6" max="6" width="4.42578125" style="48" customWidth="1"/>
    <col min="7" max="7" width="27" style="48" bestFit="1" customWidth="1"/>
    <col min="8" max="8" width="4.42578125" style="48" customWidth="1"/>
    <col min="9" max="9" width="58.42578125" style="48" bestFit="1" customWidth="1"/>
    <col min="10" max="10" width="4.42578125" style="48" customWidth="1"/>
    <col min="11" max="16384" width="9.140625" style="48"/>
  </cols>
  <sheetData>
    <row r="1" spans="1:11">
      <c r="A1" s="47" t="s">
        <v>165</v>
      </c>
      <c r="C1" s="46" t="s">
        <v>95</v>
      </c>
      <c r="E1" s="47" t="s">
        <v>166</v>
      </c>
      <c r="G1" s="47" t="s">
        <v>167</v>
      </c>
      <c r="I1" s="47" t="s">
        <v>168</v>
      </c>
      <c r="K1" s="52" t="s">
        <v>169</v>
      </c>
    </row>
    <row r="2" spans="1:11">
      <c r="A2" s="49" t="s">
        <v>116</v>
      </c>
      <c r="C2" s="50" t="s">
        <v>140</v>
      </c>
      <c r="E2" s="50" t="s">
        <v>155</v>
      </c>
      <c r="G2" s="50" t="s">
        <v>170</v>
      </c>
      <c r="I2" s="49" t="s">
        <v>126</v>
      </c>
      <c r="K2" s="53" t="s">
        <v>118</v>
      </c>
    </row>
    <row r="3" spans="1:11">
      <c r="A3" s="49" t="s">
        <v>127</v>
      </c>
      <c r="C3" s="50" t="s">
        <v>171</v>
      </c>
      <c r="E3" s="50" t="s">
        <v>139</v>
      </c>
      <c r="G3" s="50" t="s">
        <v>172</v>
      </c>
      <c r="I3" s="49" t="s">
        <v>173</v>
      </c>
      <c r="K3" s="53" t="s">
        <v>119</v>
      </c>
    </row>
    <row r="4" spans="1:11">
      <c r="A4" s="49" t="s">
        <v>174</v>
      </c>
      <c r="C4" s="50" t="s">
        <v>164</v>
      </c>
      <c r="E4" s="50" t="s">
        <v>154</v>
      </c>
      <c r="G4" s="50" t="s">
        <v>115</v>
      </c>
      <c r="I4" s="49" t="s">
        <v>175</v>
      </c>
    </row>
    <row r="5" spans="1:11">
      <c r="A5" s="49" t="s">
        <v>176</v>
      </c>
      <c r="E5" s="50" t="s">
        <v>156</v>
      </c>
      <c r="G5" s="50"/>
      <c r="I5" s="49" t="s">
        <v>177</v>
      </c>
    </row>
    <row r="6" spans="1:11">
      <c r="A6" s="49" t="s">
        <v>178</v>
      </c>
      <c r="E6" s="50" t="s">
        <v>157</v>
      </c>
      <c r="G6" s="50"/>
      <c r="I6" s="49" t="s">
        <v>123</v>
      </c>
    </row>
    <row r="7" spans="1:11">
      <c r="A7" s="49"/>
      <c r="E7" s="50" t="s">
        <v>158</v>
      </c>
      <c r="G7" s="50"/>
      <c r="I7" s="49" t="s">
        <v>179</v>
      </c>
    </row>
    <row r="8" spans="1:11">
      <c r="A8" s="49"/>
      <c r="I8" s="49" t="s">
        <v>180</v>
      </c>
    </row>
    <row r="9" spans="1:11">
      <c r="A9" s="49"/>
      <c r="E9" s="51"/>
      <c r="I9" s="49" t="s">
        <v>181</v>
      </c>
    </row>
    <row r="10" spans="1:11">
      <c r="A10" s="49"/>
      <c r="E10" s="51"/>
      <c r="I10" s="49" t="s">
        <v>122</v>
      </c>
    </row>
    <row r="11" spans="1:11" ht="12.75" customHeight="1">
      <c r="E11" s="51"/>
      <c r="I11" s="49" t="s">
        <v>182</v>
      </c>
    </row>
    <row r="12" spans="1:11">
      <c r="I12" s="49" t="s">
        <v>183</v>
      </c>
    </row>
    <row r="13" spans="1:11">
      <c r="I13" s="49" t="s">
        <v>184</v>
      </c>
    </row>
    <row r="14" spans="1:11">
      <c r="I14" s="49" t="s">
        <v>185</v>
      </c>
    </row>
    <row r="15" spans="1:11">
      <c r="I15" s="49" t="s">
        <v>186</v>
      </c>
    </row>
    <row r="16" spans="1:11">
      <c r="I16" s="49" t="s">
        <v>187</v>
      </c>
    </row>
    <row r="17" spans="9:9">
      <c r="I17" s="49" t="s">
        <v>188</v>
      </c>
    </row>
    <row r="18" spans="9:9">
      <c r="I18" s="49" t="s">
        <v>125</v>
      </c>
    </row>
    <row r="19" spans="9:9">
      <c r="I19" s="49" t="s">
        <v>189</v>
      </c>
    </row>
    <row r="20" spans="9:9">
      <c r="I20" s="49" t="s">
        <v>190</v>
      </c>
    </row>
    <row r="21" spans="9:9">
      <c r="I21" s="49" t="s">
        <v>191</v>
      </c>
    </row>
    <row r="22" spans="9:9">
      <c r="I22" s="49" t="s">
        <v>129</v>
      </c>
    </row>
    <row r="23" spans="9:9">
      <c r="I23" s="49" t="s">
        <v>192</v>
      </c>
    </row>
    <row r="24" spans="9:9">
      <c r="I24" s="49" t="s">
        <v>193</v>
      </c>
    </row>
    <row r="25" spans="9:9">
      <c r="I25" s="49" t="s">
        <v>130</v>
      </c>
    </row>
    <row r="26" spans="9:9">
      <c r="I26" s="49" t="s">
        <v>117</v>
      </c>
    </row>
    <row r="27" spans="9:9">
      <c r="I27" s="49" t="s">
        <v>194</v>
      </c>
    </row>
    <row r="28" spans="9:9">
      <c r="I28" s="49" t="s">
        <v>195</v>
      </c>
    </row>
    <row r="29" spans="9:9">
      <c r="I29" s="49" t="s">
        <v>121</v>
      </c>
    </row>
    <row r="30" spans="9:9">
      <c r="I30" s="49" t="s">
        <v>128</v>
      </c>
    </row>
    <row r="31" spans="9:9">
      <c r="I31" s="49" t="s">
        <v>196</v>
      </c>
    </row>
    <row r="32" spans="9:9">
      <c r="I32" s="49" t="s">
        <v>132</v>
      </c>
    </row>
    <row r="33" spans="9:9">
      <c r="I33" s="49" t="s">
        <v>197</v>
      </c>
    </row>
    <row r="34" spans="9:9">
      <c r="I34" s="49" t="s">
        <v>124</v>
      </c>
    </row>
    <row r="35" spans="9:9">
      <c r="I35" s="49" t="s">
        <v>198</v>
      </c>
    </row>
    <row r="36" spans="9:9">
      <c r="I36" s="49" t="s">
        <v>199</v>
      </c>
    </row>
    <row r="37" spans="9:9">
      <c r="I37" s="49" t="s">
        <v>131</v>
      </c>
    </row>
    <row r="38" spans="9:9">
      <c r="I38" s="49" t="s">
        <v>200</v>
      </c>
    </row>
  </sheetData>
  <sortState xmlns:xlrd2="http://schemas.microsoft.com/office/spreadsheetml/2017/richdata2" ref="I2:I38">
    <sortCondition ref="I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NP5375114</dc:creator>
  <cp:keywords/>
  <dc:description/>
  <cp:lastModifiedBy>ALUMNO - ELLIOT LEO GARAMENDI SARMIENTO</cp:lastModifiedBy>
  <cp:revision/>
  <dcterms:created xsi:type="dcterms:W3CDTF">2007-02-12T17:08:23Z</dcterms:created>
  <dcterms:modified xsi:type="dcterms:W3CDTF">2020-02-05T03:46:38Z</dcterms:modified>
  <cp:category/>
  <cp:contentStatus/>
</cp:coreProperties>
</file>