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liot\Desktop\"/>
    </mc:Choice>
  </mc:AlternateContent>
  <xr:revisionPtr revIDLastSave="0" documentId="13_ncr:1_{C78392AB-F754-4DDB-BA9F-52DE2ED3824D}" xr6:coauthVersionLast="44" xr6:coauthVersionMax="44" xr10:uidLastSave="{00000000-0000-0000-0000-000000000000}"/>
  <bookViews>
    <workbookView xWindow="-120" yWindow="-120" windowWidth="29040" windowHeight="15840" tabRatio="734" activeTab="9" xr2:uid="{00000000-000D-0000-FFFF-FFFF00000000}"/>
  </bookViews>
  <sheets>
    <sheet name="Historial de Revisiones" sheetId="18" r:id="rId1"/>
    <sheet name="Instructivo" sheetId="16" r:id="rId2"/>
    <sheet name="Inicio" sheetId="13" state="hidden" r:id="rId3"/>
    <sheet name="Seguimiento" sheetId="14" state="hidden" r:id="rId4"/>
    <sheet name="Cierre" sheetId="21" state="hidden" r:id="rId5"/>
    <sheet name="Configuraciones Tipo o Nuevas" sheetId="20" state="hidden" r:id="rId6"/>
    <sheet name="Desarrollos Departamentales" sheetId="25" state="hidden" r:id="rId7"/>
    <sheet name="Atención de Incidencias - DD" sheetId="28" state="hidden" r:id="rId8"/>
    <sheet name="Auditoria_Configuracion_Calidad" sheetId="17" state="hidden" r:id="rId9"/>
    <sheet name="Lista de chequeo" sheetId="30" r:id="rId10"/>
    <sheet name="Tablas" sheetId="22" r:id="rId11"/>
  </sheets>
  <externalReferences>
    <externalReference r:id="rId12"/>
    <externalReference r:id="rId13"/>
    <externalReference r:id="rId14"/>
  </externalReferences>
  <definedNames>
    <definedName name="_xlnm._FilterDatabase" localSheetId="4" hidden="1">Cierre!$B$12:$U$17</definedName>
    <definedName name="_xlnm._FilterDatabase" localSheetId="5" hidden="1">'Configuraciones Tipo o Nuevas'!$B$2:$T$47</definedName>
    <definedName name="_xlnm._FilterDatabase" localSheetId="2" hidden="1">Inicio!$B$9:$R$61</definedName>
    <definedName name="_xlnm._FilterDatabase" localSheetId="3" hidden="1">Seguimiento!$B$12:$S$78</definedName>
    <definedName name="Analista" localSheetId="0">#REF!</definedName>
    <definedName name="AreaPro">[3]Tablas!$G$5:$G$12</definedName>
    <definedName name="AreaProceso" localSheetId="0">#REF!</definedName>
    <definedName name="Artefacto" localSheetId="0">#REF!</definedName>
    <definedName name="Consultor" localSheetId="0">#REF!</definedName>
    <definedName name="Cumplidos" localSheetId="0">#REF!</definedName>
    <definedName name="Cumplimiento" localSheetId="0">#REF!</definedName>
    <definedName name="Estado_Harvest" localSheetId="0">#REF!</definedName>
    <definedName name="Fase" localSheetId="0">#REF!</definedName>
    <definedName name="LineaProduccion" localSheetId="0">#REF!</definedName>
    <definedName name="Obligatorios" localSheetId="0">#REF!</definedName>
    <definedName name="Procesos" localSheetId="0">#REF!</definedName>
    <definedName name="Realizacion" localSheetId="0">#REF!</definedName>
    <definedName name="Revisor">[3]Tablas!$G$18:$G$20</definedName>
    <definedName name="Rol" localSheetId="0">#REF!</definedName>
    <definedName name="TAB_TIP_ITERACION">[3]Tablas!$B$17:$B$22</definedName>
    <definedName name="TamanoOT" localSheetId="0">#REF!</definedName>
    <definedName name="TipoProy">Tablas!$G$2:$G$5</definedName>
    <definedName name="Tipos">Tablas!$F$2:$F$3</definedName>
    <definedName name="TiposCausa" localSheetId="5">[1]Instructivo!$B$38:$B$46</definedName>
    <definedName name="TiposCausa" localSheetId="0">[2]Instructivo!$B$38:$B$46</definedName>
    <definedName name="TipoServicio" localSheetId="0">#REF!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2" i="30" l="1"/>
  <c r="Y12" i="30"/>
  <c r="Z12" i="30"/>
  <c r="AA12" i="30"/>
  <c r="X13" i="30"/>
  <c r="Y13" i="30"/>
  <c r="Z13" i="30"/>
  <c r="AA13" i="30"/>
  <c r="X14" i="30"/>
  <c r="Y14" i="30"/>
  <c r="Z14" i="30"/>
  <c r="AA14" i="30"/>
  <c r="X15" i="30"/>
  <c r="Y15" i="30"/>
  <c r="Z15" i="30"/>
  <c r="AA15" i="30"/>
  <c r="X16" i="30"/>
  <c r="Y16" i="30"/>
  <c r="Z16" i="30"/>
  <c r="AA16" i="30"/>
  <c r="X17" i="30"/>
  <c r="Y17" i="30"/>
  <c r="Z17" i="30"/>
  <c r="AA17" i="30"/>
  <c r="X18" i="30"/>
  <c r="Y18" i="30"/>
  <c r="Z18" i="30"/>
  <c r="AA18" i="30"/>
  <c r="X19" i="30"/>
  <c r="Y19" i="30"/>
  <c r="Z19" i="30"/>
  <c r="AA19" i="30"/>
  <c r="X20" i="30"/>
  <c r="Y20" i="30"/>
  <c r="Z20" i="30"/>
  <c r="AA20" i="30"/>
  <c r="X21" i="30"/>
  <c r="Y21" i="30"/>
  <c r="Z21" i="30"/>
  <c r="AA21" i="30"/>
  <c r="X22" i="30"/>
  <c r="Y22" i="30"/>
  <c r="Z22" i="30"/>
  <c r="AA22" i="30"/>
  <c r="X23" i="30"/>
  <c r="Y23" i="30"/>
  <c r="Z23" i="30"/>
  <c r="AA23" i="30"/>
  <c r="X24" i="30"/>
  <c r="Y24" i="30"/>
  <c r="Z24" i="30"/>
  <c r="AA24" i="30"/>
  <c r="X25" i="30"/>
  <c r="Y25" i="30"/>
  <c r="Z25" i="30"/>
  <c r="AA25" i="30"/>
  <c r="X26" i="30"/>
  <c r="Y26" i="30"/>
  <c r="Z26" i="30"/>
  <c r="AA26" i="30"/>
  <c r="X27" i="30"/>
  <c r="Y27" i="30"/>
  <c r="Z27" i="30"/>
  <c r="AA27" i="30"/>
  <c r="X28" i="30"/>
  <c r="Y28" i="30"/>
  <c r="Z28" i="30"/>
  <c r="AA28" i="30"/>
  <c r="X29" i="30"/>
  <c r="Y29" i="30"/>
  <c r="Z29" i="30"/>
  <c r="AA29" i="30"/>
  <c r="X30" i="30"/>
  <c r="Y30" i="30"/>
  <c r="Z30" i="30"/>
  <c r="AA30" i="30"/>
  <c r="X31" i="30"/>
  <c r="Y31" i="30"/>
  <c r="Z31" i="30"/>
  <c r="AA31" i="30"/>
  <c r="X32" i="30"/>
  <c r="Y32" i="30"/>
  <c r="Z32" i="30"/>
  <c r="AA32" i="30"/>
  <c r="X33" i="30"/>
  <c r="Y33" i="30"/>
  <c r="Z33" i="30"/>
  <c r="AA33" i="30"/>
  <c r="X34" i="30"/>
  <c r="Y34" i="30"/>
  <c r="Z34" i="30"/>
  <c r="AA34" i="30"/>
  <c r="X35" i="30"/>
  <c r="Y35" i="30"/>
  <c r="Z35" i="30"/>
  <c r="AA35" i="30"/>
  <c r="AA11" i="30"/>
  <c r="Z11" i="30"/>
  <c r="T3" i="30" s="1"/>
  <c r="Y11" i="30"/>
  <c r="X11" i="30"/>
  <c r="R3" i="30" s="1"/>
  <c r="W12" i="30"/>
  <c r="W13" i="30"/>
  <c r="W14" i="30"/>
  <c r="W15" i="30"/>
  <c r="W16" i="30"/>
  <c r="W17" i="30"/>
  <c r="W18" i="30"/>
  <c r="W19" i="30"/>
  <c r="W20" i="30"/>
  <c r="W21" i="30"/>
  <c r="W22" i="30"/>
  <c r="W23" i="30"/>
  <c r="W24" i="30"/>
  <c r="W25" i="30"/>
  <c r="W26" i="30"/>
  <c r="W27" i="30"/>
  <c r="W28" i="30"/>
  <c r="W29" i="30"/>
  <c r="W30" i="30"/>
  <c r="W31" i="30"/>
  <c r="W32" i="30"/>
  <c r="W33" i="30"/>
  <c r="W34" i="30"/>
  <c r="W35" i="30"/>
  <c r="W11" i="30"/>
  <c r="W36" i="30"/>
  <c r="W37" i="30"/>
  <c r="W38" i="30"/>
  <c r="W39" i="30"/>
  <c r="W40" i="30"/>
  <c r="W41" i="30"/>
  <c r="W42" i="30"/>
  <c r="W43" i="30"/>
  <c r="W44" i="30"/>
  <c r="W45" i="30"/>
  <c r="W46" i="30"/>
  <c r="W47" i="30"/>
  <c r="W48" i="30"/>
  <c r="W49" i="30"/>
  <c r="W50" i="30"/>
  <c r="W51" i="30"/>
  <c r="W52" i="30"/>
  <c r="W53" i="30"/>
  <c r="W54" i="30"/>
  <c r="W55" i="30"/>
  <c r="W56" i="30"/>
  <c r="W57" i="30"/>
  <c r="W58" i="30"/>
  <c r="W59" i="30"/>
  <c r="W60" i="30"/>
  <c r="W61" i="30"/>
  <c r="W62" i="30"/>
  <c r="W63" i="30"/>
  <c r="W64"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5"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N17" i="30"/>
  <c r="N18" i="30"/>
  <c r="N19" i="30"/>
  <c r="N20" i="30"/>
  <c r="N21" i="30"/>
  <c r="N22" i="30"/>
  <c r="N23" i="30"/>
  <c r="N24" i="30"/>
  <c r="N25" i="30"/>
  <c r="N26" i="30"/>
  <c r="N27" i="30"/>
  <c r="N28" i="30"/>
  <c r="N29" i="30"/>
  <c r="N30" i="30"/>
  <c r="N31" i="30"/>
  <c r="N32" i="30"/>
  <c r="N33" i="30"/>
  <c r="N34" i="30"/>
  <c r="N35" i="30"/>
  <c r="K7" i="30"/>
  <c r="L7" i="30"/>
  <c r="M7" i="30"/>
  <c r="N7" i="30"/>
  <c r="J5" i="30"/>
  <c r="J4" i="30"/>
  <c r="J3" i="30"/>
  <c r="N16" i="30"/>
  <c r="Q5" i="30" l="1"/>
  <c r="S3" i="30"/>
  <c r="U3" i="30"/>
  <c r="T5" i="30"/>
  <c r="T4" i="30"/>
  <c r="T6" i="30" s="1"/>
  <c r="R5" i="30"/>
  <c r="R4" i="30"/>
  <c r="R6" i="30" s="1"/>
  <c r="Q4" i="30"/>
  <c r="Q3" i="30"/>
  <c r="U5" i="30"/>
  <c r="S5" i="30"/>
  <c r="U4" i="30"/>
  <c r="S4" i="30"/>
  <c r="J7" i="30"/>
  <c r="U7" i="30" l="1"/>
  <c r="S7" i="30"/>
  <c r="T7" i="30"/>
  <c r="R7" i="30"/>
  <c r="U6" i="30"/>
  <c r="Q6" i="30"/>
  <c r="Q7" i="30"/>
  <c r="S6" i="30"/>
  <c r="N12" i="30"/>
  <c r="N13" i="30"/>
  <c r="N14" i="30"/>
  <c r="N11" i="30"/>
  <c r="K6" i="30" l="1"/>
  <c r="M6" i="30"/>
  <c r="L6" i="30"/>
  <c r="N6" i="30"/>
  <c r="J6" i="30"/>
  <c r="P52" i="28"/>
  <c r="Q52" i="28"/>
  <c r="P53" i="28"/>
  <c r="Q53" i="28"/>
  <c r="P54" i="28"/>
  <c r="Q54" i="28"/>
  <c r="P55" i="28"/>
  <c r="Q55" i="28"/>
  <c r="P56" i="28"/>
  <c r="Q56" i="28"/>
  <c r="P57" i="28"/>
  <c r="Q57" i="28"/>
  <c r="P58" i="28"/>
  <c r="Q58" i="28"/>
  <c r="P59" i="28"/>
  <c r="Q59" i="28"/>
  <c r="P60" i="28"/>
  <c r="Q60" i="28"/>
  <c r="P61" i="28"/>
  <c r="Q61" i="28"/>
  <c r="P62" i="28"/>
  <c r="Q62" i="28"/>
  <c r="Q51" i="28"/>
  <c r="P51" i="28"/>
  <c r="P34" i="28"/>
  <c r="Q34" i="28"/>
  <c r="P35" i="28"/>
  <c r="Q35" i="28"/>
  <c r="P36" i="28"/>
  <c r="Q36" i="28"/>
  <c r="P37" i="28"/>
  <c r="Q37" i="28"/>
  <c r="P38" i="28"/>
  <c r="Q38" i="28"/>
  <c r="P39" i="28"/>
  <c r="Q39" i="28"/>
  <c r="P40" i="28"/>
  <c r="Q40" i="28"/>
  <c r="P41" i="28"/>
  <c r="Q41" i="28"/>
  <c r="P42" i="28"/>
  <c r="Q42" i="28"/>
  <c r="P43" i="28"/>
  <c r="Q43" i="28"/>
  <c r="P44" i="28"/>
  <c r="Q44" i="28"/>
  <c r="P45" i="28"/>
  <c r="Q45" i="28"/>
  <c r="P46" i="28"/>
  <c r="Q46" i="28"/>
  <c r="Q33" i="28"/>
  <c r="P33" i="28"/>
  <c r="P18" i="28"/>
  <c r="Q18" i="28"/>
  <c r="P19" i="28"/>
  <c r="Q19" i="28"/>
  <c r="P20" i="28"/>
  <c r="Q20" i="28"/>
  <c r="P21" i="28"/>
  <c r="Q21" i="28"/>
  <c r="P22" i="28"/>
  <c r="Q22" i="28"/>
  <c r="P23" i="28"/>
  <c r="Q23" i="28"/>
  <c r="P24" i="28"/>
  <c r="Q24" i="28"/>
  <c r="P25" i="28"/>
  <c r="Q25" i="28"/>
  <c r="P26" i="28"/>
  <c r="Q26" i="28"/>
  <c r="P27" i="28"/>
  <c r="Q27" i="28"/>
  <c r="P28" i="28"/>
  <c r="Q28" i="28"/>
  <c r="P29" i="28"/>
  <c r="Q29" i="28"/>
  <c r="P30" i="28"/>
  <c r="Q30" i="28"/>
  <c r="Q17" i="28"/>
  <c r="P17" i="28"/>
  <c r="K52" i="28"/>
  <c r="L52" i="28"/>
  <c r="K53" i="28"/>
  <c r="L53" i="28"/>
  <c r="K54" i="28"/>
  <c r="L54" i="28"/>
  <c r="K55" i="28"/>
  <c r="L55" i="28"/>
  <c r="K56" i="28"/>
  <c r="L56" i="28"/>
  <c r="K57" i="28"/>
  <c r="L57" i="28"/>
  <c r="K58" i="28"/>
  <c r="L58" i="28"/>
  <c r="K59" i="28"/>
  <c r="L59" i="28"/>
  <c r="K60" i="28"/>
  <c r="L60" i="28"/>
  <c r="K61" i="28"/>
  <c r="L61" i="28"/>
  <c r="K62" i="28"/>
  <c r="L62" i="28"/>
  <c r="L51" i="28"/>
  <c r="K51" i="28"/>
  <c r="K34" i="28"/>
  <c r="L34" i="28"/>
  <c r="K35" i="28"/>
  <c r="L35" i="28"/>
  <c r="K36" i="28"/>
  <c r="L36" i="28"/>
  <c r="K37" i="28"/>
  <c r="L37" i="28"/>
  <c r="K38" i="28"/>
  <c r="L38" i="28"/>
  <c r="K39" i="28"/>
  <c r="L39" i="28"/>
  <c r="K40" i="28"/>
  <c r="L40" i="28"/>
  <c r="K41" i="28"/>
  <c r="L41" i="28"/>
  <c r="K42" i="28"/>
  <c r="L42" i="28"/>
  <c r="K43" i="28"/>
  <c r="L43" i="28"/>
  <c r="K44" i="28"/>
  <c r="L44" i="28"/>
  <c r="K45" i="28"/>
  <c r="L45" i="28"/>
  <c r="K46" i="28"/>
  <c r="L46" i="28"/>
  <c r="L33" i="28"/>
  <c r="K33" i="28"/>
  <c r="K18" i="28"/>
  <c r="L18" i="28"/>
  <c r="K19" i="28"/>
  <c r="L19" i="28"/>
  <c r="K20" i="28"/>
  <c r="L20" i="28"/>
  <c r="K21" i="28"/>
  <c r="L21" i="28"/>
  <c r="K22" i="28"/>
  <c r="L22" i="28"/>
  <c r="K23" i="28"/>
  <c r="L23" i="28"/>
  <c r="K24" i="28"/>
  <c r="L24" i="28"/>
  <c r="K25" i="28"/>
  <c r="L25" i="28"/>
  <c r="K26" i="28"/>
  <c r="L26" i="28"/>
  <c r="K27" i="28"/>
  <c r="L27" i="28"/>
  <c r="K28" i="28"/>
  <c r="L28" i="28"/>
  <c r="K29" i="28"/>
  <c r="L29" i="28"/>
  <c r="K30" i="28"/>
  <c r="L30" i="28"/>
  <c r="L17" i="28"/>
  <c r="K17" i="28"/>
  <c r="E52" i="28"/>
  <c r="F52" i="28"/>
  <c r="E53" i="28"/>
  <c r="F53" i="28"/>
  <c r="E54" i="28"/>
  <c r="F54" i="28"/>
  <c r="E55" i="28"/>
  <c r="F55" i="28"/>
  <c r="E56" i="28"/>
  <c r="F56" i="28"/>
  <c r="E57" i="28"/>
  <c r="F57" i="28"/>
  <c r="E58" i="28"/>
  <c r="F58" i="28"/>
  <c r="E59" i="28"/>
  <c r="F59" i="28"/>
  <c r="E60" i="28"/>
  <c r="F60" i="28"/>
  <c r="E61" i="28"/>
  <c r="F61" i="28"/>
  <c r="E62" i="28"/>
  <c r="F62" i="28"/>
  <c r="F51" i="28"/>
  <c r="E51" i="28"/>
  <c r="E34" i="28"/>
  <c r="F34" i="28"/>
  <c r="E35" i="28"/>
  <c r="F35" i="28"/>
  <c r="E36" i="28"/>
  <c r="F36" i="28"/>
  <c r="E37" i="28"/>
  <c r="F37" i="28"/>
  <c r="E38" i="28"/>
  <c r="F38" i="28"/>
  <c r="E39" i="28"/>
  <c r="F39" i="28"/>
  <c r="E40" i="28"/>
  <c r="F40" i="28"/>
  <c r="E41" i="28"/>
  <c r="F41" i="28"/>
  <c r="E42" i="28"/>
  <c r="F42" i="28"/>
  <c r="E43" i="28"/>
  <c r="F43" i="28"/>
  <c r="E44" i="28"/>
  <c r="F44" i="28"/>
  <c r="E45" i="28"/>
  <c r="F45" i="28"/>
  <c r="E46" i="28"/>
  <c r="F46" i="28"/>
  <c r="F33" i="28"/>
  <c r="E33" i="28"/>
  <c r="E18" i="28"/>
  <c r="F18" i="28"/>
  <c r="E19" i="28"/>
  <c r="F19" i="28"/>
  <c r="E20" i="28"/>
  <c r="F20" i="28"/>
  <c r="E21" i="28"/>
  <c r="F21" i="28"/>
  <c r="E22" i="28"/>
  <c r="F22" i="28"/>
  <c r="E23" i="28"/>
  <c r="F23" i="28"/>
  <c r="E24" i="28"/>
  <c r="F24" i="28"/>
  <c r="E25" i="28"/>
  <c r="F25" i="28"/>
  <c r="E26" i="28"/>
  <c r="F26" i="28"/>
  <c r="E27" i="28"/>
  <c r="F27" i="28"/>
  <c r="E28" i="28"/>
  <c r="F28" i="28"/>
  <c r="E29" i="28"/>
  <c r="F29" i="28"/>
  <c r="E30" i="28"/>
  <c r="F30" i="28"/>
  <c r="F17" i="28"/>
  <c r="E17" i="28"/>
  <c r="Q59" i="25"/>
  <c r="R59" i="25"/>
  <c r="Q60" i="25"/>
  <c r="R60" i="25"/>
  <c r="Q61" i="25"/>
  <c r="R61" i="25"/>
  <c r="Q62" i="25"/>
  <c r="R62" i="25"/>
  <c r="Q63" i="25"/>
  <c r="R63" i="25"/>
  <c r="Q64" i="25"/>
  <c r="R64" i="25"/>
  <c r="Q65" i="25"/>
  <c r="R65" i="25"/>
  <c r="Q66" i="25"/>
  <c r="R66" i="25"/>
  <c r="Q67" i="25"/>
  <c r="R67" i="25"/>
  <c r="R58" i="25"/>
  <c r="Q58" i="25"/>
  <c r="Q45" i="25"/>
  <c r="R45" i="25"/>
  <c r="Q46" i="25"/>
  <c r="R46" i="25"/>
  <c r="Q47" i="25"/>
  <c r="R47" i="25"/>
  <c r="Q48" i="25"/>
  <c r="R48" i="25"/>
  <c r="Q49" i="25"/>
  <c r="R49" i="25"/>
  <c r="Q50" i="25"/>
  <c r="R50" i="25"/>
  <c r="Q51" i="25"/>
  <c r="R51" i="25"/>
  <c r="Q52" i="25"/>
  <c r="R52" i="25"/>
  <c r="Q53" i="25"/>
  <c r="R53" i="25"/>
  <c r="R44" i="25"/>
  <c r="Q44" i="25"/>
  <c r="Q34" i="25"/>
  <c r="R34" i="25"/>
  <c r="Q35" i="25"/>
  <c r="R35" i="25"/>
  <c r="Q36" i="25"/>
  <c r="R36" i="25"/>
  <c r="Q37" i="25"/>
  <c r="R37" i="25"/>
  <c r="Q38" i="25"/>
  <c r="R38" i="25"/>
  <c r="Q39" i="25"/>
  <c r="R39" i="25"/>
  <c r="Q40" i="25"/>
  <c r="R40" i="25"/>
  <c r="Q33" i="25"/>
  <c r="R33" i="25"/>
  <c r="Q19" i="25"/>
  <c r="R19" i="25"/>
  <c r="Q20" i="25"/>
  <c r="R20" i="25"/>
  <c r="Q21" i="25"/>
  <c r="R21" i="25"/>
  <c r="Q22" i="25"/>
  <c r="R22" i="25"/>
  <c r="Q23" i="25"/>
  <c r="R23" i="25"/>
  <c r="Q24" i="25"/>
  <c r="R24" i="25"/>
  <c r="Q25" i="25"/>
  <c r="R25" i="25"/>
  <c r="Q26" i="25"/>
  <c r="R26" i="25"/>
  <c r="Q27" i="25"/>
  <c r="R27" i="25"/>
  <c r="Q28" i="25"/>
  <c r="R28" i="25"/>
  <c r="Q29" i="25"/>
  <c r="R29" i="25"/>
  <c r="R18" i="25"/>
  <c r="Q18" i="25"/>
  <c r="K59" i="25"/>
  <c r="L59" i="25"/>
  <c r="K60" i="25"/>
  <c r="L60" i="25"/>
  <c r="K61" i="25"/>
  <c r="L61" i="25"/>
  <c r="K62" i="25"/>
  <c r="L62" i="25"/>
  <c r="K63" i="25"/>
  <c r="L63" i="25"/>
  <c r="K64" i="25"/>
  <c r="L64" i="25"/>
  <c r="K65" i="25"/>
  <c r="L65" i="25"/>
  <c r="K66" i="25"/>
  <c r="L66" i="25"/>
  <c r="K67" i="25"/>
  <c r="L67" i="25"/>
  <c r="L58" i="25"/>
  <c r="K58" i="25"/>
  <c r="K45" i="25"/>
  <c r="L45" i="25"/>
  <c r="K46" i="25"/>
  <c r="L46" i="25"/>
  <c r="K47" i="25"/>
  <c r="L47" i="25"/>
  <c r="K48" i="25"/>
  <c r="L48" i="25"/>
  <c r="K49" i="25"/>
  <c r="L49" i="25"/>
  <c r="K50" i="25"/>
  <c r="L50" i="25"/>
  <c r="K51" i="25"/>
  <c r="L51" i="25"/>
  <c r="K52" i="25"/>
  <c r="L52" i="25"/>
  <c r="K53" i="25"/>
  <c r="L53" i="25"/>
  <c r="L44" i="25"/>
  <c r="K44" i="25"/>
  <c r="K34" i="25"/>
  <c r="L34" i="25"/>
  <c r="K35" i="25"/>
  <c r="L35" i="25"/>
  <c r="K36" i="25"/>
  <c r="L36" i="25"/>
  <c r="K37" i="25"/>
  <c r="L37" i="25"/>
  <c r="K38" i="25"/>
  <c r="L38" i="25"/>
  <c r="K39" i="25"/>
  <c r="L39" i="25"/>
  <c r="K40" i="25"/>
  <c r="L40" i="25"/>
  <c r="L33" i="25"/>
  <c r="K33" i="25"/>
  <c r="K19" i="25"/>
  <c r="L19" i="25"/>
  <c r="K20" i="25"/>
  <c r="L20" i="25"/>
  <c r="K21" i="25"/>
  <c r="L21" i="25"/>
  <c r="K22" i="25"/>
  <c r="L22" i="25"/>
  <c r="K23" i="25"/>
  <c r="L23" i="25"/>
  <c r="K24" i="25"/>
  <c r="L24" i="25"/>
  <c r="K25" i="25"/>
  <c r="L25" i="25"/>
  <c r="K26" i="25"/>
  <c r="L26" i="25"/>
  <c r="K27" i="25"/>
  <c r="L27" i="25"/>
  <c r="K28" i="25"/>
  <c r="L28" i="25"/>
  <c r="K29" i="25"/>
  <c r="L29" i="25"/>
  <c r="L18" i="25"/>
  <c r="K18" i="25"/>
  <c r="E59" i="25"/>
  <c r="F59" i="25"/>
  <c r="E60" i="25"/>
  <c r="F60" i="25"/>
  <c r="E61" i="25"/>
  <c r="F61" i="25"/>
  <c r="E62" i="25"/>
  <c r="F62" i="25"/>
  <c r="E63" i="25"/>
  <c r="F63" i="25"/>
  <c r="E64" i="25"/>
  <c r="F64" i="25"/>
  <c r="E65" i="25"/>
  <c r="F65" i="25"/>
  <c r="E66" i="25"/>
  <c r="F66" i="25"/>
  <c r="E67" i="25"/>
  <c r="F67" i="25"/>
  <c r="F58" i="25"/>
  <c r="E58" i="25"/>
  <c r="E57" i="25"/>
  <c r="F57" i="25"/>
  <c r="F56" i="25"/>
  <c r="E56" i="25"/>
  <c r="E45" i="25"/>
  <c r="F45" i="25"/>
  <c r="E46" i="25"/>
  <c r="F46" i="25"/>
  <c r="E47" i="25"/>
  <c r="F47" i="25"/>
  <c r="E48" i="25"/>
  <c r="F48" i="25"/>
  <c r="E49" i="25"/>
  <c r="F49" i="25"/>
  <c r="E50" i="25"/>
  <c r="F50" i="25"/>
  <c r="E51" i="25"/>
  <c r="F51" i="25"/>
  <c r="E52" i="25"/>
  <c r="F52" i="25"/>
  <c r="E53" i="25"/>
  <c r="F53" i="25"/>
  <c r="F44" i="25"/>
  <c r="E44" i="25"/>
  <c r="E43" i="25"/>
  <c r="F43" i="25"/>
  <c r="F42" i="25"/>
  <c r="E42" i="25"/>
  <c r="E34" i="25"/>
  <c r="F34" i="25"/>
  <c r="E35" i="25"/>
  <c r="F35" i="25"/>
  <c r="E36" i="25"/>
  <c r="F36" i="25"/>
  <c r="E37" i="25"/>
  <c r="F37" i="25"/>
  <c r="E38" i="25"/>
  <c r="F38" i="25"/>
  <c r="E39" i="25"/>
  <c r="F39" i="25"/>
  <c r="E40" i="25"/>
  <c r="F40" i="25"/>
  <c r="F33" i="25"/>
  <c r="E33" i="25"/>
  <c r="E32" i="25"/>
  <c r="F32" i="25"/>
  <c r="F31" i="25"/>
  <c r="E31" i="25"/>
  <c r="E19" i="25"/>
  <c r="F19" i="25"/>
  <c r="E20" i="25"/>
  <c r="F20" i="25"/>
  <c r="E21" i="25"/>
  <c r="F21" i="25"/>
  <c r="E22" i="25"/>
  <c r="F22" i="25"/>
  <c r="E23" i="25"/>
  <c r="F23" i="25"/>
  <c r="E24" i="25"/>
  <c r="F24" i="25"/>
  <c r="E25" i="25"/>
  <c r="F25" i="25"/>
  <c r="E26" i="25"/>
  <c r="F26" i="25"/>
  <c r="E27" i="25"/>
  <c r="F27" i="25"/>
  <c r="E28" i="25"/>
  <c r="F28" i="25"/>
  <c r="E29" i="25"/>
  <c r="F29" i="25"/>
  <c r="F18" i="25"/>
  <c r="E18" i="25"/>
  <c r="E17" i="25"/>
  <c r="F17" i="25"/>
  <c r="F16" i="25"/>
  <c r="E16" i="25"/>
  <c r="P35" i="20"/>
  <c r="Q35" i="20"/>
  <c r="P36" i="20"/>
  <c r="Q36" i="20"/>
  <c r="P37" i="20"/>
  <c r="Q37" i="20"/>
  <c r="P38" i="20"/>
  <c r="Q38" i="20"/>
  <c r="P39" i="20"/>
  <c r="Q39" i="20"/>
  <c r="P40" i="20"/>
  <c r="Q40" i="20"/>
  <c r="P41" i="20"/>
  <c r="Q41" i="20"/>
  <c r="P42" i="20"/>
  <c r="Q42" i="20"/>
  <c r="P43" i="20"/>
  <c r="Q43" i="20"/>
  <c r="P44" i="20"/>
  <c r="Q44" i="20"/>
  <c r="P45" i="20"/>
  <c r="Q45" i="20"/>
  <c r="P46" i="20"/>
  <c r="Q46" i="20"/>
  <c r="P47" i="20"/>
  <c r="Q47" i="20"/>
  <c r="Q34" i="20"/>
  <c r="P34" i="20"/>
  <c r="Q33" i="20"/>
  <c r="P33" i="20"/>
  <c r="P18" i="20"/>
  <c r="Q18" i="20"/>
  <c r="P19" i="20"/>
  <c r="Q19" i="20"/>
  <c r="P20" i="20"/>
  <c r="Q20" i="20"/>
  <c r="P21" i="20"/>
  <c r="Q21" i="20"/>
  <c r="P22" i="20"/>
  <c r="Q22" i="20"/>
  <c r="P23" i="20"/>
  <c r="Q23" i="20"/>
  <c r="P24" i="20"/>
  <c r="Q24" i="20"/>
  <c r="P25" i="20"/>
  <c r="Q25" i="20"/>
  <c r="P26" i="20"/>
  <c r="Q26" i="20"/>
  <c r="P27" i="20"/>
  <c r="Q27" i="20"/>
  <c r="P28" i="20"/>
  <c r="Q28" i="20"/>
  <c r="P29" i="20"/>
  <c r="Q29" i="20"/>
  <c r="P30" i="20"/>
  <c r="Q30" i="20"/>
  <c r="Q17" i="20"/>
  <c r="P17" i="20"/>
  <c r="Q16" i="20"/>
  <c r="P16" i="20"/>
  <c r="K35" i="20"/>
  <c r="L35" i="20"/>
  <c r="K36" i="20"/>
  <c r="L36" i="20"/>
  <c r="K37" i="20"/>
  <c r="L37" i="20"/>
  <c r="K38" i="20"/>
  <c r="L38" i="20"/>
  <c r="K39" i="20"/>
  <c r="L39" i="20"/>
  <c r="K40" i="20"/>
  <c r="L40" i="20"/>
  <c r="K41" i="20"/>
  <c r="L41" i="20"/>
  <c r="K42" i="20"/>
  <c r="L42" i="20"/>
  <c r="K43" i="20"/>
  <c r="L43" i="20"/>
  <c r="K44" i="20"/>
  <c r="L44" i="20"/>
  <c r="K45" i="20"/>
  <c r="L45" i="20"/>
  <c r="K46" i="20"/>
  <c r="L46" i="20"/>
  <c r="K47" i="20"/>
  <c r="L47" i="20"/>
  <c r="L34" i="20"/>
  <c r="K34" i="20"/>
  <c r="L33" i="20"/>
  <c r="K33" i="20"/>
  <c r="K18" i="20"/>
  <c r="L18" i="20"/>
  <c r="K19" i="20"/>
  <c r="L19" i="20"/>
  <c r="K20" i="20"/>
  <c r="L20" i="20"/>
  <c r="K21" i="20"/>
  <c r="L21" i="20"/>
  <c r="K22" i="20"/>
  <c r="L22" i="20"/>
  <c r="K23" i="20"/>
  <c r="L23" i="20"/>
  <c r="K24" i="20"/>
  <c r="L24" i="20"/>
  <c r="K25" i="20"/>
  <c r="L25" i="20"/>
  <c r="K26" i="20"/>
  <c r="L26" i="20"/>
  <c r="K27" i="20"/>
  <c r="L27" i="20"/>
  <c r="K28" i="20"/>
  <c r="L28" i="20"/>
  <c r="K29" i="20"/>
  <c r="L29" i="20"/>
  <c r="K30" i="20"/>
  <c r="L30" i="20"/>
  <c r="L17" i="20"/>
  <c r="K17" i="20"/>
  <c r="L16" i="20"/>
  <c r="K16" i="20"/>
  <c r="E35" i="20"/>
  <c r="F35" i="20"/>
  <c r="E36" i="20"/>
  <c r="F36" i="20"/>
  <c r="E37" i="20"/>
  <c r="F37" i="20"/>
  <c r="E38" i="20"/>
  <c r="F38" i="20"/>
  <c r="E39" i="20"/>
  <c r="F39" i="20"/>
  <c r="E40" i="20"/>
  <c r="F40" i="20"/>
  <c r="E41" i="20"/>
  <c r="F41" i="20"/>
  <c r="E42" i="20"/>
  <c r="F42" i="20"/>
  <c r="E43" i="20"/>
  <c r="F43" i="20"/>
  <c r="E44" i="20"/>
  <c r="F44" i="20"/>
  <c r="E45" i="20"/>
  <c r="F45" i="20"/>
  <c r="E46" i="20"/>
  <c r="F46" i="20"/>
  <c r="E47" i="20"/>
  <c r="F47" i="20"/>
  <c r="F34" i="20"/>
  <c r="E34" i="20"/>
  <c r="F33" i="20"/>
  <c r="E33" i="20"/>
  <c r="E18" i="20"/>
  <c r="F18" i="20"/>
  <c r="E19" i="20"/>
  <c r="F19" i="20"/>
  <c r="E20" i="20"/>
  <c r="F20" i="20"/>
  <c r="E21" i="20"/>
  <c r="F21" i="20"/>
  <c r="E22" i="20"/>
  <c r="F22" i="20"/>
  <c r="E23" i="20"/>
  <c r="F23" i="20"/>
  <c r="E24" i="20"/>
  <c r="F24" i="20"/>
  <c r="E25" i="20"/>
  <c r="F25" i="20"/>
  <c r="E26" i="20"/>
  <c r="F26" i="20"/>
  <c r="E27" i="20"/>
  <c r="F27" i="20"/>
  <c r="E28" i="20"/>
  <c r="F28" i="20"/>
  <c r="E29" i="20"/>
  <c r="F29" i="20"/>
  <c r="E30" i="20"/>
  <c r="F30" i="20"/>
  <c r="F17" i="20"/>
  <c r="E17" i="20"/>
  <c r="F16" i="20"/>
  <c r="E16" i="20"/>
  <c r="Q17" i="21"/>
  <c r="R17" i="21"/>
  <c r="R16" i="21"/>
  <c r="Q16" i="21"/>
  <c r="K17" i="21"/>
  <c r="L17" i="21"/>
  <c r="L16" i="21"/>
  <c r="K16" i="21"/>
  <c r="E17" i="21"/>
  <c r="F17" i="21"/>
  <c r="F16" i="21"/>
  <c r="E16" i="21"/>
  <c r="O48" i="14"/>
  <c r="P48" i="14"/>
  <c r="O49" i="14"/>
  <c r="P49" i="14"/>
  <c r="O50" i="14"/>
  <c r="P50" i="14"/>
  <c r="O51" i="14"/>
  <c r="P51" i="14"/>
  <c r="O52" i="14"/>
  <c r="P52" i="14"/>
  <c r="O53" i="14"/>
  <c r="P53" i="14"/>
  <c r="O54" i="14"/>
  <c r="P54" i="14"/>
  <c r="O55" i="14"/>
  <c r="P55" i="14"/>
  <c r="O56" i="14"/>
  <c r="P56" i="14"/>
  <c r="O57" i="14"/>
  <c r="P57" i="14"/>
  <c r="O58" i="14"/>
  <c r="P58" i="14"/>
  <c r="O59" i="14"/>
  <c r="P59" i="14"/>
  <c r="O60" i="14"/>
  <c r="P60" i="14"/>
  <c r="O61" i="14"/>
  <c r="P61" i="14"/>
  <c r="O62" i="14"/>
  <c r="P62" i="14"/>
  <c r="O63" i="14"/>
  <c r="P63" i="14"/>
  <c r="O64" i="14"/>
  <c r="P64" i="14"/>
  <c r="O65" i="14"/>
  <c r="P65" i="14"/>
  <c r="O66" i="14"/>
  <c r="P66" i="14"/>
  <c r="O67" i="14"/>
  <c r="P67" i="14"/>
  <c r="O68" i="14"/>
  <c r="P68" i="14"/>
  <c r="O69" i="14"/>
  <c r="P69" i="14"/>
  <c r="O70" i="14"/>
  <c r="P70" i="14"/>
  <c r="O71" i="14"/>
  <c r="P71" i="14"/>
  <c r="O72" i="14"/>
  <c r="P72" i="14"/>
  <c r="O73" i="14"/>
  <c r="P73" i="14"/>
  <c r="O74" i="14"/>
  <c r="P74" i="14"/>
  <c r="O75" i="14"/>
  <c r="P75" i="14"/>
  <c r="O76" i="14"/>
  <c r="P76" i="14"/>
  <c r="O77" i="14"/>
  <c r="P77" i="14"/>
  <c r="O78" i="14"/>
  <c r="P78" i="14"/>
  <c r="P47" i="14"/>
  <c r="O47" i="14"/>
  <c r="O46" i="14"/>
  <c r="P46" i="14"/>
  <c r="P45" i="14"/>
  <c r="O45" i="14"/>
  <c r="O18" i="14"/>
  <c r="P18" i="14"/>
  <c r="O19" i="14"/>
  <c r="P19" i="14"/>
  <c r="O20" i="14"/>
  <c r="P20" i="14"/>
  <c r="O21" i="14"/>
  <c r="P21" i="14"/>
  <c r="O22" i="14"/>
  <c r="P22" i="14"/>
  <c r="O23" i="14"/>
  <c r="P23" i="14"/>
  <c r="O24" i="14"/>
  <c r="P24" i="14"/>
  <c r="O25" i="14"/>
  <c r="P25" i="14"/>
  <c r="O26" i="14"/>
  <c r="P26" i="14"/>
  <c r="O27" i="14"/>
  <c r="P27" i="14"/>
  <c r="O28" i="14"/>
  <c r="P28" i="14"/>
  <c r="O29" i="14"/>
  <c r="P29" i="14"/>
  <c r="O30" i="14"/>
  <c r="P30" i="14"/>
  <c r="O31" i="14"/>
  <c r="P31" i="14"/>
  <c r="O32" i="14"/>
  <c r="P32" i="14"/>
  <c r="O33" i="14"/>
  <c r="P33" i="14"/>
  <c r="O34" i="14"/>
  <c r="P34" i="14"/>
  <c r="O35" i="14"/>
  <c r="P35" i="14"/>
  <c r="O36" i="14"/>
  <c r="P36" i="14"/>
  <c r="O37" i="14"/>
  <c r="P37" i="14"/>
  <c r="O38" i="14"/>
  <c r="P38" i="14"/>
  <c r="O39" i="14"/>
  <c r="P39" i="14"/>
  <c r="O40" i="14"/>
  <c r="P40" i="14"/>
  <c r="O41" i="14"/>
  <c r="P41" i="14"/>
  <c r="O42" i="14"/>
  <c r="P42" i="14"/>
  <c r="O43" i="14"/>
  <c r="P43" i="14"/>
  <c r="P17" i="14"/>
  <c r="O17" i="14"/>
  <c r="O16" i="14"/>
  <c r="P16" i="14"/>
  <c r="P15" i="14"/>
  <c r="Q10" i="14" s="1"/>
  <c r="I8" i="17" s="1"/>
  <c r="O15" i="14"/>
  <c r="J48" i="14"/>
  <c r="K48" i="14"/>
  <c r="J49" i="14"/>
  <c r="K49" i="14"/>
  <c r="J50" i="14"/>
  <c r="K50" i="14"/>
  <c r="J51" i="14"/>
  <c r="K51" i="14"/>
  <c r="J52" i="14"/>
  <c r="K52" i="14"/>
  <c r="J53" i="14"/>
  <c r="K53" i="14"/>
  <c r="J54" i="14"/>
  <c r="K54" i="14"/>
  <c r="J55" i="14"/>
  <c r="K55" i="14"/>
  <c r="J56" i="14"/>
  <c r="K56" i="14"/>
  <c r="J57" i="14"/>
  <c r="K57" i="14"/>
  <c r="J58" i="14"/>
  <c r="K58" i="14"/>
  <c r="J59" i="14"/>
  <c r="K59" i="14"/>
  <c r="J60" i="14"/>
  <c r="K60" i="14"/>
  <c r="J61" i="14"/>
  <c r="K61" i="14"/>
  <c r="J62" i="14"/>
  <c r="K62" i="14"/>
  <c r="J63" i="14"/>
  <c r="K63" i="14"/>
  <c r="J64" i="14"/>
  <c r="K64" i="14"/>
  <c r="J65" i="14"/>
  <c r="K65" i="14"/>
  <c r="J66" i="14"/>
  <c r="K66" i="14"/>
  <c r="J67" i="14"/>
  <c r="K67" i="14"/>
  <c r="J68" i="14"/>
  <c r="K68" i="14"/>
  <c r="J69" i="14"/>
  <c r="K69" i="14"/>
  <c r="J70" i="14"/>
  <c r="K70" i="14"/>
  <c r="J71" i="14"/>
  <c r="K71" i="14"/>
  <c r="J72" i="14"/>
  <c r="K72" i="14"/>
  <c r="J73" i="14"/>
  <c r="K73" i="14"/>
  <c r="J74" i="14"/>
  <c r="K74" i="14"/>
  <c r="J75" i="14"/>
  <c r="K75" i="14"/>
  <c r="J76" i="14"/>
  <c r="K76" i="14"/>
  <c r="J77" i="14"/>
  <c r="K77" i="14"/>
  <c r="J78" i="14"/>
  <c r="K78" i="14"/>
  <c r="K47" i="14"/>
  <c r="J47" i="14"/>
  <c r="J46" i="14"/>
  <c r="K46" i="14"/>
  <c r="K45" i="14"/>
  <c r="J45" i="14"/>
  <c r="J18" i="14"/>
  <c r="K18" i="14"/>
  <c r="J19" i="14"/>
  <c r="K19" i="14"/>
  <c r="J20" i="14"/>
  <c r="K20" i="14"/>
  <c r="J21" i="14"/>
  <c r="K21" i="14"/>
  <c r="J22" i="14"/>
  <c r="K22" i="14"/>
  <c r="J23" i="14"/>
  <c r="K23" i="14"/>
  <c r="J24" i="14"/>
  <c r="K24" i="14"/>
  <c r="J25" i="14"/>
  <c r="K25" i="14"/>
  <c r="J26" i="14"/>
  <c r="K26" i="14"/>
  <c r="J27" i="14"/>
  <c r="K27" i="14"/>
  <c r="J28" i="14"/>
  <c r="K28" i="14"/>
  <c r="J29" i="14"/>
  <c r="K29" i="14"/>
  <c r="J30" i="14"/>
  <c r="K30" i="14"/>
  <c r="J31" i="14"/>
  <c r="K31" i="14"/>
  <c r="J32" i="14"/>
  <c r="K32" i="14"/>
  <c r="J33" i="14"/>
  <c r="K33" i="14"/>
  <c r="J34" i="14"/>
  <c r="K34" i="14"/>
  <c r="J35" i="14"/>
  <c r="K35" i="14"/>
  <c r="J36" i="14"/>
  <c r="K36" i="14"/>
  <c r="J37" i="14"/>
  <c r="K37" i="14"/>
  <c r="J38" i="14"/>
  <c r="K38" i="14"/>
  <c r="J39" i="14"/>
  <c r="K39" i="14"/>
  <c r="J40" i="14"/>
  <c r="K40" i="14"/>
  <c r="J41" i="14"/>
  <c r="K41" i="14"/>
  <c r="J42" i="14"/>
  <c r="K42" i="14"/>
  <c r="J43" i="14"/>
  <c r="K43" i="14"/>
  <c r="K17" i="14"/>
  <c r="J17" i="14"/>
  <c r="J16" i="14"/>
  <c r="K16" i="14"/>
  <c r="K15" i="14"/>
  <c r="J15" i="14"/>
  <c r="E48" i="14"/>
  <c r="F48" i="14"/>
  <c r="E49" i="14"/>
  <c r="F49" i="14"/>
  <c r="E50" i="14"/>
  <c r="F50" i="14"/>
  <c r="E51" i="14"/>
  <c r="F51" i="14"/>
  <c r="E52" i="14"/>
  <c r="F52" i="14"/>
  <c r="E53" i="14"/>
  <c r="F53" i="14"/>
  <c r="E54" i="14"/>
  <c r="F54" i="14"/>
  <c r="E55" i="14"/>
  <c r="F55" i="14"/>
  <c r="E56" i="14"/>
  <c r="F56" i="14"/>
  <c r="E57" i="14"/>
  <c r="F57" i="14"/>
  <c r="E58" i="14"/>
  <c r="F58" i="14"/>
  <c r="E59" i="14"/>
  <c r="F59" i="14"/>
  <c r="E60" i="14"/>
  <c r="F60" i="14"/>
  <c r="E61" i="14"/>
  <c r="F61" i="14"/>
  <c r="E62" i="14"/>
  <c r="F62" i="14"/>
  <c r="E63" i="14"/>
  <c r="F63" i="14"/>
  <c r="E64" i="14"/>
  <c r="F64" i="14"/>
  <c r="E65" i="14"/>
  <c r="F65" i="14"/>
  <c r="E66" i="14"/>
  <c r="F66" i="14"/>
  <c r="E67" i="14"/>
  <c r="F67" i="14"/>
  <c r="E68" i="14"/>
  <c r="F68" i="14"/>
  <c r="E69" i="14"/>
  <c r="F69" i="14"/>
  <c r="E70" i="14"/>
  <c r="F70" i="14"/>
  <c r="E71" i="14"/>
  <c r="F71" i="14"/>
  <c r="E72" i="14"/>
  <c r="F72" i="14"/>
  <c r="E73" i="14"/>
  <c r="F73" i="14"/>
  <c r="E74" i="14"/>
  <c r="F74" i="14"/>
  <c r="E75" i="14"/>
  <c r="F75" i="14"/>
  <c r="E76" i="14"/>
  <c r="F76" i="14"/>
  <c r="E77" i="14"/>
  <c r="F77" i="14"/>
  <c r="E78" i="14"/>
  <c r="F78" i="14"/>
  <c r="F47" i="14"/>
  <c r="E47" i="14"/>
  <c r="E46" i="14"/>
  <c r="F46" i="14"/>
  <c r="F45" i="14"/>
  <c r="E45" i="14"/>
  <c r="E18" i="14"/>
  <c r="F18" i="14"/>
  <c r="E19" i="14"/>
  <c r="F19" i="14"/>
  <c r="E20" i="14"/>
  <c r="F20" i="14"/>
  <c r="E21" i="14"/>
  <c r="F21" i="14"/>
  <c r="E22" i="14"/>
  <c r="F22" i="14"/>
  <c r="E23" i="14"/>
  <c r="F23" i="14"/>
  <c r="E24" i="14"/>
  <c r="F24" i="14"/>
  <c r="E25" i="14"/>
  <c r="F25" i="14"/>
  <c r="E26" i="14"/>
  <c r="F26" i="14"/>
  <c r="E27" i="14"/>
  <c r="F27" i="14"/>
  <c r="E28" i="14"/>
  <c r="F28" i="14"/>
  <c r="E29" i="14"/>
  <c r="F29" i="14"/>
  <c r="E30" i="14"/>
  <c r="F30" i="14"/>
  <c r="E31" i="14"/>
  <c r="F31" i="14"/>
  <c r="E32" i="14"/>
  <c r="F32" i="14"/>
  <c r="E33" i="14"/>
  <c r="F33" i="14"/>
  <c r="E34" i="14"/>
  <c r="F34" i="14"/>
  <c r="E35" i="14"/>
  <c r="F35" i="14"/>
  <c r="E36" i="14"/>
  <c r="F36" i="14"/>
  <c r="E37" i="14"/>
  <c r="F37" i="14"/>
  <c r="E38" i="14"/>
  <c r="F38" i="14"/>
  <c r="E39" i="14"/>
  <c r="F39" i="14"/>
  <c r="E40" i="14"/>
  <c r="F40" i="14"/>
  <c r="E41" i="14"/>
  <c r="F41" i="14"/>
  <c r="E42" i="14"/>
  <c r="F42" i="14"/>
  <c r="E43" i="14"/>
  <c r="F43" i="14"/>
  <c r="F17" i="14"/>
  <c r="E17" i="14"/>
  <c r="E16" i="14"/>
  <c r="F16" i="14"/>
  <c r="F15" i="14"/>
  <c r="G10" i="14" s="1"/>
  <c r="I4" i="17" s="1"/>
  <c r="E15" i="14"/>
  <c r="O49" i="13"/>
  <c r="P49" i="13"/>
  <c r="O50" i="13"/>
  <c r="P50" i="13"/>
  <c r="O51" i="13"/>
  <c r="P51" i="13"/>
  <c r="O52" i="13"/>
  <c r="P52" i="13"/>
  <c r="O53" i="13"/>
  <c r="P53" i="13"/>
  <c r="O54" i="13"/>
  <c r="P54" i="13"/>
  <c r="O55" i="13"/>
  <c r="P55" i="13"/>
  <c r="O56" i="13"/>
  <c r="P56" i="13"/>
  <c r="O57" i="13"/>
  <c r="P57" i="13"/>
  <c r="O58" i="13"/>
  <c r="P58" i="13"/>
  <c r="O59" i="13"/>
  <c r="P59" i="13"/>
  <c r="O60" i="13"/>
  <c r="P60" i="13"/>
  <c r="O61" i="13"/>
  <c r="P61" i="13"/>
  <c r="P48" i="13"/>
  <c r="O48" i="13"/>
  <c r="O47" i="13"/>
  <c r="P47" i="13"/>
  <c r="P46" i="13"/>
  <c r="O46" i="13"/>
  <c r="O27" i="13"/>
  <c r="P27" i="13"/>
  <c r="O28" i="13"/>
  <c r="P28" i="13"/>
  <c r="O29" i="13"/>
  <c r="P29" i="13"/>
  <c r="O30" i="13"/>
  <c r="P30" i="13"/>
  <c r="O31" i="13"/>
  <c r="P31" i="13"/>
  <c r="O32" i="13"/>
  <c r="P32" i="13"/>
  <c r="O33" i="13"/>
  <c r="P33" i="13"/>
  <c r="O34" i="13"/>
  <c r="P34" i="13"/>
  <c r="O35" i="13"/>
  <c r="P35" i="13"/>
  <c r="O36" i="13"/>
  <c r="P36" i="13"/>
  <c r="O37" i="13"/>
  <c r="P37" i="13"/>
  <c r="O38" i="13"/>
  <c r="P38" i="13"/>
  <c r="O39" i="13"/>
  <c r="P39" i="13"/>
  <c r="O40" i="13"/>
  <c r="P40" i="13"/>
  <c r="O41" i="13"/>
  <c r="P41" i="13"/>
  <c r="O42" i="13"/>
  <c r="P42" i="13"/>
  <c r="O43" i="13"/>
  <c r="P43" i="13"/>
  <c r="O44" i="13"/>
  <c r="P44" i="13"/>
  <c r="P26" i="13"/>
  <c r="O26" i="13"/>
  <c r="O25" i="13"/>
  <c r="P25" i="13"/>
  <c r="P24" i="13"/>
  <c r="O24" i="13"/>
  <c r="O19" i="13"/>
  <c r="P19" i="13"/>
  <c r="O20" i="13"/>
  <c r="P20" i="13"/>
  <c r="O21" i="13"/>
  <c r="P21" i="13"/>
  <c r="O22" i="13"/>
  <c r="P22" i="13"/>
  <c r="P18" i="13"/>
  <c r="O18" i="13"/>
  <c r="O17" i="13"/>
  <c r="P17" i="13"/>
  <c r="P16" i="13"/>
  <c r="Q10" i="13" s="1"/>
  <c r="H8" i="17" s="1"/>
  <c r="O16" i="13"/>
  <c r="J49" i="13"/>
  <c r="K49" i="13"/>
  <c r="J50" i="13"/>
  <c r="K50" i="13"/>
  <c r="J51" i="13"/>
  <c r="K51" i="13"/>
  <c r="J52" i="13"/>
  <c r="K52" i="13"/>
  <c r="J53" i="13"/>
  <c r="K53" i="13"/>
  <c r="J54" i="13"/>
  <c r="K54" i="13"/>
  <c r="J55" i="13"/>
  <c r="K55" i="13"/>
  <c r="J56" i="13"/>
  <c r="K56" i="13"/>
  <c r="J57" i="13"/>
  <c r="K57" i="13"/>
  <c r="J58" i="13"/>
  <c r="K58" i="13"/>
  <c r="J59" i="13"/>
  <c r="K59" i="13"/>
  <c r="J60" i="13"/>
  <c r="K60" i="13"/>
  <c r="J61" i="13"/>
  <c r="K61" i="13"/>
  <c r="K48" i="13"/>
  <c r="J48" i="13"/>
  <c r="J47" i="13"/>
  <c r="K47" i="13"/>
  <c r="K46" i="13"/>
  <c r="J46" i="13"/>
  <c r="J27" i="13"/>
  <c r="K27" i="13"/>
  <c r="J28" i="13"/>
  <c r="K28" i="13"/>
  <c r="J29" i="13"/>
  <c r="K29" i="13"/>
  <c r="J30" i="13"/>
  <c r="K30" i="13"/>
  <c r="J31" i="13"/>
  <c r="K31" i="13"/>
  <c r="J32" i="13"/>
  <c r="K32" i="13"/>
  <c r="J33" i="13"/>
  <c r="K33" i="13"/>
  <c r="J34" i="13"/>
  <c r="K34" i="13"/>
  <c r="J35" i="13"/>
  <c r="K35" i="13"/>
  <c r="J36" i="13"/>
  <c r="K36" i="13"/>
  <c r="J37" i="13"/>
  <c r="K37" i="13"/>
  <c r="J38" i="13"/>
  <c r="K38" i="13"/>
  <c r="J39" i="13"/>
  <c r="K39" i="13"/>
  <c r="J40" i="13"/>
  <c r="K40" i="13"/>
  <c r="J41" i="13"/>
  <c r="K41" i="13"/>
  <c r="J42" i="13"/>
  <c r="K42" i="13"/>
  <c r="J43" i="13"/>
  <c r="K43" i="13"/>
  <c r="J44" i="13"/>
  <c r="K44" i="13"/>
  <c r="J26" i="13"/>
  <c r="K26" i="13"/>
  <c r="J25" i="13"/>
  <c r="K25" i="13"/>
  <c r="K24" i="13"/>
  <c r="J24" i="13"/>
  <c r="J19" i="13"/>
  <c r="K19" i="13"/>
  <c r="J20" i="13"/>
  <c r="K20" i="13"/>
  <c r="J21" i="13"/>
  <c r="K21" i="13"/>
  <c r="J22" i="13"/>
  <c r="K22" i="13"/>
  <c r="J18" i="13"/>
  <c r="K18" i="13"/>
  <c r="J17" i="13"/>
  <c r="K17" i="13"/>
  <c r="K16" i="13"/>
  <c r="L10" i="13" s="1"/>
  <c r="H6" i="17" s="1"/>
  <c r="J16" i="13"/>
  <c r="E49" i="13"/>
  <c r="F49" i="13"/>
  <c r="E50" i="13"/>
  <c r="F50" i="13"/>
  <c r="E51" i="13"/>
  <c r="F51" i="13"/>
  <c r="E52" i="13"/>
  <c r="F52" i="13"/>
  <c r="E53" i="13"/>
  <c r="F53" i="13"/>
  <c r="E54" i="13"/>
  <c r="F54" i="13"/>
  <c r="E55" i="13"/>
  <c r="F55" i="13"/>
  <c r="E56" i="13"/>
  <c r="F56" i="13"/>
  <c r="E57" i="13"/>
  <c r="F57" i="13"/>
  <c r="E58" i="13"/>
  <c r="F58" i="13"/>
  <c r="E59" i="13"/>
  <c r="F59" i="13"/>
  <c r="E60" i="13"/>
  <c r="F60" i="13"/>
  <c r="E61" i="13"/>
  <c r="F61" i="13"/>
  <c r="F48" i="13"/>
  <c r="E48" i="13"/>
  <c r="E47" i="13"/>
  <c r="F47" i="13"/>
  <c r="F46" i="13"/>
  <c r="E46" i="13"/>
  <c r="E27" i="13"/>
  <c r="F27" i="13"/>
  <c r="E28" i="13"/>
  <c r="F28" i="13"/>
  <c r="E29" i="13"/>
  <c r="F29" i="13"/>
  <c r="E30" i="13"/>
  <c r="F30" i="13"/>
  <c r="E31" i="13"/>
  <c r="F31" i="13"/>
  <c r="E32" i="13"/>
  <c r="F32" i="13"/>
  <c r="E33" i="13"/>
  <c r="F33" i="13"/>
  <c r="E34" i="13"/>
  <c r="F34" i="13"/>
  <c r="E35" i="13"/>
  <c r="F35" i="13"/>
  <c r="E36" i="13"/>
  <c r="F36" i="13"/>
  <c r="E37" i="13"/>
  <c r="F37" i="13"/>
  <c r="E38" i="13"/>
  <c r="F38" i="13"/>
  <c r="E39" i="13"/>
  <c r="F39" i="13"/>
  <c r="E40" i="13"/>
  <c r="F40" i="13"/>
  <c r="E41" i="13"/>
  <c r="F41" i="13"/>
  <c r="E42" i="13"/>
  <c r="F42" i="13"/>
  <c r="E43" i="13"/>
  <c r="F43" i="13"/>
  <c r="E44" i="13"/>
  <c r="F44" i="13"/>
  <c r="F26" i="13"/>
  <c r="E26" i="13"/>
  <c r="E25" i="13"/>
  <c r="F25" i="13"/>
  <c r="F24" i="13"/>
  <c r="E24" i="13"/>
  <c r="E19" i="13"/>
  <c r="F19" i="13"/>
  <c r="E20" i="13"/>
  <c r="F20" i="13"/>
  <c r="E21" i="13"/>
  <c r="F21" i="13"/>
  <c r="E22" i="13"/>
  <c r="F22" i="13"/>
  <c r="F18" i="13"/>
  <c r="E18" i="13"/>
  <c r="E17" i="13"/>
  <c r="F17" i="13"/>
  <c r="E16" i="13"/>
  <c r="F16" i="13"/>
  <c r="R16" i="25"/>
  <c r="Q16" i="25"/>
  <c r="R17" i="25"/>
  <c r="Q17" i="25"/>
  <c r="R31" i="25"/>
  <c r="Q31" i="25"/>
  <c r="R32" i="25"/>
  <c r="Q32" i="25"/>
  <c r="R42" i="25"/>
  <c r="Q42" i="25"/>
  <c r="R43" i="25"/>
  <c r="Q43" i="25"/>
  <c r="R56" i="25"/>
  <c r="Q56" i="25"/>
  <c r="R57" i="25"/>
  <c r="Q57" i="25"/>
  <c r="L16" i="25"/>
  <c r="K16" i="25"/>
  <c r="L17" i="25"/>
  <c r="K17" i="25"/>
  <c r="L31" i="25"/>
  <c r="K31" i="25"/>
  <c r="L32" i="25"/>
  <c r="K32" i="25"/>
  <c r="L42" i="25"/>
  <c r="K42" i="25"/>
  <c r="L43" i="25"/>
  <c r="K43" i="25"/>
  <c r="L56" i="25"/>
  <c r="K56" i="25"/>
  <c r="L57" i="25"/>
  <c r="K57" i="25"/>
  <c r="D6" i="14"/>
  <c r="B50" i="28"/>
  <c r="B51" i="28" s="1"/>
  <c r="B52" i="28" s="1"/>
  <c r="B53" i="28" s="1"/>
  <c r="B54" i="28" s="1"/>
  <c r="B55" i="28" s="1"/>
  <c r="B56" i="28" s="1"/>
  <c r="B57" i="28" s="1"/>
  <c r="B58" i="28"/>
  <c r="B59" i="28" s="1"/>
  <c r="B60" i="28" s="1"/>
  <c r="B61" i="28" s="1"/>
  <c r="B62" i="28" s="1"/>
  <c r="Q50" i="28"/>
  <c r="P50" i="28"/>
  <c r="L50" i="28"/>
  <c r="K50" i="28"/>
  <c r="F50" i="28"/>
  <c r="E50" i="28"/>
  <c r="Q49" i="28"/>
  <c r="P49" i="28"/>
  <c r="L49" i="28"/>
  <c r="K49" i="28"/>
  <c r="F49" i="28"/>
  <c r="E49" i="28"/>
  <c r="B33" i="28"/>
  <c r="B34" i="28"/>
  <c r="B35" i="28" s="1"/>
  <c r="B36" i="28" s="1"/>
  <c r="B37" i="28" s="1"/>
  <c r="B38" i="28" s="1"/>
  <c r="B39" i="28" s="1"/>
  <c r="B40" i="28" s="1"/>
  <c r="B41" i="28" s="1"/>
  <c r="B42" i="28" s="1"/>
  <c r="B43" i="28" s="1"/>
  <c r="B44" i="28" s="1"/>
  <c r="B45" i="28" s="1"/>
  <c r="B46" i="28" s="1"/>
  <c r="Q32" i="28"/>
  <c r="P32" i="28"/>
  <c r="L32" i="28"/>
  <c r="K32" i="28"/>
  <c r="F32" i="28"/>
  <c r="E32" i="28"/>
  <c r="G10" i="28" s="1"/>
  <c r="B17" i="28"/>
  <c r="B18" i="28"/>
  <c r="B19" i="28" s="1"/>
  <c r="B20" i="28" s="1"/>
  <c r="B21" i="28" s="1"/>
  <c r="B22" i="28" s="1"/>
  <c r="B23" i="28" s="1"/>
  <c r="B24" i="28" s="1"/>
  <c r="B25" i="28" s="1"/>
  <c r="B26" i="28" s="1"/>
  <c r="B27" i="28" s="1"/>
  <c r="B28" i="28" s="1"/>
  <c r="B29" i="28" s="1"/>
  <c r="B30" i="28" s="1"/>
  <c r="Q16" i="28"/>
  <c r="P16" i="28"/>
  <c r="L16" i="28"/>
  <c r="K16" i="28"/>
  <c r="F16" i="28"/>
  <c r="E16" i="28"/>
  <c r="D8" i="28"/>
  <c r="D7" i="28"/>
  <c r="D5" i="28"/>
  <c r="D4" i="28"/>
  <c r="M6" i="17"/>
  <c r="B57" i="25"/>
  <c r="B58" i="25" s="1"/>
  <c r="B59" i="25" s="1"/>
  <c r="B60" i="25" s="1"/>
  <c r="B61" i="25" s="1"/>
  <c r="B62" i="25" s="1"/>
  <c r="B63" i="25" s="1"/>
  <c r="B64" i="25" s="1"/>
  <c r="B65" i="25" s="1"/>
  <c r="B66" i="25" s="1"/>
  <c r="B67" i="25" s="1"/>
  <c r="B43" i="25"/>
  <c r="B44" i="25" s="1"/>
  <c r="B45" i="25" s="1"/>
  <c r="B46" i="25" s="1"/>
  <c r="B47" i="25" s="1"/>
  <c r="B48" i="25" s="1"/>
  <c r="B49" i="25" s="1"/>
  <c r="B50" i="25" s="1"/>
  <c r="B51" i="25" s="1"/>
  <c r="B52" i="25" s="1"/>
  <c r="B53" i="25" s="1"/>
  <c r="B32" i="25"/>
  <c r="B33" i="25" s="1"/>
  <c r="B34" i="25" s="1"/>
  <c r="B35" i="25"/>
  <c r="B36" i="25" s="1"/>
  <c r="B37" i="25" s="1"/>
  <c r="B38" i="25" s="1"/>
  <c r="B39" i="25" s="1"/>
  <c r="B40" i="25" s="1"/>
  <c r="D8" i="25"/>
  <c r="D7" i="25"/>
  <c r="D5" i="25"/>
  <c r="D4" i="25"/>
  <c r="B34" i="20"/>
  <c r="B35" i="20"/>
  <c r="B36" i="20" s="1"/>
  <c r="B37" i="20" s="1"/>
  <c r="B38" i="20" s="1"/>
  <c r="B39" i="20" s="1"/>
  <c r="B40" i="20" s="1"/>
  <c r="B41" i="20" s="1"/>
  <c r="B42" i="20" s="1"/>
  <c r="B43" i="20" s="1"/>
  <c r="B44" i="20" s="1"/>
  <c r="B45" i="20" s="1"/>
  <c r="B46" i="20" s="1"/>
  <c r="B47" i="20" s="1"/>
  <c r="M10" i="21"/>
  <c r="J6" i="17" s="1"/>
  <c r="G10" i="21"/>
  <c r="J4" i="17" s="1"/>
  <c r="B17" i="13"/>
  <c r="B18" i="13" s="1"/>
  <c r="B19" i="13" s="1"/>
  <c r="B20" i="13" s="1"/>
  <c r="B21" i="13" s="1"/>
  <c r="B22" i="13" s="1"/>
  <c r="B46" i="14"/>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16" i="14"/>
  <c r="B17" i="14" s="1"/>
  <c r="B18" i="14"/>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D8" i="20"/>
  <c r="D7" i="20"/>
  <c r="D5" i="20"/>
  <c r="D4" i="20"/>
  <c r="D8" i="21"/>
  <c r="D7" i="21"/>
  <c r="D6" i="21"/>
  <c r="D5" i="21"/>
  <c r="D4" i="21"/>
  <c r="D8" i="14"/>
  <c r="D7" i="14"/>
  <c r="D5" i="14"/>
  <c r="D4" i="14"/>
  <c r="B17" i="21"/>
  <c r="B17" i="20"/>
  <c r="B18" i="20" s="1"/>
  <c r="B19" i="20" s="1"/>
  <c r="B20" i="20" s="1"/>
  <c r="B21" i="20" s="1"/>
  <c r="B22" i="20" s="1"/>
  <c r="B23" i="20" s="1"/>
  <c r="B24" i="20" s="1"/>
  <c r="B25" i="20" s="1"/>
  <c r="B26" i="20" s="1"/>
  <c r="B27" i="20" s="1"/>
  <c r="B28" i="20" s="1"/>
  <c r="B29" i="20" s="1"/>
  <c r="B30" i="20" s="1"/>
  <c r="B25" i="13"/>
  <c r="B26" i="13" s="1"/>
  <c r="B27" i="13"/>
  <c r="B28" i="13" s="1"/>
  <c r="B29" i="13" s="1"/>
  <c r="B30" i="13" s="1"/>
  <c r="B31" i="13" s="1"/>
  <c r="B32" i="13" s="1"/>
  <c r="B33" i="13" s="1"/>
  <c r="B34" i="13" s="1"/>
  <c r="B35" i="13" s="1"/>
  <c r="B36" i="13" s="1"/>
  <c r="B37" i="13" s="1"/>
  <c r="B38" i="13" s="1"/>
  <c r="B39" i="13" s="1"/>
  <c r="B40" i="13" s="1"/>
  <c r="B41" i="13" s="1"/>
  <c r="B42" i="13" s="1"/>
  <c r="B43" i="13" s="1"/>
  <c r="B44" i="13" s="1"/>
  <c r="S10" i="25" l="1"/>
  <c r="S10" i="21"/>
  <c r="J8" i="17" s="1"/>
  <c r="G10" i="20"/>
  <c r="M10" i="20"/>
  <c r="R10" i="20"/>
  <c r="G10" i="25"/>
  <c r="M8" i="17"/>
  <c r="F8" i="17" s="1"/>
  <c r="G10" i="13"/>
  <c r="H4" i="17" s="1"/>
  <c r="M4" i="17"/>
  <c r="R10" i="28"/>
  <c r="M10" i="28"/>
  <c r="M10" i="25"/>
  <c r="L10" i="14"/>
  <c r="I6" i="17" s="1"/>
  <c r="F6" i="17" s="1"/>
  <c r="F4" i="17" l="1"/>
</calcChain>
</file>

<file path=xl/sharedStrings.xml><?xml version="1.0" encoding="utf-8"?>
<sst xmlns="http://schemas.openxmlformats.org/spreadsheetml/2006/main" count="2334" uniqueCount="609">
  <si>
    <r>
      <t xml:space="preserve">¿El objeto i de información tiene la sección </t>
    </r>
    <r>
      <rPr>
        <b/>
        <sz val="9"/>
        <color indexed="18"/>
        <rFont val="Arial"/>
        <family val="2"/>
      </rPr>
      <t>Propietarios del Proceso</t>
    </r>
    <r>
      <rPr>
        <sz val="9"/>
        <color indexed="18"/>
        <rFont val="Arial"/>
        <family val="2"/>
      </rPr>
      <t xml:space="preserve"> con los siguientes datos: organización propietaria del proceso y nombre del propietario.</t>
    </r>
  </si>
  <si>
    <r>
      <t xml:space="preserve">¿El objeto i de información tiene la sección </t>
    </r>
    <r>
      <rPr>
        <b/>
        <sz val="9"/>
        <color indexed="18"/>
        <rFont val="Arial"/>
        <family val="2"/>
      </rPr>
      <t>Control de la Documentación</t>
    </r>
    <r>
      <rPr>
        <sz val="9"/>
        <color indexed="18"/>
        <rFont val="Arial"/>
        <family val="2"/>
      </rPr>
      <t xml:space="preserve"> con los siguientes datos: Elaborado por, Fecha de elaboración, Revisado por, Fecha de revisión, Aprobado por y Fecha de Aprobación.</t>
    </r>
  </si>
  <si>
    <t>Nombre del Proyecto:</t>
  </si>
  <si>
    <t>¿Se ha discutido el cronograma con los integrantes del  equipo de proyecto?</t>
  </si>
  <si>
    <t>¿En el Alcance del Proyecto está descrito claramente?</t>
  </si>
  <si>
    <t>¿En el Alcance del Proyecto se ha descrito lo que está dentro del alcance?</t>
  </si>
  <si>
    <t>¿En el Alcance del Proyecto se ha descrito lo que está fuera del alcance?</t>
  </si>
  <si>
    <t>¿Se han descrito los requerimiento del proyecto (requerimientos de personal, estaciones de trabajo, acceso a servidores, redes y comunicaciones, software, infraestructura y mobiliario)</t>
  </si>
  <si>
    <t>¿Se ha descrito en la sección estrategia de ejecución del proyecto; fases del proyecto?</t>
  </si>
  <si>
    <t>¿En la sección Actividades de Soporte en la Administración del Proyecto; se indica los criterios para la aceptación del proyecto?</t>
  </si>
  <si>
    <t>¿En la sección Anexos: Se indica el Detalle de Funcionalidad,  Cronograma Detallado de Trabajo; Estructura Detallada de Trabajo (WBS); y el Formato de Acta de Aceptación de Plan de Proyecto?</t>
  </si>
  <si>
    <t>¿En la sección Procesos de Gestión, sub sección Planificación, se tiene programada la actividad Revisión de metodología de trabajo?</t>
  </si>
  <si>
    <t>¿En la sección Procesos de Gestión, sub sección Planificación, se tiene programada la actividad Plan de Proyecto?</t>
  </si>
  <si>
    <t>¿En la sección Procesos de Gestión, sub sección Planificación, se tiene programada la actividad Kick Off Meeting Interno?</t>
  </si>
  <si>
    <t>¿En la sección Procesos de Gestión, sub sección Planificación, se tiene programada la actividad Kick Off Meeting con Cliente?</t>
  </si>
  <si>
    <t>¿En la sección Procesos de Gestión, sub sección Cierre, se tiene programada la actividad Acta de Aceptación y Cierre?</t>
  </si>
  <si>
    <t>¿En el Alcance del Proyecto se ha descrito claramente la descripción de procesos del negocio?</t>
  </si>
  <si>
    <t>¿En el Alcance del Proyecto se ha descrito lo que esta dentro del alcance?</t>
  </si>
  <si>
    <t>¿En el Alcance del Proyecto se ha descrito lo que esta fuera del alcance?</t>
  </si>
  <si>
    <t>¿En el Alcance del Proyecto se ha descrito los Supuestos y Restricciones?</t>
  </si>
  <si>
    <t>¿Se ha descrito en la sección estrategia de ejecución del proyecto; las etapas del proyecto?</t>
  </si>
  <si>
    <t>¿En el Alcance del Proyecto se ha descrito la estructura detallada del trabajo (WBS - Entregables de Gestión)?</t>
  </si>
  <si>
    <t>¿Se ha descrito en la sección estrategia de ejecución del proyecto; la matriz de entregables de ingeniería?</t>
  </si>
  <si>
    <t>¿El Plan contiene un capitulo denominado Alcance de la Propuesta?</t>
  </si>
  <si>
    <t>¿En el presente plan se han identificado a los involucrados por parte del incliente ?</t>
  </si>
  <si>
    <t>¿El Plan contiene la Información del Proyecto (Proyecto, Cliente, Tiempo y líder de la Propuesta)?</t>
  </si>
  <si>
    <t>Esta incluido en el cronograma la recvisión de la documentos de referencia (Fichas de datos y documentos adjuntos a la misma, Reuniones preliminares) ?</t>
  </si>
  <si>
    <t>¿En el proceso de Ingeniería; Esta incluido actividades para elaborar la lista maestra de requerimientos?</t>
  </si>
  <si>
    <t>¿Se han incluido actividades de QA?</t>
  </si>
  <si>
    <t>¿Se han incluido actividades de gestión de la configuración?</t>
  </si>
  <si>
    <t>¿Se han incluido actividades de Revisión de pares?</t>
  </si>
  <si>
    <t>Se ha definido la actividad reuniones con el Cliente?</t>
  </si>
  <si>
    <t>¿En la sección Factores claves de exito del Proyecto; se indican los  riesgos del proyecto, estrategia de respuesta y responsables del riesgo?</t>
  </si>
  <si>
    <t>Revision</t>
  </si>
  <si>
    <t>¿En la sección Equipo de Trabajo; Se muestra el organigrama, roles y funciones del cliente y roles y funciones de GMD?</t>
  </si>
  <si>
    <t>¿El Alcance del Proyecto está claramente descrito?</t>
  </si>
  <si>
    <t>¿Se ha descrito en la sección entregables; la matriz de entregables del proyecto?</t>
  </si>
  <si>
    <t>¿En la sección Organización del Proyecto se ha descrito la estructura detallada del trabajo (WBS: Entregables de Gestión, Entregables de Ingenieria)?</t>
  </si>
  <si>
    <t>¿Se ha descrito en la sección organización del proyecto; fases y  procesos del proyecto?</t>
  </si>
  <si>
    <t>¿La metodología aplicar en el proyecto está claramente descrito?</t>
  </si>
  <si>
    <t>¿En el Alcance del Proyecto se ha descrito claramente identificado los procesos del negocio involucrados (MRPL)?</t>
  </si>
  <si>
    <t>¿En la sección Cronograma; se muestra las actividades del proyecto?</t>
  </si>
  <si>
    <t>¿Los beneficios del proyecto están descritos claramente?</t>
  </si>
  <si>
    <t>Objetivo</t>
  </si>
  <si>
    <t>Las celdas con este color de fondo, son celdas en las que se debe ingresar información</t>
  </si>
  <si>
    <t>Las celdas con este color de fondo o con fondo color blanco, son celdas de contenido fijo</t>
  </si>
  <si>
    <t>Hojas</t>
  </si>
  <si>
    <t>Instructivo</t>
  </si>
  <si>
    <t>Detalle</t>
  </si>
  <si>
    <r>
      <t xml:space="preserve">Documento: Plantilla de Configuración
</t>
    </r>
    <r>
      <rPr>
        <sz val="9"/>
        <color indexed="12"/>
        <rFont val="Arial"/>
        <family val="2"/>
      </rPr>
      <t>To_be_[PROY]_[NOMBRE DEL PROCESO]
SOLUCIONES DE NEGOCIO\05. G. SOFTWARE FACTORY\TDP OPTIMIZACION\Activos de Proyectos\Documentos de Trabajo\Linea\0X_TPROY_PROY_NombreProyecto\03 Documentos Técnicos\01 Documentación de procesos\Entregables</t>
    </r>
  </si>
  <si>
    <r>
      <t xml:space="preserve">Documento: Casuísticas de Pruebas
</t>
    </r>
    <r>
      <rPr>
        <sz val="9"/>
        <color indexed="12"/>
        <rFont val="Arial"/>
        <family val="2"/>
      </rPr>
      <t>To_be_[PROY]_[NOMBRE DEL PROCESO]
SOLUCIONES DE NEGOCIO\05. G. SOFTWARE FACTORY\TDP OPTIMIZACION\Activos de Proyectos\Documentos de Trabajo\Linea\0X_TPROY_PROY_NombreProyecto\03 Documentos Técnicos\01 Documentación de procesos\Entregables</t>
    </r>
  </si>
  <si>
    <r>
      <t xml:space="preserve">Documento: Diseño Técnico
</t>
    </r>
    <r>
      <rPr>
        <sz val="10"/>
        <color indexed="12"/>
        <rFont val="Arial"/>
        <family val="2"/>
      </rPr>
      <t>Presentacion_resultados_form_[PROY]
SOLUCIONES DE NEGOCIO\05. G. SOFTWARE FACTORY\TDP OPTIMIZACION\Activos de Proyectos\Documentos de Trabajo\Linea\0X_TPROY_PROY_NombreProyecto\03 Documentos Técnicos\04 Ejecución\Entregables</t>
    </r>
  </si>
  <si>
    <r>
      <t xml:space="preserve">Documento: Software Producido
</t>
    </r>
    <r>
      <rPr>
        <sz val="10"/>
        <color indexed="12"/>
        <rFont val="Arial"/>
        <family val="2"/>
      </rPr>
      <t>Informe_final_GDC_[PROY]
SOLUCIONES DE NEGOCIO\05. G. SOFTWARE FACTORY\TDP OPTIMIZACION\Activos de Proyectos\Documentos de Trabajo\Linea\0X_TPROY_PROY_NombreProyecto\03 Documentos Técnicos\04 Ejecución\Entregables</t>
    </r>
  </si>
  <si>
    <r>
      <t xml:space="preserve">Documento: Software Producido
</t>
    </r>
    <r>
      <rPr>
        <sz val="9"/>
        <color indexed="12"/>
        <rFont val="Arial"/>
        <family val="2"/>
      </rPr>
      <t>Presentacion_diagnostico_Homogeneización_[PROY]_[AAMMDD]
SOLUCIONES DE NEGOCIO\05. G. SOFTWARE FACTORY\TDP OPTIMIZACION\Activos de Proyectos\Documentos de Trabajo\Linea\0X_TPROY_PROY_NombreProyecto\03 Documentos Técnicos\02 Diagnóstico y Propuesta\Entregables</t>
    </r>
  </si>
  <si>
    <t>CHECK LIST DE ASEGURAMIENTO DE CALIDAD - ATENCIÓN DE INCIDENCIAS - DD</t>
  </si>
  <si>
    <t>Inicio</t>
  </si>
  <si>
    <t>Fecha de Revisión:</t>
  </si>
  <si>
    <t>dd/mm/aaaa</t>
  </si>
  <si>
    <t>1era Revisión</t>
  </si>
  <si>
    <t>2da. Revisión</t>
  </si>
  <si>
    <t>3ra. Revisión</t>
  </si>
  <si>
    <t>[Nombre]</t>
  </si>
  <si>
    <t>HISTORIAL DE LAS REVISIONES</t>
  </si>
  <si>
    <t>Item</t>
  </si>
  <si>
    <t>Versión</t>
  </si>
  <si>
    <t>Autor</t>
  </si>
  <si>
    <t>Estado</t>
  </si>
  <si>
    <t>Responsable de Revisión y/o Aprobación</t>
  </si>
  <si>
    <t>Sssss</t>
  </si>
  <si>
    <t>Nombre</t>
  </si>
  <si>
    <t>Tipo de revisión</t>
  </si>
  <si>
    <t>¿El item cumple con el estandar de nomenclatura y esta almacenado el el directorio correspondiente?</t>
  </si>
  <si>
    <t>Nro</t>
  </si>
  <si>
    <t>Descripcion</t>
  </si>
  <si>
    <t>Indicadores de Gestion de Configuracion</t>
  </si>
  <si>
    <t>Codigo de Auditoria de GC</t>
  </si>
  <si>
    <t xml:space="preserve">El historial de revisiones de documento esta correctamente llenado?  </t>
  </si>
  <si>
    <t>[Nombres]</t>
  </si>
  <si>
    <t>Revisores:</t>
  </si>
  <si>
    <r>
      <t>API_</t>
    </r>
    <r>
      <rPr>
        <b/>
        <sz val="10"/>
        <color indexed="12"/>
        <rFont val="Arial"/>
        <family val="2"/>
      </rPr>
      <t>[SISTEMA]-01</t>
    </r>
  </si>
  <si>
    <r>
      <t>API_</t>
    </r>
    <r>
      <rPr>
        <b/>
        <sz val="10"/>
        <color indexed="12"/>
        <rFont val="Arial"/>
        <family val="2"/>
      </rPr>
      <t>[SISTEMA]-02</t>
    </r>
  </si>
  <si>
    <r>
      <t>API_</t>
    </r>
    <r>
      <rPr>
        <b/>
        <sz val="10"/>
        <color indexed="12"/>
        <rFont val="Arial"/>
        <family val="2"/>
      </rPr>
      <t>[SISTEMA]-03</t>
    </r>
  </si>
  <si>
    <t xml:space="preserve">FASE: CIERRE </t>
  </si>
  <si>
    <t>¿Se ha considerado los tiempos necesarios para las actividades de Configuración y QA?</t>
  </si>
  <si>
    <t>¿En el presente plan se ha presentado el Cronograma del Plan de la Propuesta?</t>
  </si>
  <si>
    <t>¿El item cumple con el estandar de nomenclatura y está almacenado en el directorio correspondiente?</t>
  </si>
  <si>
    <t xml:space="preserve">El historial de revisiones de documento está correctamente llenado?  </t>
  </si>
  <si>
    <r>
      <t xml:space="preserve">¿Se ha detallado en la sección </t>
    </r>
    <r>
      <rPr>
        <b/>
        <sz val="9"/>
        <color indexed="18"/>
        <rFont val="Arial"/>
        <family val="2"/>
      </rPr>
      <t xml:space="preserve">Indicadores </t>
    </r>
    <r>
      <rPr>
        <sz val="9"/>
        <color indexed="18"/>
        <rFont val="Arial"/>
        <family val="2"/>
      </rPr>
      <t>la definición del alcance, selección del modelo e identificación de brechas ?</t>
    </r>
  </si>
  <si>
    <t>¿Se ha colocado el mapa general del Modelo de Referencia Homogeneizado?</t>
  </si>
  <si>
    <r>
      <t xml:space="preserve">¿En la sección </t>
    </r>
    <r>
      <rPr>
        <b/>
        <sz val="9"/>
        <color indexed="18"/>
        <rFont val="Arial"/>
        <family val="2"/>
      </rPr>
      <t>Modelo de Referencia Homogeneizado</t>
    </r>
    <r>
      <rPr>
        <sz val="9"/>
        <color indexed="18"/>
        <rFont val="Arial"/>
        <family val="2"/>
      </rPr>
      <t xml:space="preserve"> se ha detallado por cada Unidad Organizacional los objetivos e indicadores por proceso?</t>
    </r>
  </si>
  <si>
    <r>
      <t xml:space="preserve">¿En la sección </t>
    </r>
    <r>
      <rPr>
        <b/>
        <sz val="9"/>
        <color indexed="18"/>
        <rFont val="Arial"/>
        <family val="2"/>
      </rPr>
      <t>Modelo de Referencia Homogeneizado</t>
    </r>
    <r>
      <rPr>
        <sz val="9"/>
        <color indexed="18"/>
        <rFont val="Arial"/>
        <family val="2"/>
      </rPr>
      <t xml:space="preserve"> se ha graficado la selección del modelo de referencia?</t>
    </r>
  </si>
  <si>
    <r>
      <t xml:space="preserve">¿En la sección </t>
    </r>
    <r>
      <rPr>
        <b/>
        <sz val="9"/>
        <color indexed="18"/>
        <rFont val="Arial"/>
        <family val="2"/>
      </rPr>
      <t>Modelo de Referencia Homogeneizado</t>
    </r>
    <r>
      <rPr>
        <sz val="9"/>
        <color indexed="18"/>
        <rFont val="Arial"/>
        <family val="2"/>
      </rPr>
      <t xml:space="preserve"> se ha propuesto un esquema organizacional?</t>
    </r>
  </si>
  <si>
    <r>
      <t xml:space="preserve">¿En la sección </t>
    </r>
    <r>
      <rPr>
        <b/>
        <sz val="9"/>
        <color indexed="18"/>
        <rFont val="Arial"/>
        <family val="2"/>
      </rPr>
      <t>Modelo de Referencia Homogeneizado</t>
    </r>
    <r>
      <rPr>
        <sz val="9"/>
        <color indexed="18"/>
        <rFont val="Arial"/>
        <family val="2"/>
      </rPr>
      <t xml:space="preserve"> se ha descrito numericamente las OMs ha implementar por unidad organizacional, de acuerdo a su priorización y según su origen?</t>
    </r>
  </si>
  <si>
    <r>
      <t xml:space="preserve">¿En la sección </t>
    </r>
    <r>
      <rPr>
        <b/>
        <sz val="9"/>
        <color indexed="18"/>
        <rFont val="Arial"/>
        <family val="2"/>
      </rPr>
      <t>Anexos</t>
    </r>
    <r>
      <rPr>
        <sz val="9"/>
        <color indexed="18"/>
        <rFont val="Arial"/>
        <family val="2"/>
      </rPr>
      <t xml:space="preserve"> se ha detallado las Oportunidadse de Mejora a impementarse posteriormente, mostrando el proceso, indicador y retorno económico?</t>
    </r>
  </si>
  <si>
    <r>
      <t xml:space="preserve">¿En la sección </t>
    </r>
    <r>
      <rPr>
        <b/>
        <sz val="9"/>
        <color indexed="18"/>
        <rFont val="Arial"/>
        <family val="2"/>
      </rPr>
      <t>Anexos</t>
    </r>
    <r>
      <rPr>
        <sz val="9"/>
        <color indexed="18"/>
        <rFont val="Arial"/>
        <family val="2"/>
      </rPr>
      <t xml:space="preserve"> se ha detallado las Oportunidadse de mejora priorizadas mostrando el proceso, indicador y retorno económico?</t>
    </r>
  </si>
  <si>
    <r>
      <t xml:space="preserve">¿En la sección </t>
    </r>
    <r>
      <rPr>
        <b/>
        <sz val="9"/>
        <color indexed="18"/>
        <rFont val="Arial"/>
        <family val="2"/>
      </rPr>
      <t>Anexos</t>
    </r>
    <r>
      <rPr>
        <sz val="9"/>
        <color indexed="18"/>
        <rFont val="Arial"/>
        <family val="2"/>
      </rPr>
      <t xml:space="preserve"> se ha detallado los objetivos e indicadores por cada proceso?</t>
    </r>
  </si>
  <si>
    <t>Se ha definido actividades para el levantamiento de información?</t>
  </si>
  <si>
    <t>Se ha definido actividades para elaborar la lista maestra de requerimientos?</t>
  </si>
  <si>
    <t>¿En el proceso de Ingeniería; Esta incluido la revisión de la documentación de procesos ? (opcional)</t>
  </si>
  <si>
    <t>¿Se ha definido actividades para la elaboración del Plan de PROPUESTA?</t>
  </si>
  <si>
    <t>¿La introducción contiene el Propósito del Plan / Términos y Definiciones / Referencias?</t>
  </si>
  <si>
    <t>¿Los objetivos contienen a el objetivo general y los objetivos específicos?</t>
  </si>
  <si>
    <t>¿En la sección Organigrama del Proyecto; Se muestra el organigrama, roles y funciones del cliente y roles y funciones de GMD?</t>
  </si>
  <si>
    <t>¿En la sección Responsabilidades; Se muestra las responsabilidades del cliente y las responsabildiades de GMD?</t>
  </si>
  <si>
    <t>¿En la sección Cronograma de Actividades; Se muestra las actividades del proyecto?</t>
  </si>
  <si>
    <t>¿En la sección Actividades de Soporte en la Administración del Proyecto; se indica la Gestión de Riesgos?</t>
  </si>
  <si>
    <t>¿En la sección Actividades de Soporte en la Administración del Proyecto; se indica la Gestión de la Comunicación?</t>
  </si>
  <si>
    <t>¿En la sección Actividades de Soporte en la Administración del Proyecto; se indica la Gestión Integrada de Proyectos?</t>
  </si>
  <si>
    <t>¿En la sección Actividades de Soporte en la Administración del Proyecto; se indica la Gestión de Datos?</t>
  </si>
  <si>
    <t>Fecha</t>
  </si>
  <si>
    <t>¿En la sección Actividades de Soporte en la Administración del Proyecto; se indica la Gestión de la Configuración?</t>
  </si>
  <si>
    <t>¿En la sección Actividades de Soporte en la Administración del Proyecto; se indica la Gestión de cambios en los requerimientos?</t>
  </si>
  <si>
    <t>¿En la sección Actividades de Soporte en la Administración del Proyecto; se indica la Gestión de la Calidad del Producto?</t>
  </si>
  <si>
    <t>¿En la sección Actividades de Soporte en la Administración del Proyecto; se indica la Gestión del Seguimiento del Proyecto?</t>
  </si>
  <si>
    <t>¿En la sección Actividades de Soporte en la Administración del Proyecto; se indica la Gestión del Cronograma?</t>
  </si>
  <si>
    <t>¿En la sección Actividades de Soporte en la Administración del Proyecto; se indica la Gestión de la Capacitación del Personal del Proyecto?</t>
  </si>
  <si>
    <t>¿Los tiempos estipulados en el cronograma son los que figuran en el Plan de Propuesta?</t>
  </si>
  <si>
    <t>Descripción</t>
  </si>
  <si>
    <t>Color</t>
  </si>
  <si>
    <t>¿Se realizó la auditoria de gestión de la configuración al Cronograma de Elaboración de Propuesta de Proyecto?</t>
  </si>
  <si>
    <t>Obs.</t>
  </si>
  <si>
    <t>1ra. Rev.</t>
  </si>
  <si>
    <t>2da Rev.</t>
  </si>
  <si>
    <t>3era Rev.</t>
  </si>
  <si>
    <r>
      <t xml:space="preserve">¿La sección </t>
    </r>
    <r>
      <rPr>
        <b/>
        <sz val="9"/>
        <color indexed="18"/>
        <rFont val="Arial"/>
        <family val="2"/>
      </rPr>
      <t>Objetivo</t>
    </r>
    <r>
      <rPr>
        <sz val="9"/>
        <color indexed="18"/>
        <rFont val="Arial"/>
        <family val="2"/>
      </rPr>
      <t xml:space="preserve"> describe el objetivo de la formación y comunicación?</t>
    </r>
  </si>
  <si>
    <t xml:space="preserve">¿El historial de revisiones del documento esta correctamente llenado?  </t>
  </si>
  <si>
    <t xml:space="preserve">¿El historial de revisiones del documento está correctamente llenado?  </t>
  </si>
  <si>
    <r>
      <t xml:space="preserve">¿En la Sección: </t>
    </r>
    <r>
      <rPr>
        <b/>
        <sz val="9"/>
        <color indexed="18"/>
        <rFont val="Arial"/>
        <family val="2"/>
      </rPr>
      <t xml:space="preserve">Estrategia de Comunicación </t>
    </r>
    <r>
      <rPr>
        <sz val="9"/>
        <color indexed="18"/>
        <rFont val="Arial"/>
        <family val="2"/>
      </rPr>
      <t>se han descrito los medios y los elementos de soporte?</t>
    </r>
  </si>
  <si>
    <t>¿El cronograma esta completo? (Dependencias, Nombre de roles)</t>
  </si>
  <si>
    <t>¿El cronograma tiene los recursos balanceados?</t>
  </si>
  <si>
    <t>¿El Plan contiene un capitulo denominado; Equipo de Trabajo para la Elaboración de Propuesta ?</t>
  </si>
  <si>
    <r>
      <t>Cronograma del Plan de Elaboración de Propuestas</t>
    </r>
    <r>
      <rPr>
        <sz val="10"/>
        <color indexed="8"/>
        <rFont val="Arial"/>
        <family val="2"/>
      </rPr>
      <t xml:space="preserve">
</t>
    </r>
    <r>
      <rPr>
        <sz val="10"/>
        <color indexed="12"/>
        <rFont val="Arial"/>
        <family val="2"/>
      </rPr>
      <t>Cronograma_Elab_Propuesta_[PROY]</t>
    </r>
    <r>
      <rPr>
        <sz val="10"/>
        <color indexed="8"/>
        <rFont val="Arial"/>
        <family val="2"/>
      </rPr>
      <t xml:space="preserve">
</t>
    </r>
    <r>
      <rPr>
        <sz val="10"/>
        <color indexed="12"/>
        <rFont val="Arial"/>
        <family val="2"/>
      </rPr>
      <t>SOLUCIONES DE NEGOCIO\05. G. SOFTWARE FACTORY\TDP OPTIMIZACION\Activos de Proyectos\Documentos de Trabajo\Linea\0X_TPROY_PROY_NombrePROY\01 Gestión del Proyecto\01 INICIO\01 Plan de Elab. de propuesta</t>
    </r>
  </si>
  <si>
    <t>FASE: Elaborar Propuesta:</t>
  </si>
  <si>
    <t>Cierre</t>
  </si>
  <si>
    <t>Si</t>
  </si>
  <si>
    <t>No</t>
  </si>
  <si>
    <r>
      <t xml:space="preserve">¿El objeto i de información tiene la sección </t>
    </r>
    <r>
      <rPr>
        <b/>
        <sz val="9"/>
        <color indexed="18"/>
        <rFont val="Arial"/>
        <family val="2"/>
      </rPr>
      <t>Datos del Proyecto</t>
    </r>
    <r>
      <rPr>
        <sz val="9"/>
        <color indexed="18"/>
        <rFont val="Arial"/>
        <family val="2"/>
      </rPr>
      <t xml:space="preserve"> con los siguientes datos: Empresa y nombre del proyecto.</t>
    </r>
  </si>
  <si>
    <r>
      <t xml:space="preserve">¿El objeto i de información tiene la sección </t>
    </r>
    <r>
      <rPr>
        <b/>
        <sz val="9"/>
        <color indexed="18"/>
        <rFont val="Arial"/>
        <family val="2"/>
      </rPr>
      <t>Equipo de Proyecto</t>
    </r>
    <r>
      <rPr>
        <sz val="9"/>
        <color indexed="18"/>
        <rFont val="Arial"/>
        <family val="2"/>
      </rPr>
      <t xml:space="preserve"> con los siguientes datos: director del proyecto, jefe de proyecto y participantes.</t>
    </r>
  </si>
  <si>
    <t>Auditoría de Calidad</t>
  </si>
  <si>
    <t>Auditoría de Gestión de la Configuración</t>
  </si>
  <si>
    <t>Indicadores  de Auditoría de Configuración y de Calidad PI</t>
  </si>
  <si>
    <t>Indicadores de Gestión de Configuración y de Calidad</t>
  </si>
  <si>
    <t>CHECKLIST DE ASEGURAMIENTO DE CALIDAD - CONFIGURACIONES TIPO O NUEVAS</t>
  </si>
  <si>
    <t>EVOLUTIVO FRONT END</t>
  </si>
  <si>
    <t>Jefe de la Fábrica:</t>
  </si>
  <si>
    <t>Gestor de Calidad:</t>
  </si>
  <si>
    <t>CHECKLIST DE ASEGURAMIENTO DE CALIDAD - INICIO</t>
  </si>
  <si>
    <t>CHECKLIST DE ASEGURAMIENTO DE CALIDAD - SEGUIMIENTO</t>
  </si>
  <si>
    <t>CHECKLIST DE ASEGURAMIENTO DE CALIDAD - CIERRE</t>
  </si>
  <si>
    <t>FASE: ELABORACIÓN DE LA SOLUCIÓN</t>
  </si>
  <si>
    <t>FASE: ANÁLISIS Y DISEÑO</t>
  </si>
  <si>
    <r>
      <t xml:space="preserve">Documento: Plan de Pruebas
</t>
    </r>
    <r>
      <rPr>
        <sz val="9"/>
        <color indexed="12"/>
        <rFont val="Arial"/>
        <family val="2"/>
      </rPr>
      <t>To_be_[PROY]_[NOMBRE DEL PROCESO]
SOLUCIONES DE NEGOCIO\05. G. SOFTWARE FACTORY\TDP OPTIMIZACION\Activos de Proyectos\Documentos de Trabajo\Linea\0X_TPROY_PROY_NombreProyecto\03 Documentos Técnicos\01 Documentación de procesos\Entregables</t>
    </r>
  </si>
  <si>
    <t>FASE: ANALISIS Y DISEÑO</t>
  </si>
  <si>
    <r>
      <t xml:space="preserve">Documento: Plan de Pruebas
</t>
    </r>
    <r>
      <rPr>
        <sz val="9"/>
        <color indexed="12"/>
        <rFont val="Arial"/>
        <family val="2"/>
      </rPr>
      <t>Presentación de Plan_[PROY]
SOLUCIONES DE NEGOCIO\05. G. SOFTWARE FACTORY\TDP OPTIMIZACION\Activos de Proyectos\Documentos de Trabajo\Linea\0X_TPROY_PROY_NombreProyecto\03 Documentos Técnicos\02 Estrategia de Formación\Entregables</t>
    </r>
  </si>
  <si>
    <r>
      <t xml:space="preserve">Documento: Diseño Técnico
</t>
    </r>
    <r>
      <rPr>
        <sz val="9"/>
        <color indexed="12"/>
        <rFont val="Arial"/>
        <family val="2"/>
      </rPr>
      <t>To_be_[PROY]_[NOMBRE DEL PROCESO]
SOLUCIONES DE NEGOCIO\05. G. SOFTWARE FACTORY\TDP OPTIMIZACION\Activos de Proyectos\Documentos de Trabajo\Linea\0X_TPROY_PROY_NombreProyecto\03 Documentos Técnicos\01 Documentación de procesos\Entregables</t>
    </r>
  </si>
  <si>
    <t>Revisión 01</t>
  </si>
  <si>
    <t>Revisión 02</t>
  </si>
  <si>
    <t>Revisión 03</t>
  </si>
  <si>
    <t>CHECK LIST DE ASEGURAMIENTO DE CALIDAD - DESARROLLOS DEPARTAMENTALES</t>
  </si>
  <si>
    <r>
      <t>Plan de Elaboración de Propuestas</t>
    </r>
    <r>
      <rPr>
        <sz val="10"/>
        <color indexed="8"/>
        <rFont val="Arial"/>
        <family val="2"/>
      </rPr>
      <t xml:space="preserve">
</t>
    </r>
    <r>
      <rPr>
        <sz val="10"/>
        <color indexed="12"/>
        <rFont val="Arial"/>
        <family val="2"/>
      </rPr>
      <t>Plan_Elab_Propuesta_[PROY]</t>
    </r>
    <r>
      <rPr>
        <sz val="10"/>
        <color indexed="8"/>
        <rFont val="Arial"/>
        <family val="2"/>
      </rPr>
      <t xml:space="preserve">
</t>
    </r>
    <r>
      <rPr>
        <sz val="10"/>
        <color indexed="12"/>
        <rFont val="Arial"/>
        <family val="2"/>
      </rPr>
      <t>SOLUCIONES DE NEGOCIO\05. G. SOFTWARE FACTORY\TDP OPTIMIZACION\Activos de Proyectos\Documentos de Trabajo\Linea\0X_TPROY_PROY_NombrePROY\01 Gestión del Proyecto\01 INICIO\01 Plan de Elab. de propuesta</t>
    </r>
  </si>
  <si>
    <r>
      <t>Propuesta</t>
    </r>
    <r>
      <rPr>
        <sz val="10"/>
        <color indexed="8"/>
        <rFont val="Arial"/>
        <family val="2"/>
      </rPr>
      <t xml:space="preserve">
</t>
    </r>
    <r>
      <rPr>
        <sz val="10"/>
        <color indexed="12"/>
        <rFont val="Arial"/>
        <family val="2"/>
      </rPr>
      <t>Propuesta_Proyecto_[PROY]</t>
    </r>
    <r>
      <rPr>
        <sz val="10"/>
        <color indexed="8"/>
        <rFont val="Arial"/>
        <family val="2"/>
      </rPr>
      <t xml:space="preserve">
</t>
    </r>
    <r>
      <rPr>
        <sz val="10"/>
        <color indexed="12"/>
        <rFont val="Arial"/>
        <family val="2"/>
      </rPr>
      <t>SOLUCIONES DE NEGOCIO\05. G. SOFTWARE FACTORY\TDP OPTIMIZACION\Activos de Proyectos\Documentos de Trabajo\Linea\0X_TPROY_PROY_NombrePROY\01 Gestión del Proyecto\01 INICIO\02 Propuesta</t>
    </r>
  </si>
  <si>
    <r>
      <t xml:space="preserve">Plan de Proyecto
</t>
    </r>
    <r>
      <rPr>
        <sz val="10"/>
        <color indexed="12"/>
        <rFont val="Arial"/>
        <family val="2"/>
      </rPr>
      <t>Plan_[PROY]_[Versión]
SOLUCIONES DE NEGOCIO\05. G. SOFTWARE FACTORY\TDP OPTIMIZACION\Activos de Proyectos\Documentos de Trabajo\Linea\0X_TPROY_PROY_NombrePROY\01 Gestión del Proyecto\01 INICIO\03 Plan de proyecto</t>
    </r>
  </si>
  <si>
    <r>
      <t>Cronograma de Proyecto Interno</t>
    </r>
    <r>
      <rPr>
        <sz val="10"/>
        <color indexed="8"/>
        <rFont val="Arial"/>
        <family val="2"/>
      </rPr>
      <t xml:space="preserve">
</t>
    </r>
    <r>
      <rPr>
        <sz val="10"/>
        <color indexed="12"/>
        <rFont val="Arial"/>
        <family val="2"/>
      </rPr>
      <t>Cronograma_[PROY]_[Versión]</t>
    </r>
    <r>
      <rPr>
        <b/>
        <sz val="10"/>
        <color indexed="8"/>
        <rFont val="Arial"/>
        <family val="2"/>
      </rPr>
      <t xml:space="preserve">
</t>
    </r>
    <r>
      <rPr>
        <sz val="8"/>
        <color indexed="12"/>
        <rFont val="Arial"/>
        <family val="2"/>
      </rPr>
      <t>SOLUCIONES DE NEGOCIO\05. G. SOFTWARE FACTORY\TDP OPTIMIZACION\Activos de Proyectos\Documentos de Trabajo\Linea\0X_TPROY_PROY_NombrePROY\01 Gestión del Proyecto\01 INICIO\03 Plan de proyecto</t>
    </r>
  </si>
  <si>
    <r>
      <t xml:space="preserve">Acta de Cierre de Proyecto y Relatorio de Proyecto
</t>
    </r>
    <r>
      <rPr>
        <sz val="10"/>
        <color indexed="12"/>
        <rFont val="Arial"/>
        <family val="2"/>
      </rPr>
      <t>[Acta de Cierre_[PROY]]  y  [Relatorio_[PROY]]
SOLUCIONES DE NEGOCIO\05. G. SOFTWARE FACTORY\TDP OPTIMIZACION\Activos de Proyectos\Documentos de Trabajo\Linea\0X_TPROY_PROY_NombrePROY\01 Gestión del Proyecto\03 CIERRE</t>
    </r>
  </si>
  <si>
    <t>Se ha definido actividades para elaborar la estimación de tiempos?</t>
  </si>
  <si>
    <t>¿Se ha actualizado los porcentajes de avances según corresponda?</t>
  </si>
  <si>
    <t>¿En la sección Procesos de Gestión, sub sección Asignación, Ejecución, Seguimiento y Control, se tiene programada la actividad Planeamiento Asignación y Control Semanal?</t>
  </si>
  <si>
    <t>¿En la sección Procesos de Gestión, sub sección Asignación, Ejecución, Seguimiento y Control, se tiene programada la actividad Reuniones de Comité con el Cliente?</t>
  </si>
  <si>
    <t>¿Los colores de los recuadros para los subprocesos, actividades y tareas, están de acuerdo al estándar?</t>
  </si>
  <si>
    <t>¿El objeto grupo ujtiliza los colores estándares?</t>
  </si>
  <si>
    <t>¿Se han identificado graficamente oportunidades de mejora?</t>
  </si>
  <si>
    <t>¿En la sección Procesos de Gestión, sub sección Cierre, se tiene programada la actividad Revisión de Entregables del Proyecto?</t>
  </si>
  <si>
    <t>¿En la sección Procesos de Gestión, sub sección Cierre, se tiene programada la actividad Elaboración del Relatorio de Proyectos?</t>
  </si>
  <si>
    <t>¿En la sección Procesos de Gestión, sub sección Cierre, se tiene programada la actividad Auditoria de configuración?</t>
  </si>
  <si>
    <t>¿En la sección Procesos de Gestión, sub sección Cierre, se tiene programada la actividad Archivar registros del proyecto?</t>
  </si>
  <si>
    <t>¿En la sección Procesos de Ingeniería, sub sección Incepción, se tiene programada la actividad Iteración I1?</t>
  </si>
  <si>
    <t>¿En la sección Procesos de Ingeniería, sub sección Elaboración, se tiene programada la actividad Iteración E1 Análisis?</t>
  </si>
  <si>
    <t>¿En la sección Procesos de Ingeniería, sub sección Elaboración, se tiene programada la actividad Flujo de Trabajo de Requerimientos?</t>
  </si>
  <si>
    <t>¿En la sección Procesos de Ingeniería, sub sección Elaboración, se tiene programada la actividad Flujo de Trabajo de Análisis?</t>
  </si>
  <si>
    <t>¿En la sección Procesos de Ingeniería, sub sección Elaboración, se tiene programada la actividad Flujo de Trabajo de Diseño?</t>
  </si>
  <si>
    <t>¿En la sección Procesos de Ingeniería, sub sección Elaboración, se tiene programada la actividad Flujo de Trabajo de Gestión?</t>
  </si>
  <si>
    <t>¿En la sección Procesos de Ingeniería, sub sección Elaboración, se tiene programada la actividad Iteración E2 Diseño?</t>
  </si>
  <si>
    <t>¿En la sección Procesos de Ingeniería, sub sección Construcción, se tiene programada la actividad Iteración C1?</t>
  </si>
  <si>
    <t>¿En la sección Procesos de Ingeniería, sub sección Construcción, se tiene programada la actividad Flujo de Trabajo de Requerimientos?</t>
  </si>
  <si>
    <t>¿En la sección Procesos de Ingeniería, sub sección Construcción, se tiene programada la actividad Flujo de Trabajo de Implementación?</t>
  </si>
  <si>
    <t>¿En la sección Procesos de Ingeniería, sub sección Construcción, se tiene programada la actividad Flujo de Trabajo de Pruebas?</t>
  </si>
  <si>
    <t>¿En la sección Procesos de Ingeniería, sub sección Construcción, se tiene programada la actividad Flujo de Trabajo de Distribución?</t>
  </si>
  <si>
    <t>¿En la sección Procesos de Ingeniería, sub sección Construcción, se tiene programada la actividad Flujo de Trabajo de Gestión?</t>
  </si>
  <si>
    <t>¿En la sección Procesos de Ingeniería, sub sección Transición, se tiene programada la actividad Flujo de Trabajo de Distribución?</t>
  </si>
  <si>
    <t>¿En la sección Procesos de Ingeniería, sub sección Transición, se tiene programada la actividad Actualización de Manual de usuario?</t>
  </si>
  <si>
    <t>¿En la sección Procesos de Ingeniería, sub sección Transición, se tiene programada la actividad Actualización de Manual de sistema?</t>
  </si>
  <si>
    <t>¿En la sección Procesos de Ingeniería, sub sección Transición, se tiene programada la actividad Actualización de Manual de Administración e instalación?</t>
  </si>
  <si>
    <t>¿En la sección Procesos de Ingeniería, sub sección Transición, se tiene programada la actividad Capacitación?</t>
  </si>
  <si>
    <t>¿En la sección Procesos de Ingeniería, sub sección Actividades Adicionales, se tiene programada la actividad Revisión de Pares de otros proyectos?</t>
  </si>
  <si>
    <t>Están planificadas las actividades de elaboración del Plan de Elaboración de propuesta?</t>
  </si>
  <si>
    <t>¿Se ha indicado la versión, unidad organizativa, proyecto y fecha de la presentación?</t>
  </si>
  <si>
    <t>¿Se han identificado los elementos de motivación e identidad?</t>
  </si>
  <si>
    <t>¿Se ha indicado el presupuesto necesario para el uso de los elementos de motivación e identidad?</t>
  </si>
  <si>
    <t>¿Se han identificado los elementos de soporte a la formación?</t>
  </si>
  <si>
    <t>¿Se ha indicado el presupuesto necesario para el uso de los elementos de soporte a la formación?</t>
  </si>
  <si>
    <t>¿Se indica el nombre del servicio, del proyecto y la fecha de actualización del documento?</t>
  </si>
  <si>
    <r>
      <t xml:space="preserve">¿Se ha detallado la sección: </t>
    </r>
    <r>
      <rPr>
        <b/>
        <sz val="9"/>
        <color indexed="18"/>
        <rFont val="Arial"/>
        <family val="2"/>
      </rPr>
      <t>Introducción</t>
    </r>
    <r>
      <rPr>
        <sz val="9"/>
        <color indexed="18"/>
        <rFont val="Arial"/>
        <family val="2"/>
      </rPr>
      <t>?</t>
    </r>
  </si>
  <si>
    <r>
      <t xml:space="preserve">¿La </t>
    </r>
    <r>
      <rPr>
        <b/>
        <sz val="9"/>
        <color indexed="18"/>
        <rFont val="Arial"/>
        <family val="2"/>
      </rPr>
      <t>Introdución</t>
    </r>
    <r>
      <rPr>
        <sz val="9"/>
        <color indexed="18"/>
        <rFont val="Arial"/>
        <family val="2"/>
      </rPr>
      <t xml:space="preserve"> muestra una breve descripción del proyecto y la presentación?</t>
    </r>
  </si>
  <si>
    <r>
      <t xml:space="preserve">¿Se ha detallado la sección: </t>
    </r>
    <r>
      <rPr>
        <b/>
        <sz val="9"/>
        <color indexed="18"/>
        <rFont val="Arial"/>
        <family val="2"/>
      </rPr>
      <t>Objetivos</t>
    </r>
    <r>
      <rPr>
        <sz val="9"/>
        <color indexed="18"/>
        <rFont val="Arial"/>
        <family val="2"/>
      </rPr>
      <t>?</t>
    </r>
  </si>
  <si>
    <r>
      <t xml:space="preserve">¿Se han descrito todos los conceptos necesarios dentro de la Sección: </t>
    </r>
    <r>
      <rPr>
        <b/>
        <sz val="9"/>
        <color indexed="18"/>
        <rFont val="Arial"/>
        <family val="2"/>
      </rPr>
      <t>Estrategia de Comunicación</t>
    </r>
    <r>
      <rPr>
        <sz val="9"/>
        <color indexed="18"/>
        <rFont val="Arial"/>
        <family val="2"/>
      </rPr>
      <t>?</t>
    </r>
  </si>
  <si>
    <r>
      <t xml:space="preserve">Dentro de la sección: </t>
    </r>
    <r>
      <rPr>
        <b/>
        <sz val="9"/>
        <color indexed="18"/>
        <rFont val="Arial"/>
        <family val="2"/>
      </rPr>
      <t>Medios de Comunicación</t>
    </r>
    <r>
      <rPr>
        <sz val="9"/>
        <color indexed="18"/>
        <rFont val="Arial"/>
        <family val="2"/>
      </rPr>
      <t xml:space="preserve"> se han especificado los siguientes ítems:
- Medio
- Descripción</t>
    </r>
  </si>
  <si>
    <r>
      <t xml:space="preserve">¿Se han descrito todos los conceptos necesarios dentro de la Sección: </t>
    </r>
    <r>
      <rPr>
        <b/>
        <sz val="9"/>
        <color indexed="18"/>
        <rFont val="Arial"/>
        <family val="2"/>
      </rPr>
      <t>Estrategia de Formación</t>
    </r>
    <r>
      <rPr>
        <sz val="9"/>
        <color indexed="18"/>
        <rFont val="Arial"/>
        <family val="2"/>
      </rPr>
      <t>?</t>
    </r>
  </si>
  <si>
    <r>
      <t xml:space="preserve">¿Se han descrito todos los conceptos necesarios dentro de la Sección: </t>
    </r>
    <r>
      <rPr>
        <b/>
        <sz val="9"/>
        <color indexed="18"/>
        <rFont val="Arial"/>
        <family val="2"/>
      </rPr>
      <t>Introducción</t>
    </r>
    <r>
      <rPr>
        <sz val="9"/>
        <color indexed="18"/>
        <rFont val="Arial"/>
        <family val="2"/>
      </rPr>
      <t>?</t>
    </r>
  </si>
  <si>
    <r>
      <t xml:space="preserve">¿Se han descrito todos los conceptos necesarios dentro de la Sección: </t>
    </r>
    <r>
      <rPr>
        <b/>
        <sz val="9"/>
        <color indexed="18"/>
        <rFont val="Arial"/>
        <family val="2"/>
      </rPr>
      <t>Objetivo</t>
    </r>
    <r>
      <rPr>
        <sz val="9"/>
        <color indexed="18"/>
        <rFont val="Arial"/>
        <family val="2"/>
      </rPr>
      <t>?</t>
    </r>
  </si>
  <si>
    <r>
      <t xml:space="preserve">¿Se han descrito todos los conceptos necesarios dentro de la Sección: </t>
    </r>
    <r>
      <rPr>
        <b/>
        <sz val="9"/>
        <color indexed="18"/>
        <rFont val="Arial"/>
        <family val="2"/>
      </rPr>
      <t>Alcance</t>
    </r>
    <r>
      <rPr>
        <sz val="9"/>
        <color indexed="18"/>
        <rFont val="Arial"/>
        <family val="2"/>
      </rPr>
      <t>?</t>
    </r>
  </si>
  <si>
    <t>¿Se ha indicado la versión, área, proyecto y fecha de la presentación?</t>
  </si>
  <si>
    <t>¿El documento cuenta con el índice correctamente detallado?</t>
  </si>
  <si>
    <r>
      <t xml:space="preserve">¿Se ha descrito la sección: </t>
    </r>
    <r>
      <rPr>
        <b/>
        <sz val="9"/>
        <color indexed="18"/>
        <rFont val="Arial"/>
        <family val="2"/>
      </rPr>
      <t>Próximos pasos</t>
    </r>
    <r>
      <rPr>
        <sz val="9"/>
        <color indexed="18"/>
        <rFont val="Arial"/>
        <family val="2"/>
      </rPr>
      <t>?</t>
    </r>
  </si>
  <si>
    <r>
      <t xml:space="preserve">¿En la Sección: </t>
    </r>
    <r>
      <rPr>
        <b/>
        <sz val="9"/>
        <color indexed="18"/>
        <rFont val="Arial"/>
        <family val="2"/>
      </rPr>
      <t xml:space="preserve">Plan de Comunicación </t>
    </r>
    <r>
      <rPr>
        <sz val="9"/>
        <color indexed="18"/>
        <rFont val="Arial"/>
        <family val="2"/>
      </rPr>
      <t>se ha descrito el emisor, audiencia objetivo, mensaje, método de comunicación, fecha y frecuencia?</t>
    </r>
  </si>
  <si>
    <t>¿Se ha detallado el plan de formación día por día, colocando el nombre de la formación, lugar y horario?</t>
  </si>
  <si>
    <r>
      <t xml:space="preserve">¿En la Sección: </t>
    </r>
    <r>
      <rPr>
        <b/>
        <sz val="9"/>
        <color indexed="18"/>
        <rFont val="Arial"/>
        <family val="2"/>
      </rPr>
      <t xml:space="preserve">Formaciones Ejecutadas </t>
    </r>
    <r>
      <rPr>
        <sz val="9"/>
        <color indexed="18"/>
        <rFont val="Arial"/>
        <family val="2"/>
      </rPr>
      <t>se ha descrito la formación, fecha, duración, formadores y porcentaje de asistencia?</t>
    </r>
  </si>
  <si>
    <t>Fábrica:</t>
  </si>
  <si>
    <t>Tipo de Proyecto</t>
  </si>
  <si>
    <r>
      <t xml:space="preserve">¿En la Sección: </t>
    </r>
    <r>
      <rPr>
        <b/>
        <sz val="9"/>
        <color indexed="18"/>
        <rFont val="Arial"/>
        <family val="2"/>
      </rPr>
      <t>Asistencia General</t>
    </r>
    <r>
      <rPr>
        <sz val="9"/>
        <color indexed="18"/>
        <rFont val="Arial"/>
        <family val="2"/>
      </rPr>
      <t xml:space="preserve"> se ha colocado un cuadro estadístico de la formación?</t>
    </r>
  </si>
  <si>
    <r>
      <t xml:space="preserve">¿En la Sección: </t>
    </r>
    <r>
      <rPr>
        <b/>
        <sz val="9"/>
        <color indexed="18"/>
        <rFont val="Arial"/>
        <family val="2"/>
      </rPr>
      <t>Resultados de Encuesta</t>
    </r>
    <r>
      <rPr>
        <sz val="9"/>
        <color indexed="18"/>
        <rFont val="Arial"/>
        <family val="2"/>
      </rPr>
      <t xml:space="preserve"> se ha colocado un cuadro estadístico de los resultados de las encuestas de la formación?</t>
    </r>
  </si>
  <si>
    <r>
      <t xml:space="preserve">¿En la Sección: </t>
    </r>
    <r>
      <rPr>
        <b/>
        <sz val="9"/>
        <color indexed="18"/>
        <rFont val="Arial"/>
        <family val="2"/>
      </rPr>
      <t>Bitácora de Observaciones</t>
    </r>
    <r>
      <rPr>
        <sz val="9"/>
        <color indexed="18"/>
        <rFont val="Arial"/>
        <family val="2"/>
      </rPr>
      <t xml:space="preserve"> se ha descrito la formación, observación, responsable de la solución, solución propuesta, fecha de cierre y estado?</t>
    </r>
  </si>
  <si>
    <r>
      <t xml:space="preserve">¿Se ha detalado la sección: </t>
    </r>
    <r>
      <rPr>
        <b/>
        <sz val="9"/>
        <color indexed="18"/>
        <rFont val="Arial"/>
        <family val="2"/>
      </rPr>
      <t>Análisis de los resultados?</t>
    </r>
  </si>
  <si>
    <r>
      <t xml:space="preserve">En la sección: </t>
    </r>
    <r>
      <rPr>
        <b/>
        <sz val="9"/>
        <color indexed="18"/>
        <rFont val="Arial"/>
        <family val="2"/>
      </rPr>
      <t>Formación</t>
    </r>
    <r>
      <rPr>
        <sz val="9"/>
        <color indexed="18"/>
        <rFont val="Arial"/>
        <family val="2"/>
      </rPr>
      <t xml:space="preserve"> se ha descrito la ejecución de la estrategia de formación, participación, encuestas de satisfacción y el análisis de resultados?</t>
    </r>
  </si>
  <si>
    <r>
      <t xml:space="preserve">¿En el item de </t>
    </r>
    <r>
      <rPr>
        <b/>
        <sz val="9"/>
        <color indexed="18"/>
        <rFont val="Arial"/>
        <family val="2"/>
      </rPr>
      <t>Ejecución de la Estrategia de Formación</t>
    </r>
    <r>
      <rPr>
        <sz val="9"/>
        <color indexed="18"/>
        <rFont val="Arial"/>
        <family val="2"/>
      </rPr>
      <t xml:space="preserve"> se realizó la comparación de la planificación versus la ejecución. </t>
    </r>
  </si>
  <si>
    <r>
      <t xml:space="preserve">¿En el item de </t>
    </r>
    <r>
      <rPr>
        <b/>
        <sz val="9"/>
        <color indexed="18"/>
        <rFont val="Arial"/>
        <family val="2"/>
      </rPr>
      <t>Participación</t>
    </r>
    <r>
      <rPr>
        <sz val="9"/>
        <color indexed="18"/>
        <rFont val="Arial"/>
        <family val="2"/>
      </rPr>
      <t xml:space="preserve"> se ha incluido un cuadro y/o gráfico con el porcentaje de asistencia?</t>
    </r>
  </si>
  <si>
    <r>
      <t xml:space="preserve">¿En el item </t>
    </r>
    <r>
      <rPr>
        <b/>
        <sz val="9"/>
        <color indexed="18"/>
        <rFont val="Arial"/>
        <family val="2"/>
      </rPr>
      <t>Encuestas de Satisfacción</t>
    </r>
    <r>
      <rPr>
        <sz val="9"/>
        <color indexed="18"/>
        <rFont val="Arial"/>
        <family val="2"/>
      </rPr>
      <t xml:space="preserve"> se ha incluido un cuadro y/o gráfico con el resultado general de las encuestas de satisfacción de formación?</t>
    </r>
  </si>
  <si>
    <r>
      <t xml:space="preserve">¿En la sección: </t>
    </r>
    <r>
      <rPr>
        <b/>
        <sz val="9"/>
        <color indexed="18"/>
        <rFont val="Arial"/>
        <family val="2"/>
      </rPr>
      <t>Comunicación</t>
    </r>
    <r>
      <rPr>
        <sz val="9"/>
        <color indexed="18"/>
        <rFont val="Arial"/>
        <family val="2"/>
      </rPr>
      <t xml:space="preserve"> se ha descrito la ejecución de la estrategia de comunicación,  encuestas de satisfacción y el análisis de resultados?</t>
    </r>
  </si>
  <si>
    <r>
      <t xml:space="preserve">¿Se ha detallado la sección: </t>
    </r>
    <r>
      <rPr>
        <b/>
        <sz val="9"/>
        <color indexed="18"/>
        <rFont val="Arial"/>
        <family val="2"/>
      </rPr>
      <t>Conclusiones y Recomendaciones del Proyecto</t>
    </r>
    <r>
      <rPr>
        <sz val="9"/>
        <color indexed="18"/>
        <rFont val="Arial"/>
        <family val="2"/>
      </rPr>
      <t>?</t>
    </r>
  </si>
  <si>
    <t>¿Se encuentran identificados las entradas y los proveedores del proceso?</t>
  </si>
  <si>
    <t>¿La bifurcación refleja dos o más alternativas excluyentes?</t>
  </si>
  <si>
    <t>¿El paralelismo refleja flujos que se realizan simultáneamente?</t>
  </si>
  <si>
    <t>¿El pararlelismo puro se ha abierto y se ha cerrado con los objetos unificación?</t>
  </si>
  <si>
    <t>¿El paralelismo condicionado refleja flujos que pueden concurrir a una rama u otra?</t>
  </si>
  <si>
    <t>¿El flujo tiene un solo objeto de inicio?</t>
  </si>
  <si>
    <t>¿El item cumple con el estandar de nomenclatura y esta almacenado en el directorio correspondiente?</t>
  </si>
  <si>
    <t>¿Se utiliza solo letras para los conectores de burbujas?</t>
  </si>
  <si>
    <r>
      <t xml:space="preserve">¿El objeto i de información tiene la sección </t>
    </r>
    <r>
      <rPr>
        <b/>
        <sz val="9"/>
        <color indexed="18"/>
        <rFont val="Arial"/>
        <family val="2"/>
      </rPr>
      <t>Características del Procesos</t>
    </r>
    <r>
      <rPr>
        <sz val="9"/>
        <color indexed="18"/>
        <rFont val="Arial"/>
        <family val="2"/>
      </rPr>
      <t xml:space="preserve"> con los siguientes datos: Nombre del procesos, estado y descripción.</t>
    </r>
    <r>
      <rPr>
        <b/>
        <sz val="9"/>
        <color indexed="18"/>
        <rFont val="Arial"/>
        <family val="2"/>
      </rPr>
      <t/>
    </r>
  </si>
  <si>
    <r>
      <t xml:space="preserve">¿El objeto i de información tiene la sección </t>
    </r>
    <r>
      <rPr>
        <b/>
        <sz val="9"/>
        <color indexed="18"/>
        <rFont val="Arial"/>
        <family val="2"/>
      </rPr>
      <t>Datos del Proyecto</t>
    </r>
    <r>
      <rPr>
        <sz val="9"/>
        <color indexed="18"/>
        <rFont val="Arial"/>
        <family val="2"/>
      </rPr>
      <t xml:space="preserve"> con los siguientes datos: Empresa, nombre del proyecto, director del proyectos, jefe de proyecto y participantes.</t>
    </r>
  </si>
  <si>
    <r>
      <t xml:space="preserve">Documento: Diseño Externo
</t>
    </r>
    <r>
      <rPr>
        <sz val="9"/>
        <color indexed="12"/>
        <rFont val="Arial"/>
        <family val="2"/>
      </rPr>
      <t>Presentación de Estrategia_[PROY]
TDP FRONT END\Mantenimiento Evolutivo\Activos de Proyectos\Documentos de Trabajo\FRN-AAA\XXXXX.YYY Nombre Proyecto\03 Documentos Técnicos\01 Análisis y Diseño\Entregables</t>
    </r>
  </si>
  <si>
    <r>
      <t xml:space="preserve">¿La sección </t>
    </r>
    <r>
      <rPr>
        <b/>
        <sz val="9"/>
        <color indexed="18"/>
        <rFont val="Arial"/>
        <family val="2"/>
      </rPr>
      <t>Objetivo</t>
    </r>
    <r>
      <rPr>
        <sz val="9"/>
        <color indexed="18"/>
        <rFont val="Arial"/>
        <family val="2"/>
      </rPr>
      <t xml:space="preserve"> describe el objetivo del documento?</t>
    </r>
  </si>
  <si>
    <t>Proyecto</t>
  </si>
  <si>
    <t>Jefe de Proyecto</t>
  </si>
  <si>
    <t>Elliot Garamendi
Acsafkineret Yonamine</t>
  </si>
  <si>
    <t>Versión para aprobar</t>
  </si>
  <si>
    <t>No Revisado</t>
  </si>
  <si>
    <t>Versión: 1.0</t>
  </si>
  <si>
    <t>Las celdas con este color de fondo, son celdas que se obtienen mediante fórmula.</t>
  </si>
  <si>
    <t>Títulos del artefacto.</t>
  </si>
  <si>
    <t xml:space="preserve"> </t>
  </si>
  <si>
    <t>Manuel Sáenz</t>
  </si>
  <si>
    <t>Elliot Garamendi</t>
  </si>
  <si>
    <t>Cachimbo a Crack</t>
  </si>
  <si>
    <t>Acsafkineret Yonamine</t>
  </si>
  <si>
    <t>N°</t>
  </si>
  <si>
    <t>El objetivo del documento es establecer las pautas para la realización de auditoria de procesos del servicio de mantenimiento.</t>
  </si>
  <si>
    <t>Fecha Efectiva 04/02/2020</t>
  </si>
  <si>
    <t>MSPQA Matriz de seguimiento de Proyectos Internos</t>
  </si>
  <si>
    <t>Hoja de detalle de instrucciones de uso de plantilla</t>
  </si>
  <si>
    <t>Lista de chequeo</t>
  </si>
  <si>
    <t>Hoja de seguimiento de Proyectos</t>
  </si>
  <si>
    <t>Nro. De Revision</t>
  </si>
  <si>
    <t>Conformidad</t>
  </si>
  <si>
    <t>Revisor</t>
  </si>
  <si>
    <t>Analista de calidad</t>
  </si>
  <si>
    <t>No Conformidad</t>
  </si>
  <si>
    <t>No aplica</t>
  </si>
  <si>
    <t xml:space="preserve">Procesos </t>
  </si>
  <si>
    <t>Propuesta</t>
  </si>
  <si>
    <t>Porcentaje de evaluación del proceso</t>
  </si>
  <si>
    <t>Adherencia al proceso</t>
  </si>
  <si>
    <t>Id</t>
  </si>
  <si>
    <t>Fase Gestión</t>
  </si>
  <si>
    <t>Descripcion de la Accion</t>
  </si>
  <si>
    <t>Área de Proceso relacionado</t>
  </si>
  <si>
    <t>Descripcion de la tarea</t>
  </si>
  <si>
    <t>Rol Responsable</t>
  </si>
  <si>
    <t>Rol involucrado</t>
  </si>
  <si>
    <t>Criterio</t>
  </si>
  <si>
    <t>Revisión</t>
  </si>
  <si>
    <t>Conforme</t>
  </si>
  <si>
    <t>Entrada</t>
  </si>
  <si>
    <t>Salida</t>
  </si>
  <si>
    <t>Subproceso 1</t>
  </si>
  <si>
    <t>Subproceso 2</t>
  </si>
  <si>
    <t>Subproceso 3</t>
  </si>
  <si>
    <t>Documento que describe el proceso</t>
  </si>
  <si>
    <t>Comentarios</t>
  </si>
  <si>
    <t>Fase Ingenieria</t>
  </si>
  <si>
    <t>Elaborar Propuesta</t>
  </si>
  <si>
    <t>Elaborar propuesta</t>
  </si>
  <si>
    <t>Evaluar condiciones mínimas para presentar propuesta</t>
  </si>
  <si>
    <t>PP-PMC</t>
  </si>
  <si>
    <t>Siempre</t>
  </si>
  <si>
    <t>PRO</t>
  </si>
  <si>
    <t>JF</t>
  </si>
  <si>
    <t>AS</t>
  </si>
  <si>
    <t/>
  </si>
  <si>
    <t>CM</t>
  </si>
  <si>
    <t>GC</t>
  </si>
  <si>
    <t>7.0.1.14 Proceso de Gestion de la Configuracion.doc</t>
  </si>
  <si>
    <t>AC</t>
  </si>
  <si>
    <t>RevisadoQA</t>
  </si>
  <si>
    <t>7.0.1.19.R06 Herramienta de Revision QA-Producto_Desarrollo.xls</t>
  </si>
  <si>
    <t>PPQA</t>
  </si>
  <si>
    <t>• 7.0.1.19.R06 Herramienta de Revision QA-Producto_Desarrollo.xls
•  Revision QA-Desarrollo.xls</t>
  </si>
  <si>
    <t>MA</t>
  </si>
  <si>
    <t>AP</t>
  </si>
  <si>
    <t>ING</t>
  </si>
  <si>
    <t>Auditar gestion de configuracion de PI</t>
  </si>
  <si>
    <t>Auditoria de Gestion de Configuracion PI.xls o   Revision QA-Desarrollo.xls</t>
  </si>
  <si>
    <t>Estimación de esfuerzo</t>
  </si>
  <si>
    <t>Asegurar que los requerimientos se pueden estimar</t>
  </si>
  <si>
    <t>7.0.1.25.R01  Lista maestra de requerimientos</t>
  </si>
  <si>
    <t>7.0.1.21 Proceso de estimaciones</t>
  </si>
  <si>
    <t>7.0.1.21.R01 Herramienta de estimación para proyectos actualizado.                                                                        Datos Históricos.</t>
  </si>
  <si>
    <t>Estimar los requerimientos en base a Juicio Experto</t>
  </si>
  <si>
    <t>7.0.1.25.R01  Lista maestra de requerimientos, con los “Requerimientos de Sistema”, estimados en base a Juicio Experto</t>
  </si>
  <si>
    <t>Estimar con la herramienta de estimación apropiada</t>
  </si>
  <si>
    <t>7.0.1.21.R01 Herramienta de estimaciones, utilizada para el proceso de estimaciones.</t>
  </si>
  <si>
    <t>Definición de la organización del proyecto</t>
  </si>
  <si>
    <t>Revisión, ajustes y aprobación</t>
  </si>
  <si>
    <t>Etiquetar directorio</t>
  </si>
  <si>
    <t>Planificacion de actividades de QA.</t>
  </si>
  <si>
    <t>7.0.1.29.R06 Herramienta de Gestion QA-Producto</t>
  </si>
  <si>
    <t>7.0.1.29 Proceso de Aseguramiento de la Calidad</t>
  </si>
  <si>
    <t>Ejecución del plan de QA</t>
  </si>
  <si>
    <t>• 7.0.1.29.R06 Herramienta de Revision QA-Producto_Desarrollo.xls
• 7.0.1.29.R22 Revision QA-Producto</t>
  </si>
  <si>
    <t>Levantamiento de NC y Seguimiento</t>
  </si>
  <si>
    <t>Elaboración informe de resultados de revisiones de QA</t>
  </si>
  <si>
    <t>Cliente</t>
  </si>
  <si>
    <t>Aprobación</t>
  </si>
  <si>
    <t>Solicitud de cambio</t>
  </si>
  <si>
    <t>Crear y Generar Baseline</t>
  </si>
  <si>
    <t>Documentos en el Baseline (actualizado y protegido version final)</t>
  </si>
  <si>
    <t>7.0.1.23 Proceso de gestión de proyecto</t>
  </si>
  <si>
    <t>Planeamiento</t>
  </si>
  <si>
    <t>REQM</t>
  </si>
  <si>
    <t>Plan de proyecto - Inicial</t>
  </si>
  <si>
    <t>7.0.1.11 Proceso de gestion de requerimientos proyectos Internos</t>
  </si>
  <si>
    <t>Definir el alcance del proyecto</t>
  </si>
  <si>
    <t>Definir el alcance del producto</t>
  </si>
  <si>
    <t>Aprobar los requerimientos</t>
  </si>
  <si>
    <t>Revisión de Datos Históricos</t>
  </si>
  <si>
    <t>7.0.1.09 Proceso de gestion de proyecto Interno</t>
  </si>
  <si>
    <t>Incepción</t>
  </si>
  <si>
    <t xml:space="preserve"> Procedimiento Control de Documentos y Fuentes_PI.doc</t>
  </si>
  <si>
    <t>7.0.1.14.R08 Plan de Gestion de la Configuracion</t>
  </si>
  <si>
    <t>Documentos etiquetados (En revision [cliente])</t>
  </si>
  <si>
    <t>Reunión interna de inicio de proyecto</t>
  </si>
  <si>
    <t>Reunión externa de inicio de proyecto</t>
  </si>
  <si>
    <t>Cliente
JF</t>
  </si>
  <si>
    <t>Ejecucion seguimiento y Control</t>
  </si>
  <si>
    <t>Ejecución, seguimiento y control</t>
  </si>
  <si>
    <t>Asignación de trabajo</t>
  </si>
  <si>
    <t>Plan de proyecto aprobado
Plan de iteraciones de ingeniería</t>
  </si>
  <si>
    <t>Plan semanal, para el equipo de proyecto</t>
  </si>
  <si>
    <t>Ejecución del trabajo asignado</t>
  </si>
  <si>
    <t>Plan semanal</t>
  </si>
  <si>
    <t xml:space="preserve">
Time Report</t>
  </si>
  <si>
    <t>AP
Cliente</t>
  </si>
  <si>
    <t>Entregables producidos
Plan semanal</t>
  </si>
  <si>
    <t>Documentación de  analisis (Documento Analisis, lista incidencias).</t>
  </si>
  <si>
    <t>Elaboración - Iteración análisis</t>
  </si>
  <si>
    <t>* 7.0.1.09.R05 Plantilla de cronograma de proyecto especial.mpp.
* Documentacion de  analisis (Documento Analisis, lista incidencias).</t>
  </si>
  <si>
    <t>Iteración análisis</t>
  </si>
  <si>
    <t xml:space="preserve">Documentacion tecnica acordada (glosario terminos, plan iteraciones, informe iteraciones, analisis, implementacion.doc, glosario terminos)
</t>
  </si>
  <si>
    <t>Documentos etiquetados (Revision AS Conforme)</t>
  </si>
  <si>
    <t>* 7.0.1.09.R05 Plantilla de cronograma de proyecto especial.mpp.
* Documentacion de  Implementación del sistema.</t>
  </si>
  <si>
    <t>CON</t>
  </si>
  <si>
    <t xml:space="preserve">Documentacion tecnica acordada (glosario terminos, plan iteraciones, informe iteraciones, analisis, implementacion.doc, glosario terminos) revisada
</t>
  </si>
  <si>
    <t>Documentación de definción de Proyecto Interno (Glosario terminos, Modelo negocio, Plan iteraciones, Alcance) por revisar</t>
  </si>
  <si>
    <t xml:space="preserve">Documentacion tecnica acordada (glosario terminos, plan iteraciones, informe iteraciones, analisis, implementacion.doc, glosario terminos) 
</t>
  </si>
  <si>
    <t>EST</t>
  </si>
  <si>
    <t>Mantener parámetros de estimación</t>
  </si>
  <si>
    <t>datos c</t>
  </si>
  <si>
    <t>Parámetros y herramienta de estimaciones calibrados</t>
  </si>
  <si>
    <t>"7.0.1.25.R01  Lista maestra de requerimientos” conteniendo los requerimientos a estimar, verificados.
“7.0.1.25.R02  Checklist verificacion de requerimientos” con la evidencia que ha sido usado para verificar los requerimientos a estimar.</t>
  </si>
  <si>
    <t>7.0.1.21.R01Herramienta de estimaciones, utilizada para el proceso de estimaciones.</t>
  </si>
  <si>
    <t>Elaboración - Iteración diseño</t>
  </si>
  <si>
    <t>Documentacion tecnica de diseño( glosario terminos, plan iteraciones, informe iteraciones, diseño )</t>
  </si>
  <si>
    <t>Iteración diseño</t>
  </si>
  <si>
    <t>QA</t>
  </si>
  <si>
    <t>* 7.0.1.09.R05 Plantilla de cronograma de proyecto especial.mpp.
* Documentacion del diseño de proyecto Interno.</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</si>
  <si>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</si>
  <si>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</si>
  <si>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Iteracion Construccion</t>
  </si>
  <si>
    <t>Construcción - Ejecutar implementación</t>
  </si>
  <si>
    <t>*7.0.1.09.R05 Plantilla de cronograma de proyecto Interno.mpp
* Documentacion tecnica acordada con el cliente (plan iteraciones, informe iteraciones, plan pruebas, definicion casos pruebas, informe data,  casos prueba, manual de administración de sistemas, manual de sistemas, manual de usuario, Fuentes)</t>
  </si>
  <si>
    <t xml:space="preserve"> Procedimiento Control de Documentos y Fuentes_PI</t>
  </si>
  <si>
    <t>Auditar gestion de configuracion de PE</t>
  </si>
  <si>
    <t>Documentos en el Baseline (actualizado y protegido version final en VSS)</t>
  </si>
  <si>
    <t>Construcción - Pruebas Internas</t>
  </si>
  <si>
    <t>Informe de actividades</t>
  </si>
  <si>
    <t xml:space="preserve"> Plantilla acta aceptacion producto.doc</t>
  </si>
  <si>
    <t>Iteracion Transición</t>
  </si>
  <si>
    <t>Transición</t>
  </si>
  <si>
    <t>* 7.0.1.09.R05 Plantilla de cronograma de proyecto Interno.mpp
*  Plantilla acta aceptacion producto.doc</t>
  </si>
  <si>
    <t xml:space="preserve"> Procedimiento Control de Documentos y Fuentes_PE</t>
  </si>
  <si>
    <t>Preparar Comité Interno de Proyecto Interno</t>
  </si>
  <si>
    <t>Recolección de medidas y Generación del Tablero de Control (Línea)</t>
  </si>
  <si>
    <t>•  Checklist de medidas.xls
• Metricas.xls</t>
  </si>
  <si>
    <t>•  Tablero Control de Metricas
• Registro_Metricas.xls   (de proyecto Interno)</t>
  </si>
  <si>
    <t>8.5.2.2 Proceso Recolección y Generación de Métricas</t>
  </si>
  <si>
    <t>Plan semanal
Time report
Registro de riesgos
TSP (Plan de Acción)
Acta de Comité Interno anterior.
Plan de Proyectos</t>
  </si>
  <si>
    <t>Realizar Comité Interno de Proyecto Interno</t>
  </si>
  <si>
    <t>TSP (Plan de Acción)
Registro de riesgos
Acta de Comité Interno anterior.
Plan semanal</t>
  </si>
  <si>
    <t>Acta de Comité Interno
Registro de riesgos(Actualizado)
TSP (Plan de Acción)
Plan semanal(Actualizado)</t>
  </si>
  <si>
    <t>Revisión de Tablero por la Línea</t>
  </si>
  <si>
    <t xml:space="preserve"> Tablero Control de Metricas ( de proyecto Interno)</t>
  </si>
  <si>
    <t>8.7.R05 Plantilla de Acta de Reunion.doc (comité de proyecto Interno)</t>
  </si>
  <si>
    <t>INF</t>
  </si>
  <si>
    <t>Proponer y enviar Oportunidades de Mejora a la cuenta pública del  Equipo de Mejora de procesos (organizacional o instancia)</t>
  </si>
  <si>
    <t>8.7.04.R02 Formato Oportunidad de Mejora.doc</t>
  </si>
  <si>
    <t>8.7.04.R01 Registro de Oportunidades de Mejora.xls</t>
  </si>
  <si>
    <t>8.7.04 Procedimiento Envio Registro Prop Oport Mejora.doc</t>
  </si>
  <si>
    <t>Elaborar informe de Estado de Proyecto Interno</t>
  </si>
  <si>
    <t>Plan semanal
Time report
Acta de Comité Interno
Registro de riesgos
Acta de Comité Sistemas Interno anterior
TSP</t>
  </si>
  <si>
    <t>Informe de estado de proyecto</t>
  </si>
  <si>
    <t>Consolidación del  Tablero de Control de Métricas del Servicio</t>
  </si>
  <si>
    <t>GM</t>
  </si>
  <si>
    <t>AS
AC
AP</t>
  </si>
  <si>
    <t>Registro_Metricas.xls  (todas los proyectos Internos)</t>
  </si>
  <si>
    <t xml:space="preserve"> Tablero de Control de Métricas (del Servicio)</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</si>
  <si>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</si>
  <si>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</si>
  <si>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</si>
  <si>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</si>
  <si>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</si>
  <si>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</si>
  <si>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Análisis: Presentación y revisión del                                         Tablero de Control de Métricas del Servicio</t>
  </si>
  <si>
    <t>8.7.R05 Plantilla de Acta de Reunion.doc (comité de analistas)</t>
  </si>
  <si>
    <t>Preparar Comité de Sistemas por Proyecto Interno</t>
  </si>
  <si>
    <t>Informe de estado de proyecto (Sección para Comité de Sistemas)
TSP actualizado.</t>
  </si>
  <si>
    <t>Acta de Comité Sistemas(Preliminar)</t>
  </si>
  <si>
    <t>Realizar Comité de Sistemas por Proyecto Interno</t>
  </si>
  <si>
    <t>Acta de Comité Sistemas (Preliminar)</t>
  </si>
  <si>
    <t xml:space="preserve">Acta de Comité Sistemas.
TSP (Actualizado)
Registro de riesgos (Actualizado)
</t>
  </si>
  <si>
    <t>Preparar Comité Interno con Gerente de Proyecto</t>
  </si>
  <si>
    <t>GM
GC
AC</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</si>
  <si>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</si>
  <si>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</si>
  <si>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Realizar Comité Interno con Gerente de Proyecto</t>
  </si>
  <si>
    <t>GP
GM
GC
AC</t>
  </si>
  <si>
    <t>Acta de Comité Interno con el Gerente de Proyecto (preliminar).</t>
  </si>
  <si>
    <t>Acta de Comité Interno con Gerente de Proyecto.
TSP del servicio de Proyectos Internos (Actualizado - Revisado)
Tablero de Métricas (Actualizado - Revisado)
Registro de riesgos del servicio de Proyectos Internos (Actualizado – Revisado)
Revisión de problemas  del servicio de Proyectos Internos (TSP)</t>
  </si>
  <si>
    <t>Proveer información para comités establecidos en el Plan de servicio</t>
  </si>
  <si>
    <t>Acta de Comité Sistemas.
Acta de Comité Interno con el Gerente de Proyecto
TSP  (Actualizado del servicio de Proyectos Internos)
Registro de riesgos (Actualizado del servicio de Proyectos Internos)</t>
  </si>
  <si>
    <t>Procesar cambios en el proyecto</t>
  </si>
  <si>
    <t xml:space="preserve">Solicitud de cambio procesada
Listado de seguimiento de cronogramas (actualizado)
</t>
  </si>
  <si>
    <t>Solicitar cambio formalmente</t>
  </si>
  <si>
    <t>Cambio en requerimiento acordado
Requerimiento nuevo.</t>
  </si>
  <si>
    <t xml:space="preserve"> Solicitud de cambios a requerimientos </t>
  </si>
  <si>
    <t>Manejar cambios en los requerimientos</t>
  </si>
  <si>
    <t>Informar impacto de evaluar</t>
  </si>
  <si>
    <t xml:space="preserve"> Solicitud de cambios a requerimientos Mantenimiento</t>
  </si>
  <si>
    <t xml:space="preserve"> Solicitud de cambios a requerimientos (Hoja: Plan Estudio de impacto)
 Registro de cambios a requerimientos</t>
  </si>
  <si>
    <t>Evaluar el impacto del cambio</t>
  </si>
  <si>
    <t xml:space="preserve"> Solicitud de cambios a requerimientos Mantenimiento
(Hojas: Solicitud de Cambio y Plan Estudio de impacto) autorizado para evaluación</t>
  </si>
  <si>
    <t xml:space="preserve">Solicitud de cambios a requerimientos (Hoja: Análisis de impacto) 
 Registro de cambios a requerimientos (Actualizado)
</t>
  </si>
  <si>
    <t>Formalizar el cambio</t>
  </si>
  <si>
    <t>Acta de aceptación de cambios a requerimientos</t>
  </si>
  <si>
    <t>Elaborar acta de cierre del proyecto</t>
  </si>
  <si>
    <t>Acta de aceptación formal del producto (Ingeniería)</t>
  </si>
  <si>
    <t>Acta de cierre del proyecto</t>
  </si>
  <si>
    <t>Elaborar el relatorio del Proyecto</t>
  </si>
  <si>
    <t xml:space="preserve">Relatorio del proyecto.
Acta de revisión de Relatorio con el equipo del proyecto.
Acta de revisión de Relatorio con los miembros del servicio.
</t>
  </si>
  <si>
    <t>Consolidado</t>
  </si>
  <si>
    <t>7.0.1.9.R09 Plantilla de acta de cierre de proyecto
 Plantilla de relatorio de proyecto</t>
  </si>
  <si>
    <t>• 7.0.1.09.R05 Plantilla de cronograma de proyecto Interno.mpp</t>
  </si>
  <si>
    <t xml:space="preserve">•  Herramienta de Revision QA-Proceso-PRO PE.xls  </t>
  </si>
  <si>
    <t>•  Herramienta de Revision QA-Proceso-PRO PE.xls  
•  Seguimiento de No conformidades QA-Proceso.xls</t>
  </si>
  <si>
    <t>•  Seguimiento de No conformidades QA-Proceso.xls</t>
  </si>
  <si>
    <t>Archivar registros del proyecto</t>
  </si>
  <si>
    <t>AS
JF</t>
  </si>
  <si>
    <t>Acta de aceptación formal del producto (Ingeniería)
Acta de cierre del proyecto
Acta de revisión de Relatorio con los miembros del servicio.</t>
  </si>
  <si>
    <t>Productos del proyecto y entregables asociados, quedan archivados.</t>
  </si>
  <si>
    <t>Hoja "Lista de chequeo"</t>
  </si>
  <si>
    <t>Cabezera</t>
  </si>
  <si>
    <t>Especifica el numero de revision de auditoria del  Proyecto Interno</t>
  </si>
  <si>
    <t>Nombre del proyecto</t>
  </si>
  <si>
    <t>Nombre del que revisará el documento</t>
  </si>
  <si>
    <t>Fecha en la que se realizo la revisión</t>
  </si>
  <si>
    <t>Procesos</t>
  </si>
  <si>
    <t>Procesos de desarrollo del proyecto</t>
  </si>
  <si>
    <t>Describe el total  de actividades de procesos "Conformes" en la auditoria por proyecto interno</t>
  </si>
  <si>
    <t>Describe el total  de actividades de procesos "No conformes" en la auditoria por proyecto interno</t>
  </si>
  <si>
    <t>Describe el total  de actividades de proceso que no aplican en la auditoria</t>
  </si>
  <si>
    <t>Porcentaje calculado en base al número de actividades auditadas</t>
  </si>
  <si>
    <t>Número secuencial</t>
  </si>
  <si>
    <t>Fase del ciclo de vida de proyectos correspondiente</t>
  </si>
  <si>
    <t>Descripcion de la Acción</t>
  </si>
  <si>
    <t>Descripción de la actividad, tal como se encuentra en el proceso</t>
  </si>
  <si>
    <t>Identificador de la actividad dentro del documento</t>
  </si>
  <si>
    <t>Descripción de la actividad</t>
  </si>
  <si>
    <t>Fase del ciclo de vida de ingeniería asociado (solo si la actividad esta asociada al ciclo de ingeniería)</t>
  </si>
  <si>
    <t>Iniciales de paquete</t>
  </si>
  <si>
    <t>Iniciales de la persona que revisará</t>
  </si>
  <si>
    <t>Iniciales de la persona que elaborará o actualizará el artefacto</t>
  </si>
  <si>
    <t>Criterio de aplicación de la actividad</t>
  </si>
  <si>
    <t>Número de revisión a la que consierne la conformidad</t>
  </si>
  <si>
    <t>Conformidad de la actividad. La conformidad de una actividad esta asociada a la revisión.</t>
  </si>
  <si>
    <t>Artefactos considerados entrada por la actividad</t>
  </si>
  <si>
    <t>Artefactos generados por la actividad</t>
  </si>
  <si>
    <t>Subproceso donde se encuentra la actividad, si es necesario.</t>
  </si>
  <si>
    <t>Nombre físico del documento donde se encuentra la actividad referenciada</t>
  </si>
  <si>
    <t>Comentarios u informacion relevante</t>
  </si>
  <si>
    <t>Porcentaje calculado en base a las actividades auditadas cuyo resultado es una Conformidad</t>
  </si>
  <si>
    <t>Matriz de seguimiento de proyecto interno</t>
  </si>
  <si>
    <t>Fase de Gestion</t>
  </si>
  <si>
    <t>Area de procesos</t>
  </si>
  <si>
    <t>Ejecución, Seguimiento y Control</t>
  </si>
  <si>
    <t>Tipos de No Conformidad</t>
  </si>
  <si>
    <t>Tipo</t>
  </si>
  <si>
    <t>E</t>
  </si>
  <si>
    <t xml:space="preserve">: Error </t>
  </si>
  <si>
    <t>Cuando se da incumplimiento del proceso</t>
  </si>
  <si>
    <t>A</t>
  </si>
  <si>
    <t>: Aclaración</t>
  </si>
  <si>
    <t>Se cumplio la actividad del proceso con otra similar, o se tiene justificacion en caso no se haya realizado la actividad.</t>
  </si>
  <si>
    <t>O</t>
  </si>
  <si>
    <t>: Observación</t>
  </si>
  <si>
    <t>Actividades u informacion adicional que se emplea y que no esta contemplada en el proceso, puede generar una OM.</t>
  </si>
  <si>
    <t>Tipos de Iteraciones</t>
  </si>
  <si>
    <t>Proceso de gestion</t>
  </si>
  <si>
    <t>Proceso de ingenieria</t>
  </si>
  <si>
    <t>Analista</t>
  </si>
  <si>
    <t>Elaboración - diseño</t>
  </si>
  <si>
    <t>Construcción</t>
  </si>
  <si>
    <t>Paquetes</t>
  </si>
  <si>
    <t>OPF</t>
  </si>
  <si>
    <t>REV</t>
  </si>
  <si>
    <t>Responsable</t>
  </si>
  <si>
    <t>Parámetros</t>
  </si>
  <si>
    <t>Valores</t>
  </si>
  <si>
    <t>Rol Involucrado</t>
  </si>
  <si>
    <t>Plan de Proyecto</t>
  </si>
  <si>
    <t>Elaborar Estructura de descomposición del trabajo (WBS)</t>
  </si>
  <si>
    <t>Plan de proyecto</t>
  </si>
  <si>
    <t>Acta de reunión interna</t>
  </si>
  <si>
    <t>Propuesta del cronograma</t>
  </si>
  <si>
    <t>Propuesta de la organización del proyecto</t>
  </si>
  <si>
    <t>Propuesta de lista de requerimientos</t>
  </si>
  <si>
    <t>Gerencia de Desarrollo
Formato de reunión interna</t>
  </si>
  <si>
    <t>Secciones del Cronograma
Acta de reunión interna</t>
  </si>
  <si>
    <t>Elaboración del  Cronograma de Proyecto</t>
  </si>
  <si>
    <t>Elaboración de la matriz  Registro de Riesgo</t>
  </si>
  <si>
    <t>Elaboración de Lista Maestra de Requerimientos</t>
  </si>
  <si>
    <t>Elaboración de Proceso de Gestión de Requerimiento</t>
  </si>
  <si>
    <t>Inicio del desarrollo del Plan de Proyecto</t>
  </si>
  <si>
    <t>Acta de reunión interna
Lista de requerimientos</t>
  </si>
  <si>
    <t>Plan de Proyecto - Inicial</t>
  </si>
  <si>
    <t>Plantilla de Proceso de Gestión de Requerimiento</t>
  </si>
  <si>
    <t>Proceso de Gestión de Requerimiento</t>
  </si>
  <si>
    <t xml:space="preserve">Plan de proyecto - Inicial </t>
  </si>
  <si>
    <t>Lista de entregables</t>
  </si>
  <si>
    <t>Definir entregables del proyecto</t>
  </si>
  <si>
    <t>Plantilla de Proceso de Gestión de Requerimiento actualizada</t>
  </si>
  <si>
    <t>Proponer un cronograma de trabajo</t>
  </si>
  <si>
    <t>Proponer una lista de requerimientos</t>
  </si>
  <si>
    <t>Proponer un Plan de Proyecto</t>
  </si>
  <si>
    <t>Proponer la estructura del Plan de Proyecto y personal responsable</t>
  </si>
  <si>
    <t>Elaborar el Plan de Proyecto incial</t>
  </si>
  <si>
    <t>Elaborar plantilla del Proceso de Gestión de Requerimiento</t>
  </si>
  <si>
    <t>Definir los entregables del proyecto que se presentarán</t>
  </si>
  <si>
    <t>Definir las funcionalidades del producto</t>
  </si>
  <si>
    <t>Inicio del Proceso de Gestión de Requerimiento</t>
  </si>
  <si>
    <t>Plan de proyecto - Inicial 
Plantilla de Proceso de Gestión de Requerimiento</t>
  </si>
  <si>
    <t>Desarrollo del Proceso de Gestión de Requerimiento</t>
  </si>
  <si>
    <t>Registro de Riesgo</t>
  </si>
  <si>
    <t>Lista Maestra de Requerimientos</t>
  </si>
  <si>
    <t>Desarrollo</t>
  </si>
  <si>
    <t>Acta de reunión interna
Secciones del Plan de Proyecto</t>
  </si>
  <si>
    <t>Definición del personal y roles de trabajo</t>
  </si>
  <si>
    <t>Gerencia de Desarrollo
Secciones del cronograma
Formato de reunión interna</t>
  </si>
  <si>
    <t>Acta de reunión interna
Secciones del cronograma</t>
  </si>
  <si>
    <t>Secciones del Plan de Proyecto
Organigrama inicial
Acta de reunión interna</t>
  </si>
  <si>
    <t>Secciones del Plan de Proyecto
Secciones del cronograma</t>
  </si>
  <si>
    <t>Plan de Proyecto - Inicial. Actualizado</t>
  </si>
  <si>
    <t>Elaborar el WBS</t>
  </si>
  <si>
    <t>Plan de Proyecto - Inicial
Plantilla de Cronograma</t>
  </si>
  <si>
    <t>Desarrollo del Cronograma del Proyecto</t>
  </si>
  <si>
    <t>Plantilla de Cronograma</t>
  </si>
  <si>
    <t>Cronograma del Proyecto</t>
  </si>
  <si>
    <t>Plan de Proyecto - Medio</t>
  </si>
  <si>
    <t>Plan de Proyecto - Avanzado</t>
  </si>
  <si>
    <t>Elaboración de Plan de Proyecto</t>
  </si>
  <si>
    <t>Desarrollo del Cronograma del Plan de Proyecto</t>
  </si>
  <si>
    <t>Definir riesgos del Proyecto</t>
  </si>
  <si>
    <t>Inicio del Registro de Riesgo</t>
  </si>
  <si>
    <t>Inicio de Lista Maestra de Requerimientos</t>
  </si>
  <si>
    <t>Definir Requerimientos</t>
  </si>
  <si>
    <t>Elaborar el plantilla del Registro de Riesgo</t>
  </si>
  <si>
    <t>Plantilla de Registro de Riesgo</t>
  </si>
  <si>
    <t>Definir riesgos del proyecto</t>
  </si>
  <si>
    <t>Plan de Proyecto
Plantilla de Registro de Riesgo</t>
  </si>
  <si>
    <t>Plantilla de Registro de Riesgo Actualizado</t>
  </si>
  <si>
    <t>Desarrollo de la matriz Registro de Riesgo</t>
  </si>
  <si>
    <t>Elaborar plantilla de Lista Maestra de Requerimientos</t>
  </si>
  <si>
    <t>Plantilla de Lista Maestra de Requerimientos</t>
  </si>
  <si>
    <t>Definir los Requerimientos</t>
  </si>
  <si>
    <t>Plantilla de Lista Maestra de Requerimientos Actualizado</t>
  </si>
  <si>
    <t>Desarrollo de Lista Maestra de Requerimientos</t>
  </si>
  <si>
    <t>Revisión, ajustes y aprobación de Artefactos del área PP-PMC</t>
  </si>
  <si>
    <t>Revisión, ajustes y aprobación de Artefactos del área REQM</t>
  </si>
  <si>
    <t>Plan de Proyecto 
Cronograma del Proyecto
Registro de Riesgo</t>
  </si>
  <si>
    <t>Proceso de Gestión de Requerimiento
Lista Maestra de Requerimientos</t>
  </si>
  <si>
    <t>Inicio de Proyecto</t>
  </si>
  <si>
    <t>Acta de reunión interna de inicio del proyecto</t>
  </si>
  <si>
    <t>Acta de reunión externa de inicio de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</si>
</sst>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_([$€-2]\ * \(#,##0.00\);_([$€-2]\ * &quot;-&quot;??_)"/>
    <numFmt numFmtId="165" formatCode="0.0"/>
  </numFmts>
  <fonts count="64">
    <font>
      <sz val="10"/>
      <name val="Arial"/>
    </font>
    <font>
      <sz val="10"/>
      <name val="Arial"/>
      <family val="2"/>
    </font>
    <font>
      <sz val="8"/>
      <name val="Arial"/>
      <family val="2"/>
    </font>
    <font>
      <b/>
      <sz val="10"/>
      <name val="Arial"/>
      <family val="2"/>
    </font>
    <font>
      <sz val="8"/>
      <name val="Arial"/>
      <family val="2"/>
    </font>
    <font>
      <b/>
      <sz val="9"/>
      <name val="Arial"/>
      <family val="2"/>
    </font>
    <font>
      <sz val="9"/>
      <color indexed="10"/>
      <name val="Geneva"/>
    </font>
    <font>
      <sz val="9"/>
      <name val="Arial"/>
      <family val="2"/>
    </font>
    <font>
      <sz val="9"/>
      <color indexed="8"/>
      <name val="Arial"/>
      <family val="2"/>
    </font>
    <font>
      <sz val="10"/>
      <color indexed="8"/>
      <name val="Arial"/>
      <family val="2"/>
    </font>
    <font>
      <b/>
      <sz val="10"/>
      <color indexed="9"/>
      <name val="Arial"/>
      <family val="2"/>
    </font>
    <font>
      <b/>
      <sz val="10"/>
      <color indexed="18"/>
      <name val="Arial"/>
      <family val="2"/>
    </font>
    <font>
      <b/>
      <sz val="9"/>
      <color indexed="9"/>
      <name val="Arial"/>
      <family val="2"/>
    </font>
    <font>
      <b/>
      <sz val="9"/>
      <color indexed="8"/>
      <name val="Arial"/>
      <family val="2"/>
    </font>
    <font>
      <sz val="8"/>
      <color indexed="8"/>
      <name val="Arial"/>
      <family val="2"/>
    </font>
    <font>
      <b/>
      <sz val="10"/>
      <color indexed="10"/>
      <name val="Arial"/>
      <family val="2"/>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Formata Regular"/>
    </font>
    <font>
      <sz val="8"/>
      <name val="Arial"/>
      <family val="2"/>
    </font>
    <font>
      <sz val="9"/>
      <name val="Geneva"/>
    </font>
    <font>
      <sz val="9"/>
      <color indexed="12"/>
      <name val="Arial"/>
      <family val="2"/>
    </font>
    <font>
      <b/>
      <sz val="11"/>
      <color indexed="8"/>
      <name val="Arial"/>
      <family val="2"/>
    </font>
    <font>
      <b/>
      <sz val="10"/>
      <color indexed="8"/>
      <name val="Arial"/>
      <family val="2"/>
    </font>
    <font>
      <b/>
      <sz val="8"/>
      <color indexed="9"/>
      <name val="Arial"/>
      <family val="2"/>
    </font>
    <font>
      <b/>
      <sz val="8"/>
      <color indexed="8"/>
      <name val="Arial"/>
      <family val="2"/>
    </font>
    <font>
      <sz val="8"/>
      <color indexed="18"/>
      <name val="Geneva"/>
    </font>
    <font>
      <sz val="8"/>
      <color indexed="18"/>
      <name val="Arial"/>
      <family val="2"/>
    </font>
    <font>
      <b/>
      <sz val="12"/>
      <color indexed="8"/>
      <name val="Arial"/>
      <family val="2"/>
    </font>
    <font>
      <b/>
      <sz val="10"/>
      <color indexed="12"/>
      <name val="Arial"/>
      <family val="2"/>
    </font>
    <font>
      <sz val="8"/>
      <color indexed="12"/>
      <name val="Arial"/>
      <family val="2"/>
    </font>
    <font>
      <sz val="10"/>
      <color indexed="12"/>
      <name val="Arial"/>
      <family val="2"/>
    </font>
    <font>
      <b/>
      <sz val="9"/>
      <color indexed="18"/>
      <name val="Arial"/>
      <family val="2"/>
    </font>
    <font>
      <sz val="9"/>
      <color indexed="18"/>
      <name val="Arial"/>
      <family val="2"/>
    </font>
    <font>
      <sz val="10"/>
      <color indexed="18"/>
      <name val="Arial"/>
      <family val="2"/>
    </font>
    <font>
      <b/>
      <sz val="8"/>
      <color indexed="18"/>
      <name val="Arial"/>
      <family val="2"/>
    </font>
    <font>
      <b/>
      <sz val="8"/>
      <name val="Arial"/>
      <family val="2"/>
    </font>
    <font>
      <sz val="10"/>
      <name val="Arial"/>
      <family val="2"/>
    </font>
    <font>
      <b/>
      <sz val="12"/>
      <color theme="0"/>
      <name val="Arial"/>
      <family val="2"/>
    </font>
    <font>
      <b/>
      <sz val="9"/>
      <color theme="1"/>
      <name val="Arial"/>
      <family val="2"/>
    </font>
    <font>
      <b/>
      <sz val="10"/>
      <color theme="0"/>
      <name val="Arial"/>
      <family val="2"/>
    </font>
    <font>
      <sz val="10"/>
      <color indexed="10"/>
      <name val="Arial"/>
      <family val="2"/>
    </font>
    <font>
      <sz val="10"/>
      <name val="Arial"/>
      <family val="2"/>
    </font>
    <font>
      <sz val="9"/>
      <color indexed="62"/>
      <name val="Geneva"/>
    </font>
    <font>
      <sz val="9"/>
      <color indexed="10"/>
      <name val="Arial"/>
      <family val="2"/>
    </font>
    <font>
      <b/>
      <sz val="9"/>
      <color indexed="8"/>
      <name val="Geneva"/>
    </font>
    <font>
      <b/>
      <sz val="11"/>
      <color theme="0"/>
      <name val="Arial"/>
      <family val="2"/>
    </font>
    <font>
      <sz val="11"/>
      <name val="Wingdings"/>
      <charset val="2"/>
    </font>
    <font>
      <sz val="9"/>
      <name val="Wingdings"/>
      <charset val="2"/>
    </font>
    <font>
      <sz val="9"/>
      <color indexed="8"/>
      <name val="Geneva"/>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65"/>
        <bgColor indexed="64"/>
      </patternFill>
    </fill>
    <fill>
      <patternFill patternType="solid">
        <fgColor theme="3"/>
        <bgColor indexed="64"/>
      </patternFill>
    </fill>
    <fill>
      <patternFill patternType="solid">
        <fgColor theme="3" tint="0.79998168889431442"/>
        <bgColor indexed="9"/>
      </patternFill>
    </fill>
    <fill>
      <patternFill patternType="solid">
        <fgColor theme="3" tint="0.79998168889431442"/>
        <bgColor indexed="64"/>
      </patternFill>
    </fill>
    <fill>
      <patternFill patternType="solid">
        <fgColor indexed="47"/>
        <bgColor indexed="64"/>
      </patternFill>
    </fill>
    <fill>
      <patternFill patternType="solid">
        <fgColor rgb="FF00B0F0"/>
        <bgColor indexed="64"/>
      </patternFill>
    </fill>
    <fill>
      <patternFill patternType="solid">
        <fgColor theme="0"/>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51">
    <xf numFmtId="0" fontId="0" fillId="0" borderId="0"/>
    <xf numFmtId="0" fontId="31" fillId="2"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5"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9" borderId="0" applyNumberFormat="0" applyBorder="0" applyAlignment="0" applyProtection="0"/>
    <xf numFmtId="0" fontId="22" fillId="3" borderId="0" applyNumberFormat="0" applyBorder="0" applyAlignment="0" applyProtection="0"/>
    <xf numFmtId="0" fontId="25" fillId="20" borderId="1" applyNumberFormat="0" applyAlignment="0" applyProtection="0"/>
    <xf numFmtId="0" fontId="6" fillId="0" borderId="0"/>
    <xf numFmtId="0" fontId="27" fillId="21" borderId="2" applyNumberFormat="0" applyAlignment="0" applyProtection="0"/>
    <xf numFmtId="0" fontId="6" fillId="0" borderId="0"/>
    <xf numFmtId="164" fontId="1" fillId="0" borderId="0" applyFont="0" applyFill="0" applyBorder="0" applyAlignment="0" applyProtection="0"/>
    <xf numFmtId="0" fontId="29" fillId="0" borderId="0" applyNumberFormat="0" applyFill="0" applyBorder="0" applyAlignment="0" applyProtection="0"/>
    <xf numFmtId="0" fontId="21" fillId="4" borderId="0" applyNumberFormat="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3" fillId="7" borderId="1" applyNumberFormat="0" applyAlignment="0" applyProtection="0"/>
    <xf numFmtId="0" fontId="26" fillId="0" borderId="3" applyNumberFormat="0" applyFill="0" applyAlignment="0" applyProtection="0"/>
    <xf numFmtId="0" fontId="1" fillId="0" borderId="0"/>
    <xf numFmtId="0" fontId="6" fillId="0" borderId="0"/>
    <xf numFmtId="0" fontId="1" fillId="0" borderId="0"/>
    <xf numFmtId="0" fontId="6" fillId="0" borderId="0"/>
    <xf numFmtId="0" fontId="1" fillId="0" borderId="0"/>
    <xf numFmtId="0" fontId="32" fillId="22" borderId="7" applyNumberFormat="0" applyFont="0" applyAlignment="0" applyProtection="0"/>
    <xf numFmtId="0" fontId="24" fillId="20" borderId="8" applyNumberFormat="0" applyAlignment="0" applyProtection="0"/>
    <xf numFmtId="0" fontId="17" fillId="0" borderId="0" applyNumberFormat="0" applyFill="0" applyBorder="0" applyAlignment="0" applyProtection="0"/>
    <xf numFmtId="0" fontId="28" fillId="0" borderId="0" applyNumberFormat="0" applyFill="0" applyBorder="0" applyAlignment="0" applyProtection="0"/>
    <xf numFmtId="0" fontId="51" fillId="0" borderId="0"/>
    <xf numFmtId="0" fontId="1" fillId="0" borderId="0"/>
    <xf numFmtId="9" fontId="56" fillId="0" borderId="0" applyFont="0" applyFill="0" applyBorder="0" applyAlignment="0" applyProtection="0"/>
  </cellStyleXfs>
  <cellXfs count="422">
    <xf numFmtId="0" fontId="0" fillId="0" borderId="0" xfId="0"/>
    <xf numFmtId="0" fontId="15" fillId="0" borderId="0" xfId="41" applyFont="1" applyFill="1" applyAlignment="1">
      <alignment horizontal="center"/>
    </xf>
    <xf numFmtId="0" fontId="16" fillId="0" borderId="0" xfId="0" applyFont="1" applyProtection="1">
      <protection locked="0"/>
    </xf>
    <xf numFmtId="0" fontId="2" fillId="0" borderId="0" xfId="0" applyFont="1" applyAlignment="1" applyProtection="1">
      <alignment horizontal="left"/>
    </xf>
    <xf numFmtId="0" fontId="2" fillId="0" borderId="0" xfId="41" applyFont="1" applyAlignment="1">
      <alignment horizontal="center"/>
    </xf>
    <xf numFmtId="0" fontId="16" fillId="0" borderId="0" xfId="41" applyFont="1"/>
    <xf numFmtId="0" fontId="16" fillId="0" borderId="0" xfId="41" applyFont="1" applyFill="1" applyBorder="1"/>
    <xf numFmtId="0" fontId="16" fillId="0" borderId="0" xfId="41" applyFont="1" applyBorder="1"/>
    <xf numFmtId="0" fontId="16" fillId="0" borderId="0" xfId="41" applyFont="1" applyBorder="1" applyAlignment="1"/>
    <xf numFmtId="0" fontId="2" fillId="0" borderId="0" xfId="41" applyFont="1" applyFill="1" applyBorder="1"/>
    <xf numFmtId="0" fontId="2" fillId="0" borderId="0" xfId="41" applyFont="1" applyBorder="1"/>
    <xf numFmtId="0" fontId="16" fillId="0" borderId="0" xfId="41" applyFont="1" applyFill="1" applyBorder="1" applyAlignment="1"/>
    <xf numFmtId="0" fontId="16" fillId="0" borderId="0" xfId="41" applyFont="1" applyAlignment="1"/>
    <xf numFmtId="0" fontId="2" fillId="0" borderId="0" xfId="41" applyFont="1"/>
    <xf numFmtId="0" fontId="9" fillId="23" borderId="0" xfId="0" applyFont="1" applyFill="1" applyAlignment="1" applyProtection="1">
      <alignment vertical="center"/>
      <protection locked="0"/>
    </xf>
    <xf numFmtId="0" fontId="16" fillId="0" borderId="0" xfId="0" applyFont="1" applyAlignment="1" applyProtection="1">
      <alignment vertical="center"/>
      <protection locked="0"/>
    </xf>
    <xf numFmtId="0" fontId="16" fillId="0" borderId="0" xfId="0" applyFont="1" applyAlignment="1" applyProtection="1">
      <alignment horizontal="left" vertical="center"/>
    </xf>
    <xf numFmtId="0" fontId="11" fillId="0" borderId="0" xfId="0" applyFont="1" applyAlignment="1" applyProtection="1">
      <alignment vertical="center"/>
      <protection locked="0"/>
    </xf>
    <xf numFmtId="0" fontId="2" fillId="0" borderId="0" xfId="0" applyFont="1" applyAlignment="1" applyProtection="1">
      <alignment horizontal="left" vertical="center"/>
    </xf>
    <xf numFmtId="14" fontId="2" fillId="0" borderId="0" xfId="0" applyNumberFormat="1" applyFont="1" applyAlignment="1" applyProtection="1">
      <alignment horizontal="left" vertical="center"/>
    </xf>
    <xf numFmtId="0" fontId="7" fillId="0" borderId="0" xfId="41" applyFont="1" applyAlignment="1">
      <alignment horizontal="center"/>
    </xf>
    <xf numFmtId="0" fontId="2" fillId="0" borderId="0" xfId="0" applyFont="1" applyAlignment="1" applyProtection="1">
      <alignment vertical="center"/>
      <protection locked="0"/>
    </xf>
    <xf numFmtId="0" fontId="41" fillId="23" borderId="9" xfId="0" applyFont="1" applyFill="1" applyBorder="1" applyAlignment="1">
      <alignment vertical="center" wrapText="1"/>
    </xf>
    <xf numFmtId="1" fontId="14" fillId="24" borderId="9" xfId="0" applyNumberFormat="1" applyFont="1" applyFill="1" applyBorder="1" applyAlignment="1" applyProtection="1">
      <alignment horizontal="right" vertical="center" wrapText="1"/>
      <protection locked="0"/>
    </xf>
    <xf numFmtId="9" fontId="3" fillId="0" borderId="9" xfId="41" applyNumberFormat="1" applyFont="1" applyBorder="1" applyAlignment="1">
      <alignment horizontal="center" vertical="center"/>
    </xf>
    <xf numFmtId="0" fontId="1" fillId="0" borderId="0" xfId="41" applyAlignment="1">
      <alignment vertical="center"/>
    </xf>
    <xf numFmtId="0" fontId="2" fillId="23" borderId="10" xfId="0" applyFont="1" applyFill="1" applyBorder="1" applyAlignment="1" applyProtection="1">
      <alignment horizontal="left" vertical="center" wrapText="1"/>
      <protection locked="0"/>
    </xf>
    <xf numFmtId="0" fontId="39" fillId="24" borderId="11" xfId="0" applyFont="1" applyFill="1" applyBorder="1" applyAlignment="1" applyProtection="1">
      <alignment vertical="center"/>
      <protection locked="0"/>
    </xf>
    <xf numFmtId="0" fontId="14" fillId="24" borderId="11" xfId="0" applyFont="1" applyFill="1" applyBorder="1" applyAlignment="1" applyProtection="1">
      <alignment vertical="center"/>
      <protection locked="0"/>
    </xf>
    <xf numFmtId="0" fontId="41" fillId="23" borderId="10" xfId="0" applyFont="1" applyFill="1" applyBorder="1" applyAlignment="1" applyProtection="1">
      <alignment horizontal="left" vertical="center" wrapText="1"/>
      <protection locked="0"/>
    </xf>
    <xf numFmtId="0" fontId="2" fillId="23" borderId="9" xfId="0" applyFont="1" applyFill="1" applyBorder="1" applyAlignment="1" applyProtection="1">
      <alignment horizontal="left" vertical="center" wrapText="1"/>
      <protection locked="0"/>
    </xf>
    <xf numFmtId="0" fontId="2" fillId="23" borderId="12" xfId="0" applyFont="1" applyFill="1" applyBorder="1" applyAlignment="1" applyProtection="1">
      <alignment horizontal="left" vertical="center" wrapText="1"/>
      <protection locked="0"/>
    </xf>
    <xf numFmtId="0" fontId="37" fillId="24" borderId="13" xfId="41" applyFont="1" applyFill="1" applyBorder="1" applyAlignment="1">
      <alignment horizontal="center" vertical="center" wrapText="1"/>
    </xf>
    <xf numFmtId="0" fontId="13" fillId="24" borderId="13" xfId="41" applyFont="1" applyFill="1" applyBorder="1" applyAlignment="1">
      <alignment horizontal="center" vertical="center" wrapText="1"/>
    </xf>
    <xf numFmtId="0" fontId="41" fillId="23" borderId="14" xfId="0" applyFont="1" applyFill="1" applyBorder="1" applyAlignment="1">
      <alignment vertical="center" wrapText="1"/>
    </xf>
    <xf numFmtId="9" fontId="3" fillId="0" borderId="13" xfId="41" applyNumberFormat="1" applyFont="1" applyBorder="1" applyAlignment="1">
      <alignment horizontal="center" vertical="center"/>
    </xf>
    <xf numFmtId="0" fontId="38" fillId="24" borderId="15" xfId="0" applyFont="1" applyFill="1" applyBorder="1" applyAlignment="1" applyProtection="1">
      <alignment horizontal="left" vertical="center"/>
      <protection locked="0"/>
    </xf>
    <xf numFmtId="0" fontId="38" fillId="24" borderId="16" xfId="41" applyFont="1" applyFill="1" applyBorder="1" applyAlignment="1">
      <alignment horizontal="center" vertical="center" wrapText="1"/>
    </xf>
    <xf numFmtId="0" fontId="38" fillId="24" borderId="17" xfId="41" applyFont="1" applyFill="1" applyBorder="1" applyAlignment="1">
      <alignment horizontal="center" vertical="center" wrapText="1"/>
    </xf>
    <xf numFmtId="0" fontId="41" fillId="23" borderId="18" xfId="0" applyFont="1" applyFill="1" applyBorder="1" applyAlignment="1" applyProtection="1">
      <alignment horizontal="left" vertical="center" wrapText="1"/>
      <protection locked="0"/>
    </xf>
    <xf numFmtId="0" fontId="2" fillId="23" borderId="11" xfId="0" applyFont="1" applyFill="1" applyBorder="1" applyAlignment="1" applyProtection="1">
      <alignment horizontal="left" vertical="center" wrapText="1"/>
      <protection locked="0"/>
    </xf>
    <xf numFmtId="0" fontId="2" fillId="23" borderId="14" xfId="0" applyFont="1" applyFill="1" applyBorder="1" applyAlignment="1" applyProtection="1">
      <alignment horizontal="left" vertical="center" wrapText="1"/>
      <protection locked="0"/>
    </xf>
    <xf numFmtId="0" fontId="2" fillId="23" borderId="19" xfId="0" applyFont="1" applyFill="1" applyBorder="1" applyAlignment="1" applyProtection="1">
      <alignment horizontal="left" vertical="center" wrapText="1"/>
      <protection locked="0"/>
    </xf>
    <xf numFmtId="0" fontId="2" fillId="24" borderId="16" xfId="0" applyFont="1" applyFill="1" applyBorder="1" applyAlignment="1" applyProtection="1">
      <alignment horizontal="left" vertical="center" wrapText="1"/>
      <protection locked="0"/>
    </xf>
    <xf numFmtId="0" fontId="2" fillId="24" borderId="17" xfId="0" applyFont="1" applyFill="1" applyBorder="1" applyAlignment="1" applyProtection="1">
      <alignment horizontal="left" vertical="center" wrapText="1"/>
      <protection locked="0"/>
    </xf>
    <xf numFmtId="0" fontId="41" fillId="0" borderId="14" xfId="0" applyFont="1" applyFill="1" applyBorder="1" applyAlignment="1">
      <alignment vertical="center" wrapText="1"/>
    </xf>
    <xf numFmtId="0" fontId="41" fillId="0" borderId="9" xfId="0" applyFont="1" applyFill="1" applyBorder="1" applyAlignment="1">
      <alignment vertical="center" wrapText="1"/>
    </xf>
    <xf numFmtId="0" fontId="41" fillId="0" borderId="10" xfId="0" applyFont="1" applyFill="1" applyBorder="1" applyAlignment="1" applyProtection="1">
      <alignment vertical="center" wrapText="1"/>
      <protection locked="0"/>
    </xf>
    <xf numFmtId="0" fontId="11" fillId="23" borderId="0" xfId="0" applyFont="1" applyFill="1" applyAlignment="1" applyProtection="1">
      <alignment vertical="center"/>
      <protection locked="0"/>
    </xf>
    <xf numFmtId="0" fontId="13" fillId="24" borderId="9" xfId="0" applyFont="1" applyFill="1" applyBorder="1" applyAlignment="1" applyProtection="1">
      <alignment vertical="center"/>
      <protection locked="0"/>
    </xf>
    <xf numFmtId="0" fontId="16" fillId="0" borderId="9" xfId="0" applyFont="1" applyBorder="1" applyProtection="1">
      <protection locked="0"/>
    </xf>
    <xf numFmtId="0" fontId="16" fillId="0" borderId="14" xfId="0" applyFont="1" applyBorder="1" applyProtection="1">
      <protection locked="0"/>
    </xf>
    <xf numFmtId="0" fontId="37" fillId="24" borderId="20" xfId="41" applyFont="1" applyFill="1" applyBorder="1" applyAlignment="1">
      <alignment horizontal="center" vertical="center" wrapText="1"/>
    </xf>
    <xf numFmtId="0" fontId="41" fillId="0" borderId="9" xfId="0" applyFont="1" applyBorder="1" applyAlignment="1" applyProtection="1">
      <alignment horizontal="left" vertical="center" wrapText="1"/>
      <protection locked="0"/>
    </xf>
    <xf numFmtId="0" fontId="7" fillId="24" borderId="9" xfId="0" applyFont="1" applyFill="1" applyBorder="1" applyAlignment="1" applyProtection="1">
      <alignment horizontal="center" vertical="center" wrapText="1"/>
      <protection locked="0"/>
    </xf>
    <xf numFmtId="0" fontId="41" fillId="0" borderId="13" xfId="0" applyFont="1" applyBorder="1" applyAlignment="1" applyProtection="1">
      <alignment horizontal="left" vertical="center" wrapText="1"/>
      <protection locked="0"/>
    </xf>
    <xf numFmtId="0" fontId="16" fillId="0" borderId="13" xfId="0" applyFont="1" applyBorder="1" applyProtection="1">
      <protection locked="0"/>
    </xf>
    <xf numFmtId="0" fontId="7" fillId="24" borderId="14" xfId="0" applyFont="1" applyFill="1" applyBorder="1" applyAlignment="1" applyProtection="1">
      <alignment horizontal="center" vertical="center" wrapText="1"/>
      <protection locked="0"/>
    </xf>
    <xf numFmtId="0" fontId="35" fillId="23" borderId="12" xfId="0" applyFont="1" applyFill="1" applyBorder="1" applyAlignment="1" applyProtection="1">
      <alignment vertical="center" wrapText="1"/>
    </xf>
    <xf numFmtId="0" fontId="37" fillId="23" borderId="21" xfId="41" applyFont="1" applyFill="1" applyBorder="1" applyAlignment="1">
      <alignment horizontal="center" vertical="center" wrapText="1"/>
    </xf>
    <xf numFmtId="0" fontId="37" fillId="23" borderId="18" xfId="41" applyFont="1" applyFill="1" applyBorder="1" applyAlignment="1">
      <alignment horizontal="center" vertical="center" wrapText="1"/>
    </xf>
    <xf numFmtId="0" fontId="13" fillId="23" borderId="22" xfId="41" applyFont="1" applyFill="1" applyBorder="1" applyAlignment="1">
      <alignment horizontal="center" vertical="center" wrapText="1"/>
    </xf>
    <xf numFmtId="0" fontId="14" fillId="23" borderId="9" xfId="41" applyFont="1" applyFill="1" applyBorder="1" applyAlignment="1">
      <alignment horizontal="left" vertical="top"/>
    </xf>
    <xf numFmtId="0" fontId="14" fillId="23" borderId="10" xfId="41" applyFont="1" applyFill="1" applyBorder="1" applyAlignment="1">
      <alignment horizontal="center" vertical="top" wrapText="1"/>
    </xf>
    <xf numFmtId="0" fontId="14" fillId="23" borderId="12" xfId="41" applyFont="1" applyFill="1" applyBorder="1" applyAlignment="1">
      <alignment horizontal="center" vertical="top" wrapText="1"/>
    </xf>
    <xf numFmtId="0" fontId="14" fillId="23" borderId="9" xfId="41" applyFont="1" applyFill="1" applyBorder="1" applyAlignment="1">
      <alignment horizontal="left" vertical="top" wrapText="1"/>
    </xf>
    <xf numFmtId="0" fontId="8" fillId="23" borderId="9" xfId="41" applyFont="1" applyFill="1" applyBorder="1" applyAlignment="1">
      <alignment horizontal="left" vertical="top"/>
    </xf>
    <xf numFmtId="0" fontId="8" fillId="23" borderId="12" xfId="41" applyFont="1" applyFill="1" applyBorder="1" applyAlignment="1">
      <alignment horizontal="center" vertical="top" wrapText="1"/>
    </xf>
    <xf numFmtId="0" fontId="8" fillId="23" borderId="9" xfId="41" applyFont="1" applyFill="1" applyBorder="1" applyAlignment="1">
      <alignment horizontal="center" vertical="top" wrapText="1"/>
    </xf>
    <xf numFmtId="0" fontId="14" fillId="23" borderId="9" xfId="41" applyFont="1" applyFill="1" applyBorder="1" applyAlignment="1">
      <alignment horizontal="center" vertical="top" wrapText="1"/>
    </xf>
    <xf numFmtId="0" fontId="47" fillId="23" borderId="9" xfId="42" applyFont="1" applyFill="1" applyBorder="1" applyAlignment="1">
      <alignment horizontal="left" vertical="center" wrapText="1"/>
    </xf>
    <xf numFmtId="0" fontId="47" fillId="0" borderId="14" xfId="0" applyFont="1" applyFill="1" applyBorder="1" applyAlignment="1">
      <alignment vertical="center" wrapText="1"/>
    </xf>
    <xf numFmtId="0" fontId="47" fillId="0" borderId="9" xfId="0" applyFont="1" applyFill="1" applyBorder="1" applyAlignment="1">
      <alignment vertical="center" wrapText="1"/>
    </xf>
    <xf numFmtId="0" fontId="13" fillId="23" borderId="9" xfId="41" applyFont="1" applyFill="1" applyBorder="1" applyAlignment="1">
      <alignment horizontal="center" vertical="center" wrapText="1"/>
    </xf>
    <xf numFmtId="14" fontId="14" fillId="23" borderId="9" xfId="41" applyNumberFormat="1" applyFont="1" applyFill="1" applyBorder="1" applyAlignment="1">
      <alignment horizontal="center" vertical="top" wrapText="1"/>
    </xf>
    <xf numFmtId="0" fontId="37" fillId="23" borderId="23" xfId="41" applyFont="1" applyFill="1" applyBorder="1" applyAlignment="1">
      <alignment horizontal="center" vertical="center" wrapText="1"/>
    </xf>
    <xf numFmtId="0" fontId="37" fillId="23" borderId="24" xfId="41" applyFont="1" applyFill="1" applyBorder="1" applyAlignment="1">
      <alignment horizontal="center" vertical="center" wrapText="1"/>
    </xf>
    <xf numFmtId="0" fontId="13" fillId="23" borderId="0" xfId="41" applyFont="1" applyFill="1" applyBorder="1" applyAlignment="1">
      <alignment horizontal="center" vertical="center" wrapText="1"/>
    </xf>
    <xf numFmtId="0" fontId="2" fillId="24" borderId="9" xfId="41" applyFont="1" applyFill="1" applyBorder="1" applyAlignment="1">
      <alignment horizontal="center"/>
    </xf>
    <xf numFmtId="0" fontId="16" fillId="24" borderId="9" xfId="41" applyFont="1" applyFill="1" applyBorder="1"/>
    <xf numFmtId="0" fontId="13" fillId="23" borderId="14" xfId="41" applyFont="1" applyFill="1" applyBorder="1" applyAlignment="1">
      <alignment horizontal="center" vertical="center" wrapText="1"/>
    </xf>
    <xf numFmtId="0" fontId="13" fillId="23" borderId="16" xfId="41" applyFont="1" applyFill="1" applyBorder="1" applyAlignment="1">
      <alignment horizontal="center" vertical="center" wrapText="1"/>
    </xf>
    <xf numFmtId="0" fontId="37" fillId="24" borderId="15" xfId="41" applyFont="1" applyFill="1" applyBorder="1" applyAlignment="1">
      <alignment horizontal="left" vertical="center" wrapText="1"/>
    </xf>
    <xf numFmtId="0" fontId="13" fillId="24" borderId="16" xfId="41" applyFont="1" applyFill="1" applyBorder="1" applyAlignment="1">
      <alignment horizontal="center" vertical="center" wrapText="1"/>
    </xf>
    <xf numFmtId="0" fontId="37" fillId="24" borderId="16" xfId="41" applyFont="1" applyFill="1" applyBorder="1" applyAlignment="1">
      <alignment horizontal="center" vertical="center" wrapText="1"/>
    </xf>
    <xf numFmtId="0" fontId="13" fillId="24" borderId="17" xfId="41" applyFont="1" applyFill="1" applyBorder="1" applyAlignment="1">
      <alignment horizontal="center" vertical="center" wrapText="1"/>
    </xf>
    <xf numFmtId="0" fontId="14" fillId="24" borderId="9" xfId="41" applyFont="1" applyFill="1" applyBorder="1" applyAlignment="1">
      <alignment horizontal="center" vertical="center" wrapText="1"/>
    </xf>
    <xf numFmtId="0" fontId="14" fillId="24" borderId="14" xfId="41" applyFont="1" applyFill="1" applyBorder="1" applyAlignment="1">
      <alignment horizontal="center" vertical="center" wrapText="1"/>
    </xf>
    <xf numFmtId="0" fontId="37" fillId="23" borderId="16" xfId="41" applyFont="1" applyFill="1" applyBorder="1" applyAlignment="1">
      <alignment horizontal="center" vertical="center" wrapText="1"/>
    </xf>
    <xf numFmtId="0" fontId="13" fillId="23" borderId="17" xfId="41" applyFont="1" applyFill="1" applyBorder="1" applyAlignment="1">
      <alignment horizontal="center" vertical="center" wrapText="1"/>
    </xf>
    <xf numFmtId="0" fontId="13" fillId="24" borderId="25" xfId="41" applyFont="1" applyFill="1" applyBorder="1" applyAlignment="1">
      <alignment horizontal="center" vertical="center" wrapText="1"/>
    </xf>
    <xf numFmtId="0" fontId="37" fillId="23" borderId="15" xfId="41" applyFont="1" applyFill="1" applyBorder="1" applyAlignment="1">
      <alignment horizontal="left" vertical="center"/>
    </xf>
    <xf numFmtId="0" fontId="37" fillId="24" borderId="26" xfId="41" applyFont="1" applyFill="1" applyBorder="1" applyAlignment="1">
      <alignment horizontal="left" vertical="center" wrapText="1"/>
    </xf>
    <xf numFmtId="0" fontId="37" fillId="24" borderId="27" xfId="41" applyFont="1" applyFill="1" applyBorder="1" applyAlignment="1">
      <alignment horizontal="center" vertical="center" wrapText="1"/>
    </xf>
    <xf numFmtId="0" fontId="13" fillId="24" borderId="27" xfId="41" applyFont="1" applyFill="1" applyBorder="1" applyAlignment="1">
      <alignment horizontal="center" vertical="center" wrapText="1"/>
    </xf>
    <xf numFmtId="0" fontId="2" fillId="0" borderId="16" xfId="41" applyFont="1" applyBorder="1" applyAlignment="1">
      <alignment horizontal="center"/>
    </xf>
    <xf numFmtId="0" fontId="16" fillId="23" borderId="16" xfId="0" applyFont="1" applyFill="1" applyBorder="1" applyAlignment="1">
      <alignment vertical="center" wrapText="1"/>
    </xf>
    <xf numFmtId="0" fontId="2" fillId="23" borderId="16" xfId="41" applyFont="1" applyFill="1" applyBorder="1" applyAlignment="1">
      <alignment horizontal="left" vertical="center"/>
    </xf>
    <xf numFmtId="0" fontId="16" fillId="0" borderId="16" xfId="41" applyFont="1" applyBorder="1"/>
    <xf numFmtId="0" fontId="7" fillId="0" borderId="16" xfId="41" applyFont="1" applyBorder="1" applyAlignment="1">
      <alignment horizontal="center"/>
    </xf>
    <xf numFmtId="0" fontId="16" fillId="0" borderId="17" xfId="41" applyFont="1" applyBorder="1"/>
    <xf numFmtId="9" fontId="0" fillId="0" borderId="0" xfId="0" applyNumberFormat="1"/>
    <xf numFmtId="0" fontId="10" fillId="23" borderId="19" xfId="41" applyFont="1" applyFill="1" applyBorder="1" applyAlignment="1" applyProtection="1">
      <alignment horizontal="center" vertical="center" wrapText="1"/>
      <protection locked="0"/>
    </xf>
    <xf numFmtId="0" fontId="12" fillId="23" borderId="14" xfId="41" applyFont="1" applyFill="1" applyBorder="1" applyAlignment="1" applyProtection="1">
      <alignment horizontal="center" vertical="center" wrapText="1"/>
      <protection locked="0"/>
    </xf>
    <xf numFmtId="0" fontId="10" fillId="23" borderId="14" xfId="41" applyFont="1" applyFill="1" applyBorder="1" applyAlignment="1" applyProtection="1">
      <alignment horizontal="center" vertical="center" wrapText="1"/>
      <protection locked="0"/>
    </xf>
    <xf numFmtId="0" fontId="2" fillId="23" borderId="9" xfId="41" applyFont="1" applyFill="1" applyBorder="1" applyAlignment="1" applyProtection="1">
      <alignment horizontal="left" vertical="center"/>
      <protection locked="0"/>
    </xf>
    <xf numFmtId="0" fontId="2" fillId="23" borderId="12" xfId="41" applyFont="1" applyFill="1" applyBorder="1" applyAlignment="1" applyProtection="1">
      <alignment horizontal="center" vertical="center" wrapText="1"/>
      <protection locked="0"/>
    </xf>
    <xf numFmtId="0" fontId="2" fillId="23" borderId="9" xfId="41" applyFont="1" applyFill="1" applyBorder="1" applyAlignment="1" applyProtection="1">
      <alignment horizontal="left" vertical="center" wrapText="1"/>
      <protection locked="0"/>
    </xf>
    <xf numFmtId="0" fontId="2" fillId="23" borderId="13" xfId="41" applyFont="1" applyFill="1" applyBorder="1" applyAlignment="1" applyProtection="1">
      <alignment horizontal="left" vertical="center"/>
      <protection locked="0"/>
    </xf>
    <xf numFmtId="0" fontId="2" fillId="23" borderId="21" xfId="41" applyFont="1" applyFill="1" applyBorder="1" applyAlignment="1" applyProtection="1">
      <alignment horizontal="center" vertical="center" wrapText="1"/>
      <protection locked="0"/>
    </xf>
    <xf numFmtId="0" fontId="2" fillId="23" borderId="13" xfId="41" applyFont="1" applyFill="1" applyBorder="1" applyAlignment="1" applyProtection="1">
      <alignment horizontal="left" vertical="center" wrapText="1"/>
      <protection locked="0"/>
    </xf>
    <xf numFmtId="0" fontId="38" fillId="23" borderId="11" xfId="41" applyFont="1" applyFill="1" applyBorder="1" applyAlignment="1" applyProtection="1">
      <alignment horizontal="center" vertical="center" wrapText="1"/>
      <protection locked="0"/>
    </xf>
    <xf numFmtId="0" fontId="38" fillId="23" borderId="19" xfId="41" applyFont="1" applyFill="1" applyBorder="1" applyAlignment="1" applyProtection="1">
      <alignment horizontal="center" vertical="center" wrapText="1"/>
      <protection locked="0"/>
    </xf>
    <xf numFmtId="0" fontId="38" fillId="23" borderId="14" xfId="41" applyFont="1" applyFill="1" applyBorder="1" applyAlignment="1" applyProtection="1">
      <alignment horizontal="center" vertical="center" wrapText="1"/>
      <protection locked="0"/>
    </xf>
    <xf numFmtId="0" fontId="2" fillId="23" borderId="11" xfId="41" applyFont="1" applyFill="1" applyBorder="1" applyAlignment="1" applyProtection="1">
      <alignment horizontal="center" vertical="center" wrapText="1"/>
      <protection locked="0"/>
    </xf>
    <xf numFmtId="0" fontId="2" fillId="23" borderId="19" xfId="41" applyFont="1" applyFill="1" applyBorder="1" applyAlignment="1" applyProtection="1">
      <alignment horizontal="center" vertical="center" wrapText="1"/>
      <protection locked="0"/>
    </xf>
    <xf numFmtId="0" fontId="2" fillId="23" borderId="14" xfId="41" applyFont="1" applyFill="1" applyBorder="1" applyAlignment="1" applyProtection="1">
      <alignment horizontal="left" vertical="center" wrapText="1"/>
      <protection locked="0"/>
    </xf>
    <xf numFmtId="0" fontId="14" fillId="23" borderId="9" xfId="41" applyFont="1" applyFill="1" applyBorder="1" applyAlignment="1" applyProtection="1">
      <alignment horizontal="left" vertical="center"/>
      <protection locked="0"/>
    </xf>
    <xf numFmtId="0" fontId="14" fillId="23" borderId="10" xfId="41" applyFont="1" applyFill="1" applyBorder="1" applyAlignment="1" applyProtection="1">
      <alignment horizontal="center" vertical="center" wrapText="1"/>
      <protection locked="0"/>
    </xf>
    <xf numFmtId="0" fontId="14" fillId="23" borderId="12" xfId="41" applyFont="1" applyFill="1" applyBorder="1" applyAlignment="1" applyProtection="1">
      <alignment horizontal="center" vertical="center" wrapText="1"/>
      <protection locked="0"/>
    </xf>
    <xf numFmtId="14" fontId="14" fillId="23" borderId="12" xfId="41" applyNumberFormat="1" applyFont="1" applyFill="1" applyBorder="1" applyAlignment="1" applyProtection="1">
      <alignment horizontal="center" vertical="center" wrapText="1"/>
      <protection locked="0"/>
    </xf>
    <xf numFmtId="0" fontId="14" fillId="23" borderId="9" xfId="41" applyFont="1" applyFill="1" applyBorder="1" applyAlignment="1" applyProtection="1">
      <alignment horizontal="left" vertical="center" wrapText="1"/>
      <protection locked="0"/>
    </xf>
    <xf numFmtId="0" fontId="35" fillId="23" borderId="12" xfId="0" applyFont="1" applyFill="1" applyBorder="1" applyAlignment="1" applyProtection="1">
      <alignment vertical="center" wrapText="1"/>
      <protection locked="0"/>
    </xf>
    <xf numFmtId="0" fontId="2" fillId="23" borderId="14" xfId="41" applyFont="1" applyFill="1" applyBorder="1" applyAlignment="1" applyProtection="1">
      <alignment horizontal="center" vertical="top" wrapText="1"/>
      <protection locked="0"/>
    </xf>
    <xf numFmtId="0" fontId="2" fillId="23" borderId="9" xfId="41" applyFont="1" applyFill="1" applyBorder="1" applyAlignment="1" applyProtection="1">
      <alignment horizontal="center" vertical="top" wrapText="1"/>
      <protection locked="0"/>
    </xf>
    <xf numFmtId="14" fontId="2" fillId="23" borderId="9" xfId="41" applyNumberFormat="1" applyFont="1" applyFill="1" applyBorder="1" applyAlignment="1" applyProtection="1">
      <alignment horizontal="center" vertical="top" wrapText="1"/>
      <protection locked="0"/>
    </xf>
    <xf numFmtId="0" fontId="2" fillId="23" borderId="9" xfId="41" applyFont="1" applyFill="1" applyBorder="1" applyAlignment="1" applyProtection="1">
      <alignment horizontal="left" vertical="top"/>
      <protection locked="0"/>
    </xf>
    <xf numFmtId="0" fontId="2" fillId="23" borderId="9" xfId="41" applyFont="1" applyFill="1" applyBorder="1" applyAlignment="1" applyProtection="1">
      <alignment horizontal="left" vertical="top" wrapText="1"/>
      <protection locked="0"/>
    </xf>
    <xf numFmtId="14" fontId="2" fillId="23" borderId="13" xfId="41" applyNumberFormat="1" applyFont="1" applyFill="1" applyBorder="1" applyAlignment="1" applyProtection="1">
      <alignment horizontal="center" vertical="top" wrapText="1"/>
      <protection locked="0"/>
    </xf>
    <xf numFmtId="0" fontId="2" fillId="23" borderId="13" xfId="41" applyFont="1" applyFill="1" applyBorder="1" applyAlignment="1" applyProtection="1">
      <alignment horizontal="left" vertical="top"/>
      <protection locked="0"/>
    </xf>
    <xf numFmtId="0" fontId="2" fillId="23" borderId="13" xfId="41" applyFont="1" applyFill="1" applyBorder="1" applyAlignment="1" applyProtection="1">
      <alignment horizontal="center" vertical="top" wrapText="1"/>
      <protection locked="0"/>
    </xf>
    <xf numFmtId="0" fontId="2" fillId="23" borderId="13" xfId="41" applyFont="1" applyFill="1" applyBorder="1" applyAlignment="1" applyProtection="1">
      <alignment horizontal="left" vertical="top" wrapText="1"/>
      <protection locked="0"/>
    </xf>
    <xf numFmtId="0" fontId="0" fillId="0" borderId="0" xfId="0" applyAlignment="1">
      <alignment horizontal="left" indent="1"/>
    </xf>
    <xf numFmtId="0" fontId="41" fillId="0" borderId="10" xfId="0" applyFont="1" applyFill="1" applyBorder="1" applyAlignment="1" applyProtection="1">
      <alignment horizontal="left" vertical="center" wrapText="1"/>
      <protection locked="0"/>
    </xf>
    <xf numFmtId="0" fontId="41" fillId="0" borderId="9" xfId="0" applyFont="1" applyFill="1" applyBorder="1" applyAlignment="1" applyProtection="1">
      <alignment horizontal="left" vertical="center" wrapText="1"/>
      <protection locked="0"/>
    </xf>
    <xf numFmtId="0" fontId="41" fillId="25" borderId="9" xfId="0" applyFont="1" applyFill="1" applyBorder="1" applyAlignment="1" applyProtection="1">
      <alignment horizontal="left" vertical="center" wrapText="1"/>
      <protection locked="0"/>
    </xf>
    <xf numFmtId="0" fontId="5" fillId="0" borderId="0" xfId="0" applyFont="1" applyAlignment="1" applyProtection="1">
      <alignment vertical="center"/>
      <protection locked="0"/>
    </xf>
    <xf numFmtId="0" fontId="40" fillId="0" borderId="14" xfId="0" applyFont="1" applyFill="1" applyBorder="1" applyAlignment="1">
      <alignment horizontal="left" vertical="center" wrapText="1"/>
    </xf>
    <xf numFmtId="0" fontId="16" fillId="0" borderId="0" xfId="41" applyFont="1" applyFill="1" applyAlignment="1"/>
    <xf numFmtId="1" fontId="41" fillId="24" borderId="14" xfId="0" applyNumberFormat="1" applyFont="1" applyFill="1" applyBorder="1" applyAlignment="1" applyProtection="1">
      <alignment horizontal="center" vertical="center" wrapText="1"/>
      <protection locked="0"/>
    </xf>
    <xf numFmtId="1" fontId="41" fillId="24" borderId="9" xfId="0" applyNumberFormat="1" applyFont="1" applyFill="1" applyBorder="1" applyAlignment="1" applyProtection="1">
      <alignment horizontal="center" vertical="center" wrapText="1"/>
      <protection locked="0"/>
    </xf>
    <xf numFmtId="0" fontId="37" fillId="23" borderId="27" xfId="41" applyFont="1" applyFill="1" applyBorder="1" applyAlignment="1">
      <alignment horizontal="center" vertical="center" wrapText="1"/>
    </xf>
    <xf numFmtId="0" fontId="13" fillId="23" borderId="27" xfId="41" applyFont="1" applyFill="1" applyBorder="1" applyAlignment="1">
      <alignment horizontal="center" vertical="center" wrapText="1"/>
    </xf>
    <xf numFmtId="0" fontId="13" fillId="23" borderId="25" xfId="41" applyFont="1" applyFill="1" applyBorder="1" applyAlignment="1">
      <alignment horizontal="center" vertical="center" wrapText="1"/>
    </xf>
    <xf numFmtId="0" fontId="8" fillId="23" borderId="14" xfId="41" applyFont="1" applyFill="1" applyBorder="1" applyAlignment="1">
      <alignment horizontal="center" vertical="top" wrapText="1"/>
    </xf>
    <xf numFmtId="0" fontId="8" fillId="23" borderId="19" xfId="41" applyFont="1" applyFill="1" applyBorder="1" applyAlignment="1">
      <alignment horizontal="center" vertical="top" wrapText="1"/>
    </xf>
    <xf numFmtId="0" fontId="14" fillId="23" borderId="14" xfId="41" applyFont="1" applyFill="1" applyBorder="1" applyAlignment="1">
      <alignment horizontal="left" vertical="top" wrapText="1"/>
    </xf>
    <xf numFmtId="0" fontId="13" fillId="23" borderId="33" xfId="41" applyFont="1" applyFill="1" applyBorder="1" applyAlignment="1">
      <alignment horizontal="center" vertical="center" wrapText="1"/>
    </xf>
    <xf numFmtId="0" fontId="37" fillId="23" borderId="9" xfId="41" applyFont="1" applyFill="1" applyBorder="1" applyAlignment="1">
      <alignment horizontal="center" vertical="center" wrapText="1"/>
    </xf>
    <xf numFmtId="0" fontId="37" fillId="23" borderId="14" xfId="41" applyFont="1" applyFill="1" applyBorder="1" applyAlignment="1">
      <alignment horizontal="center" vertical="center" wrapText="1"/>
    </xf>
    <xf numFmtId="0" fontId="37" fillId="23" borderId="33" xfId="41" applyFont="1" applyFill="1" applyBorder="1" applyAlignment="1">
      <alignment horizontal="center" vertical="center" wrapText="1"/>
    </xf>
    <xf numFmtId="0" fontId="13" fillId="24" borderId="10" xfId="0" applyFont="1" applyFill="1" applyBorder="1" applyAlignment="1" applyProtection="1">
      <alignment vertical="center"/>
      <protection locked="0"/>
    </xf>
    <xf numFmtId="0" fontId="7" fillId="23" borderId="0" xfId="0" applyFont="1" applyFill="1" applyBorder="1" applyAlignment="1" applyProtection="1">
      <alignment vertical="center" wrapText="1"/>
      <protection locked="0"/>
    </xf>
    <xf numFmtId="0" fontId="41" fillId="0" borderId="18" xfId="0" applyFont="1" applyFill="1" applyBorder="1" applyAlignment="1" applyProtection="1">
      <alignment vertical="center" wrapText="1"/>
      <protection locked="0"/>
    </xf>
    <xf numFmtId="0" fontId="0" fillId="0" borderId="0" xfId="0" applyBorder="1" applyAlignment="1" applyProtection="1">
      <alignment vertical="center" wrapText="1"/>
      <protection locked="0"/>
    </xf>
    <xf numFmtId="0" fontId="42" fillId="23" borderId="0" xfId="0" applyFont="1" applyFill="1" applyAlignment="1" applyProtection="1">
      <alignment vertical="center"/>
      <protection locked="0"/>
    </xf>
    <xf numFmtId="0" fontId="40" fillId="0" borderId="14" xfId="0" applyFont="1" applyFill="1" applyBorder="1" applyAlignment="1">
      <alignment horizontal="center" vertical="center" wrapText="1"/>
    </xf>
    <xf numFmtId="0" fontId="8" fillId="0" borderId="9" xfId="0" applyFont="1" applyFill="1" applyBorder="1" applyAlignment="1" applyProtection="1">
      <alignment horizontal="left" vertical="center"/>
      <protection locked="0"/>
    </xf>
    <xf numFmtId="0" fontId="16" fillId="24" borderId="15" xfId="0" applyFont="1" applyFill="1" applyBorder="1" applyProtection="1">
      <protection locked="0"/>
    </xf>
    <xf numFmtId="0" fontId="16" fillId="24" borderId="16" xfId="0" applyFont="1" applyFill="1" applyBorder="1" applyProtection="1">
      <protection locked="0"/>
    </xf>
    <xf numFmtId="0" fontId="16" fillId="24" borderId="17" xfId="0" applyFont="1" applyFill="1" applyBorder="1" applyProtection="1">
      <protection locked="0"/>
    </xf>
    <xf numFmtId="0" fontId="13" fillId="0" borderId="0" xfId="0" applyFont="1" applyFill="1" applyBorder="1" applyAlignment="1" applyProtection="1">
      <alignment vertical="center"/>
      <protection locked="0"/>
    </xf>
    <xf numFmtId="0" fontId="2" fillId="23" borderId="24" xfId="41" applyFont="1" applyFill="1" applyBorder="1" applyAlignment="1" applyProtection="1">
      <alignment horizontal="center" vertical="center" wrapText="1"/>
      <protection locked="0"/>
    </xf>
    <xf numFmtId="0" fontId="2" fillId="24" borderId="16" xfId="41" applyFont="1" applyFill="1" applyBorder="1" applyAlignment="1">
      <alignment horizontal="center" vertical="center" wrapText="1"/>
    </xf>
    <xf numFmtId="0" fontId="12" fillId="0" borderId="0" xfId="0" applyFont="1" applyFill="1" applyBorder="1" applyAlignment="1" applyProtection="1">
      <alignment horizontal="left" vertical="center"/>
      <protection locked="0"/>
    </xf>
    <xf numFmtId="0" fontId="12" fillId="0" borderId="0"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2" fillId="23" borderId="9" xfId="41" applyFont="1" applyFill="1" applyBorder="1" applyAlignment="1" applyProtection="1">
      <alignment horizontal="center" vertical="center" wrapText="1"/>
      <protection locked="0"/>
    </xf>
    <xf numFmtId="0" fontId="0" fillId="0" borderId="0" xfId="0" applyFill="1" applyBorder="1" applyAlignment="1" applyProtection="1">
      <alignment vertical="center" wrapText="1"/>
      <protection locked="0"/>
    </xf>
    <xf numFmtId="0" fontId="16" fillId="0" borderId="0" xfId="0" applyFont="1" applyFill="1" applyBorder="1" applyAlignment="1" applyProtection="1">
      <alignment vertical="center"/>
      <protection locked="0"/>
    </xf>
    <xf numFmtId="0" fontId="13" fillId="0" borderId="9" xfId="0" applyFont="1" applyFill="1" applyBorder="1" applyAlignment="1" applyProtection="1">
      <alignment vertical="center" wrapText="1"/>
      <protection locked="0"/>
    </xf>
    <xf numFmtId="0" fontId="14" fillId="23" borderId="9" xfId="41" applyFont="1" applyFill="1" applyBorder="1" applyAlignment="1">
      <alignment horizontal="center" vertical="center"/>
    </xf>
    <xf numFmtId="0" fontId="16" fillId="0" borderId="0" xfId="41" applyFont="1" applyAlignment="1">
      <alignment horizontal="center" vertical="center"/>
    </xf>
    <xf numFmtId="0" fontId="11" fillId="0" borderId="0" xfId="0" applyFont="1" applyAlignment="1" applyProtection="1">
      <alignment horizontal="center" vertical="center"/>
      <protection locked="0"/>
    </xf>
    <xf numFmtId="0" fontId="2" fillId="23" borderId="14" xfId="41" applyFont="1" applyFill="1" applyBorder="1" applyAlignment="1">
      <alignment horizontal="center" vertical="center"/>
    </xf>
    <xf numFmtId="0" fontId="2" fillId="23" borderId="9" xfId="41" applyFont="1" applyFill="1" applyBorder="1" applyAlignment="1">
      <alignment horizontal="center" vertical="center"/>
    </xf>
    <xf numFmtId="0" fontId="8" fillId="23" borderId="9" xfId="41" applyFont="1" applyFill="1" applyBorder="1" applyAlignment="1">
      <alignment horizontal="center" vertical="center"/>
    </xf>
    <xf numFmtId="0" fontId="2" fillId="0" borderId="0" xfId="41" applyFont="1" applyFill="1" applyBorder="1" applyAlignment="1">
      <alignment horizontal="center"/>
    </xf>
    <xf numFmtId="0" fontId="0" fillId="0" borderId="39" xfId="0" applyBorder="1"/>
    <xf numFmtId="14" fontId="13" fillId="23" borderId="14" xfId="41" applyNumberFormat="1" applyFont="1" applyFill="1" applyBorder="1" applyAlignment="1">
      <alignment horizontal="center" vertical="center" wrapText="1"/>
    </xf>
    <xf numFmtId="0" fontId="14" fillId="0" borderId="9" xfId="41" quotePrefix="1" applyFont="1" applyFill="1" applyBorder="1" applyAlignment="1">
      <alignment horizontal="left" vertical="center" wrapText="1"/>
    </xf>
    <xf numFmtId="0" fontId="16" fillId="26" borderId="0" xfId="0" applyFont="1" applyFill="1" applyAlignment="1" applyProtection="1">
      <alignment vertical="center"/>
      <protection locked="0"/>
    </xf>
    <xf numFmtId="0" fontId="16" fillId="26" borderId="0" xfId="0" applyFont="1" applyFill="1" applyAlignment="1" applyProtection="1">
      <alignment horizontal="left" vertical="center"/>
    </xf>
    <xf numFmtId="0" fontId="0" fillId="26" borderId="0" xfId="0" applyFill="1"/>
    <xf numFmtId="0" fontId="11" fillId="26" borderId="0" xfId="0" applyFont="1" applyFill="1" applyAlignment="1" applyProtection="1">
      <alignment vertical="center"/>
      <protection locked="0"/>
    </xf>
    <xf numFmtId="0" fontId="8" fillId="26" borderId="9" xfId="0" applyFont="1" applyFill="1" applyBorder="1" applyAlignment="1" applyProtection="1">
      <alignment horizontal="left" vertical="center"/>
      <protection locked="0"/>
    </xf>
    <xf numFmtId="0" fontId="5" fillId="26" borderId="0" xfId="0" applyFont="1" applyFill="1" applyAlignment="1" applyProtection="1">
      <alignment vertical="center"/>
      <protection locked="0"/>
    </xf>
    <xf numFmtId="0" fontId="16" fillId="26" borderId="0" xfId="41" applyFont="1" applyFill="1"/>
    <xf numFmtId="0" fontId="2" fillId="26" borderId="0" xfId="41" applyFont="1" applyFill="1" applyAlignment="1">
      <alignment horizontal="center"/>
    </xf>
    <xf numFmtId="9" fontId="3" fillId="26" borderId="13" xfId="41" applyNumberFormat="1" applyFont="1" applyFill="1" applyBorder="1" applyAlignment="1">
      <alignment horizontal="center" vertical="center"/>
    </xf>
    <xf numFmtId="0" fontId="1" fillId="26" borderId="0" xfId="41" applyFill="1" applyAlignment="1">
      <alignment vertical="center"/>
    </xf>
    <xf numFmtId="0" fontId="15" fillId="26" borderId="0" xfId="41" applyFont="1" applyFill="1" applyAlignment="1">
      <alignment horizontal="center"/>
    </xf>
    <xf numFmtId="0" fontId="16" fillId="26" borderId="0" xfId="41" applyFont="1" applyFill="1" applyBorder="1"/>
    <xf numFmtId="0" fontId="16" fillId="26" borderId="0" xfId="41" applyFont="1" applyFill="1" applyAlignment="1"/>
    <xf numFmtId="0" fontId="2" fillId="26" borderId="0" xfId="41" applyFont="1" applyFill="1" applyBorder="1"/>
    <xf numFmtId="0" fontId="16" fillId="26" borderId="0" xfId="41" applyFont="1" applyFill="1" applyBorder="1" applyAlignment="1"/>
    <xf numFmtId="0" fontId="40" fillId="26" borderId="14" xfId="0" applyFont="1" applyFill="1" applyBorder="1" applyAlignment="1">
      <alignment horizontal="left" vertical="center" wrapText="1"/>
    </xf>
    <xf numFmtId="0" fontId="47" fillId="26" borderId="14" xfId="0" applyFont="1" applyFill="1" applyBorder="1" applyAlignment="1">
      <alignment vertical="center" wrapText="1"/>
    </xf>
    <xf numFmtId="0" fontId="47" fillId="26" borderId="9" xfId="0" applyFont="1" applyFill="1" applyBorder="1" applyAlignment="1">
      <alignment vertical="center" wrapText="1"/>
    </xf>
    <xf numFmtId="0" fontId="16" fillId="26" borderId="0" xfId="0" applyFont="1" applyFill="1" applyProtection="1">
      <protection locked="0"/>
    </xf>
    <xf numFmtId="0" fontId="2" fillId="26" borderId="0" xfId="0" applyFont="1" applyFill="1" applyAlignment="1" applyProtection="1">
      <alignment horizontal="left"/>
    </xf>
    <xf numFmtId="0" fontId="2" fillId="26" borderId="0" xfId="41" applyFont="1" applyFill="1"/>
    <xf numFmtId="0" fontId="9" fillId="26" borderId="9" xfId="0" applyFont="1" applyFill="1" applyBorder="1" applyAlignment="1" applyProtection="1">
      <alignment vertical="center"/>
      <protection locked="0"/>
    </xf>
    <xf numFmtId="0" fontId="9" fillId="26" borderId="0" xfId="0" applyFont="1" applyFill="1" applyAlignment="1" applyProtection="1">
      <alignment vertical="center"/>
      <protection locked="0"/>
    </xf>
    <xf numFmtId="0" fontId="7" fillId="26" borderId="0" xfId="41" applyFont="1" applyFill="1" applyAlignment="1">
      <alignment horizontal="center"/>
    </xf>
    <xf numFmtId="0" fontId="16" fillId="26" borderId="0" xfId="41" applyFont="1" applyFill="1" applyAlignment="1">
      <alignment horizontal="center" vertical="center"/>
    </xf>
    <xf numFmtId="0" fontId="11" fillId="26" borderId="0" xfId="0" applyFont="1" applyFill="1" applyAlignment="1" applyProtection="1">
      <alignment horizontal="center" vertical="center"/>
      <protection locked="0"/>
    </xf>
    <xf numFmtId="0" fontId="2" fillId="26" borderId="0" xfId="41" applyFont="1" applyFill="1" applyBorder="1" applyAlignment="1">
      <alignment horizontal="center"/>
    </xf>
    <xf numFmtId="0" fontId="14" fillId="26" borderId="9" xfId="41" quotePrefix="1" applyFont="1" applyFill="1" applyBorder="1" applyAlignment="1">
      <alignment horizontal="left" vertical="center" wrapText="1"/>
    </xf>
    <xf numFmtId="0" fontId="39" fillId="24" borderId="9" xfId="41" applyFont="1" applyFill="1" applyBorder="1" applyAlignment="1">
      <alignment horizontal="center" vertical="center" wrapText="1"/>
    </xf>
    <xf numFmtId="0" fontId="39" fillId="24" borderId="13" xfId="41" applyFont="1" applyFill="1" applyBorder="1" applyAlignment="1">
      <alignment horizontal="center" vertical="center" wrapText="1"/>
    </xf>
    <xf numFmtId="0" fontId="2" fillId="23" borderId="33" xfId="41" applyFont="1" applyFill="1" applyBorder="1" applyAlignment="1" applyProtection="1">
      <alignment horizontal="center" vertical="center" wrapText="1"/>
      <protection locked="0"/>
    </xf>
    <xf numFmtId="0" fontId="37" fillId="23" borderId="18" xfId="0" applyFont="1" applyFill="1" applyBorder="1" applyAlignment="1" applyProtection="1">
      <alignment horizontal="left" vertical="center"/>
      <protection locked="0"/>
    </xf>
    <xf numFmtId="0" fontId="37" fillId="23" borderId="22" xfId="41" applyFont="1" applyFill="1" applyBorder="1" applyAlignment="1">
      <alignment horizontal="center" vertical="center" wrapText="1"/>
    </xf>
    <xf numFmtId="0" fontId="37" fillId="23" borderId="22" xfId="0" applyFont="1" applyFill="1" applyBorder="1" applyAlignment="1" applyProtection="1">
      <alignment horizontal="center" vertical="center"/>
      <protection locked="0"/>
    </xf>
    <xf numFmtId="1" fontId="14" fillId="24" borderId="14" xfId="0" applyNumberFormat="1" applyFont="1" applyFill="1" applyBorder="1" applyAlignment="1" applyProtection="1">
      <alignment horizontal="right" vertical="center" wrapText="1"/>
      <protection locked="0"/>
    </xf>
    <xf numFmtId="0" fontId="3" fillId="23" borderId="14" xfId="41" applyFont="1" applyFill="1" applyBorder="1" applyAlignment="1" applyProtection="1">
      <alignment horizontal="center" vertical="center" wrapText="1"/>
      <protection locked="0"/>
    </xf>
    <xf numFmtId="0" fontId="36" fillId="24" borderId="15" xfId="0" applyFont="1" applyFill="1" applyBorder="1" applyAlignment="1" applyProtection="1">
      <alignment horizontal="left" vertical="center"/>
      <protection locked="0"/>
    </xf>
    <xf numFmtId="0" fontId="10" fillId="24" borderId="16" xfId="41" applyFont="1" applyFill="1" applyBorder="1" applyAlignment="1">
      <alignment horizontal="center" vertical="center" wrapText="1"/>
    </xf>
    <xf numFmtId="0" fontId="12" fillId="24" borderId="16" xfId="41" applyFont="1" applyFill="1" applyBorder="1" applyAlignment="1">
      <alignment horizontal="center" vertical="center" wrapText="1"/>
    </xf>
    <xf numFmtId="0" fontId="10" fillId="24" borderId="17" xfId="41" applyFont="1" applyFill="1" applyBorder="1" applyAlignment="1">
      <alignment horizontal="center" vertical="center" wrapText="1"/>
    </xf>
    <xf numFmtId="0" fontId="16" fillId="24" borderId="15" xfId="0" applyFont="1" applyFill="1" applyBorder="1" applyAlignment="1" applyProtection="1">
      <alignment wrapText="1"/>
      <protection locked="0"/>
    </xf>
    <xf numFmtId="9" fontId="3" fillId="0" borderId="39" xfId="41" applyNumberFormat="1" applyFont="1" applyBorder="1" applyAlignment="1">
      <alignment horizontal="center" vertical="center"/>
    </xf>
    <xf numFmtId="0" fontId="39" fillId="23" borderId="0" xfId="0" applyFont="1" applyFill="1" applyAlignment="1" applyProtection="1">
      <alignment vertical="center"/>
      <protection locked="0"/>
    </xf>
    <xf numFmtId="0" fontId="49" fillId="0" borderId="0" xfId="0" applyFont="1" applyAlignment="1" applyProtection="1">
      <alignment vertical="center"/>
      <protection locked="0"/>
    </xf>
    <xf numFmtId="0" fontId="39" fillId="0" borderId="0" xfId="0" applyFont="1" applyFill="1" applyBorder="1" applyAlignment="1" applyProtection="1">
      <alignment vertical="center"/>
      <protection locked="0"/>
    </xf>
    <xf numFmtId="0" fontId="39" fillId="23" borderId="22" xfId="41" applyFont="1" applyFill="1" applyBorder="1" applyAlignment="1">
      <alignment horizontal="center" vertical="center" wrapText="1"/>
    </xf>
    <xf numFmtId="0" fontId="49" fillId="23" borderId="0" xfId="0" applyFont="1" applyFill="1" applyAlignment="1" applyProtection="1">
      <alignment vertical="center"/>
      <protection locked="0"/>
    </xf>
    <xf numFmtId="0" fontId="38" fillId="0" borderId="0" xfId="0" applyFont="1" applyFill="1" applyBorder="1" applyAlignment="1" applyProtection="1">
      <alignment horizontal="left" vertical="center"/>
      <protection locked="0"/>
    </xf>
    <xf numFmtId="0" fontId="2" fillId="0" borderId="0" xfId="0" applyFont="1" applyProtection="1">
      <protection locked="0"/>
    </xf>
    <xf numFmtId="0" fontId="2" fillId="23" borderId="14" xfId="0" applyFont="1" applyFill="1" applyBorder="1" applyAlignment="1">
      <alignment horizontal="center" vertical="center" wrapText="1"/>
    </xf>
    <xf numFmtId="0" fontId="2" fillId="23" borderId="14" xfId="41" applyFont="1" applyFill="1" applyBorder="1" applyAlignment="1" applyProtection="1">
      <alignment horizontal="center" vertical="center"/>
      <protection locked="0"/>
    </xf>
    <xf numFmtId="0" fontId="2" fillId="23" borderId="9" xfId="41" applyFont="1" applyFill="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16" fillId="0" borderId="9" xfId="0" applyFont="1" applyBorder="1" applyAlignment="1" applyProtection="1">
      <alignment horizontal="center" vertical="center"/>
      <protection locked="0"/>
    </xf>
    <xf numFmtId="0" fontId="2" fillId="23" borderId="13" xfId="41" applyFont="1" applyFill="1" applyBorder="1" applyAlignment="1" applyProtection="1">
      <alignment horizontal="center" vertical="center"/>
      <protection locked="0"/>
    </xf>
    <xf numFmtId="0" fontId="14" fillId="23" borderId="9" xfId="41" applyFont="1" applyFill="1" applyBorder="1" applyAlignment="1" applyProtection="1">
      <alignment horizontal="center" vertical="center"/>
      <protection locked="0"/>
    </xf>
    <xf numFmtId="0" fontId="2" fillId="24" borderId="16" xfId="0" applyFont="1" applyFill="1" applyBorder="1" applyAlignment="1" applyProtection="1">
      <alignment horizontal="center" vertical="center" wrapText="1"/>
      <protection locked="0"/>
    </xf>
    <xf numFmtId="0" fontId="38" fillId="0" borderId="0" xfId="0" applyFont="1" applyFill="1" applyBorder="1" applyAlignment="1" applyProtection="1">
      <alignment vertical="center"/>
      <protection locked="0"/>
    </xf>
    <xf numFmtId="0" fontId="49" fillId="0" borderId="0" xfId="0" applyFont="1" applyFill="1" applyBorder="1" applyAlignment="1" applyProtection="1">
      <alignment vertical="center"/>
      <protection locked="0"/>
    </xf>
    <xf numFmtId="0" fontId="39" fillId="24" borderId="20" xfId="41" applyFont="1" applyFill="1" applyBorder="1" applyAlignment="1">
      <alignment horizontal="center" vertical="center" wrapText="1"/>
    </xf>
    <xf numFmtId="0" fontId="2" fillId="24" borderId="16" xfId="0" applyFont="1" applyFill="1" applyBorder="1" applyProtection="1">
      <protection locked="0"/>
    </xf>
    <xf numFmtId="0" fontId="50" fillId="0" borderId="0" xfId="0" applyFont="1" applyAlignment="1" applyProtection="1">
      <alignment vertical="center"/>
      <protection locked="0"/>
    </xf>
    <xf numFmtId="0" fontId="2" fillId="24" borderId="13" xfId="41" applyFont="1" applyFill="1" applyBorder="1" applyAlignment="1"/>
    <xf numFmtId="0" fontId="39" fillId="24" borderId="13" xfId="41" applyFont="1" applyFill="1" applyBorder="1" applyAlignment="1">
      <alignment horizontal="left" vertical="center" wrapText="1"/>
    </xf>
    <xf numFmtId="0" fontId="2" fillId="23" borderId="16" xfId="41" applyFont="1" applyFill="1" applyBorder="1" applyAlignment="1"/>
    <xf numFmtId="0" fontId="39" fillId="23" borderId="16" xfId="41" applyFont="1" applyFill="1" applyBorder="1" applyAlignment="1">
      <alignment horizontal="left" vertical="center" wrapText="1"/>
    </xf>
    <xf numFmtId="0" fontId="8" fillId="23" borderId="14" xfId="41" applyFont="1" applyFill="1" applyBorder="1" applyAlignment="1">
      <alignment horizontal="center" vertical="center"/>
    </xf>
    <xf numFmtId="0" fontId="2" fillId="24" borderId="9" xfId="41" applyFont="1" applyFill="1" applyBorder="1"/>
    <xf numFmtId="0" fontId="39" fillId="23" borderId="16" xfId="41" applyFont="1" applyFill="1" applyBorder="1" applyAlignment="1">
      <alignment horizontal="center" vertical="center" wrapText="1"/>
    </xf>
    <xf numFmtId="0" fontId="39" fillId="24" borderId="16" xfId="41" applyFont="1" applyFill="1" applyBorder="1" applyAlignment="1">
      <alignment horizontal="center" vertical="center" wrapText="1"/>
    </xf>
    <xf numFmtId="0" fontId="2" fillId="0" borderId="0" xfId="41" applyFont="1" applyFill="1" applyBorder="1" applyAlignment="1"/>
    <xf numFmtId="0" fontId="39" fillId="0" borderId="0" xfId="41" applyFont="1" applyFill="1" applyBorder="1" applyAlignment="1">
      <alignment horizontal="left" vertical="center" wrapText="1"/>
    </xf>
    <xf numFmtId="0" fontId="2" fillId="23" borderId="27" xfId="41" applyFont="1" applyFill="1" applyBorder="1" applyAlignment="1"/>
    <xf numFmtId="0" fontId="39" fillId="23" borderId="27" xfId="41" applyFont="1" applyFill="1" applyBorder="1" applyAlignment="1">
      <alignment horizontal="left" vertical="center" wrapText="1"/>
    </xf>
    <xf numFmtId="0" fontId="2" fillId="23" borderId="34" xfId="41" applyFont="1" applyFill="1" applyBorder="1" applyAlignment="1">
      <alignment horizontal="center" vertical="center"/>
    </xf>
    <xf numFmtId="0" fontId="2" fillId="23" borderId="33" xfId="41" applyFont="1" applyFill="1" applyBorder="1" applyAlignment="1">
      <alignment horizontal="center" vertical="center"/>
    </xf>
    <xf numFmtId="0" fontId="49" fillId="26" borderId="0" xfId="0" applyFont="1" applyFill="1" applyAlignment="1" applyProtection="1">
      <alignment vertical="center"/>
      <protection locked="0"/>
    </xf>
    <xf numFmtId="0" fontId="50" fillId="26" borderId="0" xfId="0" applyFont="1" applyFill="1" applyBorder="1" applyAlignment="1" applyProtection="1">
      <alignment vertical="center"/>
      <protection locked="0"/>
    </xf>
    <xf numFmtId="0" fontId="50" fillId="26" borderId="0" xfId="0" applyFont="1" applyFill="1" applyAlignment="1" applyProtection="1">
      <alignment vertical="center"/>
      <protection locked="0"/>
    </xf>
    <xf numFmtId="0" fontId="38" fillId="26" borderId="0" xfId="0" applyFont="1" applyFill="1" applyBorder="1" applyAlignment="1" applyProtection="1">
      <alignment vertical="center"/>
      <protection locked="0"/>
    </xf>
    <xf numFmtId="0" fontId="49" fillId="26" borderId="0" xfId="0" applyFont="1" applyFill="1" applyBorder="1" applyAlignment="1" applyProtection="1">
      <alignment vertical="center"/>
      <protection locked="0"/>
    </xf>
    <xf numFmtId="0" fontId="39" fillId="23" borderId="27" xfId="41" applyFont="1" applyFill="1" applyBorder="1" applyAlignment="1">
      <alignment horizontal="center" vertical="center" wrapText="1"/>
    </xf>
    <xf numFmtId="0" fontId="2" fillId="26" borderId="27" xfId="41" applyFont="1" applyFill="1" applyBorder="1" applyAlignment="1"/>
    <xf numFmtId="0" fontId="39" fillId="26" borderId="27" xfId="41" applyFont="1" applyFill="1" applyBorder="1" applyAlignment="1">
      <alignment horizontal="left" vertical="center" wrapText="1"/>
    </xf>
    <xf numFmtId="0" fontId="6" fillId="23" borderId="0" xfId="27" applyFill="1" applyAlignment="1">
      <alignment wrapText="1"/>
    </xf>
    <xf numFmtId="0" fontId="0" fillId="23" borderId="0" xfId="27" applyFont="1" applyFill="1" applyAlignment="1">
      <alignment wrapText="1"/>
    </xf>
    <xf numFmtId="0" fontId="53" fillId="28" borderId="31" xfId="43" applyFont="1" applyFill="1" applyBorder="1" applyAlignment="1">
      <alignment horizontal="center" vertical="center" wrapText="1"/>
    </xf>
    <xf numFmtId="0" fontId="53" fillId="28" borderId="9" xfId="43" applyFont="1" applyFill="1" applyBorder="1" applyAlignment="1">
      <alignment horizontal="center" vertical="center" wrapText="1"/>
    </xf>
    <xf numFmtId="0" fontId="53" fillId="28" borderId="35" xfId="43" applyFont="1" applyFill="1" applyBorder="1" applyAlignment="1">
      <alignment horizontal="center" vertical="center" wrapText="1"/>
    </xf>
    <xf numFmtId="0" fontId="7" fillId="0" borderId="31" xfId="27" applyFont="1" applyBorder="1" applyAlignment="1" applyProtection="1">
      <alignment horizontal="center" vertical="center" wrapText="1"/>
      <protection locked="0"/>
    </xf>
    <xf numFmtId="0" fontId="7" fillId="0" borderId="9" xfId="27" applyFont="1" applyBorder="1" applyAlignment="1" applyProtection="1">
      <alignment horizontal="center" vertical="center" wrapText="1"/>
      <protection locked="0"/>
    </xf>
    <xf numFmtId="14" fontId="7" fillId="0" borderId="9" xfId="27" applyNumberFormat="1" applyFont="1" applyBorder="1" applyAlignment="1" applyProtection="1">
      <alignment horizontal="center" vertical="center" wrapText="1"/>
      <protection locked="0"/>
    </xf>
    <xf numFmtId="0" fontId="7" fillId="0" borderId="35" xfId="27" applyFont="1" applyBorder="1" applyAlignment="1" applyProtection="1">
      <alignment horizontal="center" vertical="center" wrapText="1"/>
      <protection locked="0"/>
    </xf>
    <xf numFmtId="0" fontId="7" fillId="0" borderId="32" xfId="27" applyFont="1" applyBorder="1" applyAlignment="1" applyProtection="1">
      <alignment horizontal="center" vertical="center" wrapText="1"/>
      <protection locked="0"/>
    </xf>
    <xf numFmtId="165" fontId="7" fillId="0" borderId="33" xfId="27" applyNumberFormat="1" applyFont="1" applyBorder="1" applyAlignment="1" applyProtection="1">
      <alignment horizontal="center" vertical="center" wrapText="1"/>
      <protection locked="0"/>
    </xf>
    <xf numFmtId="14" fontId="7" fillId="0" borderId="33" xfId="27" applyNumberFormat="1" applyFont="1" applyBorder="1" applyAlignment="1" applyProtection="1">
      <alignment horizontal="center" vertical="center" wrapText="1"/>
      <protection locked="0"/>
    </xf>
    <xf numFmtId="0" fontId="7" fillId="0" borderId="33" xfId="27" applyFont="1" applyBorder="1" applyAlignment="1" applyProtection="1">
      <alignment horizontal="center" vertical="center" wrapText="1"/>
      <protection locked="0"/>
    </xf>
    <xf numFmtId="0" fontId="7" fillId="0" borderId="45" xfId="27" applyFont="1" applyBorder="1" applyAlignment="1" applyProtection="1">
      <alignment horizontal="center" vertical="center" wrapText="1"/>
      <protection locked="0"/>
    </xf>
    <xf numFmtId="0" fontId="0" fillId="23" borderId="0" xfId="27" applyFont="1" applyFill="1" applyAlignment="1" applyProtection="1">
      <alignment wrapText="1"/>
      <protection locked="0"/>
    </xf>
    <xf numFmtId="165" fontId="7" fillId="0" borderId="9" xfId="27" applyNumberFormat="1" applyFont="1" applyBorder="1" applyAlignment="1" applyProtection="1">
      <alignment horizontal="center" vertical="center" wrapText="1"/>
      <protection locked="0"/>
    </xf>
    <xf numFmtId="0" fontId="54" fillId="27" borderId="9" xfId="39" applyFont="1" applyFill="1" applyBorder="1" applyAlignment="1">
      <alignment horizontal="center" vertical="center" wrapText="1"/>
    </xf>
    <xf numFmtId="0" fontId="3" fillId="29" borderId="9" xfId="39" applyFont="1" applyFill="1" applyBorder="1" applyAlignment="1">
      <alignment horizontal="center" vertical="center" wrapText="1"/>
    </xf>
    <xf numFmtId="0" fontId="10" fillId="27" borderId="9"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9" xfId="39" applyFont="1" applyBorder="1" applyAlignment="1">
      <alignment horizontal="center" vertical="center" wrapText="1"/>
    </xf>
    <xf numFmtId="0" fontId="3" fillId="24" borderId="9" xfId="40" applyFont="1" applyFill="1" applyBorder="1" applyAlignment="1">
      <alignment horizontal="center" vertical="center" wrapText="1"/>
    </xf>
    <xf numFmtId="0" fontId="52" fillId="27" borderId="29" xfId="27" applyFont="1" applyFill="1" applyBorder="1" applyAlignment="1">
      <alignment horizontal="center" vertical="center" wrapText="1"/>
    </xf>
    <xf numFmtId="0" fontId="52" fillId="27" borderId="30" xfId="27" applyFont="1" applyFill="1" applyBorder="1" applyAlignment="1">
      <alignment horizontal="center" vertical="center" wrapText="1"/>
    </xf>
    <xf numFmtId="0" fontId="52" fillId="27" borderId="44" xfId="27" applyFont="1" applyFill="1" applyBorder="1" applyAlignment="1">
      <alignment horizontal="center" vertical="center" wrapText="1"/>
    </xf>
    <xf numFmtId="0" fontId="3" fillId="24" borderId="9" xfId="0" applyFont="1" applyFill="1" applyBorder="1" applyAlignment="1">
      <alignment horizontal="center" vertical="center" wrapText="1"/>
    </xf>
    <xf numFmtId="0" fontId="3" fillId="24" borderId="9" xfId="40" applyFont="1" applyFill="1" applyBorder="1" applyAlignment="1">
      <alignment horizontal="center" vertical="center" wrapText="1"/>
    </xf>
    <xf numFmtId="0" fontId="1" fillId="0" borderId="9" xfId="39" applyFont="1" applyBorder="1" applyAlignment="1">
      <alignment horizontal="center" vertical="center" wrapText="1"/>
    </xf>
    <xf numFmtId="0" fontId="39" fillId="24" borderId="9" xfId="0" applyFont="1" applyFill="1" applyBorder="1" applyAlignment="1" applyProtection="1">
      <alignment horizontal="center" vertical="center"/>
      <protection locked="0"/>
    </xf>
    <xf numFmtId="0" fontId="39" fillId="24" borderId="13" xfId="0" applyFont="1" applyFill="1" applyBorder="1" applyAlignment="1" applyProtection="1">
      <alignment horizontal="center" vertical="center"/>
      <protection locked="0"/>
    </xf>
    <xf numFmtId="0" fontId="13" fillId="24" borderId="9" xfId="0" applyFont="1" applyFill="1" applyBorder="1" applyAlignment="1" applyProtection="1">
      <alignment horizontal="center" vertical="center"/>
      <protection locked="0"/>
    </xf>
    <xf numFmtId="0" fontId="13" fillId="24" borderId="10" xfId="0" applyFont="1" applyFill="1" applyBorder="1" applyAlignment="1" applyProtection="1">
      <alignment horizontal="center" vertical="center"/>
      <protection locked="0"/>
    </xf>
    <xf numFmtId="0" fontId="37" fillId="23" borderId="26" xfId="41" applyFont="1" applyFill="1" applyBorder="1" applyAlignment="1">
      <alignment horizontal="center" vertical="center"/>
    </xf>
    <xf numFmtId="0" fontId="43" fillId="23" borderId="41" xfId="41" applyFont="1" applyFill="1" applyBorder="1" applyAlignment="1">
      <alignment horizontal="center" vertical="center"/>
    </xf>
    <xf numFmtId="0" fontId="39" fillId="24" borderId="20" xfId="0" applyFont="1" applyFill="1" applyBorder="1" applyAlignment="1" applyProtection="1">
      <alignment horizontal="center" vertical="center"/>
      <protection locked="0"/>
    </xf>
    <xf numFmtId="0" fontId="37" fillId="24" borderId="14" xfId="41" applyFont="1" applyFill="1" applyBorder="1" applyAlignment="1">
      <alignment horizontal="center" vertical="center" wrapText="1"/>
    </xf>
    <xf numFmtId="0" fontId="37" fillId="24" borderId="13" xfId="41" applyFont="1" applyFill="1" applyBorder="1" applyAlignment="1">
      <alignment horizontal="center" vertical="center" wrapText="1"/>
    </xf>
    <xf numFmtId="0" fontId="37" fillId="24" borderId="9" xfId="41" applyFont="1" applyFill="1" applyBorder="1" applyAlignment="1">
      <alignment horizontal="center" vertical="center" wrapText="1"/>
    </xf>
    <xf numFmtId="0" fontId="39" fillId="24" borderId="9" xfId="41" applyFont="1" applyFill="1" applyBorder="1" applyAlignment="1">
      <alignment horizontal="center" vertical="center" wrapText="1"/>
    </xf>
    <xf numFmtId="0" fontId="39" fillId="24" borderId="13" xfId="41" applyFont="1" applyFill="1" applyBorder="1" applyAlignment="1">
      <alignment horizontal="center" vertical="center" wrapText="1"/>
    </xf>
    <xf numFmtId="0" fontId="35" fillId="23" borderId="40" xfId="0" applyFont="1" applyFill="1" applyBorder="1" applyAlignment="1" applyProtection="1">
      <alignment horizontal="left" vertical="center" wrapText="1"/>
      <protection locked="0"/>
    </xf>
    <xf numFmtId="0" fontId="35" fillId="23" borderId="12" xfId="0" applyFont="1" applyFill="1" applyBorder="1" applyAlignment="1" applyProtection="1">
      <alignment horizontal="left" vertical="center" wrapText="1"/>
      <protection locked="0"/>
    </xf>
    <xf numFmtId="0" fontId="37" fillId="23" borderId="15" xfId="41" applyFont="1" applyFill="1" applyBorder="1" applyAlignment="1">
      <alignment horizontal="center" vertical="center"/>
    </xf>
    <xf numFmtId="0" fontId="43" fillId="23" borderId="16" xfId="41" applyFont="1" applyFill="1" applyBorder="1" applyAlignment="1">
      <alignment horizontal="center" vertical="center"/>
    </xf>
    <xf numFmtId="0" fontId="43" fillId="23" borderId="17" xfId="41" applyFont="1" applyFill="1" applyBorder="1" applyAlignment="1">
      <alignment horizontal="center" vertical="center"/>
    </xf>
    <xf numFmtId="0" fontId="37" fillId="24" borderId="16" xfId="0" applyFont="1" applyFill="1" applyBorder="1" applyAlignment="1" applyProtection="1">
      <alignment horizontal="left" vertical="center" wrapText="1"/>
      <protection locked="0"/>
    </xf>
    <xf numFmtId="0" fontId="13" fillId="24" borderId="9" xfId="41" applyFont="1" applyFill="1" applyBorder="1" applyAlignment="1">
      <alignment horizontal="center" vertical="center" wrapText="1"/>
    </xf>
    <xf numFmtId="0" fontId="13" fillId="24" borderId="13" xfId="41" applyFont="1" applyFill="1" applyBorder="1" applyAlignment="1">
      <alignment horizontal="center" vertical="center" wrapText="1"/>
    </xf>
    <xf numFmtId="0" fontId="37" fillId="24" borderId="42" xfId="0" applyFont="1" applyFill="1" applyBorder="1" applyAlignment="1" applyProtection="1">
      <alignment horizontal="left" vertical="center" wrapText="1"/>
      <protection locked="0"/>
    </xf>
    <xf numFmtId="0" fontId="37" fillId="24" borderId="27" xfId="0" applyFont="1" applyFill="1" applyBorder="1" applyAlignment="1" applyProtection="1">
      <alignment horizontal="left" vertical="center" wrapText="1"/>
      <protection locked="0"/>
    </xf>
    <xf numFmtId="0" fontId="42" fillId="23" borderId="0" xfId="0" applyFont="1" applyFill="1" applyAlignment="1" applyProtection="1">
      <alignment horizontal="center" vertical="center"/>
      <protection locked="0"/>
    </xf>
    <xf numFmtId="0" fontId="13" fillId="24" borderId="11" xfId="0" applyFont="1" applyFill="1" applyBorder="1" applyAlignment="1" applyProtection="1">
      <alignment horizontal="center" vertical="center"/>
      <protection locked="0"/>
    </xf>
    <xf numFmtId="0" fontId="13" fillId="24" borderId="10" xfId="0" applyFont="1" applyFill="1" applyBorder="1" applyAlignment="1" applyProtection="1">
      <alignment horizontal="left" vertical="center"/>
      <protection locked="0"/>
    </xf>
    <xf numFmtId="0" fontId="13" fillId="24" borderId="12" xfId="0" applyFont="1" applyFill="1" applyBorder="1" applyAlignment="1" applyProtection="1">
      <alignment horizontal="left" vertical="center"/>
      <protection locked="0"/>
    </xf>
    <xf numFmtId="0" fontId="37" fillId="23" borderId="38" xfId="41" applyFont="1" applyFill="1" applyBorder="1" applyAlignment="1">
      <alignment horizontal="center" vertical="center"/>
    </xf>
    <xf numFmtId="0" fontId="43" fillId="23" borderId="28" xfId="41" applyFont="1" applyFill="1" applyBorder="1" applyAlignment="1">
      <alignment horizontal="center" vertical="center"/>
    </xf>
    <xf numFmtId="0" fontId="37" fillId="24" borderId="36" xfId="41" applyFont="1" applyFill="1" applyBorder="1" applyAlignment="1">
      <alignment horizontal="center" vertical="center" wrapText="1"/>
    </xf>
    <xf numFmtId="0" fontId="37" fillId="24" borderId="20" xfId="41" applyFont="1" applyFill="1" applyBorder="1" applyAlignment="1">
      <alignment horizontal="center" vertical="center" wrapText="1"/>
    </xf>
    <xf numFmtId="0" fontId="13" fillId="24" borderId="20" xfId="41" applyFont="1" applyFill="1" applyBorder="1" applyAlignment="1">
      <alignment horizontal="center" vertical="center" wrapText="1"/>
    </xf>
    <xf numFmtId="0" fontId="37" fillId="24" borderId="33" xfId="41" applyFont="1" applyFill="1" applyBorder="1" applyAlignment="1">
      <alignment horizontal="center" vertical="center" wrapText="1"/>
    </xf>
    <xf numFmtId="0" fontId="37" fillId="24" borderId="18" xfId="41" applyFont="1" applyFill="1" applyBorder="1" applyAlignment="1">
      <alignment horizontal="center" vertical="center" wrapText="1"/>
    </xf>
    <xf numFmtId="0" fontId="37" fillId="24" borderId="21" xfId="41" applyFont="1" applyFill="1" applyBorder="1" applyAlignment="1">
      <alignment horizontal="center" vertical="center" wrapText="1"/>
    </xf>
    <xf numFmtId="0" fontId="37" fillId="24" borderId="24" xfId="41" applyFont="1" applyFill="1" applyBorder="1" applyAlignment="1">
      <alignment horizontal="center" vertical="center" wrapText="1"/>
    </xf>
    <xf numFmtId="0" fontId="37" fillId="24" borderId="23" xfId="41" applyFont="1" applyFill="1" applyBorder="1" applyAlignment="1">
      <alignment horizontal="center" vertical="center" wrapText="1"/>
    </xf>
    <xf numFmtId="0" fontId="8" fillId="23" borderId="9" xfId="41" applyFont="1" applyFill="1" applyBorder="1" applyAlignment="1">
      <alignment horizontal="center" vertical="top" wrapText="1"/>
    </xf>
    <xf numFmtId="0" fontId="37" fillId="24" borderId="27" xfId="41" applyFont="1" applyFill="1" applyBorder="1" applyAlignment="1">
      <alignment horizontal="center" vertical="center" wrapText="1"/>
    </xf>
    <xf numFmtId="0" fontId="37" fillId="24" borderId="16" xfId="41" applyFont="1" applyFill="1" applyBorder="1" applyAlignment="1">
      <alignment horizontal="left" vertical="center" wrapText="1"/>
    </xf>
    <xf numFmtId="16" fontId="14" fillId="23" borderId="14" xfId="41" applyNumberFormat="1" applyFont="1" applyFill="1" applyBorder="1" applyAlignment="1">
      <alignment horizontal="center" vertical="top" wrapText="1"/>
    </xf>
    <xf numFmtId="0" fontId="14" fillId="23" borderId="14" xfId="41" applyFont="1" applyFill="1" applyBorder="1" applyAlignment="1">
      <alignment horizontal="center" vertical="top" wrapText="1"/>
    </xf>
    <xf numFmtId="0" fontId="37" fillId="23" borderId="15" xfId="41" applyFont="1" applyFill="1" applyBorder="1" applyAlignment="1">
      <alignment horizontal="left" vertical="center" wrapText="1"/>
    </xf>
    <xf numFmtId="0" fontId="37" fillId="23" borderId="16" xfId="41" applyFont="1" applyFill="1" applyBorder="1" applyAlignment="1">
      <alignment horizontal="left" vertical="center" wrapText="1"/>
    </xf>
    <xf numFmtId="0" fontId="35" fillId="23" borderId="40" xfId="0" applyFont="1" applyFill="1" applyBorder="1" applyAlignment="1" applyProtection="1">
      <alignment horizontal="left" vertical="center" wrapText="1"/>
    </xf>
    <xf numFmtId="0" fontId="13" fillId="24" borderId="13" xfId="0" applyFont="1" applyFill="1" applyBorder="1" applyAlignment="1" applyProtection="1">
      <alignment horizontal="left" vertical="center"/>
      <protection locked="0"/>
    </xf>
    <xf numFmtId="0" fontId="13" fillId="24" borderId="14"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protection locked="0"/>
    </xf>
    <xf numFmtId="0" fontId="13" fillId="0" borderId="0" xfId="0" applyFont="1" applyFill="1" applyBorder="1" applyAlignment="1" applyProtection="1">
      <alignment horizontal="center" vertical="center"/>
      <protection locked="0"/>
    </xf>
    <xf numFmtId="0" fontId="13" fillId="24" borderId="14" xfId="0" applyFont="1" applyFill="1" applyBorder="1" applyAlignment="1" applyProtection="1">
      <alignment horizontal="center" vertical="center"/>
      <protection locked="0"/>
    </xf>
    <xf numFmtId="0" fontId="13" fillId="24" borderId="24" xfId="0" applyFont="1" applyFill="1" applyBorder="1" applyAlignment="1" applyProtection="1">
      <alignment horizontal="center" vertical="center"/>
      <protection locked="0"/>
    </xf>
    <xf numFmtId="0" fontId="39" fillId="24" borderId="33" xfId="0" applyFont="1" applyFill="1" applyBorder="1" applyAlignment="1" applyProtection="1">
      <alignment horizontal="center" vertical="center"/>
      <protection locked="0"/>
    </xf>
    <xf numFmtId="0" fontId="37" fillId="23" borderId="27" xfId="41" applyFont="1" applyFill="1" applyBorder="1" applyAlignment="1">
      <alignment horizontal="left" vertical="center" wrapText="1"/>
    </xf>
    <xf numFmtId="0" fontId="14" fillId="23" borderId="10" xfId="41" applyFont="1" applyFill="1" applyBorder="1" applyAlignment="1">
      <alignment horizontal="center" vertical="top" wrapText="1"/>
    </xf>
    <xf numFmtId="0" fontId="14" fillId="23" borderId="12" xfId="41" applyFont="1" applyFill="1" applyBorder="1" applyAlignment="1">
      <alignment horizontal="center" vertical="top" wrapText="1"/>
    </xf>
    <xf numFmtId="0" fontId="37" fillId="23" borderId="26" xfId="41" applyFont="1" applyFill="1" applyBorder="1" applyAlignment="1">
      <alignment horizontal="left" vertical="center" wrapText="1"/>
    </xf>
    <xf numFmtId="0" fontId="37" fillId="24" borderId="16" xfId="41" applyFont="1" applyFill="1" applyBorder="1" applyAlignment="1">
      <alignment horizontal="center" vertical="center" wrapText="1"/>
    </xf>
    <xf numFmtId="0" fontId="8" fillId="23" borderId="37" xfId="41" applyFont="1" applyFill="1" applyBorder="1" applyAlignment="1">
      <alignment horizontal="center" vertical="top" wrapText="1"/>
    </xf>
    <xf numFmtId="0" fontId="8" fillId="23" borderId="43" xfId="41" applyFont="1" applyFill="1" applyBorder="1" applyAlignment="1">
      <alignment horizontal="center" vertical="top" wrapText="1"/>
    </xf>
    <xf numFmtId="0" fontId="8" fillId="23" borderId="10" xfId="41" applyFont="1" applyFill="1" applyBorder="1" applyAlignment="1">
      <alignment horizontal="center" vertical="top" wrapText="1"/>
    </xf>
    <xf numFmtId="0" fontId="8" fillId="23" borderId="12" xfId="41" applyFont="1" applyFill="1" applyBorder="1" applyAlignment="1">
      <alignment horizontal="center" vertical="top" wrapText="1"/>
    </xf>
    <xf numFmtId="0" fontId="8" fillId="23" borderId="14" xfId="41" applyFont="1" applyFill="1" applyBorder="1" applyAlignment="1">
      <alignment horizontal="center" vertical="top" wrapText="1"/>
    </xf>
    <xf numFmtId="0" fontId="8" fillId="23" borderId="11" xfId="41" applyFont="1" applyFill="1" applyBorder="1" applyAlignment="1">
      <alignment horizontal="center" vertical="top" wrapText="1"/>
    </xf>
    <xf numFmtId="0" fontId="8" fillId="23" borderId="19" xfId="41" applyFont="1" applyFill="1" applyBorder="1" applyAlignment="1">
      <alignment horizontal="center" vertical="top" wrapText="1"/>
    </xf>
    <xf numFmtId="0" fontId="14" fillId="23" borderId="9" xfId="41" applyFont="1" applyFill="1" applyBorder="1" applyAlignment="1">
      <alignment horizontal="center" vertical="top" wrapText="1"/>
    </xf>
    <xf numFmtId="0" fontId="8" fillId="26" borderId="13" xfId="0" applyFont="1" applyFill="1" applyBorder="1" applyAlignment="1" applyProtection="1">
      <alignment horizontal="left" vertical="center"/>
      <protection locked="0"/>
    </xf>
    <xf numFmtId="0" fontId="8" fillId="26" borderId="14" xfId="0" applyFont="1" applyFill="1" applyBorder="1" applyAlignment="1" applyProtection="1">
      <alignment horizontal="left" vertical="center"/>
      <protection locked="0"/>
    </xf>
    <xf numFmtId="0" fontId="13" fillId="26" borderId="0" xfId="0" applyFont="1" applyFill="1" applyBorder="1" applyAlignment="1" applyProtection="1">
      <alignment horizontal="center" vertical="center"/>
      <protection locked="0"/>
    </xf>
    <xf numFmtId="0" fontId="3" fillId="0" borderId="0" xfId="0" applyFont="1" applyAlignment="1">
      <alignment horizontal="center"/>
    </xf>
    <xf numFmtId="0" fontId="13" fillId="24" borderId="39" xfId="0" applyFont="1" applyFill="1" applyBorder="1" applyAlignment="1" applyProtection="1">
      <alignment horizontal="left" vertical="center"/>
      <protection locked="0"/>
    </xf>
    <xf numFmtId="0" fontId="37" fillId="0" borderId="0" xfId="0" applyFont="1" applyBorder="1" applyAlignment="1">
      <alignment horizontal="left"/>
    </xf>
    <xf numFmtId="0" fontId="7" fillId="0" borderId="9" xfId="27" applyFont="1" applyBorder="1" applyAlignment="1">
      <alignment horizontal="center" vertical="center" wrapText="1"/>
    </xf>
    <xf numFmtId="0" fontId="7" fillId="23" borderId="9" xfId="27" applyFont="1" applyFill="1" applyBorder="1" applyAlignment="1">
      <alignment horizontal="center" vertical="center" wrapText="1"/>
    </xf>
    <xf numFmtId="0" fontId="8" fillId="24" borderId="9" xfId="27" applyFont="1" applyFill="1" applyBorder="1" applyAlignment="1">
      <alignment horizontal="center" vertical="center" wrapText="1"/>
    </xf>
    <xf numFmtId="0" fontId="0" fillId="0" borderId="0" xfId="0" applyAlignment="1"/>
    <xf numFmtId="0" fontId="0" fillId="0" borderId="9" xfId="27" applyFont="1" applyBorder="1" applyAlignment="1"/>
    <xf numFmtId="0" fontId="1" fillId="23" borderId="9" xfId="39" applyFont="1" applyFill="1" applyBorder="1" applyAlignment="1">
      <alignment horizontal="center" vertical="center" wrapText="1"/>
    </xf>
    <xf numFmtId="0" fontId="1" fillId="24" borderId="9" xfId="39" applyFont="1" applyFill="1" applyBorder="1" applyAlignment="1">
      <alignment horizontal="center" vertical="center" wrapText="1"/>
    </xf>
    <xf numFmtId="0" fontId="48" fillId="23" borderId="9" xfId="39" applyFont="1" applyFill="1" applyBorder="1" applyAlignment="1">
      <alignment horizontal="center" vertical="center" wrapText="1"/>
    </xf>
    <xf numFmtId="0" fontId="3" fillId="23" borderId="9" xfId="39" applyFont="1" applyFill="1" applyBorder="1" applyAlignment="1">
      <alignment horizontal="center" vertical="center" wrapText="1"/>
    </xf>
    <xf numFmtId="0" fontId="1" fillId="0" borderId="0" xfId="39" applyFont="1" applyAlignment="1">
      <alignment horizontal="center" vertical="center" wrapText="1"/>
    </xf>
    <xf numFmtId="0" fontId="55" fillId="0" borderId="0" xfId="0" applyFont="1" applyAlignment="1">
      <alignment horizontal="center" vertical="center" wrapText="1"/>
    </xf>
    <xf numFmtId="0" fontId="37" fillId="23" borderId="9" xfId="27" applyFont="1" applyFill="1" applyBorder="1" applyAlignment="1">
      <alignment horizontal="center" vertical="center" wrapText="1"/>
    </xf>
    <xf numFmtId="0" fontId="3" fillId="0" borderId="9" xfId="0" applyFont="1" applyBorder="1" applyAlignment="1">
      <alignment horizontal="center" vertical="center" wrapText="1"/>
    </xf>
    <xf numFmtId="0" fontId="7" fillId="30" borderId="46" xfId="27" applyFont="1" applyFill="1" applyBorder="1" applyAlignment="1">
      <alignment horizontal="center" vertical="center" wrapText="1"/>
    </xf>
    <xf numFmtId="0" fontId="7" fillId="0" borderId="9" xfId="27" quotePrefix="1" applyFont="1" applyBorder="1" applyAlignment="1">
      <alignment horizontal="center" vertical="center" wrapText="1"/>
    </xf>
    <xf numFmtId="14" fontId="7" fillId="0" borderId="9" xfId="27" applyNumberFormat="1" applyFont="1" applyBorder="1" applyAlignment="1">
      <alignment horizontal="center" vertical="center" wrapText="1"/>
    </xf>
    <xf numFmtId="0" fontId="58" fillId="0" borderId="9" xfId="27" applyFont="1" applyBorder="1" applyAlignment="1">
      <alignment horizontal="center" vertical="center" wrapText="1"/>
    </xf>
    <xf numFmtId="14" fontId="7" fillId="23" borderId="9" xfId="27" applyNumberFormat="1" applyFont="1" applyFill="1" applyBorder="1" applyAlignment="1">
      <alignment horizontal="center" vertical="center" wrapText="1"/>
    </xf>
    <xf numFmtId="0" fontId="59" fillId="24" borderId="9" xfId="27" applyFont="1" applyFill="1" applyBorder="1" applyAlignment="1">
      <alignment horizontal="center" vertical="center" wrapText="1"/>
    </xf>
    <xf numFmtId="0" fontId="3" fillId="24" borderId="9" xfId="27" applyFont="1" applyFill="1" applyBorder="1" applyAlignment="1">
      <alignment horizontal="center"/>
    </xf>
    <xf numFmtId="0" fontId="7" fillId="0" borderId="0" xfId="0" applyFont="1" applyAlignment="1">
      <alignment horizontal="center" vertical="center" wrapText="1"/>
    </xf>
    <xf numFmtId="0" fontId="47" fillId="23" borderId="9" xfId="27" applyFont="1" applyFill="1" applyBorder="1" applyAlignment="1">
      <alignment horizontal="center" vertical="center" wrapText="1"/>
    </xf>
    <xf numFmtId="10" fontId="47" fillId="23" borderId="9" xfId="27" applyNumberFormat="1" applyFont="1" applyFill="1" applyBorder="1" applyAlignment="1">
      <alignment horizontal="center" vertical="center" wrapText="1"/>
    </xf>
    <xf numFmtId="0" fontId="13" fillId="24" borderId="9" xfId="40" applyFont="1" applyFill="1" applyBorder="1" applyAlignment="1">
      <alignment horizontal="center" vertical="center" wrapText="1"/>
    </xf>
    <xf numFmtId="0" fontId="13" fillId="24" borderId="9" xfId="27" applyFont="1" applyFill="1" applyBorder="1" applyAlignment="1">
      <alignment horizontal="center" vertical="center" wrapText="1"/>
    </xf>
    <xf numFmtId="0" fontId="5" fillId="30" borderId="14" xfId="27" applyFont="1" applyFill="1" applyBorder="1" applyAlignment="1">
      <alignment horizontal="center" vertical="center" wrapText="1"/>
    </xf>
    <xf numFmtId="0" fontId="5" fillId="30" borderId="9" xfId="27" applyFont="1" applyFill="1" applyBorder="1" applyAlignment="1">
      <alignment horizontal="center" vertical="center" wrapText="1"/>
    </xf>
    <xf numFmtId="0" fontId="59" fillId="24" borderId="9" xfId="27" applyFont="1" applyFill="1" applyBorder="1" applyAlignment="1">
      <alignment horizontal="center" vertical="center" wrapText="1"/>
    </xf>
    <xf numFmtId="0" fontId="60" fillId="27" borderId="9" xfId="49" applyFont="1" applyFill="1" applyBorder="1" applyAlignment="1" applyProtection="1">
      <alignment horizontal="center" vertical="center" wrapText="1"/>
      <protection locked="0"/>
    </xf>
    <xf numFmtId="0" fontId="13" fillId="24" borderId="9" xfId="40" applyFont="1" applyFill="1" applyBorder="1" applyAlignment="1">
      <alignment horizontal="center" vertical="center" wrapText="1"/>
    </xf>
    <xf numFmtId="0" fontId="7" fillId="0" borderId="9" xfId="0" applyFont="1" applyBorder="1" applyAlignment="1">
      <alignment horizontal="center" vertical="center" wrapText="1"/>
    </xf>
    <xf numFmtId="14" fontId="13" fillId="24" borderId="9" xfId="40" applyNumberFormat="1" applyFont="1" applyFill="1" applyBorder="1" applyAlignment="1">
      <alignment horizontal="center" vertical="center" wrapText="1"/>
    </xf>
    <xf numFmtId="0" fontId="5" fillId="24" borderId="9" xfId="27" applyFont="1" applyFill="1" applyBorder="1" applyAlignment="1">
      <alignment horizontal="center" vertical="center" wrapText="1"/>
    </xf>
    <xf numFmtId="0" fontId="7" fillId="30" borderId="9" xfId="27" applyFont="1" applyFill="1" applyBorder="1" applyAlignment="1">
      <alignment horizontal="center" vertical="center" wrapText="1"/>
    </xf>
    <xf numFmtId="0" fontId="62" fillId="30" borderId="9" xfId="29" applyFont="1" applyFill="1" applyBorder="1" applyAlignment="1" applyProtection="1">
      <alignment horizontal="center" vertical="center" wrapText="1"/>
      <protection hidden="1"/>
    </xf>
    <xf numFmtId="0" fontId="7" fillId="24" borderId="9" xfId="27" applyFont="1" applyFill="1" applyBorder="1" applyAlignment="1">
      <alignment horizontal="center" vertical="center" wrapText="1"/>
    </xf>
    <xf numFmtId="0" fontId="3" fillId="24" borderId="0" xfId="27" applyFont="1" applyFill="1" applyBorder="1" applyAlignment="1">
      <alignment horizontal="center"/>
    </xf>
    <xf numFmtId="0" fontId="61" fillId="30" borderId="9" xfId="29" applyFont="1" applyFill="1" applyBorder="1" applyAlignment="1" applyProtection="1">
      <alignment horizontal="center" vertical="center"/>
      <protection hidden="1"/>
    </xf>
    <xf numFmtId="0" fontId="7" fillId="0" borderId="9" xfId="27" applyFont="1" applyFill="1" applyBorder="1" applyAlignment="1">
      <alignment horizontal="center" vertical="center" wrapText="1"/>
    </xf>
    <xf numFmtId="0" fontId="0" fillId="0" borderId="0" xfId="0" applyBorder="1" applyAlignment="1"/>
    <xf numFmtId="0" fontId="10" fillId="27" borderId="9" xfId="40" applyFont="1" applyFill="1" applyBorder="1" applyAlignment="1">
      <alignment horizontal="center" vertical="center"/>
    </xf>
    <xf numFmtId="0" fontId="10" fillId="31" borderId="0" xfId="40" applyFont="1" applyFill="1" applyBorder="1" applyAlignment="1">
      <alignment horizontal="center" vertical="center"/>
    </xf>
    <xf numFmtId="0" fontId="10" fillId="31" borderId="0" xfId="40" applyFont="1" applyFill="1" applyBorder="1" applyAlignment="1">
      <alignment horizontal="center" vertical="center"/>
    </xf>
    <xf numFmtId="0" fontId="0" fillId="0" borderId="0" xfId="27" applyFont="1" applyBorder="1" applyAlignment="1"/>
    <xf numFmtId="0" fontId="1" fillId="0" borderId="9" xfId="27" applyFont="1" applyBorder="1" applyAlignment="1"/>
    <xf numFmtId="0" fontId="34" fillId="0" borderId="9" xfId="27" applyFont="1" applyBorder="1" applyAlignment="1"/>
    <xf numFmtId="0" fontId="3" fillId="0" borderId="0" xfId="27" applyFont="1" applyBorder="1" applyAlignment="1"/>
    <xf numFmtId="0" fontId="10" fillId="27" borderId="9" xfId="40" applyFont="1" applyFill="1" applyBorder="1" applyAlignment="1">
      <alignment horizontal="center" vertical="center"/>
    </xf>
    <xf numFmtId="0" fontId="57" fillId="23" borderId="9" xfId="27" applyFont="1" applyFill="1" applyBorder="1" applyAlignment="1">
      <alignment horizontal="center" vertical="center" wrapText="1"/>
    </xf>
    <xf numFmtId="0" fontId="63" fillId="24" borderId="9" xfId="27" applyFont="1" applyFill="1" applyBorder="1" applyAlignment="1">
      <alignment horizontal="left" vertical="center" wrapText="1"/>
    </xf>
    <xf numFmtId="14" fontId="57" fillId="23" borderId="9" xfId="27" applyNumberFormat="1" applyFont="1" applyFill="1" applyBorder="1" applyAlignment="1">
      <alignment horizontal="center" vertical="center" wrapText="1"/>
    </xf>
    <xf numFmtId="9" fontId="57" fillId="23" borderId="9" xfId="50" applyFont="1" applyFill="1" applyBorder="1" applyAlignment="1">
      <alignment horizontal="center" vertical="center" wrapText="1"/>
    </xf>
    <xf numFmtId="0" fontId="5" fillId="24" borderId="10" xfId="27" applyFont="1" applyFill="1" applyBorder="1" applyAlignment="1">
      <alignment horizontal="center" vertical="center" wrapText="1"/>
    </xf>
    <xf numFmtId="0" fontId="5" fillId="24" borderId="40" xfId="27" applyFont="1" applyFill="1" applyBorder="1" applyAlignment="1">
      <alignment horizontal="center" vertical="center" wrapText="1"/>
    </xf>
    <xf numFmtId="0" fontId="5" fillId="24" borderId="12" xfId="27" applyFont="1" applyFill="1" applyBorder="1" applyAlignment="1">
      <alignment horizontal="center" vertical="center" wrapText="1"/>
    </xf>
    <xf numFmtId="0" fontId="7" fillId="32" borderId="9" xfId="27" applyFont="1" applyFill="1" applyBorder="1" applyAlignment="1">
      <alignment horizontal="center" vertical="center" wrapText="1"/>
    </xf>
    <xf numFmtId="165" fontId="7" fillId="0" borderId="9" xfId="27" applyNumberFormat="1" applyFont="1" applyBorder="1" applyAlignment="1">
      <alignment horizontal="center" vertical="center" wrapText="1"/>
    </xf>
  </cellXfs>
  <cellStyles count="51">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ancel" xfId="27" xr:uid="{00000000-0005-0000-0000-00001A000000}"/>
    <cellStyle name="Check Cell" xfId="28" xr:uid="{00000000-0005-0000-0000-00001B000000}"/>
    <cellStyle name="Estilo 1" xfId="29" xr:uid="{00000000-0005-0000-0000-00001C000000}"/>
    <cellStyle name="Euro" xfId="30" xr:uid="{00000000-0005-0000-0000-00001D000000}"/>
    <cellStyle name="Explanatory Text" xfId="31" xr:uid="{00000000-0005-0000-0000-00001E000000}"/>
    <cellStyle name="Good" xfId="32" xr:uid="{00000000-0005-0000-0000-00001F000000}"/>
    <cellStyle name="Heading 1" xfId="33" xr:uid="{00000000-0005-0000-0000-000020000000}"/>
    <cellStyle name="Heading 2" xfId="34" xr:uid="{00000000-0005-0000-0000-000021000000}"/>
    <cellStyle name="Heading 3" xfId="35" xr:uid="{00000000-0005-0000-0000-000022000000}"/>
    <cellStyle name="Heading 4" xfId="36" xr:uid="{00000000-0005-0000-0000-000023000000}"/>
    <cellStyle name="Input" xfId="37" xr:uid="{00000000-0005-0000-0000-000024000000}"/>
    <cellStyle name="Linked Cell" xfId="38" xr:uid="{00000000-0005-0000-0000-000025000000}"/>
    <cellStyle name="Normal" xfId="0" builtinId="0"/>
    <cellStyle name="Normal 2" xfId="48" xr:uid="{809773EF-4405-4801-ADA0-98959B75299E}"/>
    <cellStyle name="Normal 2 2" xfId="49" xr:uid="{83F6341E-C25B-4422-BB58-E1231722572E}"/>
    <cellStyle name="Normal_7 1 2R21 Modelo de Estimación Desarrollo a Medida CASCADA" xfId="39" xr:uid="{00000000-0005-0000-0000-000027000000}"/>
    <cellStyle name="Normal_7.3.02.R02 Plantilla WBS" xfId="40" xr:uid="{00000000-0005-0000-0000-000029000000}"/>
    <cellStyle name="Normal_NSTD-ONP R 02 F30 Chk Lst CC Interno-Tecnico v4 1 (2)" xfId="41" xr:uid="{00000000-0005-0000-0000-00002B000000}"/>
    <cellStyle name="Normal_prepara_ peer_ review2" xfId="42" xr:uid="{00000000-0005-0000-0000-00002C000000}"/>
    <cellStyle name="Normal_Sheet1" xfId="43" xr:uid="{00000000-0005-0000-0000-00002D000000}"/>
    <cellStyle name="Note" xfId="44" xr:uid="{00000000-0005-0000-0000-00002F000000}"/>
    <cellStyle name="Output" xfId="45" xr:uid="{00000000-0005-0000-0000-000030000000}"/>
    <cellStyle name="Porcentaje" xfId="50" builtinId="5"/>
    <cellStyle name="Title" xfId="46" xr:uid="{00000000-0005-0000-0000-000031000000}"/>
    <cellStyle name="Warning Text" xfId="47" xr:uid="{00000000-0005-0000-0000-000032000000}"/>
  </cellStyles>
  <dxfs count="42">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
      <fill>
        <patternFill>
          <bgColor indexed="10"/>
        </patternFill>
      </fill>
    </dxf>
    <dxf>
      <fill>
        <patternFill>
          <bgColor indexed="26"/>
        </patternFill>
      </fill>
    </dxf>
    <dxf>
      <font>
        <condense val="0"/>
        <extend val="0"/>
        <color auto="1"/>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s-PE"/>
              <a:t>Indicadores de Auditoria</a:t>
            </a:r>
          </a:p>
        </c:rich>
      </c:tx>
      <c:layout>
        <c:manualLayout>
          <c:xMode val="edge"/>
          <c:yMode val="edge"/>
          <c:x val="0.38562923480718753"/>
          <c:y val="3.7688578829926392E-2"/>
        </c:manualLayout>
      </c:layout>
      <c:overlay val="0"/>
      <c:spPr>
        <a:noFill/>
        <a:ln w="25400">
          <a:noFill/>
        </a:ln>
      </c:spPr>
    </c:title>
    <c:autoTitleDeleted val="0"/>
    <c:plotArea>
      <c:layout>
        <c:manualLayout>
          <c:layoutTarget val="inner"/>
          <c:xMode val="edge"/>
          <c:yMode val="edge"/>
          <c:x val="6.9230769230769235E-2"/>
          <c:y val="0.17589604523368352"/>
          <c:w val="0.91076923076923078"/>
          <c:h val="0.66775350505379849"/>
        </c:manualLayout>
      </c:layout>
      <c:barChart>
        <c:barDir val="col"/>
        <c:grouping val="clustered"/>
        <c:varyColors val="0"/>
        <c:ser>
          <c:idx val="0"/>
          <c:order val="0"/>
          <c:tx>
            <c:strRef>
              <c:f>Auditoria_Configuracion_Calidad!$A$4</c:f>
              <c:strCache>
                <c:ptCount val="1"/>
                <c:pt idx="0">
                  <c:v>Revisión 01</c:v>
                </c:pt>
              </c:strCache>
            </c:strRef>
          </c:tx>
          <c:spPr>
            <a:gradFill rotWithShape="0">
              <a:gsLst>
                <a:gs pos="0">
                  <a:srgbClr val="9999FF">
                    <a:gamma/>
                    <a:shade val="46275"/>
                    <a:invGamma/>
                  </a:srgbClr>
                </a:gs>
                <a:gs pos="50000">
                  <a:srgbClr val="9999FF"/>
                </a:gs>
                <a:gs pos="100000">
                  <a:srgbClr val="9999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s-P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Auditoria_Configuracion_Calidad!$A$9:$B$9</c:f>
              <c:numCache>
                <c:formatCode>General</c:formatCode>
                <c:ptCount val="2"/>
              </c:numCache>
            </c:numRef>
          </c:cat>
          <c:val>
            <c:numRef>
              <c:f>Auditoria_Configuracion_Calidad!$F$4</c:f>
              <c:numCache>
                <c:formatCode>0%</c:formatCode>
                <c:ptCount val="1"/>
                <c:pt idx="0">
                  <c:v>0</c:v>
                </c:pt>
              </c:numCache>
            </c:numRef>
          </c:val>
          <c:extLst>
            <c:ext xmlns:c16="http://schemas.microsoft.com/office/drawing/2014/chart" uri="{C3380CC4-5D6E-409C-BE32-E72D297353CC}">
              <c16:uniqueId val="{00000000-16EF-4BDE-8408-B590FE702898}"/>
            </c:ext>
          </c:extLst>
        </c:ser>
        <c:ser>
          <c:idx val="1"/>
          <c:order val="1"/>
          <c:tx>
            <c:strRef>
              <c:f>Auditoria_Configuracion_Calidad!$A$6</c:f>
              <c:strCache>
                <c:ptCount val="1"/>
                <c:pt idx="0">
                  <c:v>Revisión 02</c:v>
                </c:pt>
              </c:strCache>
            </c:strRef>
          </c:tx>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invertIfNegative val="0"/>
          <c:dLbls>
            <c:dLbl>
              <c:idx val="0"/>
              <c:layout>
                <c:manualLayout>
                  <c:x val="7.5999664143906491E-3"/>
                  <c:y val="0.26196938719155088"/>
                </c:manualLayout>
              </c:layout>
              <c:spPr>
                <a:noFill/>
                <a:ln w="25400">
                  <a:noFill/>
                </a:ln>
              </c:spPr>
              <c:txPr>
                <a:bodyPr/>
                <a:lstStyle/>
                <a:p>
                  <a:pPr>
                    <a:defRPr sz="800" b="1" i="0"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EF-4BDE-8408-B590FE702898}"/>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Auditoria_Configuracion_Calidad!$F$6</c:f>
              <c:numCache>
                <c:formatCode>0%</c:formatCode>
                <c:ptCount val="1"/>
                <c:pt idx="0">
                  <c:v>0</c:v>
                </c:pt>
              </c:numCache>
            </c:numRef>
          </c:val>
          <c:extLst>
            <c:ext xmlns:c16="http://schemas.microsoft.com/office/drawing/2014/chart" uri="{C3380CC4-5D6E-409C-BE32-E72D297353CC}">
              <c16:uniqueId val="{00000002-16EF-4BDE-8408-B590FE702898}"/>
            </c:ext>
          </c:extLst>
        </c:ser>
        <c:ser>
          <c:idx val="2"/>
          <c:order val="2"/>
          <c:tx>
            <c:strRef>
              <c:f>Auditoria_Configuracion_Calidad!$A$8</c:f>
              <c:strCache>
                <c:ptCount val="1"/>
                <c:pt idx="0">
                  <c:v>Revisión 03</c:v>
                </c:pt>
              </c:strCache>
            </c:strRef>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dLbl>
              <c:idx val="0"/>
              <c:layout>
                <c:manualLayout>
                  <c:x val="6.668493587321047E-3"/>
                  <c:y val="0.33883626180318122"/>
                </c:manualLayout>
              </c:layout>
              <c:spPr>
                <a:noFill/>
                <a:ln w="25400">
                  <a:noFill/>
                </a:ln>
              </c:spPr>
              <c:txPr>
                <a:bodyPr/>
                <a:lstStyle/>
                <a:p>
                  <a:pPr>
                    <a:defRPr sz="800" b="1" i="0"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EF-4BDE-8408-B590FE702898}"/>
                </c:ext>
              </c:extLst>
            </c:dLbl>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Auditoria_Configuracion_Calidad!$F$8</c:f>
              <c:numCache>
                <c:formatCode>0%</c:formatCode>
                <c:ptCount val="1"/>
                <c:pt idx="0">
                  <c:v>0</c:v>
                </c:pt>
              </c:numCache>
            </c:numRef>
          </c:val>
          <c:extLst>
            <c:ext xmlns:c16="http://schemas.microsoft.com/office/drawing/2014/chart" uri="{C3380CC4-5D6E-409C-BE32-E72D297353CC}">
              <c16:uniqueId val="{00000004-16EF-4BDE-8408-B590FE702898}"/>
            </c:ext>
          </c:extLst>
        </c:ser>
        <c:dLbls>
          <c:showLegendKey val="0"/>
          <c:showVal val="1"/>
          <c:showCatName val="0"/>
          <c:showSerName val="0"/>
          <c:showPercent val="0"/>
          <c:showBubbleSize val="0"/>
        </c:dLbls>
        <c:gapWidth val="150"/>
        <c:axId val="300719584"/>
        <c:axId val="1"/>
      </c:barChart>
      <c:catAx>
        <c:axId val="300719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PE"/>
          </a:p>
        </c:txPr>
        <c:crossAx val="300719584"/>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3569230769230769"/>
          <c:y val="0.91531081416125915"/>
          <c:w val="0.69076923076923069"/>
          <c:h val="0.98045739396581943"/>
        </c:manualLayout>
      </c:layout>
      <c:overlay val="0"/>
      <c:spPr>
        <a:solidFill>
          <a:srgbClr val="FFFFFF"/>
        </a:solidFill>
        <a:ln w="3175">
          <a:solidFill>
            <a:srgbClr val="000000"/>
          </a:solidFill>
          <a:prstDash val="solid"/>
        </a:ln>
      </c:spPr>
      <c:txPr>
        <a:bodyPr/>
        <a:lstStyle/>
        <a:p>
          <a:pPr>
            <a:defRPr sz="675" b="1" i="0" u="none" strike="noStrike" baseline="0">
              <a:solidFill>
                <a:srgbClr val="000000"/>
              </a:solidFill>
              <a:latin typeface="Arial"/>
              <a:ea typeface="Arial"/>
              <a:cs typeface="Arial"/>
            </a:defRPr>
          </a:pPr>
          <a:endParaRPr lang="es-PE"/>
        </a:p>
      </c:txPr>
    </c:legend>
    <c:plotVisOnly val="1"/>
    <c:dispBlanksAs val="gap"/>
    <c:showDLblsOverMax val="0"/>
  </c:chart>
  <c:spPr>
    <a:solidFill>
      <a:srgbClr val="FFFF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76200</xdr:colOff>
      <xdr:row>0</xdr:row>
      <xdr:rowOff>57150</xdr:rowOff>
    </xdr:from>
    <xdr:ext cx="1690656" cy="504825"/>
    <xdr:pic>
      <xdr:nvPicPr>
        <xdr:cNvPr id="4" name="Imagen 3">
          <a:extLst>
            <a:ext uri="{FF2B5EF4-FFF2-40B4-BE49-F238E27FC236}">
              <a16:creationId xmlns:a16="http://schemas.microsoft.com/office/drawing/2014/main" id="{323E64D5-4AFE-42EC-AD6C-1AC37B6E4D4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57150"/>
          <a:ext cx="1690656" cy="5048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11</xdr:row>
      <xdr:rowOff>9525</xdr:rowOff>
    </xdr:from>
    <xdr:to>
      <xdr:col>6</xdr:col>
      <xdr:colOff>1114425</xdr:colOff>
      <xdr:row>29</xdr:row>
      <xdr:rowOff>19050</xdr:rowOff>
    </xdr:to>
    <xdr:graphicFrame macro="">
      <xdr:nvGraphicFramePr>
        <xdr:cNvPr id="15371" name="Chart 2">
          <a:extLst>
            <a:ext uri="{FF2B5EF4-FFF2-40B4-BE49-F238E27FC236}">
              <a16:creationId xmlns:a16="http://schemas.microsoft.com/office/drawing/2014/main" id="{47666F17-4378-4F8E-9402-C08E23F68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tpedupe-my.sharepoint.com/Documents%20and%20Settings/mmunoz/Local%20Settings/Temporary%20Internet%20Files/OLK6A/8.6.01.R01%20Herramienta%20de%20Revision%20QA-Producto_Inicio_Ciclo_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5gmd66\vssRep$\temp\8.6.01.R01%20Herramienta%20de%20Revision%20QA-Producto_Inicio_Ciclo_M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liot/Downloads/Ejempl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sheetName val="Instructivo"/>
      <sheetName val="Planificación"/>
      <sheetName val="Cuestionario QA - Prod.Gestion"/>
      <sheetName val="Seguimiento de NC"/>
      <sheetName val="Informe Final QA"/>
    </sheetNames>
    <sheetDataSet>
      <sheetData sheetId="0" refreshError="1"/>
      <sheetData sheetId="1">
        <row r="38">
          <cell r="B38" t="str">
            <v>-</v>
          </cell>
        </row>
        <row r="39">
          <cell r="B39" t="str">
            <v>Desconocimiento</v>
          </cell>
        </row>
        <row r="40">
          <cell r="B40" t="str">
            <v>Estimación</v>
          </cell>
        </row>
        <row r="41">
          <cell r="B41" t="str">
            <v>Expectativas del usuario</v>
          </cell>
        </row>
        <row r="42">
          <cell r="B42" t="str">
            <v xml:space="preserve">Transición al Cambio </v>
          </cell>
        </row>
        <row r="43">
          <cell r="B43" t="str">
            <v>Comunicación</v>
          </cell>
        </row>
        <row r="44">
          <cell r="B44" t="str">
            <v>Asignación de recursos</v>
          </cell>
        </row>
        <row r="45">
          <cell r="B45" t="str">
            <v>Gestión del Tiempo</v>
          </cell>
        </row>
        <row r="46">
          <cell r="B46" t="str">
            <v>Proceso no desplegado</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sheetName val="Instructivo"/>
      <sheetName val="Planificación"/>
      <sheetName val="Cuestionario QA - Prod.Gestion"/>
      <sheetName val="Seguimiento de NC"/>
      <sheetName val="Informe Final QA"/>
    </sheetNames>
    <sheetDataSet>
      <sheetData sheetId="0" refreshError="1"/>
      <sheetData sheetId="1">
        <row r="38">
          <cell r="B38" t="str">
            <v>-</v>
          </cell>
        </row>
        <row r="39">
          <cell r="B39" t="str">
            <v>Desconocimiento</v>
          </cell>
        </row>
        <row r="40">
          <cell r="B40" t="str">
            <v>Estimación</v>
          </cell>
        </row>
        <row r="41">
          <cell r="B41" t="str">
            <v>Expectativas del usuario</v>
          </cell>
        </row>
        <row r="42">
          <cell r="B42" t="str">
            <v xml:space="preserve">Transición al Cambio </v>
          </cell>
        </row>
        <row r="43">
          <cell r="B43" t="str">
            <v>Comunicación</v>
          </cell>
        </row>
        <row r="44">
          <cell r="B44" t="str">
            <v>Asignación de recursos</v>
          </cell>
        </row>
        <row r="45">
          <cell r="B45" t="str">
            <v>Gestión del Tiempo</v>
          </cell>
        </row>
        <row r="46">
          <cell r="B46" t="str">
            <v>Proceso no desplegado</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Lista de chequeo"/>
      <sheetName val="A02 ABC"/>
      <sheetName val="A03 XYZ"/>
      <sheetName val="NC"/>
      <sheetName val="Métricas"/>
      <sheetName val="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G5" t="str">
            <v>PP-PMC</v>
          </cell>
        </row>
        <row r="6">
          <cell r="G6" t="str">
            <v>CM</v>
          </cell>
        </row>
        <row r="7">
          <cell r="G7" t="str">
            <v>REQM</v>
          </cell>
        </row>
        <row r="8">
          <cell r="G8" t="str">
            <v>PPQA</v>
          </cell>
        </row>
        <row r="9">
          <cell r="G9" t="str">
            <v>MA</v>
          </cell>
        </row>
        <row r="10">
          <cell r="G10" t="str">
            <v>PRO</v>
          </cell>
        </row>
        <row r="11">
          <cell r="G11" t="str">
            <v>REQM</v>
          </cell>
        </row>
        <row r="12">
          <cell r="G12" t="str">
            <v>ING</v>
          </cell>
        </row>
        <row r="17">
          <cell r="B17" t="str">
            <v xml:space="preserve">Procesos </v>
          </cell>
        </row>
        <row r="18">
          <cell r="B18" t="str">
            <v>Proceso de gestion</v>
          </cell>
          <cell r="G18" t="str">
            <v>Analista de calidad</v>
          </cell>
        </row>
        <row r="19">
          <cell r="B19" t="str">
            <v>Proceso de ingenieria</v>
          </cell>
          <cell r="G19" t="str">
            <v>Analista</v>
          </cell>
        </row>
        <row r="20">
          <cell r="B20" t="str">
            <v>Elaboración - diseño</v>
          </cell>
          <cell r="G20" t="str">
            <v>Jefe de Proyecto</v>
          </cell>
        </row>
        <row r="21">
          <cell r="B21" t="str">
            <v>Construcción</v>
          </cell>
        </row>
        <row r="22">
          <cell r="B22" t="str">
            <v>Propuesta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C21" sqref="C21"/>
    </sheetView>
  </sheetViews>
  <sheetFormatPr baseColWidth="10" defaultColWidth="9.140625" defaultRowHeight="12.75"/>
  <cols>
    <col min="1" max="2" width="9.140625" style="280"/>
    <col min="3" max="3" width="12.85546875" style="280" customWidth="1"/>
    <col min="4" max="4" width="20.5703125" style="280" customWidth="1"/>
    <col min="5" max="5" width="15.140625" style="280" customWidth="1"/>
    <col min="6" max="6" width="13.5703125" style="280" customWidth="1"/>
    <col min="7" max="7" width="23.7109375" style="280" customWidth="1"/>
    <col min="8" max="16384" width="9.140625" style="267"/>
  </cols>
  <sheetData>
    <row r="1" spans="1:8" ht="15.75">
      <c r="A1" s="288" t="s">
        <v>62</v>
      </c>
      <c r="B1" s="289"/>
      <c r="C1" s="289"/>
      <c r="D1" s="289"/>
      <c r="E1" s="289"/>
      <c r="F1" s="289"/>
      <c r="G1" s="290"/>
      <c r="H1" s="266"/>
    </row>
    <row r="2" spans="1:8" ht="24">
      <c r="A2" s="268" t="s">
        <v>63</v>
      </c>
      <c r="B2" s="269" t="s">
        <v>64</v>
      </c>
      <c r="C2" s="269" t="s">
        <v>109</v>
      </c>
      <c r="D2" s="269" t="s">
        <v>65</v>
      </c>
      <c r="E2" s="269" t="s">
        <v>117</v>
      </c>
      <c r="F2" s="269" t="s">
        <v>66</v>
      </c>
      <c r="G2" s="270" t="s">
        <v>67</v>
      </c>
      <c r="H2" s="266"/>
    </row>
    <row r="3" spans="1:8" ht="24">
      <c r="A3" s="271">
        <v>1</v>
      </c>
      <c r="B3" s="281">
        <v>1</v>
      </c>
      <c r="C3" s="273">
        <v>43865</v>
      </c>
      <c r="D3" s="272" t="s">
        <v>242</v>
      </c>
      <c r="E3" s="272" t="s">
        <v>243</v>
      </c>
      <c r="F3" s="272" t="s">
        <v>244</v>
      </c>
      <c r="G3" s="274" t="s">
        <v>249</v>
      </c>
      <c r="H3" s="266"/>
    </row>
    <row r="4" spans="1:8" ht="36.75" customHeight="1" thickBot="1">
      <c r="A4" s="275">
        <v>2</v>
      </c>
      <c r="B4" s="276"/>
      <c r="C4" s="277"/>
      <c r="D4" s="278"/>
      <c r="E4" s="278"/>
      <c r="F4" s="278"/>
      <c r="G4" s="279"/>
      <c r="H4" s="266"/>
    </row>
  </sheetData>
  <mergeCells count="1">
    <mergeCell ref="A1:G1"/>
  </mergeCells>
  <phoneticPr fontId="3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CEE3D-ED40-4F34-87EE-99D6494A118A}">
  <dimension ref="A1:AA123"/>
  <sheetViews>
    <sheetView tabSelected="1" zoomScaleNormal="100" workbookViewId="0">
      <pane xSplit="4" ySplit="10" topLeftCell="E17" activePane="bottomRight" state="frozen"/>
      <selection pane="topRight" activeCell="E1" sqref="E1"/>
      <selection pane="bottomLeft" activeCell="A11" sqref="A11"/>
      <selection pane="bottomRight" activeCell="O27" sqref="O27"/>
    </sheetView>
  </sheetViews>
  <sheetFormatPr baseColWidth="10" defaultRowHeight="12"/>
  <cols>
    <col min="1" max="1" width="4" style="385" customWidth="1"/>
    <col min="2" max="2" width="13.5703125" style="385" customWidth="1"/>
    <col min="3" max="3" width="4.28515625" style="385" customWidth="1"/>
    <col min="4" max="4" width="30.7109375" style="385" customWidth="1"/>
    <col min="5" max="6" width="17.140625" style="385" customWidth="1"/>
    <col min="7" max="7" width="4.28515625" style="385" customWidth="1"/>
    <col min="8" max="8" width="30.7109375" style="385" customWidth="1"/>
    <col min="9" max="10" width="14.28515625" style="385" customWidth="1"/>
    <col min="11" max="11" width="7.7109375" style="385" customWidth="1"/>
    <col min="12" max="12" width="8.5703125" style="385" customWidth="1"/>
    <col min="13" max="13" width="3.28515625" style="385" customWidth="1"/>
    <col min="14" max="14" width="8.7109375" style="385" customWidth="1"/>
    <col min="15" max="16" width="28.7109375" style="385" customWidth="1"/>
    <col min="17" max="21" width="22.85546875" style="385" customWidth="1"/>
    <col min="22" max="16384" width="11.42578125" style="385"/>
  </cols>
  <sheetData>
    <row r="1" spans="1:27" ht="15">
      <c r="A1" s="393" t="s">
        <v>507</v>
      </c>
      <c r="B1" s="393"/>
      <c r="C1" s="393"/>
      <c r="D1" s="393"/>
      <c r="E1" s="393"/>
      <c r="F1" s="393"/>
      <c r="G1" s="393"/>
      <c r="H1" s="393"/>
      <c r="I1" s="393"/>
      <c r="J1" s="393"/>
      <c r="K1" s="393"/>
      <c r="L1" s="393"/>
      <c r="M1" s="393"/>
      <c r="N1" s="393"/>
      <c r="O1" s="393"/>
      <c r="P1" s="393"/>
      <c r="Q1" s="393"/>
      <c r="R1" s="393"/>
      <c r="S1" s="393"/>
      <c r="T1" s="393"/>
      <c r="U1" s="393"/>
    </row>
    <row r="2" spans="1:27" ht="12.75" customHeight="1">
      <c r="A2" s="392" t="s">
        <v>532</v>
      </c>
      <c r="B2" s="392"/>
      <c r="C2" s="392"/>
      <c r="D2" s="392" t="s">
        <v>533</v>
      </c>
      <c r="E2" s="392"/>
      <c r="F2" s="392"/>
      <c r="G2" s="392"/>
      <c r="H2" s="392" t="s">
        <v>532</v>
      </c>
      <c r="I2" s="392"/>
      <c r="J2" s="392" t="s">
        <v>533</v>
      </c>
      <c r="K2" s="392"/>
      <c r="L2" s="392"/>
      <c r="M2" s="392"/>
      <c r="N2" s="392"/>
      <c r="O2" s="392" t="s">
        <v>532</v>
      </c>
      <c r="P2" s="392"/>
      <c r="Q2" s="383" t="s">
        <v>291</v>
      </c>
      <c r="R2" s="383" t="s">
        <v>336</v>
      </c>
      <c r="S2" s="383" t="s">
        <v>303</v>
      </c>
      <c r="T2" s="383" t="s">
        <v>305</v>
      </c>
      <c r="U2" s="383" t="s">
        <v>297</v>
      </c>
    </row>
    <row r="3" spans="1:27" ht="12" customHeight="1">
      <c r="A3" s="392" t="s">
        <v>278</v>
      </c>
      <c r="B3" s="392" t="s">
        <v>260</v>
      </c>
      <c r="C3" s="392"/>
      <c r="D3" s="413">
        <v>1</v>
      </c>
      <c r="E3" s="413"/>
      <c r="F3" s="413"/>
      <c r="G3" s="413"/>
      <c r="H3" s="367" t="s">
        <v>261</v>
      </c>
      <c r="I3" s="367"/>
      <c r="J3" s="413">
        <f>COUNTIF($M$11:$M$35,"Si")</f>
        <v>22</v>
      </c>
      <c r="K3" s="413"/>
      <c r="L3" s="413"/>
      <c r="M3" s="413"/>
      <c r="N3" s="413"/>
      <c r="O3" s="414" t="s">
        <v>261</v>
      </c>
      <c r="P3" s="414"/>
      <c r="Q3" s="386">
        <f>COUNTIF(W11:W35,"Si")</f>
        <v>16</v>
      </c>
      <c r="R3" s="386">
        <f t="shared" ref="R3:U3" si="0">COUNTIF(X11:X35,"Si")</f>
        <v>6</v>
      </c>
      <c r="S3" s="386">
        <f t="shared" si="0"/>
        <v>0</v>
      </c>
      <c r="T3" s="386">
        <f t="shared" si="0"/>
        <v>0</v>
      </c>
      <c r="U3" s="386">
        <f t="shared" si="0"/>
        <v>0</v>
      </c>
    </row>
    <row r="4" spans="1:27" ht="12" customHeight="1">
      <c r="A4" s="392" t="s">
        <v>240</v>
      </c>
      <c r="B4" s="392" t="s">
        <v>240</v>
      </c>
      <c r="C4" s="392"/>
      <c r="D4" s="413" t="s">
        <v>251</v>
      </c>
      <c r="E4" s="413"/>
      <c r="F4" s="413"/>
      <c r="G4" s="413"/>
      <c r="H4" s="367" t="s">
        <v>264</v>
      </c>
      <c r="I4" s="367"/>
      <c r="J4" s="413">
        <f>COUNTIF($M$11:$M$35,"No")</f>
        <v>2</v>
      </c>
      <c r="K4" s="413"/>
      <c r="L4" s="413"/>
      <c r="M4" s="413"/>
      <c r="N4" s="413"/>
      <c r="O4" s="414" t="s">
        <v>264</v>
      </c>
      <c r="P4" s="414"/>
      <c r="Q4" s="386">
        <f>COUNTIF(W11:W35,"No")</f>
        <v>2</v>
      </c>
      <c r="R4" s="386">
        <f t="shared" ref="R4:U4" si="1">COUNTIF(X11:X35,"No")</f>
        <v>0</v>
      </c>
      <c r="S4" s="386">
        <f t="shared" si="1"/>
        <v>0</v>
      </c>
      <c r="T4" s="386">
        <f t="shared" si="1"/>
        <v>0</v>
      </c>
      <c r="U4" s="386">
        <f t="shared" si="1"/>
        <v>0</v>
      </c>
    </row>
    <row r="5" spans="1:27" ht="12" customHeight="1">
      <c r="A5" s="392" t="s">
        <v>262</v>
      </c>
      <c r="B5" s="392" t="s">
        <v>262</v>
      </c>
      <c r="C5" s="392"/>
      <c r="D5" s="413" t="s">
        <v>241</v>
      </c>
      <c r="E5" s="413"/>
      <c r="F5" s="413"/>
      <c r="G5" s="413"/>
      <c r="H5" s="367" t="s">
        <v>265</v>
      </c>
      <c r="I5" s="367"/>
      <c r="J5" s="413">
        <f>COUNTIF($M$11:$M$35,"NA")</f>
        <v>0</v>
      </c>
      <c r="K5" s="413"/>
      <c r="L5" s="413"/>
      <c r="M5" s="413"/>
      <c r="N5" s="413"/>
      <c r="O5" s="414" t="s">
        <v>265</v>
      </c>
      <c r="P5" s="414"/>
      <c r="Q5" s="386">
        <f>COUNTIF(W11:W35,"NA")</f>
        <v>0</v>
      </c>
      <c r="R5" s="386">
        <f t="shared" ref="R5:U5" si="2">COUNTIF(X11:X35,"NA")</f>
        <v>0</v>
      </c>
      <c r="S5" s="386">
        <f t="shared" si="2"/>
        <v>0</v>
      </c>
      <c r="T5" s="386">
        <f t="shared" si="2"/>
        <v>0</v>
      </c>
      <c r="U5" s="386">
        <f t="shared" si="2"/>
        <v>0</v>
      </c>
    </row>
    <row r="6" spans="1:27">
      <c r="A6" s="392" t="s">
        <v>109</v>
      </c>
      <c r="B6" s="392" t="s">
        <v>109</v>
      </c>
      <c r="C6" s="392"/>
      <c r="D6" s="415">
        <v>43865</v>
      </c>
      <c r="E6" s="415"/>
      <c r="F6" s="415"/>
      <c r="G6" s="415"/>
      <c r="H6" s="367" t="s">
        <v>268</v>
      </c>
      <c r="I6" s="367"/>
      <c r="J6" s="416">
        <f>((J3+J4))/(J3+J4+ (COUNTIF($N$20:$N$35,"")+COUNTIF($N$11:$N$14,"")))</f>
        <v>1</v>
      </c>
      <c r="K6" s="416">
        <f>((K3+K4))/(K3+K4+ COUNTIF($N$14:$N$154,""))</f>
        <v>0</v>
      </c>
      <c r="L6" s="416">
        <f>((L3+L4))/(L3+L4+ COUNTIF($N$14:$N$154,""))</f>
        <v>0</v>
      </c>
      <c r="M6" s="416">
        <f>((M3+M4))/(M3+M4+ COUNTIF($N$14:$N$154,""))</f>
        <v>0</v>
      </c>
      <c r="N6" s="416">
        <f>((N3+N4))/(N3+N4+ COUNTIF($N$14:$N$154,""))</f>
        <v>0</v>
      </c>
      <c r="O6" s="414" t="s">
        <v>268</v>
      </c>
      <c r="P6" s="414"/>
      <c r="Q6" s="387">
        <f>((Q3+Q4))/(Q3+Q4+ (COUNTIF($M$16:$M$35,"")+COUNTIF($M$11:$M$14,"")))</f>
        <v>1</v>
      </c>
      <c r="R6" s="387">
        <f>((R3+R4))/(R3+R4+ (COUNTIF($M$16:$M$35,"")+COUNTIF($M$11:$M$14,"")))</f>
        <v>1</v>
      </c>
      <c r="S6" s="387" t="e">
        <f>((S3+S4))/(S3+S4+ (COUNTIF($M$16:$M$35,"")+COUNTIF($M$11:$M$14,"")))</f>
        <v>#DIV/0!</v>
      </c>
      <c r="T6" s="387" t="e">
        <f>((T3+T4))/(T3+T4+ (COUNTIF($M$16:$M$35,"")+COUNTIF($M$11:$M$14,"")))</f>
        <v>#DIV/0!</v>
      </c>
      <c r="U6" s="387" t="e">
        <f>((U3+U4))/(U3+U4+ (COUNTIF($M$16:$M$35,"")+COUNTIF($M$11:$M$14,"")))</f>
        <v>#DIV/0!</v>
      </c>
    </row>
    <row r="7" spans="1:27" ht="12" customHeight="1">
      <c r="A7" s="392" t="s">
        <v>266</v>
      </c>
      <c r="B7" s="392" t="s">
        <v>266</v>
      </c>
      <c r="C7" s="392"/>
      <c r="D7" s="413" t="s">
        <v>267</v>
      </c>
      <c r="E7" s="413"/>
      <c r="F7" s="413"/>
      <c r="G7" s="413"/>
      <c r="H7" s="367" t="s">
        <v>269</v>
      </c>
      <c r="I7" s="367"/>
      <c r="J7" s="416">
        <f>J3/(J3+J4)</f>
        <v>0.91666666666666663</v>
      </c>
      <c r="K7" s="416" t="e">
        <f>K3/(K3+K4)</f>
        <v>#DIV/0!</v>
      </c>
      <c r="L7" s="416" t="e">
        <f>L3/(L3+L4)</f>
        <v>#DIV/0!</v>
      </c>
      <c r="M7" s="416" t="e">
        <f>M3/(M3+M4)</f>
        <v>#DIV/0!</v>
      </c>
      <c r="N7" s="416" t="e">
        <f>N3/(N3+N4)</f>
        <v>#DIV/0!</v>
      </c>
      <c r="O7" s="414" t="s">
        <v>269</v>
      </c>
      <c r="P7" s="414"/>
      <c r="Q7" s="387">
        <f>Q3/(Q3+Q4)</f>
        <v>0.88888888888888884</v>
      </c>
      <c r="R7" s="387">
        <f t="shared" ref="R7:U7" si="3">R3/(R3+R4)</f>
        <v>1</v>
      </c>
      <c r="S7" s="387" t="e">
        <f t="shared" si="3"/>
        <v>#DIV/0!</v>
      </c>
      <c r="T7" s="387" t="e">
        <f t="shared" si="3"/>
        <v>#DIV/0!</v>
      </c>
      <c r="U7" s="387" t="e">
        <f>U3/(U3+U4)</f>
        <v>#DIV/0!</v>
      </c>
    </row>
    <row r="8" spans="1:27" ht="12.75" customHeight="1">
      <c r="A8" s="388" t="s">
        <v>253</v>
      </c>
      <c r="B8" s="388" t="s">
        <v>271</v>
      </c>
      <c r="C8" s="389" t="s">
        <v>272</v>
      </c>
      <c r="D8" s="389"/>
      <c r="E8" s="388" t="s">
        <v>287</v>
      </c>
      <c r="F8" s="388" t="s">
        <v>273</v>
      </c>
      <c r="G8" s="389" t="s">
        <v>274</v>
      </c>
      <c r="H8" s="389"/>
      <c r="I8" s="388" t="s">
        <v>275</v>
      </c>
      <c r="J8" s="388" t="s">
        <v>534</v>
      </c>
      <c r="K8" s="388" t="s">
        <v>277</v>
      </c>
      <c r="L8" s="388" t="s">
        <v>278</v>
      </c>
      <c r="M8" s="388" t="s">
        <v>279</v>
      </c>
      <c r="N8" s="388"/>
      <c r="O8" s="388" t="s">
        <v>280</v>
      </c>
      <c r="P8" s="388" t="s">
        <v>281</v>
      </c>
      <c r="Q8" s="388" t="s">
        <v>282</v>
      </c>
      <c r="R8" s="388" t="s">
        <v>283</v>
      </c>
      <c r="S8" s="388" t="s">
        <v>284</v>
      </c>
      <c r="T8" s="388" t="s">
        <v>285</v>
      </c>
      <c r="U8" s="388" t="s">
        <v>286</v>
      </c>
    </row>
    <row r="9" spans="1:27">
      <c r="A9" s="388"/>
      <c r="B9" s="388"/>
      <c r="C9" s="394" t="s">
        <v>270</v>
      </c>
      <c r="D9" s="394" t="s">
        <v>117</v>
      </c>
      <c r="E9" s="388"/>
      <c r="F9" s="388"/>
      <c r="G9" s="394" t="s">
        <v>270</v>
      </c>
      <c r="H9" s="396" t="s">
        <v>117</v>
      </c>
      <c r="I9" s="388"/>
      <c r="J9" s="388"/>
      <c r="K9" s="388"/>
      <c r="L9" s="388"/>
      <c r="M9" s="388"/>
      <c r="N9" s="388"/>
      <c r="O9" s="388"/>
      <c r="P9" s="388"/>
      <c r="Q9" s="388"/>
      <c r="R9" s="388"/>
      <c r="S9" s="388"/>
      <c r="T9" s="388"/>
      <c r="U9" s="388"/>
    </row>
    <row r="10" spans="1:27" ht="12" customHeight="1">
      <c r="A10" s="417" t="s">
        <v>288</v>
      </c>
      <c r="B10" s="418"/>
      <c r="C10" s="418"/>
      <c r="D10" s="418"/>
      <c r="E10" s="418"/>
      <c r="F10" s="418"/>
      <c r="G10" s="418"/>
      <c r="H10" s="418"/>
      <c r="I10" s="418"/>
      <c r="J10" s="418"/>
      <c r="K10" s="418"/>
      <c r="L10" s="418"/>
      <c r="M10" s="418"/>
      <c r="N10" s="418"/>
      <c r="O10" s="418"/>
      <c r="P10" s="418"/>
      <c r="Q10" s="418"/>
      <c r="R10" s="418"/>
      <c r="S10" s="418"/>
      <c r="T10" s="418"/>
      <c r="U10" s="419"/>
      <c r="W10" s="383" t="s">
        <v>291</v>
      </c>
      <c r="X10" s="383" t="s">
        <v>336</v>
      </c>
      <c r="Y10" s="383" t="s">
        <v>303</v>
      </c>
      <c r="Z10" s="383" t="s">
        <v>305</v>
      </c>
      <c r="AA10" s="383" t="s">
        <v>297</v>
      </c>
    </row>
    <row r="11" spans="1:27" ht="24">
      <c r="A11" s="365">
        <v>1</v>
      </c>
      <c r="B11" s="365" t="s">
        <v>289</v>
      </c>
      <c r="C11" s="421">
        <v>1</v>
      </c>
      <c r="D11" s="403" t="s">
        <v>290</v>
      </c>
      <c r="E11" s="379"/>
      <c r="F11" s="365" t="s">
        <v>291</v>
      </c>
      <c r="G11" s="421">
        <v>1</v>
      </c>
      <c r="H11" s="365" t="s">
        <v>559</v>
      </c>
      <c r="I11" s="365" t="s">
        <v>252</v>
      </c>
      <c r="J11" s="365" t="s">
        <v>250</v>
      </c>
      <c r="K11" s="365" t="s">
        <v>292</v>
      </c>
      <c r="L11" s="390">
        <v>1</v>
      </c>
      <c r="M11" s="378" t="s">
        <v>134</v>
      </c>
      <c r="N11" s="402" t="str">
        <f t="shared" ref="N11" si="4">IF(M11="No","û",IF(M11="Si","ü",IF(M11="NA","l","")))</f>
        <v>ü</v>
      </c>
      <c r="O11" s="365" t="s">
        <v>542</v>
      </c>
      <c r="P11" s="365" t="s">
        <v>538</v>
      </c>
      <c r="Q11" s="365" t="s">
        <v>289</v>
      </c>
      <c r="R11" s="365"/>
      <c r="S11" s="365"/>
      <c r="T11" s="365" t="s">
        <v>538</v>
      </c>
      <c r="U11" s="365"/>
      <c r="W11" s="395" t="str">
        <f>IF(F11=$W$10,M11,"")</f>
        <v>Si</v>
      </c>
      <c r="X11" s="395" t="str">
        <f>IF(F11=$X$10,M11,"")</f>
        <v/>
      </c>
      <c r="Y11" s="395" t="str">
        <f>IF(F11=$Y$10,M11,"")</f>
        <v/>
      </c>
      <c r="Z11" s="395" t="str">
        <f>IF(F11=$Z$10,M11,"")</f>
        <v/>
      </c>
      <c r="AA11" s="395" t="str">
        <f>IF(F11=$AA$10,M11,"")</f>
        <v/>
      </c>
    </row>
    <row r="12" spans="1:27" ht="24">
      <c r="A12" s="365">
        <v>2</v>
      </c>
      <c r="B12" s="365" t="s">
        <v>289</v>
      </c>
      <c r="C12" s="421">
        <v>2</v>
      </c>
      <c r="D12" s="403" t="s">
        <v>541</v>
      </c>
      <c r="E12" s="379"/>
      <c r="F12" s="365" t="s">
        <v>291</v>
      </c>
      <c r="G12" s="421">
        <v>2</v>
      </c>
      <c r="H12" s="365" t="s">
        <v>558</v>
      </c>
      <c r="I12" s="365" t="s">
        <v>252</v>
      </c>
      <c r="J12" s="365" t="s">
        <v>250</v>
      </c>
      <c r="K12" s="365" t="s">
        <v>292</v>
      </c>
      <c r="L12" s="390">
        <v>1</v>
      </c>
      <c r="M12" s="378" t="s">
        <v>134</v>
      </c>
      <c r="N12" s="402" t="str">
        <f t="shared" ref="N12:N14" si="5">IF(M12="No","û",IF(M12="Si","ü",IF(M12="NA","l","")))</f>
        <v>ü</v>
      </c>
      <c r="O12" s="365" t="s">
        <v>542</v>
      </c>
      <c r="P12" s="365" t="s">
        <v>549</v>
      </c>
      <c r="Q12" s="365" t="s">
        <v>289</v>
      </c>
      <c r="R12" s="365"/>
      <c r="S12" s="365"/>
      <c r="T12" s="365" t="s">
        <v>549</v>
      </c>
      <c r="U12" s="365"/>
      <c r="W12" s="395" t="str">
        <f t="shared" ref="W12:W35" si="6">IF(F12=$W$10,M12,"")</f>
        <v>Si</v>
      </c>
      <c r="X12" s="395" t="str">
        <f t="shared" ref="X12:X35" si="7">IF(F12=$X$10,M12,"")</f>
        <v/>
      </c>
      <c r="Y12" s="395" t="str">
        <f t="shared" ref="Y12:Y35" si="8">IF(F12=$Y$10,M12,"")</f>
        <v/>
      </c>
      <c r="Z12" s="395" t="str">
        <f t="shared" ref="Z12:Z35" si="9">IF(F12=$Z$10,M12,"")</f>
        <v/>
      </c>
      <c r="AA12" s="395" t="str">
        <f t="shared" ref="AA12:AA35" si="10">IF(F12=$AA$10,M12,"")</f>
        <v/>
      </c>
    </row>
    <row r="13" spans="1:27" ht="24">
      <c r="A13" s="365">
        <v>3</v>
      </c>
      <c r="B13" s="365" t="s">
        <v>289</v>
      </c>
      <c r="C13" s="421">
        <v>3</v>
      </c>
      <c r="D13" s="403" t="s">
        <v>539</v>
      </c>
      <c r="E13" s="365"/>
      <c r="F13" s="365" t="s">
        <v>291</v>
      </c>
      <c r="G13" s="421">
        <v>3</v>
      </c>
      <c r="H13" s="365" t="s">
        <v>557</v>
      </c>
      <c r="I13" s="365" t="s">
        <v>252</v>
      </c>
      <c r="J13" s="365" t="s">
        <v>250</v>
      </c>
      <c r="K13" s="365" t="s">
        <v>292</v>
      </c>
      <c r="L13" s="390">
        <v>1</v>
      </c>
      <c r="M13" s="378" t="s">
        <v>135</v>
      </c>
      <c r="N13" s="402" t="str">
        <f t="shared" si="5"/>
        <v>û</v>
      </c>
      <c r="O13" s="365" t="s">
        <v>542</v>
      </c>
      <c r="P13" s="365" t="s">
        <v>543</v>
      </c>
      <c r="Q13" s="365" t="s">
        <v>289</v>
      </c>
      <c r="R13" s="365"/>
      <c r="S13" s="365"/>
      <c r="T13" s="365" t="s">
        <v>574</v>
      </c>
      <c r="U13" s="365"/>
      <c r="W13" s="395" t="str">
        <f t="shared" si="6"/>
        <v>No</v>
      </c>
      <c r="X13" s="395" t="str">
        <f t="shared" si="7"/>
        <v/>
      </c>
      <c r="Y13" s="395" t="str">
        <f t="shared" si="8"/>
        <v/>
      </c>
      <c r="Z13" s="395" t="str">
        <f t="shared" si="9"/>
        <v/>
      </c>
      <c r="AA13" s="395" t="str">
        <f t="shared" si="10"/>
        <v/>
      </c>
    </row>
    <row r="14" spans="1:27" ht="36">
      <c r="A14" s="365">
        <v>4</v>
      </c>
      <c r="B14" s="365" t="s">
        <v>289</v>
      </c>
      <c r="C14" s="421">
        <v>4</v>
      </c>
      <c r="D14" s="403" t="s">
        <v>540</v>
      </c>
      <c r="E14" s="365"/>
      <c r="F14" s="365" t="s">
        <v>291</v>
      </c>
      <c r="G14" s="421">
        <v>4</v>
      </c>
      <c r="H14" s="365" t="s">
        <v>560</v>
      </c>
      <c r="I14" s="365" t="s">
        <v>252</v>
      </c>
      <c r="J14" s="365" t="s">
        <v>250</v>
      </c>
      <c r="K14" s="365" t="s">
        <v>292</v>
      </c>
      <c r="L14" s="390">
        <v>1</v>
      </c>
      <c r="M14" s="378" t="s">
        <v>134</v>
      </c>
      <c r="N14" s="402" t="str">
        <f t="shared" si="5"/>
        <v>ü</v>
      </c>
      <c r="O14" s="365" t="s">
        <v>573</v>
      </c>
      <c r="P14" s="365" t="s">
        <v>575</v>
      </c>
      <c r="Q14" s="365" t="s">
        <v>289</v>
      </c>
      <c r="R14" s="365"/>
      <c r="S14" s="365"/>
      <c r="T14" s="365" t="s">
        <v>571</v>
      </c>
      <c r="U14" s="365"/>
      <c r="W14" s="395" t="str">
        <f t="shared" si="6"/>
        <v>Si</v>
      </c>
      <c r="X14" s="395" t="str">
        <f t="shared" si="7"/>
        <v/>
      </c>
      <c r="Y14" s="395" t="str">
        <f t="shared" si="8"/>
        <v/>
      </c>
      <c r="Z14" s="395" t="str">
        <f t="shared" si="9"/>
        <v/>
      </c>
      <c r="AA14" s="395" t="str">
        <f t="shared" si="10"/>
        <v/>
      </c>
    </row>
    <row r="15" spans="1:27" ht="12" customHeight="1">
      <c r="A15" s="417" t="s">
        <v>55</v>
      </c>
      <c r="B15" s="418"/>
      <c r="C15" s="418"/>
      <c r="D15" s="418"/>
      <c r="E15" s="418"/>
      <c r="F15" s="418"/>
      <c r="G15" s="418"/>
      <c r="H15" s="418"/>
      <c r="I15" s="418"/>
      <c r="J15" s="418"/>
      <c r="K15" s="418"/>
      <c r="L15" s="418"/>
      <c r="M15" s="418"/>
      <c r="N15" s="418"/>
      <c r="O15" s="418"/>
      <c r="P15" s="418"/>
      <c r="Q15" s="418"/>
      <c r="R15" s="418"/>
      <c r="S15" s="418"/>
      <c r="T15" s="418"/>
      <c r="U15" s="419"/>
      <c r="W15" s="395" t="str">
        <f t="shared" si="6"/>
        <v/>
      </c>
      <c r="X15" s="395" t="str">
        <f t="shared" si="7"/>
        <v/>
      </c>
      <c r="Y15" s="395" t="str">
        <f t="shared" si="8"/>
        <v/>
      </c>
      <c r="Z15" s="395" t="str">
        <f t="shared" si="9"/>
        <v/>
      </c>
      <c r="AA15" s="395" t="str">
        <f t="shared" si="10"/>
        <v/>
      </c>
    </row>
    <row r="16" spans="1:27" ht="24">
      <c r="A16" s="365">
        <v>5</v>
      </c>
      <c r="B16" s="365" t="s">
        <v>55</v>
      </c>
      <c r="C16" s="421">
        <v>5</v>
      </c>
      <c r="D16" s="420" t="s">
        <v>319</v>
      </c>
      <c r="E16" s="365" t="s">
        <v>344</v>
      </c>
      <c r="F16" s="365" t="s">
        <v>291</v>
      </c>
      <c r="G16" s="421">
        <v>5</v>
      </c>
      <c r="H16" s="365" t="s">
        <v>572</v>
      </c>
      <c r="I16" s="365" t="s">
        <v>252</v>
      </c>
      <c r="J16" s="365" t="s">
        <v>250</v>
      </c>
      <c r="K16" s="365" t="s">
        <v>292</v>
      </c>
      <c r="L16" s="390">
        <v>1</v>
      </c>
      <c r="M16" s="378" t="s">
        <v>134</v>
      </c>
      <c r="N16" s="402" t="str">
        <f>IF(M16="No","û",IF(M16="Si","ü",IF(M16="NA","l","")))</f>
        <v>ü</v>
      </c>
      <c r="O16" s="365" t="s">
        <v>576</v>
      </c>
      <c r="P16" s="365" t="s">
        <v>579</v>
      </c>
      <c r="Q16" s="365" t="s">
        <v>335</v>
      </c>
      <c r="R16" s="365"/>
      <c r="S16" s="365"/>
      <c r="T16" s="365" t="s">
        <v>579</v>
      </c>
      <c r="U16" s="365"/>
      <c r="W16" s="395" t="str">
        <f t="shared" si="6"/>
        <v>Si</v>
      </c>
      <c r="X16" s="395" t="str">
        <f t="shared" si="7"/>
        <v/>
      </c>
      <c r="Y16" s="395" t="str">
        <f t="shared" si="8"/>
        <v/>
      </c>
      <c r="Z16" s="395" t="str">
        <f t="shared" si="9"/>
        <v/>
      </c>
      <c r="AA16" s="395" t="str">
        <f t="shared" si="10"/>
        <v/>
      </c>
    </row>
    <row r="17" spans="1:27" ht="24">
      <c r="A17" s="365">
        <v>6</v>
      </c>
      <c r="B17" s="365" t="s">
        <v>55</v>
      </c>
      <c r="C17" s="421">
        <v>6</v>
      </c>
      <c r="D17" s="420" t="s">
        <v>548</v>
      </c>
      <c r="E17" s="365" t="s">
        <v>344</v>
      </c>
      <c r="F17" s="365" t="s">
        <v>291</v>
      </c>
      <c r="G17" s="421">
        <v>6</v>
      </c>
      <c r="H17" s="365" t="s">
        <v>561</v>
      </c>
      <c r="I17" s="365" t="s">
        <v>252</v>
      </c>
      <c r="J17" s="365" t="s">
        <v>250</v>
      </c>
      <c r="K17" s="365" t="s">
        <v>292</v>
      </c>
      <c r="L17" s="390">
        <v>2</v>
      </c>
      <c r="M17" s="378" t="s">
        <v>134</v>
      </c>
      <c r="N17" s="402" t="str">
        <f t="shared" ref="N17:N35" si="11">IF(M17="No","û",IF(M17="Si","ü",IF(M17="NA","l","")))</f>
        <v>ü</v>
      </c>
      <c r="O17" s="365" t="s">
        <v>550</v>
      </c>
      <c r="P17" s="365" t="s">
        <v>577</v>
      </c>
      <c r="Q17" s="365" t="s">
        <v>335</v>
      </c>
      <c r="R17" s="365"/>
      <c r="S17" s="365"/>
      <c r="T17" s="365" t="s">
        <v>550</v>
      </c>
      <c r="U17" s="365"/>
      <c r="W17" s="395" t="str">
        <f t="shared" si="6"/>
        <v>Si</v>
      </c>
      <c r="X17" s="395" t="str">
        <f t="shared" si="7"/>
        <v/>
      </c>
      <c r="Y17" s="395" t="str">
        <f t="shared" si="8"/>
        <v/>
      </c>
      <c r="Z17" s="395" t="str">
        <f t="shared" si="9"/>
        <v/>
      </c>
      <c r="AA17" s="395" t="str">
        <f t="shared" si="10"/>
        <v/>
      </c>
    </row>
    <row r="18" spans="1:27" ht="24">
      <c r="A18" s="365">
        <v>7</v>
      </c>
      <c r="B18" s="365" t="s">
        <v>55</v>
      </c>
      <c r="C18" s="421">
        <v>7</v>
      </c>
      <c r="D18" s="420" t="s">
        <v>555</v>
      </c>
      <c r="E18" s="365" t="s">
        <v>344</v>
      </c>
      <c r="F18" s="365" t="s">
        <v>291</v>
      </c>
      <c r="G18" s="421">
        <v>7</v>
      </c>
      <c r="H18" s="365" t="s">
        <v>563</v>
      </c>
      <c r="I18" s="365" t="s">
        <v>252</v>
      </c>
      <c r="J18" s="365" t="s">
        <v>250</v>
      </c>
      <c r="K18" s="365" t="s">
        <v>292</v>
      </c>
      <c r="L18" s="390">
        <v>3</v>
      </c>
      <c r="M18" s="378" t="s">
        <v>135</v>
      </c>
      <c r="N18" s="402" t="str">
        <f t="shared" si="11"/>
        <v>û</v>
      </c>
      <c r="O18" s="365" t="s">
        <v>553</v>
      </c>
      <c r="P18" s="365" t="s">
        <v>554</v>
      </c>
      <c r="Q18" s="365" t="s">
        <v>335</v>
      </c>
      <c r="R18" s="365"/>
      <c r="S18" s="365"/>
      <c r="T18" s="365" t="s">
        <v>550</v>
      </c>
      <c r="U18" s="365"/>
      <c r="W18" s="395" t="str">
        <f t="shared" si="6"/>
        <v>No</v>
      </c>
      <c r="X18" s="395" t="str">
        <f t="shared" si="7"/>
        <v/>
      </c>
      <c r="Y18" s="395" t="str">
        <f t="shared" si="8"/>
        <v/>
      </c>
      <c r="Z18" s="395" t="str">
        <f t="shared" si="9"/>
        <v/>
      </c>
      <c r="AA18" s="395" t="str">
        <f t="shared" si="10"/>
        <v/>
      </c>
    </row>
    <row r="19" spans="1:27" ht="24">
      <c r="A19" s="365">
        <v>8</v>
      </c>
      <c r="B19" s="365" t="s">
        <v>55</v>
      </c>
      <c r="C19" s="421">
        <v>8</v>
      </c>
      <c r="D19" s="420" t="s">
        <v>339</v>
      </c>
      <c r="E19" s="365" t="s">
        <v>344</v>
      </c>
      <c r="F19" s="365" t="s">
        <v>291</v>
      </c>
      <c r="G19" s="421">
        <v>8</v>
      </c>
      <c r="H19" s="365" t="s">
        <v>341</v>
      </c>
      <c r="I19" s="365" t="s">
        <v>252</v>
      </c>
      <c r="J19" s="365" t="s">
        <v>250</v>
      </c>
      <c r="K19" s="365" t="s">
        <v>292</v>
      </c>
      <c r="L19" s="390">
        <v>4</v>
      </c>
      <c r="M19" s="378" t="s">
        <v>134</v>
      </c>
      <c r="N19" s="402" t="str">
        <f t="shared" si="11"/>
        <v>ü</v>
      </c>
      <c r="O19" s="365" t="s">
        <v>550</v>
      </c>
      <c r="P19" s="365" t="s">
        <v>550</v>
      </c>
      <c r="Q19" s="365" t="s">
        <v>335</v>
      </c>
      <c r="R19" s="365"/>
      <c r="S19" s="365"/>
      <c r="T19" s="365" t="s">
        <v>583</v>
      </c>
      <c r="U19" s="365"/>
      <c r="W19" s="395" t="str">
        <f t="shared" si="6"/>
        <v>Si</v>
      </c>
      <c r="X19" s="395" t="str">
        <f t="shared" si="7"/>
        <v/>
      </c>
      <c r="Y19" s="395" t="str">
        <f t="shared" si="8"/>
        <v/>
      </c>
      <c r="Z19" s="395" t="str">
        <f t="shared" si="9"/>
        <v/>
      </c>
      <c r="AA19" s="395" t="str">
        <f t="shared" si="10"/>
        <v/>
      </c>
    </row>
    <row r="20" spans="1:27" ht="24">
      <c r="A20" s="365">
        <v>9</v>
      </c>
      <c r="B20" s="365" t="s">
        <v>55</v>
      </c>
      <c r="C20" s="421">
        <v>9</v>
      </c>
      <c r="D20" s="420" t="s">
        <v>536</v>
      </c>
      <c r="E20" s="365" t="s">
        <v>344</v>
      </c>
      <c r="F20" s="365" t="s">
        <v>291</v>
      </c>
      <c r="G20" s="421">
        <v>9</v>
      </c>
      <c r="H20" s="365" t="s">
        <v>578</v>
      </c>
      <c r="I20" s="365" t="s">
        <v>252</v>
      </c>
      <c r="J20" s="365" t="s">
        <v>250</v>
      </c>
      <c r="K20" s="365" t="s">
        <v>292</v>
      </c>
      <c r="L20" s="390">
        <v>5</v>
      </c>
      <c r="M20" s="378" t="s">
        <v>134</v>
      </c>
      <c r="N20" s="402" t="str">
        <f t="shared" si="11"/>
        <v>ü</v>
      </c>
      <c r="O20" s="365" t="s">
        <v>583</v>
      </c>
      <c r="P20" s="365" t="s">
        <v>550</v>
      </c>
      <c r="Q20" s="365" t="s">
        <v>335</v>
      </c>
      <c r="R20" s="365"/>
      <c r="S20" s="365"/>
      <c r="T20" s="365" t="s">
        <v>584</v>
      </c>
      <c r="U20" s="365"/>
      <c r="W20" s="395" t="str">
        <f t="shared" si="6"/>
        <v>Si</v>
      </c>
      <c r="X20" s="395" t="str">
        <f t="shared" si="7"/>
        <v/>
      </c>
      <c r="Y20" s="395" t="str">
        <f t="shared" si="8"/>
        <v/>
      </c>
      <c r="Z20" s="395" t="str">
        <f t="shared" si="9"/>
        <v/>
      </c>
      <c r="AA20" s="395" t="str">
        <f t="shared" si="10"/>
        <v/>
      </c>
    </row>
    <row r="21" spans="1:27" ht="24">
      <c r="A21" s="365">
        <v>10</v>
      </c>
      <c r="B21" s="365" t="s">
        <v>55</v>
      </c>
      <c r="C21" s="421">
        <v>10</v>
      </c>
      <c r="D21" s="420" t="s">
        <v>585</v>
      </c>
      <c r="E21" s="365" t="s">
        <v>344</v>
      </c>
      <c r="F21" s="365" t="s">
        <v>291</v>
      </c>
      <c r="G21" s="421">
        <v>10</v>
      </c>
      <c r="H21" s="365" t="s">
        <v>586</v>
      </c>
      <c r="I21" s="365" t="s">
        <v>252</v>
      </c>
      <c r="J21" s="365" t="s">
        <v>250</v>
      </c>
      <c r="K21" s="365" t="s">
        <v>292</v>
      </c>
      <c r="L21" s="390">
        <v>6</v>
      </c>
      <c r="M21" s="378" t="s">
        <v>134</v>
      </c>
      <c r="N21" s="402" t="str">
        <f t="shared" si="11"/>
        <v>ü</v>
      </c>
      <c r="O21" s="365" t="s">
        <v>584</v>
      </c>
      <c r="P21" s="365" t="s">
        <v>535</v>
      </c>
      <c r="Q21" s="365" t="s">
        <v>570</v>
      </c>
      <c r="R21" s="365"/>
      <c r="S21" s="365"/>
      <c r="T21" s="365" t="s">
        <v>535</v>
      </c>
      <c r="U21" s="365"/>
      <c r="W21" s="395" t="str">
        <f t="shared" si="6"/>
        <v>Si</v>
      </c>
      <c r="X21" s="395" t="str">
        <f t="shared" si="7"/>
        <v/>
      </c>
      <c r="Y21" s="395" t="str">
        <f t="shared" si="8"/>
        <v/>
      </c>
      <c r="Z21" s="395" t="str">
        <f t="shared" si="9"/>
        <v/>
      </c>
      <c r="AA21" s="395" t="str">
        <f t="shared" si="10"/>
        <v/>
      </c>
    </row>
    <row r="22" spans="1:27" ht="24">
      <c r="A22" s="365">
        <v>11</v>
      </c>
      <c r="B22" s="365" t="s">
        <v>55</v>
      </c>
      <c r="C22" s="421">
        <v>11</v>
      </c>
      <c r="D22" s="420" t="s">
        <v>544</v>
      </c>
      <c r="E22" s="365" t="s">
        <v>344</v>
      </c>
      <c r="F22" s="365" t="s">
        <v>291</v>
      </c>
      <c r="G22" s="421">
        <v>11</v>
      </c>
      <c r="H22" s="365" t="s">
        <v>580</v>
      </c>
      <c r="I22" s="365" t="s">
        <v>252</v>
      </c>
      <c r="J22" s="365" t="s">
        <v>250</v>
      </c>
      <c r="K22" s="365" t="s">
        <v>292</v>
      </c>
      <c r="L22" s="390">
        <v>7</v>
      </c>
      <c r="M22" s="378" t="s">
        <v>134</v>
      </c>
      <c r="N22" s="402" t="str">
        <f t="shared" si="11"/>
        <v>ü</v>
      </c>
      <c r="O22" s="365" t="s">
        <v>581</v>
      </c>
      <c r="P22" s="365" t="s">
        <v>582</v>
      </c>
      <c r="Q22" s="365" t="s">
        <v>570</v>
      </c>
      <c r="R22" s="365"/>
      <c r="S22" s="365"/>
      <c r="T22" s="365" t="s">
        <v>582</v>
      </c>
      <c r="U22" s="365"/>
      <c r="W22" s="395" t="str">
        <f t="shared" si="6"/>
        <v>Si</v>
      </c>
      <c r="X22" s="395" t="str">
        <f t="shared" si="7"/>
        <v/>
      </c>
      <c r="Y22" s="395" t="str">
        <f t="shared" si="8"/>
        <v/>
      </c>
      <c r="Z22" s="395" t="str">
        <f t="shared" si="9"/>
        <v/>
      </c>
      <c r="AA22" s="395" t="str">
        <f t="shared" si="10"/>
        <v/>
      </c>
    </row>
    <row r="23" spans="1:27" ht="24">
      <c r="A23" s="365">
        <v>12</v>
      </c>
      <c r="B23" s="365" t="s">
        <v>55</v>
      </c>
      <c r="C23" s="421">
        <v>12</v>
      </c>
      <c r="D23" s="420" t="s">
        <v>588</v>
      </c>
      <c r="E23" s="365" t="s">
        <v>344</v>
      </c>
      <c r="F23" s="365" t="s">
        <v>291</v>
      </c>
      <c r="G23" s="421">
        <v>12</v>
      </c>
      <c r="H23" s="365" t="s">
        <v>591</v>
      </c>
      <c r="I23" s="365" t="s">
        <v>252</v>
      </c>
      <c r="J23" s="365" t="s">
        <v>250</v>
      </c>
      <c r="K23" s="365" t="s">
        <v>292</v>
      </c>
      <c r="L23" s="390">
        <v>8</v>
      </c>
      <c r="M23" s="378" t="s">
        <v>134</v>
      </c>
      <c r="N23" s="402" t="str">
        <f t="shared" si="11"/>
        <v>ü</v>
      </c>
      <c r="O23" s="365" t="s">
        <v>535</v>
      </c>
      <c r="P23" s="365" t="s">
        <v>592</v>
      </c>
      <c r="Q23" s="365" t="s">
        <v>335</v>
      </c>
      <c r="R23" s="365"/>
      <c r="S23" s="365"/>
      <c r="T23" s="365" t="s">
        <v>592</v>
      </c>
      <c r="U23" s="365"/>
      <c r="W23" s="395" t="str">
        <f t="shared" si="6"/>
        <v>Si</v>
      </c>
      <c r="X23" s="395" t="str">
        <f t="shared" si="7"/>
        <v/>
      </c>
      <c r="Y23" s="395" t="str">
        <f t="shared" si="8"/>
        <v/>
      </c>
      <c r="Z23" s="395" t="str">
        <f t="shared" si="9"/>
        <v/>
      </c>
      <c r="AA23" s="395" t="str">
        <f t="shared" si="10"/>
        <v/>
      </c>
    </row>
    <row r="24" spans="1:27" ht="24">
      <c r="A24" s="365">
        <v>13</v>
      </c>
      <c r="B24" s="365" t="s">
        <v>55</v>
      </c>
      <c r="C24" s="421">
        <v>13</v>
      </c>
      <c r="D24" s="420" t="s">
        <v>587</v>
      </c>
      <c r="E24" s="365" t="s">
        <v>344</v>
      </c>
      <c r="F24" s="365" t="s">
        <v>291</v>
      </c>
      <c r="G24" s="421">
        <v>13</v>
      </c>
      <c r="H24" s="365" t="s">
        <v>593</v>
      </c>
      <c r="I24" s="365" t="s">
        <v>252</v>
      </c>
      <c r="J24" s="365" t="s">
        <v>250</v>
      </c>
      <c r="K24" s="365" t="s">
        <v>292</v>
      </c>
      <c r="L24" s="390">
        <v>9</v>
      </c>
      <c r="M24" s="378" t="s">
        <v>134</v>
      </c>
      <c r="N24" s="402" t="str">
        <f t="shared" si="11"/>
        <v>ü</v>
      </c>
      <c r="O24" s="365" t="s">
        <v>594</v>
      </c>
      <c r="P24" s="365" t="s">
        <v>595</v>
      </c>
      <c r="Q24" s="365" t="s">
        <v>335</v>
      </c>
      <c r="R24" s="365"/>
      <c r="S24" s="365"/>
      <c r="T24" s="365" t="s">
        <v>592</v>
      </c>
      <c r="U24" s="365"/>
      <c r="W24" s="395" t="str">
        <f t="shared" si="6"/>
        <v>Si</v>
      </c>
      <c r="X24" s="395" t="str">
        <f t="shared" si="7"/>
        <v/>
      </c>
      <c r="Y24" s="395" t="str">
        <f t="shared" si="8"/>
        <v/>
      </c>
      <c r="Z24" s="395" t="str">
        <f t="shared" si="9"/>
        <v/>
      </c>
      <c r="AA24" s="395" t="str">
        <f t="shared" si="10"/>
        <v/>
      </c>
    </row>
    <row r="25" spans="1:27" ht="24">
      <c r="A25" s="365">
        <v>14</v>
      </c>
      <c r="B25" s="365" t="s">
        <v>55</v>
      </c>
      <c r="C25" s="421">
        <v>14</v>
      </c>
      <c r="D25" s="420" t="s">
        <v>545</v>
      </c>
      <c r="E25" s="365" t="s">
        <v>344</v>
      </c>
      <c r="F25" s="365" t="s">
        <v>291</v>
      </c>
      <c r="G25" s="421">
        <v>14</v>
      </c>
      <c r="H25" s="365" t="s">
        <v>596</v>
      </c>
      <c r="I25" s="365" t="s">
        <v>252</v>
      </c>
      <c r="J25" s="365" t="s">
        <v>250</v>
      </c>
      <c r="K25" s="365" t="s">
        <v>292</v>
      </c>
      <c r="L25" s="390">
        <v>10</v>
      </c>
      <c r="M25" s="378" t="s">
        <v>134</v>
      </c>
      <c r="N25" s="402" t="str">
        <f t="shared" si="11"/>
        <v>ü</v>
      </c>
      <c r="O25" s="365" t="s">
        <v>592</v>
      </c>
      <c r="P25" s="365" t="s">
        <v>568</v>
      </c>
      <c r="Q25" s="365" t="s">
        <v>570</v>
      </c>
      <c r="R25" s="365"/>
      <c r="S25" s="365"/>
      <c r="T25" s="365" t="s">
        <v>568</v>
      </c>
      <c r="U25" s="365"/>
      <c r="W25" s="395" t="str">
        <f t="shared" si="6"/>
        <v>Si</v>
      </c>
      <c r="X25" s="395" t="str">
        <f t="shared" si="7"/>
        <v/>
      </c>
      <c r="Y25" s="395" t="str">
        <f t="shared" si="8"/>
        <v/>
      </c>
      <c r="Z25" s="395" t="str">
        <f t="shared" si="9"/>
        <v/>
      </c>
      <c r="AA25" s="395" t="str">
        <f t="shared" si="10"/>
        <v/>
      </c>
    </row>
    <row r="26" spans="1:27" ht="24">
      <c r="A26" s="365">
        <v>15</v>
      </c>
      <c r="B26" s="365" t="s">
        <v>55</v>
      </c>
      <c r="C26" s="421">
        <v>15</v>
      </c>
      <c r="D26" s="420" t="s">
        <v>565</v>
      </c>
      <c r="E26" s="365" t="s">
        <v>344</v>
      </c>
      <c r="F26" s="365" t="s">
        <v>336</v>
      </c>
      <c r="G26" s="421">
        <v>15</v>
      </c>
      <c r="H26" s="365" t="s">
        <v>562</v>
      </c>
      <c r="I26" s="365" t="s">
        <v>252</v>
      </c>
      <c r="J26" s="365" t="s">
        <v>250</v>
      </c>
      <c r="K26" s="365" t="s">
        <v>292</v>
      </c>
      <c r="L26" s="390">
        <v>11</v>
      </c>
      <c r="M26" s="378" t="s">
        <v>134</v>
      </c>
      <c r="N26" s="402" t="str">
        <f t="shared" si="11"/>
        <v>ü</v>
      </c>
      <c r="O26" s="365" t="s">
        <v>337</v>
      </c>
      <c r="P26" s="365" t="s">
        <v>551</v>
      </c>
      <c r="Q26" s="365" t="s">
        <v>335</v>
      </c>
      <c r="R26" s="365"/>
      <c r="S26" s="365"/>
      <c r="T26" s="365" t="s">
        <v>551</v>
      </c>
      <c r="U26" s="365"/>
      <c r="W26" s="395" t="str">
        <f t="shared" si="6"/>
        <v/>
      </c>
      <c r="X26" s="395" t="str">
        <f t="shared" si="7"/>
        <v>Si</v>
      </c>
      <c r="Y26" s="395" t="str">
        <f t="shared" si="8"/>
        <v/>
      </c>
      <c r="Z26" s="395" t="str">
        <f t="shared" si="9"/>
        <v/>
      </c>
      <c r="AA26" s="395" t="str">
        <f t="shared" si="10"/>
        <v/>
      </c>
    </row>
    <row r="27" spans="1:27" ht="36">
      <c r="A27" s="365">
        <v>16</v>
      </c>
      <c r="B27" s="365" t="s">
        <v>55</v>
      </c>
      <c r="C27" s="421">
        <v>16</v>
      </c>
      <c r="D27" s="420" t="s">
        <v>340</v>
      </c>
      <c r="E27" s="365" t="s">
        <v>344</v>
      </c>
      <c r="F27" s="365" t="s">
        <v>336</v>
      </c>
      <c r="G27" s="421">
        <v>16</v>
      </c>
      <c r="H27" s="365" t="s">
        <v>564</v>
      </c>
      <c r="I27" s="365" t="s">
        <v>252</v>
      </c>
      <c r="J27" s="365" t="s">
        <v>250</v>
      </c>
      <c r="K27" s="365" t="s">
        <v>292</v>
      </c>
      <c r="L27" s="390">
        <v>12</v>
      </c>
      <c r="M27" s="378" t="s">
        <v>134</v>
      </c>
      <c r="N27" s="402" t="str">
        <f t="shared" si="11"/>
        <v>ü</v>
      </c>
      <c r="O27" s="365" t="s">
        <v>566</v>
      </c>
      <c r="P27" s="365" t="s">
        <v>556</v>
      </c>
      <c r="Q27" s="365" t="s">
        <v>335</v>
      </c>
      <c r="R27" s="365"/>
      <c r="S27" s="365"/>
      <c r="T27" s="365" t="s">
        <v>551</v>
      </c>
      <c r="U27" s="365"/>
      <c r="W27" s="395" t="str">
        <f t="shared" si="6"/>
        <v/>
      </c>
      <c r="X27" s="395" t="str">
        <f t="shared" si="7"/>
        <v>Si</v>
      </c>
      <c r="Y27" s="395" t="str">
        <f t="shared" si="8"/>
        <v/>
      </c>
      <c r="Z27" s="395" t="str">
        <f t="shared" si="9"/>
        <v/>
      </c>
      <c r="AA27" s="395" t="str">
        <f t="shared" si="10"/>
        <v/>
      </c>
    </row>
    <row r="28" spans="1:27" ht="24">
      <c r="A28" s="365">
        <v>17</v>
      </c>
      <c r="B28" s="365" t="s">
        <v>55</v>
      </c>
      <c r="C28" s="421">
        <v>17</v>
      </c>
      <c r="D28" s="420" t="s">
        <v>547</v>
      </c>
      <c r="E28" s="365" t="s">
        <v>344</v>
      </c>
      <c r="F28" s="365" t="s">
        <v>336</v>
      </c>
      <c r="G28" s="421">
        <v>17</v>
      </c>
      <c r="H28" s="365" t="s">
        <v>567</v>
      </c>
      <c r="I28" s="365" t="s">
        <v>252</v>
      </c>
      <c r="J28" s="365" t="s">
        <v>250</v>
      </c>
      <c r="K28" s="365" t="s">
        <v>292</v>
      </c>
      <c r="L28" s="390">
        <v>13</v>
      </c>
      <c r="M28" s="378" t="s">
        <v>134</v>
      </c>
      <c r="N28" s="402" t="str">
        <f t="shared" si="11"/>
        <v>ü</v>
      </c>
      <c r="O28" s="365" t="s">
        <v>551</v>
      </c>
      <c r="P28" s="365" t="s">
        <v>552</v>
      </c>
      <c r="Q28" s="365" t="s">
        <v>570</v>
      </c>
      <c r="R28" s="365"/>
      <c r="S28" s="365"/>
      <c r="T28" s="365" t="s">
        <v>552</v>
      </c>
      <c r="U28" s="365"/>
      <c r="W28" s="395" t="str">
        <f t="shared" si="6"/>
        <v/>
      </c>
      <c r="X28" s="395" t="str">
        <f t="shared" si="7"/>
        <v>Si</v>
      </c>
      <c r="Y28" s="395" t="str">
        <f t="shared" si="8"/>
        <v/>
      </c>
      <c r="Z28" s="395" t="str">
        <f t="shared" si="9"/>
        <v/>
      </c>
      <c r="AA28" s="395" t="str">
        <f t="shared" si="10"/>
        <v/>
      </c>
    </row>
    <row r="29" spans="1:27" ht="24">
      <c r="A29" s="365">
        <v>18</v>
      </c>
      <c r="B29" s="365" t="s">
        <v>55</v>
      </c>
      <c r="C29" s="421">
        <v>18</v>
      </c>
      <c r="D29" s="420" t="s">
        <v>589</v>
      </c>
      <c r="E29" s="365" t="s">
        <v>344</v>
      </c>
      <c r="F29" s="365" t="s">
        <v>336</v>
      </c>
      <c r="G29" s="421">
        <v>18</v>
      </c>
      <c r="H29" s="365" t="s">
        <v>597</v>
      </c>
      <c r="I29" s="365" t="s">
        <v>252</v>
      </c>
      <c r="J29" s="365" t="s">
        <v>250</v>
      </c>
      <c r="K29" s="365" t="s">
        <v>292</v>
      </c>
      <c r="L29" s="390">
        <v>14</v>
      </c>
      <c r="M29" s="378" t="s">
        <v>134</v>
      </c>
      <c r="N29" s="402" t="str">
        <f t="shared" si="11"/>
        <v>ü</v>
      </c>
      <c r="O29" s="365" t="s">
        <v>535</v>
      </c>
      <c r="P29" s="365" t="s">
        <v>598</v>
      </c>
      <c r="Q29" s="365" t="s">
        <v>335</v>
      </c>
      <c r="R29" s="365"/>
      <c r="S29" s="365"/>
      <c r="T29" s="365" t="s">
        <v>598</v>
      </c>
      <c r="U29" s="365"/>
      <c r="W29" s="395" t="str">
        <f t="shared" si="6"/>
        <v/>
      </c>
      <c r="X29" s="395" t="str">
        <f t="shared" si="7"/>
        <v>Si</v>
      </c>
      <c r="Y29" s="395" t="str">
        <f t="shared" si="8"/>
        <v/>
      </c>
      <c r="Z29" s="395" t="str">
        <f t="shared" si="9"/>
        <v/>
      </c>
      <c r="AA29" s="395" t="str">
        <f t="shared" si="10"/>
        <v/>
      </c>
    </row>
    <row r="30" spans="1:27" ht="24">
      <c r="A30" s="365">
        <v>19</v>
      </c>
      <c r="B30" s="365" t="s">
        <v>55</v>
      </c>
      <c r="C30" s="421">
        <v>19</v>
      </c>
      <c r="D30" s="420" t="s">
        <v>590</v>
      </c>
      <c r="E30" s="365" t="s">
        <v>344</v>
      </c>
      <c r="F30" s="365" t="s">
        <v>336</v>
      </c>
      <c r="G30" s="421">
        <v>19</v>
      </c>
      <c r="H30" s="365" t="s">
        <v>599</v>
      </c>
      <c r="I30" s="365" t="s">
        <v>252</v>
      </c>
      <c r="J30" s="365" t="s">
        <v>250</v>
      </c>
      <c r="K30" s="365" t="s">
        <v>292</v>
      </c>
      <c r="L30" s="390">
        <v>15</v>
      </c>
      <c r="M30" s="378" t="s">
        <v>134</v>
      </c>
      <c r="N30" s="402" t="str">
        <f t="shared" si="11"/>
        <v>ü</v>
      </c>
      <c r="O30" s="365" t="s">
        <v>598</v>
      </c>
      <c r="P30" s="365" t="s">
        <v>600</v>
      </c>
      <c r="Q30" s="365" t="s">
        <v>335</v>
      </c>
      <c r="R30" s="365"/>
      <c r="S30" s="365"/>
      <c r="T30" s="365" t="s">
        <v>598</v>
      </c>
      <c r="U30" s="365"/>
      <c r="W30" s="395" t="str">
        <f t="shared" si="6"/>
        <v/>
      </c>
      <c r="X30" s="395" t="str">
        <f t="shared" si="7"/>
        <v>Si</v>
      </c>
      <c r="Y30" s="395" t="str">
        <f t="shared" si="8"/>
        <v/>
      </c>
      <c r="Z30" s="395" t="str">
        <f t="shared" si="9"/>
        <v/>
      </c>
      <c r="AA30" s="395" t="str">
        <f t="shared" si="10"/>
        <v/>
      </c>
    </row>
    <row r="31" spans="1:27" ht="24">
      <c r="A31" s="365">
        <v>20</v>
      </c>
      <c r="B31" s="365" t="s">
        <v>55</v>
      </c>
      <c r="C31" s="421">
        <v>20</v>
      </c>
      <c r="D31" s="420" t="s">
        <v>546</v>
      </c>
      <c r="E31" s="365" t="s">
        <v>344</v>
      </c>
      <c r="F31" s="365" t="s">
        <v>336</v>
      </c>
      <c r="G31" s="421">
        <v>20</v>
      </c>
      <c r="H31" s="365" t="s">
        <v>601</v>
      </c>
      <c r="I31" s="365" t="s">
        <v>252</v>
      </c>
      <c r="J31" s="365" t="s">
        <v>250</v>
      </c>
      <c r="K31" s="365" t="s">
        <v>292</v>
      </c>
      <c r="L31" s="390">
        <v>16</v>
      </c>
      <c r="M31" s="378" t="s">
        <v>134</v>
      </c>
      <c r="N31" s="402" t="str">
        <f t="shared" si="11"/>
        <v>ü</v>
      </c>
      <c r="O31" s="365" t="s">
        <v>598</v>
      </c>
      <c r="P31" s="365" t="s">
        <v>569</v>
      </c>
      <c r="Q31" s="365" t="s">
        <v>570</v>
      </c>
      <c r="R31" s="365"/>
      <c r="S31" s="365"/>
      <c r="T31" s="365" t="s">
        <v>569</v>
      </c>
      <c r="U31" s="365"/>
      <c r="W31" s="395" t="str">
        <f t="shared" si="6"/>
        <v/>
      </c>
      <c r="X31" s="395" t="str">
        <f t="shared" si="7"/>
        <v>Si</v>
      </c>
      <c r="Y31" s="395" t="str">
        <f t="shared" si="8"/>
        <v/>
      </c>
      <c r="Z31" s="395" t="str">
        <f t="shared" si="9"/>
        <v/>
      </c>
      <c r="AA31" s="395" t="str">
        <f t="shared" si="10"/>
        <v/>
      </c>
    </row>
    <row r="32" spans="1:27" ht="36">
      <c r="A32" s="365">
        <v>21</v>
      </c>
      <c r="B32" s="365" t="s">
        <v>55</v>
      </c>
      <c r="C32" s="421">
        <v>21</v>
      </c>
      <c r="D32" s="420" t="s">
        <v>602</v>
      </c>
      <c r="E32" s="365" t="s">
        <v>344</v>
      </c>
      <c r="F32" s="365" t="s">
        <v>291</v>
      </c>
      <c r="G32" s="421">
        <v>21</v>
      </c>
      <c r="H32" s="365" t="s">
        <v>320</v>
      </c>
      <c r="I32" s="365" t="s">
        <v>252</v>
      </c>
      <c r="J32" s="365" t="s">
        <v>250</v>
      </c>
      <c r="K32" s="365" t="s">
        <v>292</v>
      </c>
      <c r="L32" s="390">
        <v>17</v>
      </c>
      <c r="M32" s="378" t="s">
        <v>134</v>
      </c>
      <c r="N32" s="402" t="str">
        <f t="shared" si="11"/>
        <v>ü</v>
      </c>
      <c r="O32" s="365" t="s">
        <v>604</v>
      </c>
      <c r="P32" s="365" t="s">
        <v>604</v>
      </c>
      <c r="Q32" s="365" t="s">
        <v>320</v>
      </c>
      <c r="R32" s="365"/>
      <c r="S32" s="365"/>
      <c r="T32" s="365" t="s">
        <v>604</v>
      </c>
      <c r="U32" s="365"/>
      <c r="W32" s="395" t="str">
        <f t="shared" si="6"/>
        <v>Si</v>
      </c>
      <c r="X32" s="395" t="str">
        <f t="shared" si="7"/>
        <v/>
      </c>
      <c r="Y32" s="395" t="str">
        <f t="shared" si="8"/>
        <v/>
      </c>
      <c r="Z32" s="395" t="str">
        <f t="shared" si="9"/>
        <v/>
      </c>
      <c r="AA32" s="395" t="str">
        <f t="shared" si="10"/>
        <v/>
      </c>
    </row>
    <row r="33" spans="1:27" ht="48">
      <c r="A33" s="365">
        <v>22</v>
      </c>
      <c r="B33" s="365" t="s">
        <v>55</v>
      </c>
      <c r="C33" s="421">
        <v>22</v>
      </c>
      <c r="D33" s="420" t="s">
        <v>603</v>
      </c>
      <c r="E33" s="365" t="s">
        <v>344</v>
      </c>
      <c r="F33" s="365" t="s">
        <v>291</v>
      </c>
      <c r="G33" s="421">
        <v>22</v>
      </c>
      <c r="H33" s="365" t="s">
        <v>320</v>
      </c>
      <c r="I33" s="365" t="s">
        <v>252</v>
      </c>
      <c r="J33" s="365" t="s">
        <v>250</v>
      </c>
      <c r="K33" s="365" t="s">
        <v>292</v>
      </c>
      <c r="L33" s="390">
        <v>18</v>
      </c>
      <c r="M33" s="378" t="s">
        <v>134</v>
      </c>
      <c r="N33" s="402" t="str">
        <f t="shared" si="11"/>
        <v>ü</v>
      </c>
      <c r="O33" s="365" t="s">
        <v>605</v>
      </c>
      <c r="P33" s="365" t="s">
        <v>605</v>
      </c>
      <c r="Q33" s="365" t="s">
        <v>320</v>
      </c>
      <c r="R33" s="365"/>
      <c r="S33" s="365"/>
      <c r="T33" s="365" t="s">
        <v>605</v>
      </c>
      <c r="U33" s="365"/>
      <c r="W33" s="395" t="str">
        <f t="shared" si="6"/>
        <v>Si</v>
      </c>
      <c r="X33" s="395" t="str">
        <f t="shared" si="7"/>
        <v/>
      </c>
      <c r="Y33" s="395" t="str">
        <f t="shared" si="8"/>
        <v/>
      </c>
      <c r="Z33" s="395" t="str">
        <f t="shared" si="9"/>
        <v/>
      </c>
      <c r="AA33" s="395" t="str">
        <f t="shared" si="10"/>
        <v/>
      </c>
    </row>
    <row r="34" spans="1:27" ht="24">
      <c r="A34" s="365">
        <v>23</v>
      </c>
      <c r="B34" s="365" t="s">
        <v>55</v>
      </c>
      <c r="C34" s="421">
        <v>23</v>
      </c>
      <c r="D34" s="420" t="s">
        <v>348</v>
      </c>
      <c r="E34" s="365" t="s">
        <v>344</v>
      </c>
      <c r="F34" s="365" t="s">
        <v>291</v>
      </c>
      <c r="G34" s="421">
        <v>23</v>
      </c>
      <c r="H34" s="365" t="s">
        <v>606</v>
      </c>
      <c r="I34" s="365" t="s">
        <v>252</v>
      </c>
      <c r="J34" s="365" t="s">
        <v>250</v>
      </c>
      <c r="K34" s="365" t="s">
        <v>292</v>
      </c>
      <c r="L34" s="390">
        <v>19</v>
      </c>
      <c r="M34" s="378" t="s">
        <v>134</v>
      </c>
      <c r="N34" s="402" t="str">
        <f t="shared" si="11"/>
        <v>ü</v>
      </c>
      <c r="O34" s="365" t="s">
        <v>535</v>
      </c>
      <c r="P34" s="365" t="s">
        <v>607</v>
      </c>
      <c r="Q34" s="365" t="s">
        <v>55</v>
      </c>
      <c r="R34" s="365"/>
      <c r="S34" s="365"/>
      <c r="T34" s="365" t="s">
        <v>535</v>
      </c>
      <c r="U34" s="365"/>
      <c r="W34" s="395" t="str">
        <f t="shared" si="6"/>
        <v>Si</v>
      </c>
      <c r="X34" s="395" t="str">
        <f t="shared" si="7"/>
        <v/>
      </c>
      <c r="Y34" s="395" t="str">
        <f t="shared" si="8"/>
        <v/>
      </c>
      <c r="Z34" s="395" t="str">
        <f t="shared" si="9"/>
        <v/>
      </c>
      <c r="AA34" s="395" t="str">
        <f t="shared" si="10"/>
        <v/>
      </c>
    </row>
    <row r="35" spans="1:27" ht="24">
      <c r="A35" s="365">
        <v>24</v>
      </c>
      <c r="B35" s="365" t="s">
        <v>55</v>
      </c>
      <c r="C35" s="421">
        <v>24</v>
      </c>
      <c r="D35" s="420" t="s">
        <v>349</v>
      </c>
      <c r="E35" s="365" t="s">
        <v>344</v>
      </c>
      <c r="F35" s="365" t="s">
        <v>291</v>
      </c>
      <c r="G35" s="421">
        <v>24</v>
      </c>
      <c r="H35" s="365" t="s">
        <v>606</v>
      </c>
      <c r="I35" s="365" t="s">
        <v>252</v>
      </c>
      <c r="J35" s="365" t="s">
        <v>250</v>
      </c>
      <c r="K35" s="365" t="s">
        <v>292</v>
      </c>
      <c r="L35" s="390">
        <v>20</v>
      </c>
      <c r="M35" s="378" t="s">
        <v>134</v>
      </c>
      <c r="N35" s="402" t="str">
        <f t="shared" si="11"/>
        <v>ü</v>
      </c>
      <c r="O35" s="365" t="s">
        <v>537</v>
      </c>
      <c r="P35" s="365" t="s">
        <v>608</v>
      </c>
      <c r="Q35" s="365" t="s">
        <v>55</v>
      </c>
      <c r="R35" s="365"/>
      <c r="S35" s="365"/>
      <c r="T35" s="365" t="s">
        <v>535</v>
      </c>
      <c r="U35" s="365"/>
      <c r="W35" s="395" t="str">
        <f t="shared" si="6"/>
        <v>Si</v>
      </c>
      <c r="X35" s="395" t="str">
        <f t="shared" si="7"/>
        <v/>
      </c>
      <c r="Y35" s="395" t="str">
        <f t="shared" si="8"/>
        <v/>
      </c>
      <c r="Z35" s="395" t="str">
        <f t="shared" si="9"/>
        <v/>
      </c>
      <c r="AA35" s="395" t="str">
        <f t="shared" si="10"/>
        <v/>
      </c>
    </row>
    <row r="36" spans="1:27" hidden="1">
      <c r="A36" s="400" t="s">
        <v>351</v>
      </c>
      <c r="B36" s="400"/>
      <c r="C36" s="400"/>
      <c r="D36" s="400"/>
      <c r="E36" s="400"/>
      <c r="F36" s="400"/>
      <c r="G36" s="400"/>
      <c r="H36" s="400"/>
      <c r="I36" s="400"/>
      <c r="J36" s="400"/>
      <c r="K36" s="400"/>
      <c r="L36" s="400"/>
      <c r="M36" s="400"/>
      <c r="N36" s="400"/>
      <c r="O36" s="400"/>
      <c r="P36" s="400"/>
      <c r="Q36" s="400"/>
      <c r="R36" s="400"/>
      <c r="S36" s="400"/>
      <c r="T36" s="400"/>
      <c r="U36" s="400"/>
      <c r="W36" s="385" t="e">
        <f t="shared" ref="W12:W75" si="12">VLOOKUP($W$10,F36:M60,8,FALSE)</f>
        <v>#N/A</v>
      </c>
    </row>
    <row r="37" spans="1:27" ht="36" hidden="1">
      <c r="A37" s="365">
        <v>68</v>
      </c>
      <c r="B37" s="365" t="s">
        <v>352</v>
      </c>
      <c r="C37" s="365">
        <v>1</v>
      </c>
      <c r="D37" s="365" t="s">
        <v>353</v>
      </c>
      <c r="E37" s="365"/>
      <c r="F37" s="365" t="s">
        <v>293</v>
      </c>
      <c r="G37" s="365"/>
      <c r="H37" s="365"/>
      <c r="I37" s="365" t="s">
        <v>295</v>
      </c>
      <c r="J37" s="365" t="s">
        <v>306</v>
      </c>
      <c r="K37" s="365" t="s">
        <v>292</v>
      </c>
      <c r="L37" s="391"/>
      <c r="M37" s="398"/>
      <c r="N37" s="399" t="s">
        <v>296</v>
      </c>
      <c r="O37" s="365" t="s">
        <v>354</v>
      </c>
      <c r="P37" s="365" t="s">
        <v>355</v>
      </c>
      <c r="Q37" s="365"/>
      <c r="R37" s="365"/>
      <c r="S37" s="365"/>
      <c r="T37" s="365" t="s">
        <v>334</v>
      </c>
      <c r="U37" s="365"/>
      <c r="W37" s="385" t="e">
        <f t="shared" si="12"/>
        <v>#N/A</v>
      </c>
    </row>
    <row r="38" spans="1:27" ht="36" hidden="1">
      <c r="A38" s="365">
        <v>69</v>
      </c>
      <c r="B38" s="365" t="s">
        <v>352</v>
      </c>
      <c r="C38" s="365">
        <v>2</v>
      </c>
      <c r="D38" s="365" t="s">
        <v>356</v>
      </c>
      <c r="E38" s="365"/>
      <c r="F38" s="365" t="s">
        <v>293</v>
      </c>
      <c r="G38" s="365"/>
      <c r="H38" s="365"/>
      <c r="I38" s="365" t="s">
        <v>295</v>
      </c>
      <c r="J38" s="365" t="s">
        <v>306</v>
      </c>
      <c r="K38" s="365" t="s">
        <v>292</v>
      </c>
      <c r="L38" s="391"/>
      <c r="M38" s="398"/>
      <c r="N38" s="399" t="s">
        <v>296</v>
      </c>
      <c r="O38" s="365" t="s">
        <v>357</v>
      </c>
      <c r="P38" s="365" t="s">
        <v>358</v>
      </c>
      <c r="Q38" s="365"/>
      <c r="R38" s="365"/>
      <c r="S38" s="365"/>
      <c r="T38" s="365" t="s">
        <v>334</v>
      </c>
      <c r="U38" s="365"/>
      <c r="W38" s="385" t="e">
        <f t="shared" si="12"/>
        <v>#N/A</v>
      </c>
    </row>
    <row r="39" spans="1:27" ht="36" hidden="1">
      <c r="A39" s="365">
        <v>70</v>
      </c>
      <c r="B39" s="365" t="s">
        <v>352</v>
      </c>
      <c r="C39" s="365"/>
      <c r="D39" s="365" t="s">
        <v>356</v>
      </c>
      <c r="E39" s="365"/>
      <c r="F39" s="365" t="s">
        <v>307</v>
      </c>
      <c r="G39" s="365"/>
      <c r="H39" s="381"/>
      <c r="I39" s="365" t="s">
        <v>295</v>
      </c>
      <c r="J39" s="365" t="s">
        <v>359</v>
      </c>
      <c r="K39" s="365" t="s">
        <v>292</v>
      </c>
      <c r="L39" s="391"/>
      <c r="M39" s="398"/>
      <c r="N39" s="399" t="s">
        <v>296</v>
      </c>
      <c r="O39" s="365" t="s">
        <v>360</v>
      </c>
      <c r="P39" s="365" t="s">
        <v>361</v>
      </c>
      <c r="Q39" s="365"/>
      <c r="R39" s="365"/>
      <c r="S39" s="365"/>
      <c r="T39" s="365"/>
      <c r="U39" s="365"/>
      <c r="W39" s="385" t="e">
        <f t="shared" si="12"/>
        <v>#N/A</v>
      </c>
    </row>
    <row r="40" spans="1:27" ht="72" hidden="1">
      <c r="A40" s="365">
        <v>71</v>
      </c>
      <c r="B40" s="365" t="s">
        <v>352</v>
      </c>
      <c r="C40" s="365">
        <v>2</v>
      </c>
      <c r="D40" s="365" t="s">
        <v>356</v>
      </c>
      <c r="E40" s="365" t="s">
        <v>362</v>
      </c>
      <c r="F40" s="365" t="s">
        <v>303</v>
      </c>
      <c r="G40" s="365">
        <v>1</v>
      </c>
      <c r="H40" s="365" t="s">
        <v>322</v>
      </c>
      <c r="I40" s="365" t="s">
        <v>300</v>
      </c>
      <c r="J40" s="365" t="s">
        <v>301</v>
      </c>
      <c r="K40" s="365" t="s">
        <v>292</v>
      </c>
      <c r="L40" s="391"/>
      <c r="M40" s="398"/>
      <c r="N40" s="399" t="s">
        <v>296</v>
      </c>
      <c r="O40" s="365" t="s">
        <v>363</v>
      </c>
      <c r="P40" s="365" t="s">
        <v>323</v>
      </c>
      <c r="Q40" s="365"/>
      <c r="R40" s="365" t="s">
        <v>364</v>
      </c>
      <c r="S40" s="365"/>
      <c r="T40" s="365" t="s">
        <v>324</v>
      </c>
      <c r="U40" s="365"/>
      <c r="W40" s="385" t="e">
        <f t="shared" si="12"/>
        <v>#N/A</v>
      </c>
    </row>
    <row r="41" spans="1:27" ht="60" hidden="1">
      <c r="A41" s="365">
        <v>72</v>
      </c>
      <c r="B41" s="365" t="s">
        <v>352</v>
      </c>
      <c r="C41" s="365">
        <v>2</v>
      </c>
      <c r="D41" s="365" t="s">
        <v>356</v>
      </c>
      <c r="E41" s="365" t="s">
        <v>362</v>
      </c>
      <c r="F41" s="365" t="s">
        <v>303</v>
      </c>
      <c r="G41" s="365">
        <v>2</v>
      </c>
      <c r="H41" s="365" t="s">
        <v>325</v>
      </c>
      <c r="I41" s="365" t="s">
        <v>300</v>
      </c>
      <c r="J41" s="365" t="s">
        <v>295</v>
      </c>
      <c r="K41" s="365" t="s">
        <v>292</v>
      </c>
      <c r="L41" s="391"/>
      <c r="M41" s="398"/>
      <c r="N41" s="399" t="s">
        <v>296</v>
      </c>
      <c r="O41" s="365" t="s">
        <v>302</v>
      </c>
      <c r="P41" s="365" t="s">
        <v>326</v>
      </c>
      <c r="Q41" s="365"/>
      <c r="R41" s="365" t="s">
        <v>364</v>
      </c>
      <c r="S41" s="365"/>
      <c r="T41" s="365" t="s">
        <v>324</v>
      </c>
      <c r="U41" s="365"/>
      <c r="W41" s="385" t="e">
        <f t="shared" si="12"/>
        <v>#N/A</v>
      </c>
    </row>
    <row r="42" spans="1:27" ht="60" hidden="1">
      <c r="A42" s="365">
        <v>73</v>
      </c>
      <c r="B42" s="365" t="s">
        <v>352</v>
      </c>
      <c r="C42" s="365">
        <v>2</v>
      </c>
      <c r="D42" s="365" t="s">
        <v>356</v>
      </c>
      <c r="E42" s="365" t="s">
        <v>362</v>
      </c>
      <c r="F42" s="365" t="s">
        <v>303</v>
      </c>
      <c r="G42" s="365">
        <v>3</v>
      </c>
      <c r="H42" s="365" t="s">
        <v>327</v>
      </c>
      <c r="I42" s="365" t="s">
        <v>295</v>
      </c>
      <c r="J42" s="365" t="s">
        <v>300</v>
      </c>
      <c r="K42" s="365" t="s">
        <v>292</v>
      </c>
      <c r="L42" s="391"/>
      <c r="M42" s="398"/>
      <c r="N42" s="399" t="s">
        <v>296</v>
      </c>
      <c r="O42" s="365" t="s">
        <v>304</v>
      </c>
      <c r="P42" s="365" t="s">
        <v>326</v>
      </c>
      <c r="Q42" s="365"/>
      <c r="R42" s="365" t="s">
        <v>364</v>
      </c>
      <c r="S42" s="365"/>
      <c r="T42" s="365" t="s">
        <v>324</v>
      </c>
      <c r="U42" s="365"/>
      <c r="W42" s="385" t="e">
        <f t="shared" si="12"/>
        <v>#N/A</v>
      </c>
    </row>
    <row r="43" spans="1:27" ht="36" hidden="1">
      <c r="A43" s="365">
        <v>74</v>
      </c>
      <c r="B43" s="365" t="s">
        <v>352</v>
      </c>
      <c r="C43" s="365">
        <v>2</v>
      </c>
      <c r="D43" s="365" t="s">
        <v>356</v>
      </c>
      <c r="E43" s="365" t="s">
        <v>362</v>
      </c>
      <c r="F43" s="365" t="s">
        <v>303</v>
      </c>
      <c r="G43" s="365">
        <v>4</v>
      </c>
      <c r="H43" s="365" t="s">
        <v>328</v>
      </c>
      <c r="I43" s="365" t="s">
        <v>300</v>
      </c>
      <c r="J43" s="365" t="s">
        <v>295</v>
      </c>
      <c r="K43" s="365" t="s">
        <v>292</v>
      </c>
      <c r="L43" s="391"/>
      <c r="M43" s="398"/>
      <c r="N43" s="399" t="s">
        <v>296</v>
      </c>
      <c r="O43" s="365" t="s">
        <v>302</v>
      </c>
      <c r="P43" s="365" t="s">
        <v>323</v>
      </c>
      <c r="Q43" s="365"/>
      <c r="R43" s="365" t="s">
        <v>364</v>
      </c>
      <c r="S43" s="365"/>
      <c r="T43" s="365" t="s">
        <v>324</v>
      </c>
      <c r="U43" s="365"/>
      <c r="W43" s="385" t="e">
        <f t="shared" si="12"/>
        <v>#N/A</v>
      </c>
    </row>
    <row r="44" spans="1:27" ht="72" hidden="1">
      <c r="A44" s="365">
        <v>75</v>
      </c>
      <c r="B44" s="365" t="s">
        <v>352</v>
      </c>
      <c r="C44" s="365">
        <v>2</v>
      </c>
      <c r="D44" s="365" t="s">
        <v>356</v>
      </c>
      <c r="E44" s="365" t="s">
        <v>362</v>
      </c>
      <c r="F44" s="365" t="s">
        <v>297</v>
      </c>
      <c r="G44" s="365">
        <v>1</v>
      </c>
      <c r="H44" s="365" t="s">
        <v>321</v>
      </c>
      <c r="I44" s="365" t="s">
        <v>295</v>
      </c>
      <c r="J44" s="365"/>
      <c r="K44" s="365" t="s">
        <v>292</v>
      </c>
      <c r="L44" s="391"/>
      <c r="M44" s="398"/>
      <c r="N44" s="399" t="s">
        <v>296</v>
      </c>
      <c r="O44" s="365" t="s">
        <v>365</v>
      </c>
      <c r="P44" s="365" t="s">
        <v>366</v>
      </c>
      <c r="Q44" s="365" t="s">
        <v>345</v>
      </c>
      <c r="R44" s="365" t="s">
        <v>364</v>
      </c>
      <c r="S44" s="365"/>
      <c r="T44" s="365" t="s">
        <v>299</v>
      </c>
      <c r="U44" s="365"/>
      <c r="W44" s="385" t="e">
        <f t="shared" si="12"/>
        <v>#N/A</v>
      </c>
    </row>
    <row r="45" spans="1:27" ht="60" hidden="1">
      <c r="A45" s="365">
        <v>76</v>
      </c>
      <c r="B45" s="365" t="s">
        <v>352</v>
      </c>
      <c r="C45" s="365">
        <v>2</v>
      </c>
      <c r="D45" s="365" t="s">
        <v>356</v>
      </c>
      <c r="E45" s="365" t="s">
        <v>362</v>
      </c>
      <c r="F45" s="365" t="s">
        <v>303</v>
      </c>
      <c r="G45" s="365">
        <v>1</v>
      </c>
      <c r="H45" s="365" t="s">
        <v>322</v>
      </c>
      <c r="I45" s="365" t="s">
        <v>300</v>
      </c>
      <c r="J45" s="365"/>
      <c r="K45" s="365" t="s">
        <v>292</v>
      </c>
      <c r="L45" s="391"/>
      <c r="M45" s="398"/>
      <c r="N45" s="399" t="s">
        <v>296</v>
      </c>
      <c r="O45" s="365" t="s">
        <v>367</v>
      </c>
      <c r="P45" s="365" t="s">
        <v>323</v>
      </c>
      <c r="Q45" s="365"/>
      <c r="R45" s="365" t="s">
        <v>364</v>
      </c>
      <c r="S45" s="365"/>
      <c r="T45" s="365" t="s">
        <v>324</v>
      </c>
      <c r="U45" s="365"/>
      <c r="W45" s="385" t="e">
        <f t="shared" si="12"/>
        <v>#N/A</v>
      </c>
    </row>
    <row r="46" spans="1:27" ht="60" hidden="1">
      <c r="A46" s="365">
        <v>77</v>
      </c>
      <c r="B46" s="365" t="s">
        <v>352</v>
      </c>
      <c r="C46" s="365">
        <v>2</v>
      </c>
      <c r="D46" s="365" t="s">
        <v>356</v>
      </c>
      <c r="E46" s="365" t="s">
        <v>362</v>
      </c>
      <c r="F46" s="365" t="s">
        <v>303</v>
      </c>
      <c r="G46" s="365">
        <v>2</v>
      </c>
      <c r="H46" s="365" t="s">
        <v>325</v>
      </c>
      <c r="I46" s="365" t="s">
        <v>300</v>
      </c>
      <c r="J46" s="365" t="s">
        <v>295</v>
      </c>
      <c r="K46" s="365" t="s">
        <v>292</v>
      </c>
      <c r="L46" s="391"/>
      <c r="M46" s="398"/>
      <c r="N46" s="399" t="s">
        <v>296</v>
      </c>
      <c r="O46" s="365" t="s">
        <v>302</v>
      </c>
      <c r="P46" s="365" t="s">
        <v>326</v>
      </c>
      <c r="Q46" s="365"/>
      <c r="R46" s="365" t="s">
        <v>364</v>
      </c>
      <c r="S46" s="365"/>
      <c r="T46" s="365" t="s">
        <v>324</v>
      </c>
      <c r="U46" s="365"/>
      <c r="W46" s="385" t="e">
        <f t="shared" si="12"/>
        <v>#N/A</v>
      </c>
    </row>
    <row r="47" spans="1:27" ht="60" hidden="1">
      <c r="A47" s="365">
        <v>78</v>
      </c>
      <c r="B47" s="365" t="s">
        <v>352</v>
      </c>
      <c r="C47" s="365">
        <v>2</v>
      </c>
      <c r="D47" s="365" t="s">
        <v>356</v>
      </c>
      <c r="E47" s="365" t="s">
        <v>362</v>
      </c>
      <c r="F47" s="365" t="s">
        <v>303</v>
      </c>
      <c r="G47" s="365">
        <v>3</v>
      </c>
      <c r="H47" s="365" t="s">
        <v>327</v>
      </c>
      <c r="I47" s="365" t="s">
        <v>295</v>
      </c>
      <c r="J47" s="365" t="s">
        <v>300</v>
      </c>
      <c r="K47" s="365" t="s">
        <v>292</v>
      </c>
      <c r="L47" s="391"/>
      <c r="M47" s="398"/>
      <c r="N47" s="399" t="s">
        <v>296</v>
      </c>
      <c r="O47" s="365" t="s">
        <v>304</v>
      </c>
      <c r="P47" s="365" t="s">
        <v>326</v>
      </c>
      <c r="Q47" s="365"/>
      <c r="R47" s="365" t="s">
        <v>364</v>
      </c>
      <c r="S47" s="365"/>
      <c r="T47" s="365" t="s">
        <v>324</v>
      </c>
      <c r="U47" s="365"/>
      <c r="W47" s="385" t="e">
        <f t="shared" si="12"/>
        <v>#N/A</v>
      </c>
    </row>
    <row r="48" spans="1:27" ht="36" hidden="1">
      <c r="A48" s="365">
        <v>79</v>
      </c>
      <c r="B48" s="365" t="s">
        <v>352</v>
      </c>
      <c r="C48" s="365">
        <v>2</v>
      </c>
      <c r="D48" s="365" t="s">
        <v>356</v>
      </c>
      <c r="E48" s="365" t="s">
        <v>362</v>
      </c>
      <c r="F48" s="365" t="s">
        <v>303</v>
      </c>
      <c r="G48" s="365">
        <v>4</v>
      </c>
      <c r="H48" s="365" t="s">
        <v>328</v>
      </c>
      <c r="I48" s="365" t="s">
        <v>300</v>
      </c>
      <c r="J48" s="365" t="s">
        <v>295</v>
      </c>
      <c r="K48" s="365" t="s">
        <v>292</v>
      </c>
      <c r="L48" s="391"/>
      <c r="M48" s="398"/>
      <c r="N48" s="399" t="s">
        <v>296</v>
      </c>
      <c r="O48" s="365" t="s">
        <v>302</v>
      </c>
      <c r="P48" s="365" t="s">
        <v>323</v>
      </c>
      <c r="Q48" s="365"/>
      <c r="R48" s="365" t="s">
        <v>364</v>
      </c>
      <c r="S48" s="365"/>
      <c r="T48" s="365" t="s">
        <v>324</v>
      </c>
      <c r="U48" s="365"/>
      <c r="W48" s="385" t="e">
        <f t="shared" si="12"/>
        <v>#N/A</v>
      </c>
    </row>
    <row r="49" spans="1:23" ht="72" hidden="1">
      <c r="A49" s="365">
        <v>80</v>
      </c>
      <c r="B49" s="365" t="s">
        <v>352</v>
      </c>
      <c r="C49" s="365">
        <v>2</v>
      </c>
      <c r="D49" s="365" t="s">
        <v>356</v>
      </c>
      <c r="E49" s="365" t="s">
        <v>362</v>
      </c>
      <c r="F49" s="365" t="s">
        <v>368</v>
      </c>
      <c r="G49" s="365">
        <v>2</v>
      </c>
      <c r="H49" s="365" t="s">
        <v>321</v>
      </c>
      <c r="I49" s="365" t="s">
        <v>300</v>
      </c>
      <c r="J49" s="365"/>
      <c r="K49" s="365" t="s">
        <v>292</v>
      </c>
      <c r="L49" s="391"/>
      <c r="M49" s="398"/>
      <c r="N49" s="399" t="s">
        <v>296</v>
      </c>
      <c r="O49" s="365" t="s">
        <v>369</v>
      </c>
      <c r="P49" s="365" t="s">
        <v>366</v>
      </c>
      <c r="Q49" s="365" t="s">
        <v>345</v>
      </c>
      <c r="R49" s="365" t="s">
        <v>364</v>
      </c>
      <c r="S49" s="365"/>
      <c r="T49" s="365" t="s">
        <v>299</v>
      </c>
      <c r="U49" s="365"/>
      <c r="W49" s="385" t="e">
        <f t="shared" si="12"/>
        <v>#N/A</v>
      </c>
    </row>
    <row r="50" spans="1:23" ht="72" hidden="1">
      <c r="A50" s="365">
        <v>81</v>
      </c>
      <c r="B50" s="365" t="s">
        <v>352</v>
      </c>
      <c r="C50" s="365">
        <v>2</v>
      </c>
      <c r="D50" s="365" t="s">
        <v>356</v>
      </c>
      <c r="E50" s="365" t="s">
        <v>362</v>
      </c>
      <c r="F50" s="365" t="s">
        <v>368</v>
      </c>
      <c r="G50" s="365">
        <v>8</v>
      </c>
      <c r="H50" s="365" t="s">
        <v>308</v>
      </c>
      <c r="I50" s="365" t="s">
        <v>298</v>
      </c>
      <c r="J50" s="365" t="s">
        <v>300</v>
      </c>
      <c r="K50" s="365" t="s">
        <v>292</v>
      </c>
      <c r="L50" s="391"/>
      <c r="M50" s="398"/>
      <c r="N50" s="399" t="s">
        <v>296</v>
      </c>
      <c r="O50" s="365" t="s">
        <v>369</v>
      </c>
      <c r="P50" s="365" t="s">
        <v>309</v>
      </c>
      <c r="Q50" s="365" t="s">
        <v>345</v>
      </c>
      <c r="R50" s="365" t="s">
        <v>364</v>
      </c>
      <c r="S50" s="365"/>
      <c r="T50" s="365" t="s">
        <v>346</v>
      </c>
      <c r="U50" s="365"/>
      <c r="W50" s="385" t="e">
        <f t="shared" si="12"/>
        <v>#N/A</v>
      </c>
    </row>
    <row r="51" spans="1:23" ht="48" hidden="1">
      <c r="A51" s="365">
        <v>82</v>
      </c>
      <c r="B51" s="365" t="s">
        <v>352</v>
      </c>
      <c r="C51" s="365">
        <v>3.3</v>
      </c>
      <c r="D51" s="365" t="s">
        <v>330</v>
      </c>
      <c r="E51" s="365" t="s">
        <v>344</v>
      </c>
      <c r="F51" s="365" t="s">
        <v>368</v>
      </c>
      <c r="G51" s="365">
        <v>3</v>
      </c>
      <c r="H51" s="365" t="s">
        <v>321</v>
      </c>
      <c r="I51" s="365" t="s">
        <v>295</v>
      </c>
      <c r="J51" s="365" t="s">
        <v>306</v>
      </c>
      <c r="K51" s="365" t="s">
        <v>292</v>
      </c>
      <c r="L51" s="391"/>
      <c r="M51" s="398"/>
      <c r="N51" s="399"/>
      <c r="O51" s="365" t="s">
        <v>370</v>
      </c>
      <c r="P51" s="365" t="s">
        <v>347</v>
      </c>
      <c r="Q51" s="365" t="s">
        <v>345</v>
      </c>
      <c r="R51" s="365"/>
      <c r="S51" s="365"/>
      <c r="T51" s="365" t="s">
        <v>299</v>
      </c>
      <c r="U51" s="365"/>
      <c r="W51" s="385" t="e">
        <f t="shared" si="12"/>
        <v>#N/A</v>
      </c>
    </row>
    <row r="52" spans="1:23" ht="72" hidden="1">
      <c r="A52" s="365">
        <v>83</v>
      </c>
      <c r="B52" s="365" t="s">
        <v>352</v>
      </c>
      <c r="C52" s="365">
        <v>2</v>
      </c>
      <c r="D52" s="365" t="s">
        <v>356</v>
      </c>
      <c r="E52" s="365" t="s">
        <v>362</v>
      </c>
      <c r="F52" s="365" t="s">
        <v>368</v>
      </c>
      <c r="G52" s="365">
        <v>6</v>
      </c>
      <c r="H52" s="365" t="s">
        <v>332</v>
      </c>
      <c r="I52" s="365" t="s">
        <v>298</v>
      </c>
      <c r="J52" s="365"/>
      <c r="K52" s="365" t="s">
        <v>292</v>
      </c>
      <c r="L52" s="391"/>
      <c r="M52" s="398"/>
      <c r="N52" s="399" t="s">
        <v>296</v>
      </c>
      <c r="O52" s="365" t="s">
        <v>371</v>
      </c>
      <c r="P52" s="365" t="s">
        <v>333</v>
      </c>
      <c r="Q52" s="365" t="s">
        <v>345</v>
      </c>
      <c r="R52" s="365" t="s">
        <v>364</v>
      </c>
      <c r="S52" s="365"/>
      <c r="T52" s="365" t="s">
        <v>299</v>
      </c>
      <c r="U52" s="365"/>
      <c r="W52" s="385" t="e">
        <f t="shared" si="12"/>
        <v>#N/A</v>
      </c>
    </row>
    <row r="53" spans="1:23" ht="36" hidden="1">
      <c r="A53" s="365">
        <v>84</v>
      </c>
      <c r="B53" s="365" t="s">
        <v>352</v>
      </c>
      <c r="C53" s="365">
        <v>2</v>
      </c>
      <c r="D53" s="365" t="s">
        <v>356</v>
      </c>
      <c r="E53" s="365" t="s">
        <v>362</v>
      </c>
      <c r="F53" s="366" t="s">
        <v>372</v>
      </c>
      <c r="G53" s="366">
        <v>1</v>
      </c>
      <c r="H53" s="382" t="s">
        <v>373</v>
      </c>
      <c r="I53" s="365" t="s">
        <v>295</v>
      </c>
      <c r="J53" s="365" t="s">
        <v>306</v>
      </c>
      <c r="K53" s="365" t="s">
        <v>292</v>
      </c>
      <c r="L53" s="391"/>
      <c r="M53" s="398"/>
      <c r="N53" s="399" t="s">
        <v>296</v>
      </c>
      <c r="O53" s="365" t="s">
        <v>374</v>
      </c>
      <c r="P53" s="365" t="s">
        <v>375</v>
      </c>
      <c r="Q53" s="365"/>
      <c r="R53" s="365" t="s">
        <v>364</v>
      </c>
      <c r="S53" s="365"/>
      <c r="T53" s="365"/>
      <c r="U53" s="365"/>
      <c r="W53" s="385" t="e">
        <f t="shared" si="12"/>
        <v>#N/A</v>
      </c>
    </row>
    <row r="54" spans="1:23" ht="120" hidden="1">
      <c r="A54" s="365">
        <v>85</v>
      </c>
      <c r="B54" s="365" t="s">
        <v>352</v>
      </c>
      <c r="C54" s="365">
        <v>2</v>
      </c>
      <c r="D54" s="365" t="s">
        <v>356</v>
      </c>
      <c r="E54" s="365" t="s">
        <v>362</v>
      </c>
      <c r="F54" s="365" t="s">
        <v>372</v>
      </c>
      <c r="G54" s="365">
        <v>1</v>
      </c>
      <c r="H54" s="380" t="s">
        <v>311</v>
      </c>
      <c r="I54" s="365" t="s">
        <v>295</v>
      </c>
      <c r="J54" s="365" t="s">
        <v>306</v>
      </c>
      <c r="K54" s="365" t="s">
        <v>292</v>
      </c>
      <c r="L54" s="391"/>
      <c r="M54" s="398"/>
      <c r="N54" s="399" t="s">
        <v>296</v>
      </c>
      <c r="O54" s="365" t="s">
        <v>312</v>
      </c>
      <c r="P54" s="365" t="s">
        <v>376</v>
      </c>
      <c r="Q54" s="365"/>
      <c r="R54" s="365" t="s">
        <v>364</v>
      </c>
      <c r="S54" s="365"/>
      <c r="T54" s="365" t="s">
        <v>313</v>
      </c>
      <c r="U54" s="365"/>
      <c r="W54" s="385" t="e">
        <f t="shared" si="12"/>
        <v>#N/A</v>
      </c>
    </row>
    <row r="55" spans="1:23" ht="48" hidden="1">
      <c r="A55" s="365">
        <v>86</v>
      </c>
      <c r="B55" s="365" t="s">
        <v>352</v>
      </c>
      <c r="C55" s="365">
        <v>2.4</v>
      </c>
      <c r="D55" s="365" t="s">
        <v>310</v>
      </c>
      <c r="E55" s="365"/>
      <c r="F55" s="365" t="s">
        <v>372</v>
      </c>
      <c r="G55" s="365">
        <v>3</v>
      </c>
      <c r="H55" s="380" t="s">
        <v>342</v>
      </c>
      <c r="I55" s="365" t="s">
        <v>295</v>
      </c>
      <c r="J55" s="365" t="s">
        <v>306</v>
      </c>
      <c r="K55" s="365" t="s">
        <v>292</v>
      </c>
      <c r="L55" s="391"/>
      <c r="M55" s="398"/>
      <c r="N55" s="399" t="s">
        <v>296</v>
      </c>
      <c r="O55" s="365" t="s">
        <v>312</v>
      </c>
      <c r="P55" s="365" t="s">
        <v>314</v>
      </c>
      <c r="Q55" s="365"/>
      <c r="R55" s="365"/>
      <c r="S55" s="365"/>
      <c r="T55" s="365" t="s">
        <v>313</v>
      </c>
      <c r="U55" s="365"/>
      <c r="W55" s="385" t="e">
        <f t="shared" si="12"/>
        <v>#N/A</v>
      </c>
    </row>
    <row r="56" spans="1:23" ht="60" hidden="1">
      <c r="A56" s="365">
        <v>87</v>
      </c>
      <c r="B56" s="365" t="s">
        <v>352</v>
      </c>
      <c r="C56" s="365">
        <v>2</v>
      </c>
      <c r="D56" s="365" t="s">
        <v>356</v>
      </c>
      <c r="E56" s="365" t="s">
        <v>362</v>
      </c>
      <c r="F56" s="365" t="s">
        <v>372</v>
      </c>
      <c r="G56" s="365">
        <v>4</v>
      </c>
      <c r="H56" s="380" t="s">
        <v>315</v>
      </c>
      <c r="I56" s="365" t="s">
        <v>295</v>
      </c>
      <c r="J56" s="365" t="s">
        <v>306</v>
      </c>
      <c r="K56" s="365" t="s">
        <v>292</v>
      </c>
      <c r="L56" s="391"/>
      <c r="M56" s="398"/>
      <c r="N56" s="399" t="s">
        <v>296</v>
      </c>
      <c r="O56" s="365" t="s">
        <v>312</v>
      </c>
      <c r="P56" s="365" t="s">
        <v>316</v>
      </c>
      <c r="Q56" s="365"/>
      <c r="R56" s="365" t="s">
        <v>364</v>
      </c>
      <c r="S56" s="365"/>
      <c r="T56" s="365" t="s">
        <v>313</v>
      </c>
      <c r="U56" s="365"/>
      <c r="W56" s="385" t="e">
        <f t="shared" si="12"/>
        <v>#N/A</v>
      </c>
    </row>
    <row r="57" spans="1:23" ht="36" hidden="1">
      <c r="A57" s="365">
        <v>88</v>
      </c>
      <c r="B57" s="365" t="s">
        <v>352</v>
      </c>
      <c r="C57" s="365">
        <v>2</v>
      </c>
      <c r="D57" s="365" t="s">
        <v>356</v>
      </c>
      <c r="E57" s="365" t="s">
        <v>362</v>
      </c>
      <c r="F57" s="365" t="s">
        <v>372</v>
      </c>
      <c r="G57" s="365">
        <v>5</v>
      </c>
      <c r="H57" s="380" t="s">
        <v>317</v>
      </c>
      <c r="I57" s="365" t="s">
        <v>295</v>
      </c>
      <c r="J57" s="365" t="s">
        <v>306</v>
      </c>
      <c r="K57" s="365" t="s">
        <v>292</v>
      </c>
      <c r="L57" s="391"/>
      <c r="M57" s="398"/>
      <c r="N57" s="399" t="s">
        <v>296</v>
      </c>
      <c r="O57" s="365" t="s">
        <v>312</v>
      </c>
      <c r="P57" s="365" t="s">
        <v>377</v>
      </c>
      <c r="Q57" s="365"/>
      <c r="R57" s="365" t="s">
        <v>364</v>
      </c>
      <c r="S57" s="365"/>
      <c r="T57" s="365" t="s">
        <v>313</v>
      </c>
      <c r="U57" s="365"/>
      <c r="W57" s="385" t="e">
        <f t="shared" si="12"/>
        <v>#N/A</v>
      </c>
    </row>
    <row r="58" spans="1:23" ht="48" hidden="1">
      <c r="A58" s="365">
        <v>89</v>
      </c>
      <c r="B58" s="365" t="s">
        <v>352</v>
      </c>
      <c r="C58" s="365">
        <v>2</v>
      </c>
      <c r="D58" s="365" t="s">
        <v>356</v>
      </c>
      <c r="E58" s="365" t="s">
        <v>378</v>
      </c>
      <c r="F58" s="365" t="s">
        <v>368</v>
      </c>
      <c r="G58" s="365">
        <v>1</v>
      </c>
      <c r="H58" s="365" t="s">
        <v>321</v>
      </c>
      <c r="I58" s="365" t="s">
        <v>295</v>
      </c>
      <c r="J58" s="365"/>
      <c r="K58" s="365" t="s">
        <v>292</v>
      </c>
      <c r="L58" s="391"/>
      <c r="M58" s="398"/>
      <c r="N58" s="399" t="s">
        <v>296</v>
      </c>
      <c r="O58" s="365" t="s">
        <v>379</v>
      </c>
      <c r="P58" s="365" t="s">
        <v>366</v>
      </c>
      <c r="Q58" s="365" t="s">
        <v>345</v>
      </c>
      <c r="R58" s="365" t="s">
        <v>380</v>
      </c>
      <c r="S58" s="365"/>
      <c r="T58" s="365" t="s">
        <v>299</v>
      </c>
      <c r="U58" s="365"/>
      <c r="W58" s="385" t="e">
        <f t="shared" si="12"/>
        <v>#N/A</v>
      </c>
    </row>
    <row r="59" spans="1:23" ht="60" hidden="1">
      <c r="A59" s="365">
        <v>90</v>
      </c>
      <c r="B59" s="365" t="s">
        <v>352</v>
      </c>
      <c r="C59" s="365">
        <v>2</v>
      </c>
      <c r="D59" s="365" t="s">
        <v>356</v>
      </c>
      <c r="E59" s="365" t="s">
        <v>362</v>
      </c>
      <c r="F59" s="365" t="s">
        <v>381</v>
      </c>
      <c r="G59" s="365">
        <v>1</v>
      </c>
      <c r="H59" s="365" t="s">
        <v>322</v>
      </c>
      <c r="I59" s="365" t="s">
        <v>300</v>
      </c>
      <c r="J59" s="365"/>
      <c r="K59" s="365" t="s">
        <v>292</v>
      </c>
      <c r="L59" s="391"/>
      <c r="M59" s="398"/>
      <c r="N59" s="399" t="s">
        <v>296</v>
      </c>
      <c r="O59" s="365" t="s">
        <v>382</v>
      </c>
      <c r="P59" s="365" t="s">
        <v>323</v>
      </c>
      <c r="Q59" s="365"/>
      <c r="R59" s="365" t="s">
        <v>380</v>
      </c>
      <c r="S59" s="365"/>
      <c r="T59" s="365" t="s">
        <v>324</v>
      </c>
      <c r="U59" s="365"/>
      <c r="W59" s="385" t="e">
        <f t="shared" si="12"/>
        <v>#N/A</v>
      </c>
    </row>
    <row r="60" spans="1:23" ht="60" hidden="1">
      <c r="A60" s="365">
        <v>91</v>
      </c>
      <c r="B60" s="365" t="s">
        <v>352</v>
      </c>
      <c r="C60" s="365">
        <v>2</v>
      </c>
      <c r="D60" s="365" t="s">
        <v>356</v>
      </c>
      <c r="E60" s="365" t="s">
        <v>362</v>
      </c>
      <c r="F60" s="365" t="s">
        <v>381</v>
      </c>
      <c r="G60" s="365">
        <v>2</v>
      </c>
      <c r="H60" s="365" t="s">
        <v>325</v>
      </c>
      <c r="I60" s="365" t="s">
        <v>300</v>
      </c>
      <c r="J60" s="365" t="s">
        <v>295</v>
      </c>
      <c r="K60" s="365" t="s">
        <v>292</v>
      </c>
      <c r="L60" s="391"/>
      <c r="M60" s="398"/>
      <c r="N60" s="399" t="s">
        <v>296</v>
      </c>
      <c r="O60" s="365" t="s">
        <v>302</v>
      </c>
      <c r="P60" s="365" t="s">
        <v>326</v>
      </c>
      <c r="Q60" s="365"/>
      <c r="R60" s="365" t="s">
        <v>380</v>
      </c>
      <c r="S60" s="365"/>
      <c r="T60" s="365" t="s">
        <v>324</v>
      </c>
      <c r="U60" s="365"/>
      <c r="W60" s="385" t="e">
        <f t="shared" si="12"/>
        <v>#N/A</v>
      </c>
    </row>
    <row r="61" spans="1:23" ht="60" hidden="1">
      <c r="A61" s="365">
        <v>92</v>
      </c>
      <c r="B61" s="365" t="s">
        <v>352</v>
      </c>
      <c r="C61" s="365">
        <v>2</v>
      </c>
      <c r="D61" s="365" t="s">
        <v>356</v>
      </c>
      <c r="E61" s="365" t="s">
        <v>362</v>
      </c>
      <c r="F61" s="365" t="s">
        <v>381</v>
      </c>
      <c r="G61" s="365">
        <v>3</v>
      </c>
      <c r="H61" s="365" t="s">
        <v>327</v>
      </c>
      <c r="I61" s="365" t="s">
        <v>295</v>
      </c>
      <c r="J61" s="365" t="s">
        <v>300</v>
      </c>
      <c r="K61" s="365" t="s">
        <v>292</v>
      </c>
      <c r="L61" s="391"/>
      <c r="M61" s="398"/>
      <c r="N61" s="399" t="s">
        <v>296</v>
      </c>
      <c r="O61" s="365" t="s">
        <v>304</v>
      </c>
      <c r="P61" s="365" t="s">
        <v>326</v>
      </c>
      <c r="Q61" s="365"/>
      <c r="R61" s="365" t="s">
        <v>380</v>
      </c>
      <c r="S61" s="365"/>
      <c r="T61" s="365" t="s">
        <v>324</v>
      </c>
      <c r="U61" s="365"/>
      <c r="W61" s="385" t="e">
        <f t="shared" si="12"/>
        <v>#N/A</v>
      </c>
    </row>
    <row r="62" spans="1:23" ht="36" hidden="1">
      <c r="A62" s="365">
        <v>93</v>
      </c>
      <c r="B62" s="365" t="s">
        <v>352</v>
      </c>
      <c r="C62" s="365">
        <v>2</v>
      </c>
      <c r="D62" s="365" t="s">
        <v>356</v>
      </c>
      <c r="E62" s="365" t="s">
        <v>362</v>
      </c>
      <c r="F62" s="365" t="s">
        <v>381</v>
      </c>
      <c r="G62" s="365">
        <v>4</v>
      </c>
      <c r="H62" s="365" t="s">
        <v>328</v>
      </c>
      <c r="I62" s="365" t="s">
        <v>300</v>
      </c>
      <c r="J62" s="365" t="s">
        <v>295</v>
      </c>
      <c r="K62" s="365" t="s">
        <v>292</v>
      </c>
      <c r="L62" s="391"/>
      <c r="M62" s="398"/>
      <c r="N62" s="399" t="s">
        <v>296</v>
      </c>
      <c r="O62" s="365" t="s">
        <v>302</v>
      </c>
      <c r="P62" s="365" t="s">
        <v>323</v>
      </c>
      <c r="Q62" s="365"/>
      <c r="R62" s="365" t="s">
        <v>380</v>
      </c>
      <c r="S62" s="365"/>
      <c r="T62" s="365" t="s">
        <v>324</v>
      </c>
      <c r="U62" s="365"/>
      <c r="W62" s="385" t="e">
        <f t="shared" si="12"/>
        <v>#N/A</v>
      </c>
    </row>
    <row r="63" spans="1:23" ht="48" hidden="1">
      <c r="A63" s="365">
        <v>94</v>
      </c>
      <c r="B63" s="365" t="s">
        <v>352</v>
      </c>
      <c r="C63" s="365">
        <v>2</v>
      </c>
      <c r="D63" s="365" t="s">
        <v>356</v>
      </c>
      <c r="E63" s="365" t="s">
        <v>378</v>
      </c>
      <c r="F63" s="365" t="s">
        <v>368</v>
      </c>
      <c r="G63" s="365">
        <v>2</v>
      </c>
      <c r="H63" s="365" t="s">
        <v>321</v>
      </c>
      <c r="I63" s="365" t="s">
        <v>300</v>
      </c>
      <c r="J63" s="365"/>
      <c r="K63" s="365" t="s">
        <v>292</v>
      </c>
      <c r="L63" s="391"/>
      <c r="M63" s="398"/>
      <c r="N63" s="399" t="s">
        <v>296</v>
      </c>
      <c r="O63" s="365" t="s">
        <v>379</v>
      </c>
      <c r="P63" s="365" t="s">
        <v>383</v>
      </c>
      <c r="Q63" s="365" t="s">
        <v>345</v>
      </c>
      <c r="R63" s="365" t="s">
        <v>380</v>
      </c>
      <c r="S63" s="365"/>
      <c r="T63" s="365" t="s">
        <v>299</v>
      </c>
      <c r="U63" s="365"/>
      <c r="W63" s="385" t="e">
        <f t="shared" si="12"/>
        <v>#N/A</v>
      </c>
    </row>
    <row r="64" spans="1:23" ht="48" hidden="1">
      <c r="A64" s="365">
        <v>95</v>
      </c>
      <c r="B64" s="365" t="s">
        <v>352</v>
      </c>
      <c r="C64" s="365">
        <v>2</v>
      </c>
      <c r="D64" s="365" t="s">
        <v>356</v>
      </c>
      <c r="E64" s="365" t="s">
        <v>378</v>
      </c>
      <c r="F64" s="365" t="s">
        <v>368</v>
      </c>
      <c r="G64" s="365">
        <v>8</v>
      </c>
      <c r="H64" s="365" t="s">
        <v>308</v>
      </c>
      <c r="I64" s="365" t="s">
        <v>298</v>
      </c>
      <c r="J64" s="365"/>
      <c r="K64" s="365" t="s">
        <v>292</v>
      </c>
      <c r="L64" s="391"/>
      <c r="M64" s="398"/>
      <c r="N64" s="399" t="s">
        <v>296</v>
      </c>
      <c r="O64" s="365" t="s">
        <v>379</v>
      </c>
      <c r="P64" s="365" t="s">
        <v>309</v>
      </c>
      <c r="Q64" s="365"/>
      <c r="R64" s="365" t="s">
        <v>380</v>
      </c>
      <c r="S64" s="365"/>
      <c r="T64" s="365" t="s">
        <v>346</v>
      </c>
      <c r="U64" s="365"/>
      <c r="W64" s="385" t="e">
        <f t="shared" si="12"/>
        <v>#N/A</v>
      </c>
    </row>
    <row r="65" spans="1:23" ht="48" hidden="1">
      <c r="A65" s="365">
        <v>96</v>
      </c>
      <c r="B65" s="365" t="s">
        <v>352</v>
      </c>
      <c r="C65" s="365">
        <v>2</v>
      </c>
      <c r="D65" s="365" t="s">
        <v>356</v>
      </c>
      <c r="E65" s="365" t="s">
        <v>344</v>
      </c>
      <c r="F65" s="365" t="s">
        <v>368</v>
      </c>
      <c r="G65" s="365">
        <v>3</v>
      </c>
      <c r="H65" s="365" t="s">
        <v>321</v>
      </c>
      <c r="I65" s="365" t="s">
        <v>295</v>
      </c>
      <c r="J65" s="365"/>
      <c r="K65" s="365" t="s">
        <v>292</v>
      </c>
      <c r="L65" s="391"/>
      <c r="M65" s="398"/>
      <c r="N65" s="399"/>
      <c r="O65" s="365" t="s">
        <v>379</v>
      </c>
      <c r="P65" s="365" t="s">
        <v>347</v>
      </c>
      <c r="Q65" s="365" t="s">
        <v>345</v>
      </c>
      <c r="R65" s="365" t="s">
        <v>380</v>
      </c>
      <c r="S65" s="365"/>
      <c r="T65" s="365" t="s">
        <v>299</v>
      </c>
      <c r="U65" s="365"/>
      <c r="W65" s="385" t="e">
        <f t="shared" si="12"/>
        <v>#N/A</v>
      </c>
    </row>
    <row r="66" spans="1:23" ht="48" hidden="1">
      <c r="A66" s="365">
        <v>97</v>
      </c>
      <c r="B66" s="365" t="s">
        <v>352</v>
      </c>
      <c r="C66" s="365">
        <v>2</v>
      </c>
      <c r="D66" s="365" t="s">
        <v>356</v>
      </c>
      <c r="E66" s="365" t="s">
        <v>378</v>
      </c>
      <c r="F66" s="365" t="s">
        <v>368</v>
      </c>
      <c r="G66" s="365">
        <v>5</v>
      </c>
      <c r="H66" s="365" t="s">
        <v>332</v>
      </c>
      <c r="I66" s="365" t="s">
        <v>298</v>
      </c>
      <c r="J66" s="365"/>
      <c r="K66" s="365" t="s">
        <v>292</v>
      </c>
      <c r="L66" s="391"/>
      <c r="M66" s="398"/>
      <c r="N66" s="399" t="s">
        <v>296</v>
      </c>
      <c r="O66" s="365" t="s">
        <v>379</v>
      </c>
      <c r="P66" s="365" t="s">
        <v>333</v>
      </c>
      <c r="Q66" s="365" t="s">
        <v>345</v>
      </c>
      <c r="R66" s="365" t="s">
        <v>380</v>
      </c>
      <c r="S66" s="365"/>
      <c r="T66" s="365" t="s">
        <v>299</v>
      </c>
      <c r="U66" s="365"/>
      <c r="W66" s="385" t="e">
        <f t="shared" si="12"/>
        <v>#N/A</v>
      </c>
    </row>
    <row r="67" spans="1:23" ht="96" hidden="1">
      <c r="A67" s="365">
        <v>98</v>
      </c>
      <c r="B67" s="365" t="s">
        <v>352</v>
      </c>
      <c r="C67" s="365">
        <v>2</v>
      </c>
      <c r="D67" s="365" t="s">
        <v>356</v>
      </c>
      <c r="E67" s="365" t="s">
        <v>378</v>
      </c>
      <c r="F67" s="365" t="s">
        <v>368</v>
      </c>
      <c r="G67" s="365">
        <v>1</v>
      </c>
      <c r="H67" s="365" t="s">
        <v>321</v>
      </c>
      <c r="I67" s="365" t="s">
        <v>295</v>
      </c>
      <c r="J67" s="365"/>
      <c r="K67" s="365" t="s">
        <v>292</v>
      </c>
      <c r="L67" s="391"/>
      <c r="M67" s="398"/>
      <c r="N67" s="399" t="s">
        <v>296</v>
      </c>
      <c r="O67" s="365" t="s">
        <v>384</v>
      </c>
      <c r="P67" s="365" t="s">
        <v>366</v>
      </c>
      <c r="Q67" s="365" t="s">
        <v>345</v>
      </c>
      <c r="R67" s="365" t="s">
        <v>385</v>
      </c>
      <c r="S67" s="365"/>
      <c r="T67" s="365" t="s">
        <v>299</v>
      </c>
      <c r="U67" s="365"/>
      <c r="W67" s="385" t="e">
        <f t="shared" si="12"/>
        <v>#N/A</v>
      </c>
    </row>
    <row r="68" spans="1:23" ht="144" hidden="1">
      <c r="A68" s="365">
        <v>99</v>
      </c>
      <c r="B68" s="365" t="s">
        <v>352</v>
      </c>
      <c r="C68" s="365">
        <v>2</v>
      </c>
      <c r="D68" s="365" t="s">
        <v>356</v>
      </c>
      <c r="E68" s="365" t="s">
        <v>386</v>
      </c>
      <c r="F68" s="365" t="s">
        <v>381</v>
      </c>
      <c r="G68" s="365">
        <v>1</v>
      </c>
      <c r="H68" s="365" t="s">
        <v>322</v>
      </c>
      <c r="I68" s="365" t="s">
        <v>300</v>
      </c>
      <c r="J68" s="365"/>
      <c r="K68" s="365" t="s">
        <v>292</v>
      </c>
      <c r="L68" s="391"/>
      <c r="M68" s="398"/>
      <c r="N68" s="399" t="s">
        <v>296</v>
      </c>
      <c r="O68" s="365" t="s">
        <v>387</v>
      </c>
      <c r="P68" s="365" t="s">
        <v>323</v>
      </c>
      <c r="Q68" s="365"/>
      <c r="R68" s="365" t="s">
        <v>385</v>
      </c>
      <c r="S68" s="365"/>
      <c r="T68" s="365" t="s">
        <v>324</v>
      </c>
      <c r="U68" s="365"/>
      <c r="W68" s="385" t="e">
        <f t="shared" si="12"/>
        <v>#N/A</v>
      </c>
    </row>
    <row r="69" spans="1:23" ht="60" hidden="1">
      <c r="A69" s="365">
        <v>100</v>
      </c>
      <c r="B69" s="365" t="s">
        <v>352</v>
      </c>
      <c r="C69" s="365">
        <v>2</v>
      </c>
      <c r="D69" s="365" t="s">
        <v>356</v>
      </c>
      <c r="E69" s="365" t="s">
        <v>386</v>
      </c>
      <c r="F69" s="365" t="s">
        <v>381</v>
      </c>
      <c r="G69" s="365">
        <v>2</v>
      </c>
      <c r="H69" s="365" t="s">
        <v>325</v>
      </c>
      <c r="I69" s="365" t="s">
        <v>300</v>
      </c>
      <c r="J69" s="365" t="s">
        <v>295</v>
      </c>
      <c r="K69" s="365" t="s">
        <v>292</v>
      </c>
      <c r="L69" s="391"/>
      <c r="M69" s="398"/>
      <c r="N69" s="399" t="s">
        <v>296</v>
      </c>
      <c r="O69" s="365" t="s">
        <v>302</v>
      </c>
      <c r="P69" s="365" t="s">
        <v>326</v>
      </c>
      <c r="Q69" s="365"/>
      <c r="R69" s="365" t="s">
        <v>385</v>
      </c>
      <c r="S69" s="365"/>
      <c r="T69" s="365" t="s">
        <v>324</v>
      </c>
      <c r="U69" s="365"/>
      <c r="W69" s="385" t="e">
        <f t="shared" si="12"/>
        <v>#N/A</v>
      </c>
    </row>
    <row r="70" spans="1:23" ht="60" hidden="1">
      <c r="A70" s="365">
        <v>101</v>
      </c>
      <c r="B70" s="365" t="s">
        <v>352</v>
      </c>
      <c r="C70" s="365">
        <v>2</v>
      </c>
      <c r="D70" s="365" t="s">
        <v>356</v>
      </c>
      <c r="E70" s="365" t="s">
        <v>386</v>
      </c>
      <c r="F70" s="365" t="s">
        <v>381</v>
      </c>
      <c r="G70" s="365">
        <v>3</v>
      </c>
      <c r="H70" s="365" t="s">
        <v>327</v>
      </c>
      <c r="I70" s="365" t="s">
        <v>295</v>
      </c>
      <c r="J70" s="365" t="s">
        <v>300</v>
      </c>
      <c r="K70" s="365" t="s">
        <v>292</v>
      </c>
      <c r="L70" s="391"/>
      <c r="M70" s="398"/>
      <c r="N70" s="399" t="s">
        <v>296</v>
      </c>
      <c r="O70" s="365" t="s">
        <v>304</v>
      </c>
      <c r="P70" s="365" t="s">
        <v>326</v>
      </c>
      <c r="Q70" s="365"/>
      <c r="R70" s="365" t="s">
        <v>385</v>
      </c>
      <c r="S70" s="365"/>
      <c r="T70" s="365" t="s">
        <v>324</v>
      </c>
      <c r="U70" s="365"/>
      <c r="W70" s="385" t="e">
        <f t="shared" si="12"/>
        <v>#N/A</v>
      </c>
    </row>
    <row r="71" spans="1:23" ht="36" hidden="1">
      <c r="A71" s="365">
        <v>102</v>
      </c>
      <c r="B71" s="365" t="s">
        <v>352</v>
      </c>
      <c r="C71" s="365">
        <v>2</v>
      </c>
      <c r="D71" s="365" t="s">
        <v>356</v>
      </c>
      <c r="E71" s="365" t="s">
        <v>386</v>
      </c>
      <c r="F71" s="365" t="s">
        <v>381</v>
      </c>
      <c r="G71" s="365">
        <v>4</v>
      </c>
      <c r="H71" s="365" t="s">
        <v>328</v>
      </c>
      <c r="I71" s="365" t="s">
        <v>300</v>
      </c>
      <c r="J71" s="365" t="s">
        <v>295</v>
      </c>
      <c r="K71" s="365" t="s">
        <v>292</v>
      </c>
      <c r="L71" s="391"/>
      <c r="M71" s="398"/>
      <c r="N71" s="399" t="s">
        <v>296</v>
      </c>
      <c r="O71" s="365" t="s">
        <v>302</v>
      </c>
      <c r="P71" s="365" t="s">
        <v>323</v>
      </c>
      <c r="Q71" s="365"/>
      <c r="R71" s="365" t="s">
        <v>385</v>
      </c>
      <c r="S71" s="365"/>
      <c r="T71" s="365" t="s">
        <v>324</v>
      </c>
      <c r="U71" s="365"/>
      <c r="W71" s="385" t="e">
        <f t="shared" si="12"/>
        <v>#N/A</v>
      </c>
    </row>
    <row r="72" spans="1:23" ht="96" hidden="1">
      <c r="A72" s="365">
        <v>103</v>
      </c>
      <c r="B72" s="365" t="s">
        <v>352</v>
      </c>
      <c r="C72" s="365">
        <v>2</v>
      </c>
      <c r="D72" s="365" t="s">
        <v>356</v>
      </c>
      <c r="E72" s="365" t="s">
        <v>386</v>
      </c>
      <c r="F72" s="365" t="s">
        <v>368</v>
      </c>
      <c r="G72" s="365">
        <v>2</v>
      </c>
      <c r="H72" s="365" t="s">
        <v>321</v>
      </c>
      <c r="I72" s="365" t="s">
        <v>300</v>
      </c>
      <c r="J72" s="365"/>
      <c r="K72" s="365" t="s">
        <v>292</v>
      </c>
      <c r="L72" s="391"/>
      <c r="M72" s="398"/>
      <c r="N72" s="399" t="s">
        <v>296</v>
      </c>
      <c r="O72" s="365" t="s">
        <v>384</v>
      </c>
      <c r="P72" s="365" t="s">
        <v>383</v>
      </c>
      <c r="Q72" s="365" t="s">
        <v>345</v>
      </c>
      <c r="R72" s="365" t="s">
        <v>385</v>
      </c>
      <c r="S72" s="365"/>
      <c r="T72" s="365" t="s">
        <v>388</v>
      </c>
      <c r="U72" s="365"/>
      <c r="W72" s="385" t="e">
        <f t="shared" si="12"/>
        <v>#N/A</v>
      </c>
    </row>
    <row r="73" spans="1:23" ht="96" hidden="1">
      <c r="A73" s="365">
        <v>104</v>
      </c>
      <c r="B73" s="365" t="s">
        <v>352</v>
      </c>
      <c r="C73" s="365">
        <v>2</v>
      </c>
      <c r="D73" s="365" t="s">
        <v>356</v>
      </c>
      <c r="E73" s="365" t="s">
        <v>386</v>
      </c>
      <c r="F73" s="365" t="s">
        <v>368</v>
      </c>
      <c r="G73" s="365">
        <v>8</v>
      </c>
      <c r="H73" s="365" t="s">
        <v>389</v>
      </c>
      <c r="I73" s="365" t="s">
        <v>298</v>
      </c>
      <c r="J73" s="365"/>
      <c r="K73" s="365" t="s">
        <v>292</v>
      </c>
      <c r="L73" s="391"/>
      <c r="M73" s="398"/>
      <c r="N73" s="399" t="s">
        <v>296</v>
      </c>
      <c r="O73" s="365" t="s">
        <v>384</v>
      </c>
      <c r="P73" s="365" t="s">
        <v>309</v>
      </c>
      <c r="Q73" s="365"/>
      <c r="R73" s="365" t="s">
        <v>385</v>
      </c>
      <c r="S73" s="365"/>
      <c r="T73" s="365" t="s">
        <v>346</v>
      </c>
      <c r="U73" s="365"/>
      <c r="W73" s="385" t="e">
        <f t="shared" si="12"/>
        <v>#N/A</v>
      </c>
    </row>
    <row r="74" spans="1:23" ht="48" hidden="1">
      <c r="A74" s="365">
        <v>105</v>
      </c>
      <c r="B74" s="365" t="s">
        <v>352</v>
      </c>
      <c r="C74" s="365">
        <v>2</v>
      </c>
      <c r="D74" s="365" t="s">
        <v>356</v>
      </c>
      <c r="E74" s="365" t="s">
        <v>344</v>
      </c>
      <c r="F74" s="365" t="s">
        <v>368</v>
      </c>
      <c r="G74" s="365">
        <v>3</v>
      </c>
      <c r="H74" s="365" t="s">
        <v>321</v>
      </c>
      <c r="I74" s="365" t="s">
        <v>295</v>
      </c>
      <c r="J74" s="365"/>
      <c r="K74" s="365" t="s">
        <v>292</v>
      </c>
      <c r="L74" s="391"/>
      <c r="M74" s="398"/>
      <c r="N74" s="399"/>
      <c r="O74" s="365" t="s">
        <v>379</v>
      </c>
      <c r="P74" s="365" t="s">
        <v>347</v>
      </c>
      <c r="Q74" s="365" t="s">
        <v>345</v>
      </c>
      <c r="R74" s="365" t="s">
        <v>380</v>
      </c>
      <c r="S74" s="365"/>
      <c r="T74" s="365" t="s">
        <v>299</v>
      </c>
      <c r="U74" s="365"/>
      <c r="W74" s="385" t="e">
        <f t="shared" si="12"/>
        <v>#N/A</v>
      </c>
    </row>
    <row r="75" spans="1:23" ht="48" hidden="1">
      <c r="A75" s="365">
        <v>106</v>
      </c>
      <c r="B75" s="365" t="s">
        <v>352</v>
      </c>
      <c r="C75" s="365">
        <v>2</v>
      </c>
      <c r="D75" s="365" t="s">
        <v>356</v>
      </c>
      <c r="E75" s="365" t="s">
        <v>386</v>
      </c>
      <c r="F75" s="365" t="s">
        <v>368</v>
      </c>
      <c r="G75" s="365">
        <v>6</v>
      </c>
      <c r="H75" s="365" t="s">
        <v>332</v>
      </c>
      <c r="I75" s="365" t="s">
        <v>298</v>
      </c>
      <c r="J75" s="365"/>
      <c r="K75" s="365" t="s">
        <v>292</v>
      </c>
      <c r="L75" s="391"/>
      <c r="M75" s="398"/>
      <c r="N75" s="399" t="s">
        <v>296</v>
      </c>
      <c r="O75" s="365" t="s">
        <v>379</v>
      </c>
      <c r="P75" s="365" t="s">
        <v>390</v>
      </c>
      <c r="Q75" s="365" t="s">
        <v>345</v>
      </c>
      <c r="R75" s="365" t="s">
        <v>385</v>
      </c>
      <c r="S75" s="365"/>
      <c r="T75" s="365" t="s">
        <v>299</v>
      </c>
      <c r="U75" s="365"/>
      <c r="W75" s="385" t="e">
        <f t="shared" si="12"/>
        <v>#N/A</v>
      </c>
    </row>
    <row r="76" spans="1:23" ht="36" hidden="1">
      <c r="A76" s="365">
        <v>107</v>
      </c>
      <c r="B76" s="365" t="s">
        <v>352</v>
      </c>
      <c r="C76" s="365">
        <v>2</v>
      </c>
      <c r="D76" s="365" t="s">
        <v>356</v>
      </c>
      <c r="E76" s="365" t="s">
        <v>391</v>
      </c>
      <c r="F76" s="366" t="s">
        <v>372</v>
      </c>
      <c r="G76" s="366">
        <v>1</v>
      </c>
      <c r="H76" s="382" t="s">
        <v>373</v>
      </c>
      <c r="I76" s="365" t="s">
        <v>295</v>
      </c>
      <c r="J76" s="365" t="s">
        <v>306</v>
      </c>
      <c r="K76" s="365" t="s">
        <v>292</v>
      </c>
      <c r="L76" s="391"/>
      <c r="M76" s="398"/>
      <c r="N76" s="399" t="s">
        <v>296</v>
      </c>
      <c r="O76" s="365" t="s">
        <v>392</v>
      </c>
      <c r="P76" s="365" t="s">
        <v>375</v>
      </c>
      <c r="Q76" s="365"/>
      <c r="R76" s="365" t="s">
        <v>385</v>
      </c>
      <c r="S76" s="365"/>
      <c r="T76" s="365"/>
      <c r="U76" s="365"/>
      <c r="W76" s="385" t="e">
        <f t="shared" ref="W76:W123" si="13">VLOOKUP($W$10,F76:M100,8,FALSE)</f>
        <v>#N/A</v>
      </c>
    </row>
    <row r="77" spans="1:23" ht="120" hidden="1">
      <c r="A77" s="365">
        <v>108</v>
      </c>
      <c r="B77" s="365" t="s">
        <v>352</v>
      </c>
      <c r="C77" s="365">
        <v>2</v>
      </c>
      <c r="D77" s="365" t="s">
        <v>356</v>
      </c>
      <c r="E77" s="365" t="s">
        <v>391</v>
      </c>
      <c r="F77" s="365" t="s">
        <v>372</v>
      </c>
      <c r="G77" s="365">
        <v>1</v>
      </c>
      <c r="H77" s="380" t="s">
        <v>311</v>
      </c>
      <c r="I77" s="365" t="s">
        <v>295</v>
      </c>
      <c r="J77" s="365" t="s">
        <v>306</v>
      </c>
      <c r="K77" s="365" t="s">
        <v>292</v>
      </c>
      <c r="L77" s="391"/>
      <c r="M77" s="398"/>
      <c r="N77" s="399" t="s">
        <v>296</v>
      </c>
      <c r="O77" s="365" t="s">
        <v>312</v>
      </c>
      <c r="P77" s="365" t="s">
        <v>376</v>
      </c>
      <c r="Q77" s="365"/>
      <c r="R77" s="365" t="s">
        <v>385</v>
      </c>
      <c r="S77" s="365"/>
      <c r="T77" s="365" t="s">
        <v>313</v>
      </c>
      <c r="U77" s="365"/>
      <c r="W77" s="385" t="e">
        <f t="shared" si="13"/>
        <v>#N/A</v>
      </c>
    </row>
    <row r="78" spans="1:23" ht="48" hidden="1">
      <c r="A78" s="365">
        <v>109</v>
      </c>
      <c r="B78" s="365" t="s">
        <v>352</v>
      </c>
      <c r="C78" s="365">
        <v>2.4</v>
      </c>
      <c r="D78" s="365" t="s">
        <v>310</v>
      </c>
      <c r="E78" s="365"/>
      <c r="F78" s="365" t="s">
        <v>372</v>
      </c>
      <c r="G78" s="365">
        <v>3</v>
      </c>
      <c r="H78" s="380" t="s">
        <v>342</v>
      </c>
      <c r="I78" s="365" t="s">
        <v>295</v>
      </c>
      <c r="J78" s="365" t="s">
        <v>306</v>
      </c>
      <c r="K78" s="365" t="s">
        <v>292</v>
      </c>
      <c r="L78" s="391"/>
      <c r="M78" s="398"/>
      <c r="N78" s="399" t="s">
        <v>296</v>
      </c>
      <c r="O78" s="365" t="s">
        <v>312</v>
      </c>
      <c r="P78" s="365" t="s">
        <v>314</v>
      </c>
      <c r="Q78" s="365"/>
      <c r="R78" s="365"/>
      <c r="S78" s="365"/>
      <c r="T78" s="365" t="s">
        <v>313</v>
      </c>
      <c r="U78" s="365"/>
      <c r="W78" s="385" t="e">
        <f t="shared" si="13"/>
        <v>#N/A</v>
      </c>
    </row>
    <row r="79" spans="1:23" ht="60" hidden="1">
      <c r="A79" s="365">
        <v>110</v>
      </c>
      <c r="B79" s="365" t="s">
        <v>352</v>
      </c>
      <c r="C79" s="365">
        <v>2</v>
      </c>
      <c r="D79" s="365" t="s">
        <v>356</v>
      </c>
      <c r="E79" s="365" t="s">
        <v>391</v>
      </c>
      <c r="F79" s="365" t="s">
        <v>372</v>
      </c>
      <c r="G79" s="365">
        <v>4</v>
      </c>
      <c r="H79" s="380" t="s">
        <v>315</v>
      </c>
      <c r="I79" s="365" t="s">
        <v>295</v>
      </c>
      <c r="J79" s="365" t="s">
        <v>306</v>
      </c>
      <c r="K79" s="365" t="s">
        <v>292</v>
      </c>
      <c r="L79" s="391"/>
      <c r="M79" s="398"/>
      <c r="N79" s="399" t="s">
        <v>296</v>
      </c>
      <c r="O79" s="365" t="s">
        <v>312</v>
      </c>
      <c r="P79" s="365" t="s">
        <v>316</v>
      </c>
      <c r="Q79" s="365"/>
      <c r="R79" s="365" t="s">
        <v>385</v>
      </c>
      <c r="S79" s="365"/>
      <c r="T79" s="365" t="s">
        <v>313</v>
      </c>
      <c r="U79" s="365"/>
      <c r="W79" s="385" t="e">
        <f t="shared" si="13"/>
        <v>#N/A</v>
      </c>
    </row>
    <row r="80" spans="1:23" ht="36" hidden="1">
      <c r="A80" s="365">
        <v>111</v>
      </c>
      <c r="B80" s="365" t="s">
        <v>352</v>
      </c>
      <c r="C80" s="365">
        <v>2</v>
      </c>
      <c r="D80" s="365" t="s">
        <v>356</v>
      </c>
      <c r="E80" s="365" t="s">
        <v>391</v>
      </c>
      <c r="F80" s="365" t="s">
        <v>372</v>
      </c>
      <c r="G80" s="365">
        <v>5</v>
      </c>
      <c r="H80" s="380" t="s">
        <v>317</v>
      </c>
      <c r="I80" s="365" t="s">
        <v>295</v>
      </c>
      <c r="J80" s="365" t="s">
        <v>306</v>
      </c>
      <c r="K80" s="365" t="s">
        <v>292</v>
      </c>
      <c r="L80" s="391"/>
      <c r="M80" s="398"/>
      <c r="N80" s="399" t="s">
        <v>296</v>
      </c>
      <c r="O80" s="365" t="s">
        <v>312</v>
      </c>
      <c r="P80" s="365" t="s">
        <v>318</v>
      </c>
      <c r="Q80" s="365"/>
      <c r="R80" s="365" t="s">
        <v>385</v>
      </c>
      <c r="S80" s="365"/>
      <c r="T80" s="365" t="s">
        <v>313</v>
      </c>
      <c r="U80" s="365"/>
      <c r="W80" s="385" t="e">
        <f t="shared" si="13"/>
        <v>#N/A</v>
      </c>
    </row>
    <row r="81" spans="1:23" ht="36" hidden="1">
      <c r="A81" s="365">
        <v>112</v>
      </c>
      <c r="B81" s="365" t="s">
        <v>352</v>
      </c>
      <c r="C81" s="365">
        <v>2</v>
      </c>
      <c r="D81" s="365" t="s">
        <v>356</v>
      </c>
      <c r="E81" s="365" t="s">
        <v>378</v>
      </c>
      <c r="F81" s="365" t="s">
        <v>368</v>
      </c>
      <c r="G81" s="365">
        <v>1</v>
      </c>
      <c r="H81" s="365" t="s">
        <v>321</v>
      </c>
      <c r="I81" s="365" t="s">
        <v>295</v>
      </c>
      <c r="J81" s="365"/>
      <c r="K81" s="365" t="s">
        <v>292</v>
      </c>
      <c r="L81" s="391"/>
      <c r="M81" s="398"/>
      <c r="N81" s="399" t="s">
        <v>296</v>
      </c>
      <c r="O81" s="365" t="s">
        <v>393</v>
      </c>
      <c r="P81" s="365" t="s">
        <v>366</v>
      </c>
      <c r="Q81" s="365" t="s">
        <v>345</v>
      </c>
      <c r="R81" s="365" t="s">
        <v>394</v>
      </c>
      <c r="S81" s="365"/>
      <c r="T81" s="365" t="s">
        <v>299</v>
      </c>
      <c r="U81" s="365"/>
      <c r="W81" s="385" t="e">
        <f t="shared" si="13"/>
        <v>#N/A</v>
      </c>
    </row>
    <row r="82" spans="1:23" ht="60" hidden="1">
      <c r="A82" s="365">
        <v>113</v>
      </c>
      <c r="B82" s="365" t="s">
        <v>352</v>
      </c>
      <c r="C82" s="365">
        <v>2</v>
      </c>
      <c r="D82" s="365" t="s">
        <v>356</v>
      </c>
      <c r="E82" s="365" t="s">
        <v>395</v>
      </c>
      <c r="F82" s="365" t="s">
        <v>381</v>
      </c>
      <c r="G82" s="365">
        <v>1</v>
      </c>
      <c r="H82" s="365" t="s">
        <v>322</v>
      </c>
      <c r="I82" s="365" t="s">
        <v>300</v>
      </c>
      <c r="J82" s="365"/>
      <c r="K82" s="365" t="s">
        <v>292</v>
      </c>
      <c r="L82" s="391"/>
      <c r="M82" s="398"/>
      <c r="N82" s="399" t="s">
        <v>296</v>
      </c>
      <c r="O82" s="365" t="s">
        <v>396</v>
      </c>
      <c r="P82" s="365" t="s">
        <v>323</v>
      </c>
      <c r="Q82" s="365"/>
      <c r="R82" s="365" t="s">
        <v>394</v>
      </c>
      <c r="S82" s="365"/>
      <c r="T82" s="365" t="s">
        <v>324</v>
      </c>
      <c r="U82" s="365"/>
      <c r="W82" s="385" t="e">
        <f t="shared" si="13"/>
        <v>#N/A</v>
      </c>
    </row>
    <row r="83" spans="1:23" ht="60" hidden="1">
      <c r="A83" s="365">
        <v>114</v>
      </c>
      <c r="B83" s="365" t="s">
        <v>352</v>
      </c>
      <c r="C83" s="365">
        <v>2</v>
      </c>
      <c r="D83" s="365" t="s">
        <v>356</v>
      </c>
      <c r="E83" s="365" t="s">
        <v>395</v>
      </c>
      <c r="F83" s="365" t="s">
        <v>381</v>
      </c>
      <c r="G83" s="365">
        <v>2</v>
      </c>
      <c r="H83" s="365" t="s">
        <v>325</v>
      </c>
      <c r="I83" s="365" t="s">
        <v>300</v>
      </c>
      <c r="J83" s="365" t="s">
        <v>295</v>
      </c>
      <c r="K83" s="365" t="s">
        <v>292</v>
      </c>
      <c r="L83" s="391"/>
      <c r="M83" s="398"/>
      <c r="N83" s="399" t="s">
        <v>296</v>
      </c>
      <c r="O83" s="365" t="s">
        <v>302</v>
      </c>
      <c r="P83" s="365" t="s">
        <v>326</v>
      </c>
      <c r="Q83" s="365"/>
      <c r="R83" s="365" t="s">
        <v>394</v>
      </c>
      <c r="S83" s="365"/>
      <c r="T83" s="365" t="s">
        <v>324</v>
      </c>
      <c r="U83" s="365"/>
      <c r="W83" s="385" t="e">
        <f t="shared" si="13"/>
        <v>#N/A</v>
      </c>
    </row>
    <row r="84" spans="1:23" ht="60" hidden="1">
      <c r="A84" s="365">
        <v>115</v>
      </c>
      <c r="B84" s="365" t="s">
        <v>352</v>
      </c>
      <c r="C84" s="365">
        <v>2</v>
      </c>
      <c r="D84" s="365" t="s">
        <v>356</v>
      </c>
      <c r="E84" s="365" t="s">
        <v>395</v>
      </c>
      <c r="F84" s="365" t="s">
        <v>381</v>
      </c>
      <c r="G84" s="365">
        <v>3</v>
      </c>
      <c r="H84" s="365" t="s">
        <v>327</v>
      </c>
      <c r="I84" s="365" t="s">
        <v>295</v>
      </c>
      <c r="J84" s="365" t="s">
        <v>300</v>
      </c>
      <c r="K84" s="365" t="s">
        <v>292</v>
      </c>
      <c r="L84" s="391"/>
      <c r="M84" s="398"/>
      <c r="N84" s="399" t="s">
        <v>296</v>
      </c>
      <c r="O84" s="365" t="s">
        <v>304</v>
      </c>
      <c r="P84" s="365" t="s">
        <v>326</v>
      </c>
      <c r="Q84" s="365"/>
      <c r="R84" s="365" t="s">
        <v>394</v>
      </c>
      <c r="S84" s="365"/>
      <c r="T84" s="365" t="s">
        <v>324</v>
      </c>
      <c r="U84" s="365"/>
      <c r="W84" s="385" t="e">
        <f t="shared" si="13"/>
        <v>#N/A</v>
      </c>
    </row>
    <row r="85" spans="1:23" ht="36" hidden="1">
      <c r="A85" s="365">
        <v>116</v>
      </c>
      <c r="B85" s="365" t="s">
        <v>352</v>
      </c>
      <c r="C85" s="365">
        <v>2</v>
      </c>
      <c r="D85" s="365" t="s">
        <v>356</v>
      </c>
      <c r="E85" s="365" t="s">
        <v>395</v>
      </c>
      <c r="F85" s="365" t="s">
        <v>381</v>
      </c>
      <c r="G85" s="365">
        <v>4</v>
      </c>
      <c r="H85" s="365" t="s">
        <v>328</v>
      </c>
      <c r="I85" s="365" t="s">
        <v>300</v>
      </c>
      <c r="J85" s="365" t="s">
        <v>295</v>
      </c>
      <c r="K85" s="365" t="s">
        <v>292</v>
      </c>
      <c r="L85" s="391"/>
      <c r="M85" s="398"/>
      <c r="N85" s="399" t="s">
        <v>296</v>
      </c>
      <c r="O85" s="365" t="s">
        <v>302</v>
      </c>
      <c r="P85" s="365" t="s">
        <v>323</v>
      </c>
      <c r="Q85" s="365"/>
      <c r="R85" s="365" t="s">
        <v>394</v>
      </c>
      <c r="S85" s="365"/>
      <c r="T85" s="365" t="s">
        <v>324</v>
      </c>
      <c r="U85" s="365"/>
      <c r="W85" s="385" t="e">
        <f t="shared" si="13"/>
        <v>#N/A</v>
      </c>
    </row>
    <row r="86" spans="1:23" ht="36" hidden="1">
      <c r="A86" s="365">
        <v>117</v>
      </c>
      <c r="B86" s="365" t="s">
        <v>352</v>
      </c>
      <c r="C86" s="365">
        <v>2</v>
      </c>
      <c r="D86" s="365" t="s">
        <v>356</v>
      </c>
      <c r="E86" s="365" t="s">
        <v>395</v>
      </c>
      <c r="F86" s="365" t="s">
        <v>368</v>
      </c>
      <c r="G86" s="365">
        <v>2</v>
      </c>
      <c r="H86" s="365" t="s">
        <v>321</v>
      </c>
      <c r="I86" s="365" t="s">
        <v>300</v>
      </c>
      <c r="J86" s="365"/>
      <c r="K86" s="365" t="s">
        <v>292</v>
      </c>
      <c r="L86" s="391"/>
      <c r="M86" s="398"/>
      <c r="N86" s="399" t="s">
        <v>296</v>
      </c>
      <c r="O86" s="365" t="s">
        <v>393</v>
      </c>
      <c r="P86" s="365" t="s">
        <v>383</v>
      </c>
      <c r="Q86" s="365" t="s">
        <v>345</v>
      </c>
      <c r="R86" s="365" t="s">
        <v>394</v>
      </c>
      <c r="S86" s="365"/>
      <c r="T86" s="365" t="s">
        <v>397</v>
      </c>
      <c r="U86" s="365"/>
      <c r="W86" s="385" t="e">
        <f t="shared" si="13"/>
        <v>#N/A</v>
      </c>
    </row>
    <row r="87" spans="1:23" ht="36" hidden="1">
      <c r="A87" s="365">
        <v>118</v>
      </c>
      <c r="B87" s="365" t="s">
        <v>352</v>
      </c>
      <c r="C87" s="365">
        <v>2</v>
      </c>
      <c r="D87" s="365" t="s">
        <v>356</v>
      </c>
      <c r="E87" s="365" t="s">
        <v>395</v>
      </c>
      <c r="F87" s="365" t="s">
        <v>368</v>
      </c>
      <c r="G87" s="365">
        <v>8</v>
      </c>
      <c r="H87" s="365" t="s">
        <v>308</v>
      </c>
      <c r="I87" s="365" t="s">
        <v>298</v>
      </c>
      <c r="J87" s="365"/>
      <c r="K87" s="365" t="s">
        <v>292</v>
      </c>
      <c r="L87" s="391"/>
      <c r="M87" s="398"/>
      <c r="N87" s="399" t="s">
        <v>296</v>
      </c>
      <c r="O87" s="365" t="s">
        <v>393</v>
      </c>
      <c r="P87" s="365" t="s">
        <v>309</v>
      </c>
      <c r="Q87" s="365"/>
      <c r="R87" s="365" t="s">
        <v>394</v>
      </c>
      <c r="S87" s="365"/>
      <c r="T87" s="365" t="s">
        <v>346</v>
      </c>
      <c r="U87" s="365"/>
      <c r="W87" s="385" t="e">
        <f t="shared" si="13"/>
        <v>#N/A</v>
      </c>
    </row>
    <row r="88" spans="1:23" ht="36" hidden="1">
      <c r="A88" s="365">
        <v>119</v>
      </c>
      <c r="B88" s="365" t="s">
        <v>352</v>
      </c>
      <c r="C88" s="365">
        <v>2</v>
      </c>
      <c r="D88" s="365" t="s">
        <v>356</v>
      </c>
      <c r="E88" s="365" t="s">
        <v>344</v>
      </c>
      <c r="F88" s="365" t="s">
        <v>368</v>
      </c>
      <c r="G88" s="365">
        <v>3</v>
      </c>
      <c r="H88" s="365" t="s">
        <v>321</v>
      </c>
      <c r="I88" s="365" t="s">
        <v>295</v>
      </c>
      <c r="J88" s="365"/>
      <c r="K88" s="365" t="s">
        <v>292</v>
      </c>
      <c r="L88" s="391"/>
      <c r="M88" s="398"/>
      <c r="N88" s="399"/>
      <c r="O88" s="365" t="s">
        <v>393</v>
      </c>
      <c r="P88" s="365" t="s">
        <v>347</v>
      </c>
      <c r="Q88" s="365" t="s">
        <v>345</v>
      </c>
      <c r="R88" s="365" t="s">
        <v>394</v>
      </c>
      <c r="S88" s="365"/>
      <c r="T88" s="365" t="s">
        <v>299</v>
      </c>
      <c r="U88" s="365"/>
      <c r="W88" s="385" t="e">
        <f t="shared" si="13"/>
        <v>#N/A</v>
      </c>
    </row>
    <row r="89" spans="1:23" ht="36" hidden="1">
      <c r="A89" s="365">
        <v>120</v>
      </c>
      <c r="B89" s="365" t="s">
        <v>352</v>
      </c>
      <c r="C89" s="365">
        <v>2</v>
      </c>
      <c r="D89" s="365" t="s">
        <v>356</v>
      </c>
      <c r="E89" s="365" t="s">
        <v>395</v>
      </c>
      <c r="F89" s="365" t="s">
        <v>368</v>
      </c>
      <c r="G89" s="365">
        <v>5</v>
      </c>
      <c r="H89" s="365" t="s">
        <v>332</v>
      </c>
      <c r="I89" s="365" t="s">
        <v>298</v>
      </c>
      <c r="J89" s="365"/>
      <c r="K89" s="365" t="s">
        <v>292</v>
      </c>
      <c r="L89" s="391"/>
      <c r="M89" s="398"/>
      <c r="N89" s="399" t="s">
        <v>296</v>
      </c>
      <c r="O89" s="365" t="s">
        <v>393</v>
      </c>
      <c r="P89" s="365" t="s">
        <v>390</v>
      </c>
      <c r="Q89" s="365" t="s">
        <v>345</v>
      </c>
      <c r="R89" s="365" t="s">
        <v>394</v>
      </c>
      <c r="S89" s="365"/>
      <c r="T89" s="365" t="s">
        <v>299</v>
      </c>
      <c r="U89" s="365"/>
      <c r="W89" s="385" t="e">
        <f t="shared" si="13"/>
        <v>#N/A</v>
      </c>
    </row>
    <row r="90" spans="1:23" ht="36" hidden="1">
      <c r="A90" s="365">
        <v>121</v>
      </c>
      <c r="B90" s="365" t="s">
        <v>352</v>
      </c>
      <c r="C90" s="365">
        <v>3</v>
      </c>
      <c r="D90" s="365" t="s">
        <v>398</v>
      </c>
      <c r="E90" s="379"/>
      <c r="F90" s="365" t="s">
        <v>305</v>
      </c>
      <c r="G90" s="365">
        <v>1</v>
      </c>
      <c r="H90" s="365" t="s">
        <v>399</v>
      </c>
      <c r="I90" s="365" t="s">
        <v>295</v>
      </c>
      <c r="J90" s="365"/>
      <c r="K90" s="365" t="s">
        <v>292</v>
      </c>
      <c r="L90" s="391"/>
      <c r="M90" s="398"/>
      <c r="N90" s="399" t="s">
        <v>296</v>
      </c>
      <c r="O90" s="365" t="s">
        <v>400</v>
      </c>
      <c r="P90" s="365" t="s">
        <v>401</v>
      </c>
      <c r="Q90" s="365"/>
      <c r="R90" s="365"/>
      <c r="S90" s="365"/>
      <c r="T90" s="365" t="s">
        <v>402</v>
      </c>
      <c r="U90" s="365"/>
      <c r="W90" s="385" t="e">
        <f t="shared" si="13"/>
        <v>#N/A</v>
      </c>
    </row>
    <row r="91" spans="1:23" ht="72" hidden="1">
      <c r="A91" s="365">
        <v>122</v>
      </c>
      <c r="B91" s="365" t="s">
        <v>352</v>
      </c>
      <c r="C91" s="365">
        <v>3</v>
      </c>
      <c r="D91" s="365" t="s">
        <v>398</v>
      </c>
      <c r="E91" s="379"/>
      <c r="F91" s="365" t="s">
        <v>293</v>
      </c>
      <c r="G91" s="365"/>
      <c r="H91" s="365"/>
      <c r="I91" s="365" t="s">
        <v>295</v>
      </c>
      <c r="J91" s="365" t="s">
        <v>306</v>
      </c>
      <c r="K91" s="365" t="s">
        <v>292</v>
      </c>
      <c r="L91" s="391"/>
      <c r="M91" s="398"/>
      <c r="N91" s="399" t="s">
        <v>296</v>
      </c>
      <c r="O91" s="365" t="s">
        <v>403</v>
      </c>
      <c r="P91" s="365" t="s">
        <v>357</v>
      </c>
      <c r="Q91" s="365"/>
      <c r="R91" s="365"/>
      <c r="S91" s="365"/>
      <c r="T91" s="365" t="s">
        <v>334</v>
      </c>
      <c r="U91" s="365"/>
      <c r="W91" s="385" t="e">
        <f t="shared" si="13"/>
        <v>#N/A</v>
      </c>
    </row>
    <row r="92" spans="1:23" ht="48" hidden="1">
      <c r="A92" s="365">
        <v>123</v>
      </c>
      <c r="B92" s="365" t="s">
        <v>352</v>
      </c>
      <c r="C92" s="365">
        <v>4</v>
      </c>
      <c r="D92" s="365" t="s">
        <v>404</v>
      </c>
      <c r="E92" s="379"/>
      <c r="F92" s="365" t="s">
        <v>293</v>
      </c>
      <c r="G92" s="365"/>
      <c r="H92" s="365"/>
      <c r="I92" s="365" t="s">
        <v>295</v>
      </c>
      <c r="J92" s="365" t="s">
        <v>306</v>
      </c>
      <c r="K92" s="365" t="s">
        <v>292</v>
      </c>
      <c r="L92" s="391"/>
      <c r="M92" s="398"/>
      <c r="N92" s="399" t="s">
        <v>296</v>
      </c>
      <c r="O92" s="365" t="s">
        <v>405</v>
      </c>
      <c r="P92" s="365" t="s">
        <v>406</v>
      </c>
      <c r="Q92" s="365"/>
      <c r="R92" s="365"/>
      <c r="S92" s="365"/>
      <c r="T92" s="365" t="s">
        <v>334</v>
      </c>
      <c r="U92" s="365"/>
      <c r="W92" s="385" t="e">
        <f t="shared" si="13"/>
        <v>#N/A</v>
      </c>
    </row>
    <row r="93" spans="1:23" ht="36" hidden="1">
      <c r="A93" s="365">
        <v>124</v>
      </c>
      <c r="B93" s="365" t="s">
        <v>352</v>
      </c>
      <c r="C93" s="365">
        <v>4</v>
      </c>
      <c r="D93" s="365" t="s">
        <v>404</v>
      </c>
      <c r="E93" s="379"/>
      <c r="F93" s="365" t="s">
        <v>305</v>
      </c>
      <c r="G93" s="365">
        <v>2</v>
      </c>
      <c r="H93" s="365" t="s">
        <v>407</v>
      </c>
      <c r="I93" s="365" t="s">
        <v>295</v>
      </c>
      <c r="J93" s="365" t="s">
        <v>306</v>
      </c>
      <c r="K93" s="365" t="s">
        <v>292</v>
      </c>
      <c r="L93" s="391"/>
      <c r="M93" s="398"/>
      <c r="N93" s="399" t="s">
        <v>296</v>
      </c>
      <c r="O93" s="365" t="s">
        <v>408</v>
      </c>
      <c r="P93" s="365" t="s">
        <v>409</v>
      </c>
      <c r="Q93" s="365"/>
      <c r="R93" s="365"/>
      <c r="S93" s="365"/>
      <c r="T93" s="365" t="s">
        <v>402</v>
      </c>
      <c r="U93" s="365"/>
      <c r="W93" s="385" t="e">
        <f t="shared" si="13"/>
        <v>#N/A</v>
      </c>
    </row>
    <row r="94" spans="1:23" ht="48" hidden="1">
      <c r="A94" s="365">
        <v>125</v>
      </c>
      <c r="B94" s="366" t="s">
        <v>352</v>
      </c>
      <c r="C94" s="366">
        <v>4</v>
      </c>
      <c r="D94" s="366" t="s">
        <v>404</v>
      </c>
      <c r="E94" s="366"/>
      <c r="F94" s="366" t="s">
        <v>410</v>
      </c>
      <c r="G94" s="366">
        <v>1</v>
      </c>
      <c r="H94" s="366" t="s">
        <v>411</v>
      </c>
      <c r="I94" s="366" t="s">
        <v>295</v>
      </c>
      <c r="J94" s="366" t="s">
        <v>306</v>
      </c>
      <c r="K94" s="366" t="s">
        <v>292</v>
      </c>
      <c r="L94" s="391"/>
      <c r="M94" s="398"/>
      <c r="N94" s="399" t="s">
        <v>296</v>
      </c>
      <c r="O94" s="366" t="s">
        <v>412</v>
      </c>
      <c r="P94" s="366" t="s">
        <v>413</v>
      </c>
      <c r="Q94" s="366"/>
      <c r="R94" s="366"/>
      <c r="S94" s="366"/>
      <c r="T94" s="366" t="s">
        <v>414</v>
      </c>
      <c r="U94" s="366"/>
      <c r="W94" s="385" t="e">
        <f t="shared" si="13"/>
        <v>#N/A</v>
      </c>
    </row>
    <row r="95" spans="1:23" ht="84" hidden="1">
      <c r="A95" s="365">
        <v>126</v>
      </c>
      <c r="B95" s="365" t="s">
        <v>352</v>
      </c>
      <c r="C95" s="365">
        <v>5</v>
      </c>
      <c r="D95" s="365" t="s">
        <v>415</v>
      </c>
      <c r="E95" s="379"/>
      <c r="F95" s="365" t="s">
        <v>293</v>
      </c>
      <c r="G95" s="365"/>
      <c r="H95" s="365"/>
      <c r="I95" s="365" t="s">
        <v>295</v>
      </c>
      <c r="J95" s="365"/>
      <c r="K95" s="365" t="s">
        <v>292</v>
      </c>
      <c r="L95" s="391"/>
      <c r="M95" s="398"/>
      <c r="N95" s="399" t="s">
        <v>296</v>
      </c>
      <c r="O95" s="365" t="s">
        <v>416</v>
      </c>
      <c r="P95" s="365" t="s">
        <v>417</v>
      </c>
      <c r="Q95" s="365"/>
      <c r="R95" s="365"/>
      <c r="S95" s="365"/>
      <c r="T95" s="365" t="s">
        <v>334</v>
      </c>
      <c r="U95" s="365"/>
      <c r="W95" s="385" t="e">
        <f t="shared" si="13"/>
        <v>#N/A</v>
      </c>
    </row>
    <row r="96" spans="1:23" ht="36" hidden="1">
      <c r="A96" s="365">
        <v>127</v>
      </c>
      <c r="B96" s="365" t="s">
        <v>352</v>
      </c>
      <c r="C96" s="365">
        <v>5</v>
      </c>
      <c r="D96" s="365" t="s">
        <v>415</v>
      </c>
      <c r="E96" s="379"/>
      <c r="F96" s="365" t="s">
        <v>305</v>
      </c>
      <c r="G96" s="365">
        <v>3</v>
      </c>
      <c r="H96" s="365" t="s">
        <v>418</v>
      </c>
      <c r="I96" s="365" t="s">
        <v>419</v>
      </c>
      <c r="J96" s="365" t="s">
        <v>420</v>
      </c>
      <c r="K96" s="365" t="s">
        <v>292</v>
      </c>
      <c r="L96" s="391"/>
      <c r="M96" s="398"/>
      <c r="N96" s="399" t="s">
        <v>296</v>
      </c>
      <c r="O96" s="365" t="s">
        <v>421</v>
      </c>
      <c r="P96" s="365" t="s">
        <v>422</v>
      </c>
      <c r="Q96" s="365"/>
      <c r="R96" s="365"/>
      <c r="S96" s="365"/>
      <c r="T96" s="365" t="s">
        <v>402</v>
      </c>
      <c r="U96" s="365"/>
      <c r="W96" s="385" t="e">
        <f t="shared" si="13"/>
        <v>#N/A</v>
      </c>
    </row>
    <row r="97" spans="1:23" ht="144" hidden="1">
      <c r="A97" s="365">
        <v>128</v>
      </c>
      <c r="B97" s="365" t="s">
        <v>352</v>
      </c>
      <c r="C97" s="365">
        <v>6</v>
      </c>
      <c r="D97" s="365" t="s">
        <v>423</v>
      </c>
      <c r="E97" s="379"/>
      <c r="F97" s="365" t="s">
        <v>293</v>
      </c>
      <c r="G97" s="365"/>
      <c r="H97" s="365"/>
      <c r="I97" s="365" t="s">
        <v>294</v>
      </c>
      <c r="J97" s="365" t="s">
        <v>295</v>
      </c>
      <c r="K97" s="365" t="s">
        <v>292</v>
      </c>
      <c r="L97" s="391"/>
      <c r="M97" s="398"/>
      <c r="N97" s="399" t="s">
        <v>296</v>
      </c>
      <c r="O97" s="365" t="s">
        <v>424</v>
      </c>
      <c r="P97" s="365" t="s">
        <v>425</v>
      </c>
      <c r="Q97" s="365"/>
      <c r="R97" s="365"/>
      <c r="S97" s="365"/>
      <c r="T97" s="365" t="s">
        <v>334</v>
      </c>
      <c r="U97" s="365"/>
      <c r="W97" s="385" t="e">
        <f t="shared" si="13"/>
        <v>#N/A</v>
      </c>
    </row>
    <row r="98" spans="1:23" ht="132" hidden="1">
      <c r="A98" s="365">
        <v>129</v>
      </c>
      <c r="B98" s="365" t="s">
        <v>352</v>
      </c>
      <c r="C98" s="365">
        <v>7</v>
      </c>
      <c r="D98" s="365" t="s">
        <v>426</v>
      </c>
      <c r="E98" s="379"/>
      <c r="F98" s="365" t="s">
        <v>293</v>
      </c>
      <c r="G98" s="365"/>
      <c r="H98" s="365"/>
      <c r="I98" s="365" t="s">
        <v>294</v>
      </c>
      <c r="J98" s="365" t="s">
        <v>295</v>
      </c>
      <c r="K98" s="365" t="s">
        <v>292</v>
      </c>
      <c r="L98" s="391"/>
      <c r="M98" s="398"/>
      <c r="N98" s="399" t="s">
        <v>296</v>
      </c>
      <c r="O98" s="365" t="s">
        <v>427</v>
      </c>
      <c r="P98" s="365" t="s">
        <v>428</v>
      </c>
      <c r="Q98" s="365"/>
      <c r="R98" s="365"/>
      <c r="S98" s="365"/>
      <c r="T98" s="365" t="s">
        <v>334</v>
      </c>
      <c r="U98" s="365"/>
      <c r="W98" s="385" t="e">
        <f t="shared" si="13"/>
        <v>#N/A</v>
      </c>
    </row>
    <row r="99" spans="1:23" ht="36" hidden="1">
      <c r="A99" s="365">
        <v>130</v>
      </c>
      <c r="B99" s="365" t="s">
        <v>352</v>
      </c>
      <c r="C99" s="365">
        <v>6</v>
      </c>
      <c r="D99" s="365" t="s">
        <v>426</v>
      </c>
      <c r="E99" s="379"/>
      <c r="F99" s="365" t="s">
        <v>305</v>
      </c>
      <c r="G99" s="365">
        <v>4</v>
      </c>
      <c r="H99" s="365" t="s">
        <v>429</v>
      </c>
      <c r="I99" s="365" t="s">
        <v>294</v>
      </c>
      <c r="J99" s="365" t="s">
        <v>420</v>
      </c>
      <c r="K99" s="365" t="s">
        <v>292</v>
      </c>
      <c r="L99" s="391"/>
      <c r="M99" s="398"/>
      <c r="N99" s="399" t="s">
        <v>296</v>
      </c>
      <c r="O99" s="365" t="s">
        <v>422</v>
      </c>
      <c r="P99" s="365" t="s">
        <v>430</v>
      </c>
      <c r="Q99" s="365"/>
      <c r="R99" s="365"/>
      <c r="S99" s="365"/>
      <c r="T99" s="365" t="s">
        <v>402</v>
      </c>
      <c r="U99" s="365"/>
      <c r="W99" s="385" t="e">
        <f t="shared" si="13"/>
        <v>#N/A</v>
      </c>
    </row>
    <row r="100" spans="1:23" ht="48" hidden="1">
      <c r="A100" s="365">
        <v>131</v>
      </c>
      <c r="B100" s="365" t="s">
        <v>352</v>
      </c>
      <c r="C100" s="365">
        <v>8</v>
      </c>
      <c r="D100" s="365" t="s">
        <v>431</v>
      </c>
      <c r="E100" s="379"/>
      <c r="F100" s="365" t="s">
        <v>293</v>
      </c>
      <c r="G100" s="365"/>
      <c r="H100" s="365"/>
      <c r="I100" s="365" t="s">
        <v>294</v>
      </c>
      <c r="J100" s="365"/>
      <c r="K100" s="365" t="s">
        <v>292</v>
      </c>
      <c r="L100" s="391"/>
      <c r="M100" s="398"/>
      <c r="N100" s="399" t="s">
        <v>296</v>
      </c>
      <c r="O100" s="365" t="s">
        <v>432</v>
      </c>
      <c r="P100" s="365" t="s">
        <v>433</v>
      </c>
      <c r="Q100" s="365"/>
      <c r="R100" s="365"/>
      <c r="S100" s="365"/>
      <c r="T100" s="365" t="s">
        <v>334</v>
      </c>
      <c r="U100" s="365"/>
      <c r="W100" s="385" t="e">
        <f t="shared" si="13"/>
        <v>#N/A</v>
      </c>
    </row>
    <row r="101" spans="1:23" ht="48" hidden="1">
      <c r="A101" s="365">
        <v>132</v>
      </c>
      <c r="B101" s="365" t="s">
        <v>352</v>
      </c>
      <c r="C101" s="365">
        <v>9</v>
      </c>
      <c r="D101" s="365" t="s">
        <v>434</v>
      </c>
      <c r="E101" s="379"/>
      <c r="F101" s="365" t="s">
        <v>293</v>
      </c>
      <c r="G101" s="365"/>
      <c r="H101" s="365"/>
      <c r="I101" s="365" t="s">
        <v>295</v>
      </c>
      <c r="J101" s="365" t="s">
        <v>350</v>
      </c>
      <c r="K101" s="365" t="s">
        <v>292</v>
      </c>
      <c r="L101" s="391"/>
      <c r="M101" s="398"/>
      <c r="N101" s="399" t="s">
        <v>296</v>
      </c>
      <c r="O101" s="365" t="s">
        <v>435</v>
      </c>
      <c r="P101" s="365" t="s">
        <v>436</v>
      </c>
      <c r="Q101" s="365"/>
      <c r="R101" s="365"/>
      <c r="S101" s="365"/>
      <c r="T101" s="365" t="s">
        <v>334</v>
      </c>
      <c r="U101" s="365"/>
      <c r="W101" s="385" t="e">
        <f t="shared" si="13"/>
        <v>#N/A</v>
      </c>
    </row>
    <row r="102" spans="1:23" ht="96" hidden="1">
      <c r="A102" s="365">
        <v>133</v>
      </c>
      <c r="B102" s="365" t="s">
        <v>352</v>
      </c>
      <c r="C102" s="365">
        <v>10</v>
      </c>
      <c r="D102" s="365" t="s">
        <v>437</v>
      </c>
      <c r="E102" s="379"/>
      <c r="F102" s="365" t="s">
        <v>293</v>
      </c>
      <c r="G102" s="365"/>
      <c r="H102" s="365"/>
      <c r="I102" s="365" t="s">
        <v>294</v>
      </c>
      <c r="J102" s="365" t="s">
        <v>438</v>
      </c>
      <c r="K102" s="365" t="s">
        <v>292</v>
      </c>
      <c r="L102" s="391"/>
      <c r="M102" s="398"/>
      <c r="N102" s="399" t="s">
        <v>296</v>
      </c>
      <c r="O102" s="365" t="s">
        <v>439</v>
      </c>
      <c r="P102" s="365" t="s">
        <v>440</v>
      </c>
      <c r="Q102" s="365"/>
      <c r="R102" s="365"/>
      <c r="S102" s="365"/>
      <c r="T102" s="365" t="s">
        <v>334</v>
      </c>
      <c r="U102" s="365"/>
      <c r="W102" s="385" t="e">
        <f t="shared" si="13"/>
        <v>#N/A</v>
      </c>
    </row>
    <row r="103" spans="1:23" ht="144" hidden="1">
      <c r="A103" s="365">
        <v>134</v>
      </c>
      <c r="B103" s="365" t="s">
        <v>352</v>
      </c>
      <c r="C103" s="365">
        <v>11</v>
      </c>
      <c r="D103" s="365" t="s">
        <v>441</v>
      </c>
      <c r="E103" s="379"/>
      <c r="F103" s="365" t="s">
        <v>293</v>
      </c>
      <c r="G103" s="365"/>
      <c r="H103" s="365"/>
      <c r="I103" s="365" t="s">
        <v>294</v>
      </c>
      <c r="J103" s="365" t="s">
        <v>442</v>
      </c>
      <c r="K103" s="365" t="s">
        <v>292</v>
      </c>
      <c r="L103" s="391"/>
      <c r="M103" s="398"/>
      <c r="N103" s="399" t="s">
        <v>296</v>
      </c>
      <c r="O103" s="365" t="s">
        <v>443</v>
      </c>
      <c r="P103" s="365" t="s">
        <v>444</v>
      </c>
      <c r="Q103" s="365"/>
      <c r="R103" s="365"/>
      <c r="S103" s="365"/>
      <c r="T103" s="365" t="s">
        <v>334</v>
      </c>
      <c r="U103" s="365"/>
      <c r="W103" s="385" t="e">
        <f t="shared" si="13"/>
        <v>#N/A</v>
      </c>
    </row>
    <row r="104" spans="1:23" ht="84" hidden="1">
      <c r="A104" s="365">
        <v>135</v>
      </c>
      <c r="B104" s="365" t="s">
        <v>352</v>
      </c>
      <c r="C104" s="365">
        <v>12</v>
      </c>
      <c r="D104" s="365" t="s">
        <v>445</v>
      </c>
      <c r="E104" s="379"/>
      <c r="F104" s="365" t="s">
        <v>293</v>
      </c>
      <c r="G104" s="365"/>
      <c r="H104" s="365"/>
      <c r="I104" s="365" t="s">
        <v>294</v>
      </c>
      <c r="J104" s="365"/>
      <c r="K104" s="365" t="s">
        <v>292</v>
      </c>
      <c r="L104" s="391"/>
      <c r="M104" s="398"/>
      <c r="N104" s="399" t="s">
        <v>296</v>
      </c>
      <c r="O104" s="365" t="s">
        <v>446</v>
      </c>
      <c r="P104" s="365" t="s">
        <v>436</v>
      </c>
      <c r="Q104" s="365"/>
      <c r="R104" s="365"/>
      <c r="S104" s="365"/>
      <c r="T104" s="365" t="s">
        <v>334</v>
      </c>
      <c r="U104" s="365"/>
      <c r="W104" s="385" t="e">
        <f t="shared" si="13"/>
        <v>#N/A</v>
      </c>
    </row>
    <row r="105" spans="1:23" ht="48" hidden="1">
      <c r="A105" s="365">
        <v>136</v>
      </c>
      <c r="B105" s="365" t="s">
        <v>352</v>
      </c>
      <c r="C105" s="365">
        <v>13</v>
      </c>
      <c r="D105" s="365" t="s">
        <v>447</v>
      </c>
      <c r="E105" s="379"/>
      <c r="F105" s="365" t="s">
        <v>293</v>
      </c>
      <c r="G105" s="365"/>
      <c r="H105" s="365"/>
      <c r="I105" s="365" t="s">
        <v>295</v>
      </c>
      <c r="J105" s="365"/>
      <c r="K105" s="365" t="s">
        <v>292</v>
      </c>
      <c r="L105" s="391"/>
      <c r="M105" s="398"/>
      <c r="N105" s="399" t="s">
        <v>296</v>
      </c>
      <c r="O105" s="365" t="s">
        <v>331</v>
      </c>
      <c r="P105" s="365" t="s">
        <v>448</v>
      </c>
      <c r="Q105" s="365"/>
      <c r="R105" s="365"/>
      <c r="S105" s="365"/>
      <c r="T105" s="365" t="s">
        <v>334</v>
      </c>
      <c r="U105" s="365"/>
      <c r="W105" s="385" t="e">
        <f t="shared" si="13"/>
        <v>#N/A</v>
      </c>
    </row>
    <row r="106" spans="1:23" ht="36" hidden="1">
      <c r="A106" s="365">
        <v>137</v>
      </c>
      <c r="B106" s="365" t="s">
        <v>352</v>
      </c>
      <c r="C106" s="365">
        <v>10</v>
      </c>
      <c r="D106" s="365" t="s">
        <v>447</v>
      </c>
      <c r="E106" s="379"/>
      <c r="F106" s="365" t="s">
        <v>336</v>
      </c>
      <c r="G106" s="365">
        <v>9.1</v>
      </c>
      <c r="H106" s="365" t="s">
        <v>449</v>
      </c>
      <c r="I106" s="365" t="s">
        <v>329</v>
      </c>
      <c r="J106" s="365" t="s">
        <v>295</v>
      </c>
      <c r="K106" s="365" t="s">
        <v>292</v>
      </c>
      <c r="L106" s="391"/>
      <c r="M106" s="398"/>
      <c r="N106" s="399" t="s">
        <v>296</v>
      </c>
      <c r="O106" s="365" t="s">
        <v>450</v>
      </c>
      <c r="P106" s="365" t="s">
        <v>451</v>
      </c>
      <c r="Q106" s="365" t="s">
        <v>452</v>
      </c>
      <c r="R106" s="365"/>
      <c r="S106" s="365"/>
      <c r="T106" s="365" t="s">
        <v>338</v>
      </c>
      <c r="U106" s="365"/>
      <c r="W106" s="385" t="e">
        <f t="shared" si="13"/>
        <v>#N/A</v>
      </c>
    </row>
    <row r="107" spans="1:23" ht="72" hidden="1">
      <c r="A107" s="365">
        <v>138</v>
      </c>
      <c r="B107" s="365" t="s">
        <v>352</v>
      </c>
      <c r="C107" s="365">
        <v>10</v>
      </c>
      <c r="D107" s="365" t="s">
        <v>447</v>
      </c>
      <c r="E107" s="379"/>
      <c r="F107" s="365" t="s">
        <v>336</v>
      </c>
      <c r="G107" s="365">
        <v>9.1999999999999993</v>
      </c>
      <c r="H107" s="365" t="s">
        <v>453</v>
      </c>
      <c r="I107" s="365" t="s">
        <v>295</v>
      </c>
      <c r="J107" s="365" t="s">
        <v>329</v>
      </c>
      <c r="K107" s="365" t="s">
        <v>292</v>
      </c>
      <c r="L107" s="391"/>
      <c r="M107" s="398"/>
      <c r="N107" s="399" t="s">
        <v>296</v>
      </c>
      <c r="O107" s="365" t="s">
        <v>454</v>
      </c>
      <c r="P107" s="365" t="s">
        <v>455</v>
      </c>
      <c r="Q107" s="365" t="s">
        <v>452</v>
      </c>
      <c r="R107" s="365"/>
      <c r="S107" s="365"/>
      <c r="T107" s="365" t="s">
        <v>338</v>
      </c>
      <c r="U107" s="365"/>
      <c r="W107" s="385" t="e">
        <f t="shared" si="13"/>
        <v>#N/A</v>
      </c>
    </row>
    <row r="108" spans="1:23" ht="84" hidden="1">
      <c r="A108" s="365">
        <v>139</v>
      </c>
      <c r="B108" s="365" t="s">
        <v>352</v>
      </c>
      <c r="C108" s="365">
        <v>10</v>
      </c>
      <c r="D108" s="365" t="s">
        <v>447</v>
      </c>
      <c r="E108" s="379"/>
      <c r="F108" s="365" t="s">
        <v>336</v>
      </c>
      <c r="G108" s="365">
        <v>9.4</v>
      </c>
      <c r="H108" s="365" t="s">
        <v>456</v>
      </c>
      <c r="I108" s="365" t="s">
        <v>295</v>
      </c>
      <c r="J108" s="365" t="s">
        <v>329</v>
      </c>
      <c r="K108" s="365" t="s">
        <v>292</v>
      </c>
      <c r="L108" s="391"/>
      <c r="M108" s="398"/>
      <c r="N108" s="399" t="s">
        <v>296</v>
      </c>
      <c r="O108" s="365" t="s">
        <v>457</v>
      </c>
      <c r="P108" s="365" t="s">
        <v>458</v>
      </c>
      <c r="Q108" s="365" t="s">
        <v>452</v>
      </c>
      <c r="R108" s="365"/>
      <c r="S108" s="365"/>
      <c r="T108" s="365" t="s">
        <v>338</v>
      </c>
      <c r="U108" s="365"/>
      <c r="W108" s="385" t="e">
        <f t="shared" si="13"/>
        <v>#N/A</v>
      </c>
    </row>
    <row r="109" spans="1:23" ht="36" hidden="1">
      <c r="A109" s="365">
        <v>140</v>
      </c>
      <c r="B109" s="365" t="s">
        <v>352</v>
      </c>
      <c r="C109" s="365">
        <v>10</v>
      </c>
      <c r="D109" s="365" t="s">
        <v>447</v>
      </c>
      <c r="E109" s="379"/>
      <c r="F109" s="365" t="s">
        <v>336</v>
      </c>
      <c r="G109" s="365">
        <v>9.6</v>
      </c>
      <c r="H109" s="365" t="s">
        <v>459</v>
      </c>
      <c r="I109" s="365" t="s">
        <v>295</v>
      </c>
      <c r="J109" s="365" t="s">
        <v>329</v>
      </c>
      <c r="K109" s="365" t="s">
        <v>292</v>
      </c>
      <c r="L109" s="391"/>
      <c r="M109" s="398"/>
      <c r="N109" s="399" t="s">
        <v>296</v>
      </c>
      <c r="O109" s="365" t="s">
        <v>454</v>
      </c>
      <c r="P109" s="365" t="s">
        <v>460</v>
      </c>
      <c r="Q109" s="365" t="s">
        <v>452</v>
      </c>
      <c r="R109" s="365"/>
      <c r="S109" s="365"/>
      <c r="T109" s="365" t="s">
        <v>338</v>
      </c>
      <c r="U109" s="365"/>
      <c r="W109" s="385" t="e">
        <f t="shared" si="13"/>
        <v>#N/A</v>
      </c>
    </row>
    <row r="110" spans="1:23" hidden="1">
      <c r="A110" s="397" t="s">
        <v>133</v>
      </c>
      <c r="B110" s="397"/>
      <c r="C110" s="397"/>
      <c r="D110" s="397"/>
      <c r="E110" s="397"/>
      <c r="F110" s="397"/>
      <c r="G110" s="397"/>
      <c r="H110" s="397"/>
      <c r="I110" s="397"/>
      <c r="J110" s="397"/>
      <c r="K110" s="397"/>
      <c r="L110" s="397"/>
      <c r="M110" s="397"/>
      <c r="N110" s="397"/>
      <c r="O110" s="397"/>
      <c r="P110" s="397"/>
      <c r="Q110" s="397"/>
      <c r="R110" s="397"/>
      <c r="S110" s="397"/>
      <c r="T110" s="397"/>
      <c r="U110" s="397"/>
      <c r="W110" s="385" t="e">
        <f t="shared" si="13"/>
        <v>#N/A</v>
      </c>
    </row>
    <row r="111" spans="1:23" ht="24" hidden="1">
      <c r="A111" s="365">
        <v>141</v>
      </c>
      <c r="B111" s="365" t="s">
        <v>133</v>
      </c>
      <c r="C111" s="365">
        <v>1</v>
      </c>
      <c r="D111" s="365" t="s">
        <v>461</v>
      </c>
      <c r="E111" s="379"/>
      <c r="F111" s="365" t="s">
        <v>293</v>
      </c>
      <c r="G111" s="365"/>
      <c r="H111" s="365"/>
      <c r="I111" s="365" t="s">
        <v>295</v>
      </c>
      <c r="J111" s="365" t="s">
        <v>294</v>
      </c>
      <c r="K111" s="365" t="s">
        <v>292</v>
      </c>
      <c r="L111" s="391"/>
      <c r="M111" s="398"/>
      <c r="N111" s="399" t="s">
        <v>296</v>
      </c>
      <c r="O111" s="365" t="s">
        <v>462</v>
      </c>
      <c r="P111" s="365" t="s">
        <v>463</v>
      </c>
      <c r="Q111" s="365"/>
      <c r="R111" s="365"/>
      <c r="S111" s="365"/>
      <c r="T111" s="365" t="s">
        <v>334</v>
      </c>
      <c r="U111" s="365"/>
      <c r="W111" s="385" t="e">
        <f t="shared" si="13"/>
        <v>#N/A</v>
      </c>
    </row>
    <row r="112" spans="1:23" ht="72" hidden="1">
      <c r="A112" s="365">
        <v>142</v>
      </c>
      <c r="B112" s="365" t="s">
        <v>133</v>
      </c>
      <c r="C112" s="365">
        <v>2</v>
      </c>
      <c r="D112" s="365" t="s">
        <v>464</v>
      </c>
      <c r="E112" s="379"/>
      <c r="F112" s="365" t="s">
        <v>293</v>
      </c>
      <c r="G112" s="365"/>
      <c r="H112" s="365"/>
      <c r="I112" s="365" t="s">
        <v>295</v>
      </c>
      <c r="J112" s="365" t="s">
        <v>306</v>
      </c>
      <c r="K112" s="365" t="s">
        <v>292</v>
      </c>
      <c r="L112" s="391"/>
      <c r="M112" s="398"/>
      <c r="N112" s="399" t="s">
        <v>296</v>
      </c>
      <c r="O112" s="365" t="s">
        <v>462</v>
      </c>
      <c r="P112" s="365" t="s">
        <v>465</v>
      </c>
      <c r="Q112" s="365"/>
      <c r="R112" s="365"/>
      <c r="S112" s="365"/>
      <c r="T112" s="365" t="s">
        <v>334</v>
      </c>
      <c r="U112" s="365"/>
      <c r="W112" s="385" t="e">
        <f t="shared" si="13"/>
        <v>#N/A</v>
      </c>
    </row>
    <row r="113" spans="1:23" ht="24" hidden="1">
      <c r="A113" s="365">
        <v>143</v>
      </c>
      <c r="B113" s="365" t="s">
        <v>133</v>
      </c>
      <c r="C113" s="365">
        <v>2</v>
      </c>
      <c r="D113" s="365" t="s">
        <v>464</v>
      </c>
      <c r="E113" s="379"/>
      <c r="F113" s="365" t="s">
        <v>307</v>
      </c>
      <c r="G113" s="365">
        <v>1</v>
      </c>
      <c r="H113" s="380" t="s">
        <v>373</v>
      </c>
      <c r="I113" s="365" t="s">
        <v>295</v>
      </c>
      <c r="J113" s="365" t="s">
        <v>306</v>
      </c>
      <c r="K113" s="365" t="s">
        <v>292</v>
      </c>
      <c r="L113" s="391"/>
      <c r="M113" s="398"/>
      <c r="N113" s="399" t="s">
        <v>296</v>
      </c>
      <c r="O113" s="365" t="s">
        <v>466</v>
      </c>
      <c r="P113" s="365" t="s">
        <v>375</v>
      </c>
      <c r="Q113" s="365"/>
      <c r="R113" s="365"/>
      <c r="S113" s="365"/>
      <c r="T113" s="365" t="s">
        <v>313</v>
      </c>
      <c r="U113" s="365"/>
      <c r="W113" s="385" t="e">
        <f t="shared" si="13"/>
        <v>#N/A</v>
      </c>
    </row>
    <row r="114" spans="1:23" ht="36" hidden="1">
      <c r="A114" s="365">
        <v>144</v>
      </c>
      <c r="B114" s="365" t="s">
        <v>133</v>
      </c>
      <c r="C114" s="365">
        <v>3</v>
      </c>
      <c r="D114" s="365" t="s">
        <v>464</v>
      </c>
      <c r="E114" s="365" t="s">
        <v>378</v>
      </c>
      <c r="F114" s="365" t="s">
        <v>297</v>
      </c>
      <c r="G114" s="365">
        <v>1</v>
      </c>
      <c r="H114" s="365" t="s">
        <v>321</v>
      </c>
      <c r="I114" s="365" t="s">
        <v>295</v>
      </c>
      <c r="J114" s="365"/>
      <c r="K114" s="365" t="s">
        <v>292</v>
      </c>
      <c r="L114" s="391"/>
      <c r="M114" s="398"/>
      <c r="N114" s="399" t="s">
        <v>296</v>
      </c>
      <c r="O114" s="365" t="s">
        <v>467</v>
      </c>
      <c r="P114" s="365" t="s">
        <v>366</v>
      </c>
      <c r="Q114" s="365" t="s">
        <v>345</v>
      </c>
      <c r="R114" s="365"/>
      <c r="S114" s="365"/>
      <c r="T114" s="365" t="s">
        <v>299</v>
      </c>
      <c r="U114" s="365"/>
      <c r="W114" s="385" t="e">
        <f t="shared" si="13"/>
        <v>#N/A</v>
      </c>
    </row>
    <row r="115" spans="1:23" ht="36" hidden="1">
      <c r="A115" s="365">
        <v>145</v>
      </c>
      <c r="B115" s="365" t="s">
        <v>133</v>
      </c>
      <c r="C115" s="365">
        <v>2</v>
      </c>
      <c r="D115" s="365" t="s">
        <v>464</v>
      </c>
      <c r="E115" s="365"/>
      <c r="F115" s="365" t="s">
        <v>303</v>
      </c>
      <c r="G115" s="365">
        <v>1</v>
      </c>
      <c r="H115" s="365" t="s">
        <v>322</v>
      </c>
      <c r="I115" s="365" t="s">
        <v>300</v>
      </c>
      <c r="J115" s="365"/>
      <c r="K115" s="365" t="s">
        <v>292</v>
      </c>
      <c r="L115" s="391"/>
      <c r="M115" s="398"/>
      <c r="N115" s="399" t="s">
        <v>296</v>
      </c>
      <c r="O115" s="365" t="s">
        <v>468</v>
      </c>
      <c r="P115" s="365" t="s">
        <v>469</v>
      </c>
      <c r="Q115" s="365"/>
      <c r="R115" s="365"/>
      <c r="S115" s="365"/>
      <c r="T115" s="365" t="s">
        <v>324</v>
      </c>
      <c r="U115" s="365"/>
      <c r="W115" s="385" t="e">
        <f t="shared" si="13"/>
        <v>#N/A</v>
      </c>
    </row>
    <row r="116" spans="1:23" ht="48" hidden="1">
      <c r="A116" s="365">
        <v>146</v>
      </c>
      <c r="B116" s="365" t="s">
        <v>133</v>
      </c>
      <c r="C116" s="365">
        <v>2</v>
      </c>
      <c r="D116" s="365" t="s">
        <v>464</v>
      </c>
      <c r="E116" s="365"/>
      <c r="F116" s="365" t="s">
        <v>303</v>
      </c>
      <c r="G116" s="365">
        <v>2</v>
      </c>
      <c r="H116" s="365" t="s">
        <v>325</v>
      </c>
      <c r="I116" s="365" t="s">
        <v>300</v>
      </c>
      <c r="J116" s="365" t="s">
        <v>295</v>
      </c>
      <c r="K116" s="365" t="s">
        <v>292</v>
      </c>
      <c r="L116" s="391"/>
      <c r="M116" s="398"/>
      <c r="N116" s="399" t="s">
        <v>296</v>
      </c>
      <c r="O116" s="365" t="s">
        <v>469</v>
      </c>
      <c r="P116" s="365" t="s">
        <v>470</v>
      </c>
      <c r="Q116" s="365"/>
      <c r="R116" s="365"/>
      <c r="S116" s="365"/>
      <c r="T116" s="365" t="s">
        <v>324</v>
      </c>
      <c r="U116" s="365"/>
      <c r="W116" s="385" t="e">
        <f t="shared" si="13"/>
        <v>#N/A</v>
      </c>
    </row>
    <row r="117" spans="1:23" ht="48" hidden="1">
      <c r="A117" s="365">
        <v>147</v>
      </c>
      <c r="B117" s="365" t="s">
        <v>133</v>
      </c>
      <c r="C117" s="365">
        <v>2</v>
      </c>
      <c r="D117" s="365" t="s">
        <v>464</v>
      </c>
      <c r="E117" s="365"/>
      <c r="F117" s="365" t="s">
        <v>303</v>
      </c>
      <c r="G117" s="365">
        <v>3</v>
      </c>
      <c r="H117" s="365" t="s">
        <v>327</v>
      </c>
      <c r="I117" s="365" t="s">
        <v>295</v>
      </c>
      <c r="J117" s="365" t="s">
        <v>300</v>
      </c>
      <c r="K117" s="365" t="s">
        <v>292</v>
      </c>
      <c r="L117" s="391"/>
      <c r="M117" s="398"/>
      <c r="N117" s="399" t="s">
        <v>296</v>
      </c>
      <c r="O117" s="365" t="s">
        <v>470</v>
      </c>
      <c r="P117" s="365" t="s">
        <v>470</v>
      </c>
      <c r="Q117" s="365"/>
      <c r="R117" s="365"/>
      <c r="S117" s="365"/>
      <c r="T117" s="365" t="s">
        <v>324</v>
      </c>
      <c r="U117" s="365"/>
      <c r="W117" s="385" t="e">
        <f t="shared" si="13"/>
        <v>#N/A</v>
      </c>
    </row>
    <row r="118" spans="1:23" ht="36" hidden="1">
      <c r="A118" s="365">
        <v>148</v>
      </c>
      <c r="B118" s="365" t="s">
        <v>133</v>
      </c>
      <c r="C118" s="365">
        <v>2</v>
      </c>
      <c r="D118" s="365" t="s">
        <v>464</v>
      </c>
      <c r="E118" s="365"/>
      <c r="F118" s="365" t="s">
        <v>303</v>
      </c>
      <c r="G118" s="365">
        <v>4</v>
      </c>
      <c r="H118" s="365" t="s">
        <v>328</v>
      </c>
      <c r="I118" s="365" t="s">
        <v>300</v>
      </c>
      <c r="J118" s="365" t="s">
        <v>295</v>
      </c>
      <c r="K118" s="365" t="s">
        <v>292</v>
      </c>
      <c r="L118" s="391"/>
      <c r="M118" s="398"/>
      <c r="N118" s="399" t="s">
        <v>296</v>
      </c>
      <c r="O118" s="365" t="s">
        <v>471</v>
      </c>
      <c r="P118" s="365" t="s">
        <v>471</v>
      </c>
      <c r="Q118" s="365"/>
      <c r="R118" s="365"/>
      <c r="S118" s="365"/>
      <c r="T118" s="365" t="s">
        <v>324</v>
      </c>
      <c r="U118" s="365"/>
      <c r="W118" s="385" t="e">
        <f t="shared" si="13"/>
        <v>#N/A</v>
      </c>
    </row>
    <row r="119" spans="1:23" ht="36" hidden="1">
      <c r="A119" s="365">
        <v>149</v>
      </c>
      <c r="B119" s="365" t="s">
        <v>133</v>
      </c>
      <c r="C119" s="365">
        <v>2</v>
      </c>
      <c r="D119" s="365" t="s">
        <v>464</v>
      </c>
      <c r="E119" s="365" t="s">
        <v>395</v>
      </c>
      <c r="F119" s="365" t="s">
        <v>297</v>
      </c>
      <c r="G119" s="365">
        <v>2</v>
      </c>
      <c r="H119" s="365" t="s">
        <v>321</v>
      </c>
      <c r="I119" s="365" t="s">
        <v>300</v>
      </c>
      <c r="J119" s="365"/>
      <c r="K119" s="365" t="s">
        <v>292</v>
      </c>
      <c r="L119" s="391"/>
      <c r="M119" s="398"/>
      <c r="N119" s="399" t="s">
        <v>296</v>
      </c>
      <c r="O119" s="365" t="s">
        <v>467</v>
      </c>
      <c r="P119" s="365" t="s">
        <v>383</v>
      </c>
      <c r="Q119" s="365" t="s">
        <v>345</v>
      </c>
      <c r="R119" s="365"/>
      <c r="S119" s="365"/>
      <c r="T119" s="365" t="s">
        <v>397</v>
      </c>
      <c r="U119" s="365"/>
      <c r="W119" s="385" t="e">
        <f t="shared" si="13"/>
        <v>#N/A</v>
      </c>
    </row>
    <row r="120" spans="1:23" ht="36" hidden="1">
      <c r="A120" s="365">
        <v>150</v>
      </c>
      <c r="B120" s="365" t="s">
        <v>133</v>
      </c>
      <c r="C120" s="365">
        <v>2</v>
      </c>
      <c r="D120" s="365" t="s">
        <v>464</v>
      </c>
      <c r="E120" s="365" t="s">
        <v>395</v>
      </c>
      <c r="F120" s="365" t="s">
        <v>297</v>
      </c>
      <c r="G120" s="365">
        <v>8</v>
      </c>
      <c r="H120" s="365" t="s">
        <v>308</v>
      </c>
      <c r="I120" s="365" t="s">
        <v>298</v>
      </c>
      <c r="J120" s="365"/>
      <c r="K120" s="365" t="s">
        <v>292</v>
      </c>
      <c r="L120" s="391"/>
      <c r="M120" s="398"/>
      <c r="N120" s="399" t="s">
        <v>296</v>
      </c>
      <c r="O120" s="365" t="s">
        <v>467</v>
      </c>
      <c r="P120" s="365" t="s">
        <v>309</v>
      </c>
      <c r="Q120" s="365"/>
      <c r="R120" s="365"/>
      <c r="S120" s="365"/>
      <c r="T120" s="365" t="s">
        <v>346</v>
      </c>
      <c r="U120" s="365"/>
      <c r="W120" s="385" t="e">
        <f t="shared" si="13"/>
        <v>#N/A</v>
      </c>
    </row>
    <row r="121" spans="1:23" ht="36" hidden="1">
      <c r="A121" s="365">
        <v>151</v>
      </c>
      <c r="B121" s="365" t="s">
        <v>133</v>
      </c>
      <c r="C121" s="365">
        <v>2</v>
      </c>
      <c r="D121" s="365" t="s">
        <v>464</v>
      </c>
      <c r="E121" s="365" t="s">
        <v>344</v>
      </c>
      <c r="F121" s="365" t="s">
        <v>297</v>
      </c>
      <c r="G121" s="365">
        <v>3</v>
      </c>
      <c r="H121" s="365" t="s">
        <v>321</v>
      </c>
      <c r="I121" s="365" t="s">
        <v>295</v>
      </c>
      <c r="J121" s="365"/>
      <c r="K121" s="365" t="s">
        <v>292</v>
      </c>
      <c r="L121" s="391"/>
      <c r="M121" s="398"/>
      <c r="N121" s="399"/>
      <c r="O121" s="365" t="s">
        <v>393</v>
      </c>
      <c r="P121" s="365" t="s">
        <v>347</v>
      </c>
      <c r="Q121" s="365" t="s">
        <v>345</v>
      </c>
      <c r="R121" s="365"/>
      <c r="S121" s="365"/>
      <c r="T121" s="365" t="s">
        <v>299</v>
      </c>
      <c r="U121" s="365"/>
      <c r="W121" s="385" t="e">
        <f t="shared" si="13"/>
        <v>#N/A</v>
      </c>
    </row>
    <row r="122" spans="1:23" ht="60" hidden="1">
      <c r="A122" s="365">
        <v>152</v>
      </c>
      <c r="B122" s="365" t="s">
        <v>133</v>
      </c>
      <c r="C122" s="365">
        <v>3</v>
      </c>
      <c r="D122" s="365" t="s">
        <v>472</v>
      </c>
      <c r="E122" s="379"/>
      <c r="F122" s="365" t="s">
        <v>297</v>
      </c>
      <c r="G122" s="365"/>
      <c r="H122" s="365"/>
      <c r="I122" s="365" t="s">
        <v>298</v>
      </c>
      <c r="J122" s="365" t="s">
        <v>473</v>
      </c>
      <c r="K122" s="365" t="s">
        <v>292</v>
      </c>
      <c r="L122" s="391"/>
      <c r="M122" s="398"/>
      <c r="N122" s="399" t="s">
        <v>296</v>
      </c>
      <c r="O122" s="365" t="s">
        <v>474</v>
      </c>
      <c r="P122" s="365" t="s">
        <v>475</v>
      </c>
      <c r="Q122" s="365"/>
      <c r="R122" s="365"/>
      <c r="S122" s="365"/>
      <c r="T122" s="365" t="s">
        <v>343</v>
      </c>
      <c r="U122" s="365"/>
      <c r="W122" s="385" t="e">
        <f t="shared" si="13"/>
        <v>#N/A</v>
      </c>
    </row>
    <row r="123" spans="1:23" ht="36" hidden="1">
      <c r="A123" s="365">
        <v>153</v>
      </c>
      <c r="B123" s="365" t="s">
        <v>133</v>
      </c>
      <c r="C123" s="365">
        <v>4</v>
      </c>
      <c r="D123" s="365" t="s">
        <v>472</v>
      </c>
      <c r="E123" s="365" t="s">
        <v>395</v>
      </c>
      <c r="F123" s="365" t="s">
        <v>297</v>
      </c>
      <c r="G123" s="365">
        <v>5</v>
      </c>
      <c r="H123" s="365" t="s">
        <v>332</v>
      </c>
      <c r="I123" s="365" t="s">
        <v>298</v>
      </c>
      <c r="J123" s="365"/>
      <c r="K123" s="365" t="s">
        <v>292</v>
      </c>
      <c r="L123" s="391"/>
      <c r="M123" s="398"/>
      <c r="N123" s="399" t="s">
        <v>296</v>
      </c>
      <c r="O123" s="365" t="s">
        <v>467</v>
      </c>
      <c r="P123" s="365" t="s">
        <v>390</v>
      </c>
      <c r="Q123" s="365" t="s">
        <v>345</v>
      </c>
      <c r="R123" s="365"/>
      <c r="S123" s="365"/>
      <c r="T123" s="365" t="s">
        <v>299</v>
      </c>
      <c r="U123" s="365"/>
      <c r="W123" s="385" t="e">
        <f t="shared" si="13"/>
        <v>#N/A</v>
      </c>
    </row>
  </sheetData>
  <mergeCells count="53">
    <mergeCell ref="D5:G5"/>
    <mergeCell ref="D6:G6"/>
    <mergeCell ref="D7:G7"/>
    <mergeCell ref="O6:P6"/>
    <mergeCell ref="O7:P7"/>
    <mergeCell ref="H2:I2"/>
    <mergeCell ref="H6:I6"/>
    <mergeCell ref="H7:I7"/>
    <mergeCell ref="J2:N2"/>
    <mergeCell ref="J3:N3"/>
    <mergeCell ref="J4:N4"/>
    <mergeCell ref="J5:N5"/>
    <mergeCell ref="J6:N6"/>
    <mergeCell ref="A110:U110"/>
    <mergeCell ref="E8:E9"/>
    <mergeCell ref="A7:C7"/>
    <mergeCell ref="J7:N7"/>
    <mergeCell ref="A1:U1"/>
    <mergeCell ref="A10:U10"/>
    <mergeCell ref="A15:U15"/>
    <mergeCell ref="A36:U36"/>
    <mergeCell ref="O2:P2"/>
    <mergeCell ref="O3:P3"/>
    <mergeCell ref="O4:P4"/>
    <mergeCell ref="O5:P5"/>
    <mergeCell ref="A2:C2"/>
    <mergeCell ref="A3:C3"/>
    <mergeCell ref="A4:C4"/>
    <mergeCell ref="A5:C5"/>
    <mergeCell ref="A6:C6"/>
    <mergeCell ref="A8:A9"/>
    <mergeCell ref="Q8:Q9"/>
    <mergeCell ref="R8:R9"/>
    <mergeCell ref="S8:S9"/>
    <mergeCell ref="T8:T9"/>
    <mergeCell ref="U8:U9"/>
    <mergeCell ref="J8:J9"/>
    <mergeCell ref="K8:K9"/>
    <mergeCell ref="L8:L9"/>
    <mergeCell ref="P8:P9"/>
    <mergeCell ref="M8:N9"/>
    <mergeCell ref="O8:O9"/>
    <mergeCell ref="B8:B9"/>
    <mergeCell ref="C8:D8"/>
    <mergeCell ref="F8:F9"/>
    <mergeCell ref="G8:H8"/>
    <mergeCell ref="I8:I9"/>
    <mergeCell ref="H3:I3"/>
    <mergeCell ref="H4:I4"/>
    <mergeCell ref="H5:I5"/>
    <mergeCell ref="D2:G2"/>
    <mergeCell ref="D3:G3"/>
    <mergeCell ref="D4:G4"/>
  </mergeCells>
  <conditionalFormatting sqref="N111:N123 N37:N109 N11:N14 N16:N35">
    <cfRule type="expression" dxfId="20" priority="22" stopIfTrue="1">
      <formula>N11="û"</formula>
    </cfRule>
    <cfRule type="expression" dxfId="19" priority="23" stopIfTrue="1">
      <formula>N11="ü"</formula>
    </cfRule>
    <cfRule type="expression" dxfId="18" priority="24" stopIfTrue="1">
      <formula>N11="l"</formula>
    </cfRule>
  </conditionalFormatting>
  <conditionalFormatting sqref="M111:M123 M37:M109 M11:M14 M16:M35">
    <cfRule type="cellIs" dxfId="17" priority="25" stopIfTrue="1" operator="equal">
      <formula>"Si"</formula>
    </cfRule>
    <cfRule type="cellIs" dxfId="16" priority="26" stopIfTrue="1" operator="equal">
      <formula>"No"</formula>
    </cfRule>
    <cfRule type="cellIs" dxfId="15" priority="27" stopIfTrue="1" operator="equal">
      <formula>"NA"</formula>
    </cfRule>
  </conditionalFormatting>
  <conditionalFormatting sqref="L111:L123 L37:L109 L11:L14 L16:L35">
    <cfRule type="cellIs" dxfId="14" priority="28" stopIfTrue="1" operator="greaterThanOrEqual">
      <formula>1</formula>
    </cfRule>
  </conditionalFormatting>
  <dataValidations count="4">
    <dataValidation type="list" allowBlank="1" showInputMessage="1" showErrorMessage="1" sqref="F111:F123 F100:F109 F97:F98 F95 F91:F92 F37:F48" xr:uid="{6E9CD520-2F12-4D87-9972-4E0400F285D6}">
      <formula1>AreaPro</formula1>
    </dataValidation>
    <dataValidation type="list" allowBlank="1" showInputMessage="1" showErrorMessage="1" sqref="C7:D7" xr:uid="{87F7AEF9-5424-41F7-8545-FE86A41F7BED}">
      <formula1>TAB_TIP_ITERACION</formula1>
    </dataValidation>
    <dataValidation type="list" allowBlank="1" showInputMessage="1" showErrorMessage="1" sqref="L111:L123 L37:L109 L11:L14 L16:L35" xr:uid="{4A5B7155-0CFC-4008-9F90-6668AF479585}">
      <formula1>"1,2,3,4,5,6,7,8,9,10,11,12,13,14,15"</formula1>
    </dataValidation>
    <dataValidation type="list" allowBlank="1" showInputMessage="1" showErrorMessage="1" sqref="M111:M123 M37:M109 M11:M14 M16:M35" xr:uid="{D606F0BA-4539-42EA-9431-C98305C88A53}">
      <formula1>"Si,No,NA"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E48AAE5-AA38-4C02-83A0-5A08D359EEC7}">
          <x14:formula1>
            <xm:f>Tablas!$B$3:$B$5</xm:f>
          </x14:formula1>
          <xm:sqref>D5</xm:sqref>
        </x14:dataValidation>
        <x14:dataValidation type="list" allowBlank="1" showInputMessage="1" showErrorMessage="1" xr:uid="{5E38DA5A-52C5-4312-B7F7-2EE0EDC53A11}">
          <x14:formula1>
            <xm:f>Tablas!$G$39:$G$40</xm:f>
          </x14:formula1>
          <xm:sqref>I11:J14 I16:J35</xm:sqref>
        </x14:dataValidation>
        <x14:dataValidation type="list" allowBlank="1" showInputMessage="1" showErrorMessage="1" xr:uid="{A8535E81-4A70-4324-966A-14E0C1D9280C}">
          <x14:formula1>
            <xm:f>Tablas!$B$9:$B$13</xm:f>
          </x14:formula1>
          <xm:sqref>F11:F14 F16:F35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8"/>
  <sheetViews>
    <sheetView workbookViewId="0">
      <selection activeCell="D12" sqref="D12"/>
    </sheetView>
  </sheetViews>
  <sheetFormatPr baseColWidth="10" defaultColWidth="9.140625" defaultRowHeight="12.75"/>
  <cols>
    <col min="1" max="1" width="2.7109375" style="368" bestFit="1" customWidth="1"/>
    <col min="2" max="2" width="29" style="368" bestFit="1" customWidth="1"/>
    <col min="3" max="3" width="2.7109375" style="368" bestFit="1" customWidth="1"/>
    <col min="4" max="4" width="87.5703125" style="368" customWidth="1"/>
    <col min="5" max="5" width="11.42578125" style="368" customWidth="1"/>
    <col min="6" max="6" width="23.85546875" style="368" customWidth="1"/>
    <col min="7" max="8" width="11.42578125" style="368" customWidth="1"/>
    <col min="9" max="9" width="50.42578125" style="368" customWidth="1"/>
    <col min="10" max="255" width="11.42578125" style="368" customWidth="1"/>
    <col min="256" max="16384" width="9.140625" style="368"/>
  </cols>
  <sheetData>
    <row r="1" spans="1:9">
      <c r="A1" s="384" t="s">
        <v>262</v>
      </c>
      <c r="B1" s="384"/>
      <c r="F1" s="401" t="s">
        <v>508</v>
      </c>
      <c r="G1" s="401"/>
      <c r="H1" s="401"/>
      <c r="I1" s="404"/>
    </row>
    <row r="2" spans="1:9">
      <c r="A2" s="405" t="s">
        <v>270</v>
      </c>
      <c r="B2" s="405" t="s">
        <v>117</v>
      </c>
      <c r="F2" s="406" t="s">
        <v>270</v>
      </c>
      <c r="G2" s="407" t="s">
        <v>117</v>
      </c>
      <c r="H2" s="407"/>
      <c r="I2" s="404"/>
    </row>
    <row r="3" spans="1:9">
      <c r="A3" s="369">
        <v>1</v>
      </c>
      <c r="B3" s="409" t="s">
        <v>263</v>
      </c>
      <c r="F3" s="408">
        <v>1</v>
      </c>
      <c r="G3" s="408" t="s">
        <v>55</v>
      </c>
      <c r="H3" s="408"/>
      <c r="I3" s="404"/>
    </row>
    <row r="4" spans="1:9">
      <c r="A4" s="369">
        <v>2</v>
      </c>
      <c r="B4" s="409" t="s">
        <v>525</v>
      </c>
      <c r="F4" s="408">
        <v>2</v>
      </c>
      <c r="G4" s="408" t="s">
        <v>510</v>
      </c>
      <c r="H4" s="408"/>
      <c r="I4" s="404"/>
    </row>
    <row r="5" spans="1:9">
      <c r="A5" s="369">
        <v>3</v>
      </c>
      <c r="B5" s="409" t="s">
        <v>241</v>
      </c>
      <c r="F5" s="408">
        <v>3</v>
      </c>
      <c r="G5" s="408" t="s">
        <v>133</v>
      </c>
      <c r="H5" s="408"/>
      <c r="I5" s="404"/>
    </row>
    <row r="6" spans="1:9">
      <c r="F6" s="404"/>
      <c r="G6" s="404"/>
      <c r="H6" s="404"/>
      <c r="I6" s="404"/>
    </row>
    <row r="7" spans="1:9">
      <c r="A7" s="384" t="s">
        <v>509</v>
      </c>
      <c r="B7" s="384"/>
      <c r="F7" s="401" t="s">
        <v>511</v>
      </c>
      <c r="G7" s="401"/>
      <c r="H7" s="401"/>
      <c r="I7" s="401"/>
    </row>
    <row r="8" spans="1:9">
      <c r="A8" s="405" t="s">
        <v>270</v>
      </c>
      <c r="B8" s="405" t="s">
        <v>117</v>
      </c>
      <c r="F8" s="406" t="s">
        <v>270</v>
      </c>
      <c r="G8" s="407" t="s">
        <v>512</v>
      </c>
      <c r="H8" s="407"/>
      <c r="I8" s="406"/>
    </row>
    <row r="9" spans="1:9">
      <c r="A9" s="369">
        <v>1</v>
      </c>
      <c r="B9" s="369" t="s">
        <v>291</v>
      </c>
      <c r="F9" s="408">
        <v>1</v>
      </c>
      <c r="G9" s="411" t="s">
        <v>513</v>
      </c>
      <c r="H9" s="408" t="s">
        <v>514</v>
      </c>
      <c r="I9" s="408" t="s">
        <v>515</v>
      </c>
    </row>
    <row r="10" spans="1:9">
      <c r="A10" s="369">
        <v>2</v>
      </c>
      <c r="B10" s="369" t="s">
        <v>336</v>
      </c>
      <c r="F10" s="408">
        <v>2</v>
      </c>
      <c r="G10" s="411" t="s">
        <v>516</v>
      </c>
      <c r="H10" s="408" t="s">
        <v>517</v>
      </c>
      <c r="I10" s="408" t="s">
        <v>518</v>
      </c>
    </row>
    <row r="11" spans="1:9">
      <c r="A11" s="369">
        <v>3</v>
      </c>
      <c r="B11" s="369" t="s">
        <v>303</v>
      </c>
      <c r="F11" s="408">
        <v>3</v>
      </c>
      <c r="G11" s="411" t="s">
        <v>519</v>
      </c>
      <c r="H11" s="408" t="s">
        <v>520</v>
      </c>
      <c r="I11" s="408" t="s">
        <v>521</v>
      </c>
    </row>
    <row r="12" spans="1:9">
      <c r="A12" s="369">
        <v>4</v>
      </c>
      <c r="B12" s="369" t="s">
        <v>305</v>
      </c>
      <c r="E12" s="404"/>
      <c r="F12" s="408"/>
      <c r="G12" s="411"/>
      <c r="H12" s="408"/>
      <c r="I12" s="408"/>
    </row>
    <row r="13" spans="1:9">
      <c r="A13" s="369">
        <v>5</v>
      </c>
      <c r="B13" s="369" t="s">
        <v>297</v>
      </c>
      <c r="E13" s="404"/>
      <c r="F13" s="408"/>
      <c r="G13" s="411"/>
      <c r="H13" s="408"/>
      <c r="I13" s="408"/>
    </row>
    <row r="14" spans="1:9">
      <c r="A14" s="409">
        <v>6</v>
      </c>
      <c r="B14" s="409"/>
      <c r="F14" s="404"/>
      <c r="G14" s="404"/>
      <c r="H14" s="404"/>
      <c r="I14" s="404"/>
    </row>
    <row r="15" spans="1:9">
      <c r="A15" s="410">
        <v>7</v>
      </c>
      <c r="B15" s="409"/>
      <c r="F15" s="401" t="s">
        <v>522</v>
      </c>
      <c r="G15" s="401"/>
      <c r="H15" s="401"/>
      <c r="I15" s="404"/>
    </row>
    <row r="16" spans="1:9">
      <c r="A16" s="410">
        <v>8</v>
      </c>
      <c r="B16" s="409"/>
      <c r="F16" s="406" t="s">
        <v>270</v>
      </c>
      <c r="G16" s="407" t="s">
        <v>117</v>
      </c>
      <c r="H16" s="407"/>
      <c r="I16" s="404"/>
    </row>
    <row r="17" spans="5:9">
      <c r="F17" s="408">
        <v>1</v>
      </c>
      <c r="G17" s="408" t="s">
        <v>266</v>
      </c>
      <c r="H17" s="408"/>
      <c r="I17" s="404"/>
    </row>
    <row r="18" spans="5:9">
      <c r="F18" s="408">
        <v>2</v>
      </c>
      <c r="G18" s="408" t="s">
        <v>523</v>
      </c>
      <c r="H18" s="408"/>
      <c r="I18" s="404"/>
    </row>
    <row r="19" spans="5:9">
      <c r="F19" s="408">
        <v>3</v>
      </c>
      <c r="G19" s="408" t="s">
        <v>524</v>
      </c>
      <c r="H19" s="408"/>
      <c r="I19" s="404"/>
    </row>
    <row r="20" spans="5:9">
      <c r="F20" s="408">
        <v>4</v>
      </c>
      <c r="G20" s="408" t="s">
        <v>526</v>
      </c>
      <c r="H20" s="408"/>
      <c r="I20" s="404"/>
    </row>
    <row r="21" spans="5:9">
      <c r="F21" s="408">
        <v>5</v>
      </c>
      <c r="G21" s="408" t="s">
        <v>527</v>
      </c>
      <c r="H21" s="408"/>
      <c r="I21" s="404"/>
    </row>
    <row r="22" spans="5:9">
      <c r="F22" s="408">
        <v>6</v>
      </c>
      <c r="G22" s="408" t="s">
        <v>267</v>
      </c>
      <c r="H22" s="408"/>
      <c r="I22" s="404"/>
    </row>
    <row r="23" spans="5:9">
      <c r="F23" s="404"/>
      <c r="G23" s="404"/>
      <c r="H23" s="404"/>
      <c r="I23" s="404"/>
    </row>
    <row r="24" spans="5:9">
      <c r="E24" s="404"/>
      <c r="F24" s="404"/>
      <c r="G24" s="404"/>
      <c r="H24" s="404"/>
      <c r="I24" s="404"/>
    </row>
    <row r="25" spans="5:9">
      <c r="E25" s="404"/>
      <c r="F25" s="401" t="s">
        <v>528</v>
      </c>
      <c r="G25" s="401"/>
      <c r="H25" s="401"/>
      <c r="I25" s="404"/>
    </row>
    <row r="26" spans="5:9">
      <c r="E26" s="404"/>
      <c r="F26" s="406" t="s">
        <v>270</v>
      </c>
      <c r="G26" s="407" t="s">
        <v>117</v>
      </c>
      <c r="H26" s="407"/>
      <c r="I26" s="404"/>
    </row>
    <row r="27" spans="5:9" ht="25.5" customHeight="1">
      <c r="F27" s="408">
        <v>1</v>
      </c>
      <c r="G27" s="408" t="s">
        <v>291</v>
      </c>
      <c r="H27" s="408"/>
      <c r="I27" s="404"/>
    </row>
    <row r="28" spans="5:9">
      <c r="F28" s="408">
        <v>2</v>
      </c>
      <c r="G28" s="408" t="s">
        <v>297</v>
      </c>
      <c r="H28" s="408"/>
      <c r="I28" s="404"/>
    </row>
    <row r="29" spans="5:9">
      <c r="F29" s="408">
        <v>3</v>
      </c>
      <c r="G29" s="408" t="s">
        <v>336</v>
      </c>
      <c r="H29" s="408"/>
      <c r="I29" s="404"/>
    </row>
    <row r="30" spans="5:9">
      <c r="F30" s="408">
        <v>4</v>
      </c>
      <c r="G30" s="408" t="s">
        <v>303</v>
      </c>
      <c r="H30" s="408"/>
      <c r="I30" s="404"/>
    </row>
    <row r="31" spans="5:9">
      <c r="F31" s="408">
        <v>5</v>
      </c>
      <c r="G31" s="408"/>
      <c r="H31" s="408"/>
      <c r="I31" s="404"/>
    </row>
    <row r="32" spans="5:9">
      <c r="E32" s="404"/>
      <c r="F32" s="408">
        <v>6</v>
      </c>
      <c r="G32" s="408" t="s">
        <v>529</v>
      </c>
      <c r="H32" s="408"/>
      <c r="I32" s="404"/>
    </row>
    <row r="33" spans="5:9">
      <c r="E33" s="404"/>
      <c r="F33" s="408">
        <v>7</v>
      </c>
      <c r="G33" s="408" t="s">
        <v>293</v>
      </c>
      <c r="H33" s="408"/>
      <c r="I33" s="404"/>
    </row>
    <row r="34" spans="5:9">
      <c r="E34" s="404"/>
      <c r="F34" s="408">
        <v>8</v>
      </c>
      <c r="G34" s="408" t="s">
        <v>381</v>
      </c>
      <c r="H34" s="408"/>
      <c r="I34" s="404"/>
    </row>
    <row r="35" spans="5:9">
      <c r="E35" s="404"/>
      <c r="F35" s="408">
        <v>9</v>
      </c>
      <c r="G35" s="408" t="s">
        <v>530</v>
      </c>
      <c r="H35" s="408"/>
      <c r="I35" s="404"/>
    </row>
    <row r="36" spans="5:9">
      <c r="E36" s="404"/>
      <c r="F36" s="404"/>
      <c r="G36" s="404"/>
      <c r="H36" s="404"/>
      <c r="I36" s="404"/>
    </row>
    <row r="37" spans="5:9" ht="25.5" customHeight="1">
      <c r="E37" s="404"/>
      <c r="F37" s="384" t="s">
        <v>531</v>
      </c>
      <c r="G37" s="384"/>
      <c r="H37" s="384"/>
      <c r="I37" s="404"/>
    </row>
    <row r="38" spans="5:9">
      <c r="E38" s="404"/>
      <c r="F38" s="405" t="s">
        <v>270</v>
      </c>
      <c r="G38" s="412" t="s">
        <v>117</v>
      </c>
      <c r="H38" s="412"/>
      <c r="I38" s="404"/>
    </row>
    <row r="39" spans="5:9">
      <c r="E39" s="404"/>
      <c r="F39" s="369">
        <v>1</v>
      </c>
      <c r="G39" s="409" t="s">
        <v>252</v>
      </c>
      <c r="H39" s="369"/>
      <c r="I39" s="404"/>
    </row>
    <row r="40" spans="5:9">
      <c r="E40" s="404"/>
      <c r="F40" s="369">
        <v>2</v>
      </c>
      <c r="G40" s="409" t="s">
        <v>250</v>
      </c>
      <c r="H40" s="369"/>
      <c r="I40" s="404"/>
    </row>
    <row r="41" spans="5:9">
      <c r="E41" s="404"/>
      <c r="F41" s="404"/>
      <c r="G41" s="404"/>
    </row>
    <row r="42" spans="5:9">
      <c r="E42" s="404"/>
      <c r="F42" s="404"/>
      <c r="G42" s="404"/>
    </row>
    <row r="43" spans="5:9">
      <c r="E43" s="404"/>
      <c r="F43" s="404"/>
      <c r="G43" s="404"/>
    </row>
    <row r="44" spans="5:9">
      <c r="E44" s="404"/>
      <c r="F44" s="404"/>
      <c r="G44" s="404"/>
    </row>
    <row r="45" spans="5:9">
      <c r="E45" s="404"/>
      <c r="F45" s="404"/>
      <c r="G45" s="404"/>
    </row>
    <row r="46" spans="5:9">
      <c r="E46" s="404"/>
      <c r="F46" s="404"/>
      <c r="G46" s="404"/>
    </row>
    <row r="47" spans="5:9">
      <c r="E47" s="404"/>
      <c r="F47" s="404"/>
      <c r="G47" s="404"/>
    </row>
    <row r="48" spans="5:9">
      <c r="E48" s="404"/>
      <c r="F48" s="404"/>
      <c r="G48" s="404"/>
    </row>
    <row r="49" spans="1:7">
      <c r="E49" s="404"/>
      <c r="F49" s="404"/>
      <c r="G49" s="404"/>
    </row>
    <row r="50" spans="1:7">
      <c r="E50" s="404"/>
      <c r="F50" s="404"/>
      <c r="G50" s="404"/>
    </row>
    <row r="51" spans="1:7">
      <c r="E51" s="404"/>
      <c r="F51" s="404"/>
      <c r="G51" s="404"/>
    </row>
    <row r="52" spans="1:7">
      <c r="A52" s="404"/>
      <c r="B52" s="404"/>
      <c r="C52" s="404"/>
      <c r="D52" s="404"/>
      <c r="E52" s="404"/>
      <c r="F52" s="404"/>
      <c r="G52" s="404"/>
    </row>
    <row r="53" spans="1:7">
      <c r="A53" s="404"/>
      <c r="B53" s="404"/>
      <c r="C53" s="404"/>
      <c r="D53" s="404"/>
      <c r="E53" s="404"/>
      <c r="F53" s="404"/>
      <c r="G53" s="404"/>
    </row>
    <row r="54" spans="1:7">
      <c r="A54" s="404"/>
      <c r="B54" s="404"/>
      <c r="C54" s="404"/>
      <c r="D54" s="404"/>
      <c r="E54" s="404"/>
      <c r="F54" s="404"/>
      <c r="G54" s="404"/>
    </row>
    <row r="55" spans="1:7">
      <c r="A55" s="404"/>
      <c r="B55" s="404"/>
      <c r="C55" s="404"/>
      <c r="D55" s="404"/>
      <c r="E55" s="404"/>
      <c r="F55" s="404"/>
      <c r="G55" s="404"/>
    </row>
    <row r="56" spans="1:7">
      <c r="A56" s="404"/>
      <c r="B56" s="404"/>
      <c r="C56" s="404"/>
      <c r="D56" s="404"/>
      <c r="E56" s="404"/>
      <c r="F56" s="404"/>
      <c r="G56" s="404"/>
    </row>
    <row r="57" spans="1:7">
      <c r="A57" s="404"/>
      <c r="B57" s="404"/>
      <c r="C57" s="404"/>
      <c r="D57" s="404"/>
      <c r="E57" s="404"/>
      <c r="F57" s="404"/>
      <c r="G57" s="404"/>
    </row>
    <row r="58" spans="1:7">
      <c r="A58" s="404"/>
      <c r="B58" s="404"/>
      <c r="C58" s="404"/>
      <c r="D58" s="404"/>
      <c r="E58" s="404"/>
      <c r="F58" s="404"/>
      <c r="G58" s="404"/>
    </row>
  </sheetData>
  <mergeCells count="12">
    <mergeCell ref="G38:H38"/>
    <mergeCell ref="G16:H16"/>
    <mergeCell ref="A1:B1"/>
    <mergeCell ref="F25:H25"/>
    <mergeCell ref="G26:H26"/>
    <mergeCell ref="F37:H37"/>
    <mergeCell ref="F1:H1"/>
    <mergeCell ref="G2:H2"/>
    <mergeCell ref="A7:B7"/>
    <mergeCell ref="F7:I7"/>
    <mergeCell ref="G8:H8"/>
    <mergeCell ref="F15:H15"/>
  </mergeCells>
  <phoneticPr fontId="3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showGridLines="0" zoomScaleNormal="100" workbookViewId="0">
      <selection activeCell="B40" sqref="B40"/>
    </sheetView>
  </sheetViews>
  <sheetFormatPr baseColWidth="10" defaultColWidth="9.140625" defaultRowHeight="12.75"/>
  <cols>
    <col min="1" max="1" width="34" style="374" bestFit="1" customWidth="1"/>
    <col min="2" max="2" width="87.42578125" style="374" customWidth="1"/>
    <col min="3" max="3" width="14.28515625" style="374" customWidth="1"/>
    <col min="4" max="4" width="16.42578125" style="374" customWidth="1"/>
    <col min="5" max="6" width="14.28515625" style="374" customWidth="1"/>
    <col min="7" max="7" width="28.42578125" style="374" bestFit="1" customWidth="1"/>
    <col min="8" max="8" width="37" style="374" bestFit="1" customWidth="1"/>
    <col min="9" max="16384" width="9.140625" style="374"/>
  </cols>
  <sheetData>
    <row r="1" spans="1:8" ht="48.75" customHeight="1">
      <c r="A1" s="282"/>
      <c r="B1" s="282" t="s">
        <v>256</v>
      </c>
    </row>
    <row r="2" spans="1:8" ht="15" customHeight="1">
      <c r="A2" s="283" t="s">
        <v>245</v>
      </c>
      <c r="B2" s="283" t="s">
        <v>255</v>
      </c>
    </row>
    <row r="3" spans="1:8" ht="15" customHeight="1">
      <c r="A3" s="292" t="s">
        <v>43</v>
      </c>
      <c r="B3" s="292"/>
    </row>
    <row r="4" spans="1:8" ht="15" customHeight="1">
      <c r="A4" s="293" t="s">
        <v>254</v>
      </c>
      <c r="B4" s="293"/>
      <c r="H4" s="374" t="s">
        <v>248</v>
      </c>
    </row>
    <row r="5" spans="1:8" ht="15" customHeight="1">
      <c r="A5" s="287" t="s">
        <v>118</v>
      </c>
      <c r="B5" s="287" t="s">
        <v>117</v>
      </c>
    </row>
    <row r="6" spans="1:8" ht="15" customHeight="1">
      <c r="A6" s="370" t="s">
        <v>68</v>
      </c>
      <c r="B6" s="286" t="s">
        <v>44</v>
      </c>
    </row>
    <row r="7" spans="1:8" ht="15" customHeight="1">
      <c r="A7" s="371" t="s">
        <v>68</v>
      </c>
      <c r="B7" s="286" t="s">
        <v>45</v>
      </c>
    </row>
    <row r="8" spans="1:8" ht="15" customHeight="1">
      <c r="A8" s="372" t="s">
        <v>68</v>
      </c>
      <c r="B8" s="286" t="s">
        <v>246</v>
      </c>
    </row>
    <row r="9" spans="1:8" ht="15" customHeight="1">
      <c r="A9" s="373" t="s">
        <v>68</v>
      </c>
      <c r="B9" s="286" t="s">
        <v>247</v>
      </c>
    </row>
    <row r="10" spans="1:8" s="375" customFormat="1" ht="15" customHeight="1">
      <c r="A10" s="291" t="s">
        <v>46</v>
      </c>
      <c r="B10" s="291"/>
    </row>
    <row r="11" spans="1:8" s="375" customFormat="1" ht="15" customHeight="1">
      <c r="A11" s="284" t="s">
        <v>69</v>
      </c>
      <c r="B11" s="284" t="s">
        <v>117</v>
      </c>
    </row>
    <row r="12" spans="1:8" s="375" customFormat="1" ht="15" customHeight="1">
      <c r="A12" s="285" t="s">
        <v>47</v>
      </c>
      <c r="B12" s="285" t="s">
        <v>257</v>
      </c>
    </row>
    <row r="13" spans="1:8" s="375" customFormat="1" ht="15" customHeight="1">
      <c r="A13" s="285" t="s">
        <v>258</v>
      </c>
      <c r="B13" s="285" t="s">
        <v>259</v>
      </c>
    </row>
    <row r="14" spans="1:8" s="375" customFormat="1" ht="15" customHeight="1">
      <c r="A14" s="291" t="s">
        <v>476</v>
      </c>
      <c r="B14" s="291"/>
    </row>
    <row r="15" spans="1:8" s="375" customFormat="1" ht="15" customHeight="1">
      <c r="A15" s="284" t="s">
        <v>69</v>
      </c>
      <c r="B15" s="284" t="s">
        <v>117</v>
      </c>
    </row>
    <row r="16" spans="1:8" ht="15" customHeight="1">
      <c r="A16" s="376" t="s">
        <v>477</v>
      </c>
      <c r="B16" s="376"/>
    </row>
    <row r="17" spans="1:2" ht="15" customHeight="1">
      <c r="A17" s="285" t="s">
        <v>33</v>
      </c>
      <c r="B17" s="285" t="s">
        <v>478</v>
      </c>
    </row>
    <row r="18" spans="1:2" ht="15" customHeight="1">
      <c r="A18" s="285" t="s">
        <v>240</v>
      </c>
      <c r="B18" s="285" t="s">
        <v>479</v>
      </c>
    </row>
    <row r="19" spans="1:2" ht="15" customHeight="1">
      <c r="A19" s="285" t="s">
        <v>262</v>
      </c>
      <c r="B19" s="285" t="s">
        <v>480</v>
      </c>
    </row>
    <row r="20" spans="1:2" ht="15" customHeight="1">
      <c r="A20" s="285" t="s">
        <v>109</v>
      </c>
      <c r="B20" s="285" t="s">
        <v>481</v>
      </c>
    </row>
    <row r="21" spans="1:2" ht="15" customHeight="1">
      <c r="A21" s="285" t="s">
        <v>482</v>
      </c>
      <c r="B21" s="285" t="s">
        <v>483</v>
      </c>
    </row>
    <row r="22" spans="1:2" ht="15" customHeight="1">
      <c r="A22" s="285" t="s">
        <v>261</v>
      </c>
      <c r="B22" s="285" t="s">
        <v>484</v>
      </c>
    </row>
    <row r="23" spans="1:2" ht="15" customHeight="1">
      <c r="A23" s="285" t="s">
        <v>264</v>
      </c>
      <c r="B23" s="285" t="s">
        <v>485</v>
      </c>
    </row>
    <row r="24" spans="1:2" ht="15" customHeight="1">
      <c r="A24" s="285" t="s">
        <v>265</v>
      </c>
      <c r="B24" s="285" t="s">
        <v>486</v>
      </c>
    </row>
    <row r="25" spans="1:2" ht="15" customHeight="1">
      <c r="A25" s="285" t="s">
        <v>268</v>
      </c>
      <c r="B25" s="285" t="s">
        <v>487</v>
      </c>
    </row>
    <row r="26" spans="1:2" ht="15" customHeight="1">
      <c r="A26" s="285" t="s">
        <v>269</v>
      </c>
      <c r="B26" s="285" t="s">
        <v>506</v>
      </c>
    </row>
    <row r="27" spans="1:2" ht="15" customHeight="1">
      <c r="A27" s="377" t="s">
        <v>48</v>
      </c>
      <c r="B27" s="377"/>
    </row>
    <row r="28" spans="1:2" ht="15" customHeight="1">
      <c r="A28" s="285" t="s">
        <v>253</v>
      </c>
      <c r="B28" s="285" t="s">
        <v>488</v>
      </c>
    </row>
    <row r="29" spans="1:2" ht="15" customHeight="1">
      <c r="A29" s="285" t="s">
        <v>271</v>
      </c>
      <c r="B29" s="285" t="s">
        <v>489</v>
      </c>
    </row>
    <row r="30" spans="1:2" ht="15" customHeight="1">
      <c r="A30" s="285" t="s">
        <v>490</v>
      </c>
      <c r="B30" s="285" t="s">
        <v>491</v>
      </c>
    </row>
    <row r="31" spans="1:2" ht="15" customHeight="1">
      <c r="A31" s="285" t="s">
        <v>270</v>
      </c>
      <c r="B31" s="285" t="s">
        <v>492</v>
      </c>
    </row>
    <row r="32" spans="1:2" ht="15" customHeight="1">
      <c r="A32" s="285" t="s">
        <v>73</v>
      </c>
      <c r="B32" s="285" t="s">
        <v>493</v>
      </c>
    </row>
    <row r="33" spans="1:2" ht="15" customHeight="1">
      <c r="A33" s="285" t="s">
        <v>287</v>
      </c>
      <c r="B33" s="285" t="s">
        <v>494</v>
      </c>
    </row>
    <row r="34" spans="1:2" ht="15" customHeight="1">
      <c r="A34" s="285" t="s">
        <v>273</v>
      </c>
      <c r="B34" s="285" t="s">
        <v>495</v>
      </c>
    </row>
    <row r="35" spans="1:2" ht="15" customHeight="1">
      <c r="A35" s="285" t="s">
        <v>274</v>
      </c>
      <c r="B35" s="285" t="s">
        <v>491</v>
      </c>
    </row>
    <row r="36" spans="1:2" ht="15" customHeight="1">
      <c r="A36" s="285" t="s">
        <v>270</v>
      </c>
      <c r="B36" s="285" t="s">
        <v>492</v>
      </c>
    </row>
    <row r="37" spans="1:2" ht="15" customHeight="1">
      <c r="A37" s="285" t="s">
        <v>73</v>
      </c>
      <c r="B37" s="285" t="s">
        <v>493</v>
      </c>
    </row>
    <row r="38" spans="1:2" ht="15" customHeight="1">
      <c r="A38" s="285" t="s">
        <v>275</v>
      </c>
      <c r="B38" s="285" t="s">
        <v>496</v>
      </c>
    </row>
    <row r="39" spans="1:2" ht="15" customHeight="1">
      <c r="A39" s="285" t="s">
        <v>276</v>
      </c>
      <c r="B39" s="285" t="s">
        <v>497</v>
      </c>
    </row>
    <row r="40" spans="1:2" ht="15" customHeight="1">
      <c r="A40" s="285" t="s">
        <v>277</v>
      </c>
      <c r="B40" s="285" t="s">
        <v>498</v>
      </c>
    </row>
    <row r="41" spans="1:2" ht="15" customHeight="1">
      <c r="A41" s="285" t="s">
        <v>278</v>
      </c>
      <c r="B41" s="285" t="s">
        <v>499</v>
      </c>
    </row>
    <row r="42" spans="1:2" ht="15" customHeight="1">
      <c r="A42" s="285" t="s">
        <v>279</v>
      </c>
      <c r="B42" s="285" t="s">
        <v>500</v>
      </c>
    </row>
    <row r="43" spans="1:2" ht="15" customHeight="1">
      <c r="A43" s="285" t="s">
        <v>280</v>
      </c>
      <c r="B43" s="285" t="s">
        <v>501</v>
      </c>
    </row>
    <row r="44" spans="1:2" ht="15" customHeight="1">
      <c r="A44" s="285" t="s">
        <v>281</v>
      </c>
      <c r="B44" s="285" t="s">
        <v>502</v>
      </c>
    </row>
    <row r="45" spans="1:2" ht="15" customHeight="1">
      <c r="A45" s="285" t="s">
        <v>282</v>
      </c>
      <c r="B45" s="285" t="s">
        <v>503</v>
      </c>
    </row>
    <row r="46" spans="1:2" ht="15" customHeight="1">
      <c r="A46" s="285" t="s">
        <v>283</v>
      </c>
      <c r="B46" s="285" t="s">
        <v>503</v>
      </c>
    </row>
    <row r="47" spans="1:2" ht="15" customHeight="1">
      <c r="A47" s="285" t="s">
        <v>284</v>
      </c>
      <c r="B47" s="285" t="s">
        <v>503</v>
      </c>
    </row>
    <row r="48" spans="1:2" ht="15" customHeight="1">
      <c r="A48" s="285" t="s">
        <v>285</v>
      </c>
      <c r="B48" s="285" t="s">
        <v>504</v>
      </c>
    </row>
    <row r="49" spans="1:2" ht="15" customHeight="1">
      <c r="A49" s="285" t="s">
        <v>286</v>
      </c>
      <c r="B49" s="285" t="s">
        <v>505</v>
      </c>
    </row>
  </sheetData>
  <mergeCells count="6">
    <mergeCell ref="A4:B4"/>
    <mergeCell ref="A14:B14"/>
    <mergeCell ref="A10:B10"/>
    <mergeCell ref="A16:B16"/>
    <mergeCell ref="A27:B27"/>
    <mergeCell ref="A3:B3"/>
  </mergeCells>
  <phoneticPr fontId="33" type="noConversion"/>
  <pageMargins left="0.75" right="0.75" top="1" bottom="1" header="0.5" footer="0.5"/>
  <pageSetup paperSize="9" orientation="portrait" horizontalDpi="200" verticalDpi="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2:T66"/>
  <sheetViews>
    <sheetView showGridLines="0" zoomScale="85" workbookViewId="0">
      <pane ySplit="13" topLeftCell="A20" activePane="bottomLeft" state="frozen"/>
      <selection pane="bottomLeft" activeCell="H18" sqref="H18"/>
    </sheetView>
  </sheetViews>
  <sheetFormatPr baseColWidth="10" defaultColWidth="11.28515625" defaultRowHeight="12.75"/>
  <cols>
    <col min="1" max="1" width="2.28515625" style="15" customWidth="1"/>
    <col min="2" max="2" width="4.140625" style="15" customWidth="1"/>
    <col min="3" max="3" width="15.42578125" style="15" customWidth="1"/>
    <col min="4" max="4" width="48.5703125" style="15" customWidth="1"/>
    <col min="5" max="5" width="9.28515625" style="15" hidden="1" customWidth="1"/>
    <col min="6" max="6" width="6.42578125" style="15" hidden="1" customWidth="1"/>
    <col min="7" max="7" width="10.42578125" style="15" customWidth="1"/>
    <col min="8" max="8" width="22.5703125" style="15" customWidth="1"/>
    <col min="9" max="9" width="14.28515625" style="15" customWidth="1"/>
    <col min="10" max="11" width="9.85546875" style="21" hidden="1" customWidth="1"/>
    <col min="12" max="12" width="10.28515625" style="15" customWidth="1"/>
    <col min="13" max="13" width="18.7109375" style="15" customWidth="1"/>
    <col min="14" max="14" width="9.85546875" style="15" customWidth="1"/>
    <col min="15" max="15" width="8" style="21" hidden="1" customWidth="1"/>
    <col min="16" max="16" width="7.140625" style="21" hidden="1" customWidth="1"/>
    <col min="17" max="17" width="9.28515625" style="15" customWidth="1"/>
    <col min="18" max="18" width="22" style="15" customWidth="1"/>
    <col min="19" max="19" width="12.85546875" style="15" customWidth="1"/>
    <col min="20" max="20" width="9.28515625" style="18" bestFit="1" customWidth="1"/>
    <col min="21" max="16384" width="11.28515625" style="15"/>
  </cols>
  <sheetData>
    <row r="2" spans="2:20" ht="15.75">
      <c r="B2" s="155" t="s">
        <v>146</v>
      </c>
      <c r="C2" s="155"/>
      <c r="D2" s="155"/>
      <c r="E2" s="155"/>
      <c r="F2" s="155"/>
      <c r="G2" s="155"/>
      <c r="H2" s="155"/>
      <c r="I2" s="155"/>
      <c r="J2" s="223"/>
      <c r="K2" s="223"/>
      <c r="L2" s="155"/>
      <c r="M2" s="155"/>
      <c r="N2" s="155"/>
      <c r="O2" s="223"/>
      <c r="P2" s="223"/>
      <c r="Q2" s="155"/>
      <c r="R2" s="155"/>
      <c r="S2" s="155"/>
      <c r="T2" s="16"/>
    </row>
    <row r="3" spans="2:20" s="17" customFormat="1">
      <c r="J3" s="224"/>
      <c r="K3" s="224"/>
      <c r="O3" s="224"/>
      <c r="P3" s="224"/>
      <c r="S3" s="16"/>
      <c r="T3" s="16"/>
    </row>
    <row r="4" spans="2:20" ht="12.75" customHeight="1">
      <c r="B4" s="151" t="s">
        <v>216</v>
      </c>
      <c r="C4" s="151"/>
      <c r="D4" s="170" t="s">
        <v>143</v>
      </c>
      <c r="E4" s="168"/>
      <c r="F4" s="168"/>
      <c r="G4" s="154"/>
      <c r="H4" s="154"/>
      <c r="I4" s="49" t="s">
        <v>58</v>
      </c>
      <c r="J4" s="225"/>
      <c r="K4" s="225"/>
      <c r="L4" s="161"/>
      <c r="M4" s="49" t="s">
        <v>78</v>
      </c>
      <c r="N4" s="306" t="s">
        <v>77</v>
      </c>
      <c r="O4" s="306"/>
      <c r="P4" s="306"/>
      <c r="Q4" s="307"/>
      <c r="R4" s="49" t="s">
        <v>56</v>
      </c>
      <c r="S4" s="122" t="s">
        <v>57</v>
      </c>
      <c r="T4" s="16"/>
    </row>
    <row r="5" spans="2:20">
      <c r="B5" s="151" t="s">
        <v>144</v>
      </c>
      <c r="C5" s="151"/>
      <c r="D5" s="170"/>
      <c r="E5" s="168"/>
      <c r="F5" s="168"/>
      <c r="G5" s="154"/>
      <c r="H5" s="154"/>
      <c r="I5" s="17"/>
      <c r="J5" s="224"/>
      <c r="K5" s="224"/>
      <c r="L5" s="17"/>
      <c r="M5" s="17"/>
      <c r="N5" s="48"/>
      <c r="O5" s="227"/>
      <c r="P5" s="227"/>
      <c r="Q5" s="48"/>
      <c r="R5" s="17"/>
      <c r="S5" s="16"/>
      <c r="T5" s="16"/>
    </row>
    <row r="6" spans="2:20" ht="12.75" customHeight="1">
      <c r="B6" s="151" t="s">
        <v>217</v>
      </c>
      <c r="C6" s="151"/>
      <c r="D6" s="170"/>
      <c r="E6" s="168"/>
      <c r="F6" s="168"/>
      <c r="G6" s="154"/>
      <c r="H6" s="154"/>
      <c r="I6" s="49" t="s">
        <v>59</v>
      </c>
      <c r="J6" s="225"/>
      <c r="K6" s="225"/>
      <c r="L6" s="161"/>
      <c r="M6" s="49" t="s">
        <v>78</v>
      </c>
      <c r="N6" s="306" t="s">
        <v>77</v>
      </c>
      <c r="O6" s="306"/>
      <c r="P6" s="306"/>
      <c r="Q6" s="307"/>
      <c r="R6" s="49" t="s">
        <v>56</v>
      </c>
      <c r="S6" s="122" t="s">
        <v>57</v>
      </c>
      <c r="T6" s="16"/>
    </row>
    <row r="7" spans="2:20">
      <c r="B7" s="151" t="s">
        <v>2</v>
      </c>
      <c r="C7" s="151"/>
      <c r="D7" s="170"/>
      <c r="E7" s="168"/>
      <c r="F7" s="168"/>
      <c r="G7" s="154"/>
      <c r="H7" s="154"/>
      <c r="I7" s="17"/>
      <c r="J7" s="224"/>
      <c r="K7" s="224"/>
      <c r="L7" s="17"/>
      <c r="M7" s="17"/>
      <c r="N7" s="48"/>
      <c r="O7" s="227"/>
      <c r="P7" s="227"/>
      <c r="Q7" s="48"/>
      <c r="R7" s="17"/>
      <c r="S7" s="16"/>
      <c r="T7" s="16"/>
    </row>
    <row r="8" spans="2:20">
      <c r="B8" s="151" t="s">
        <v>145</v>
      </c>
      <c r="C8" s="151"/>
      <c r="D8" s="170"/>
      <c r="E8" s="168"/>
      <c r="F8" s="168"/>
      <c r="G8" s="154"/>
      <c r="H8" s="154"/>
      <c r="I8" s="49" t="s">
        <v>60</v>
      </c>
      <c r="J8" s="225"/>
      <c r="K8" s="225"/>
      <c r="L8" s="161"/>
      <c r="M8" s="49" t="s">
        <v>78</v>
      </c>
      <c r="N8" s="306" t="s">
        <v>77</v>
      </c>
      <c r="O8" s="306"/>
      <c r="P8" s="306"/>
      <c r="Q8" s="307"/>
      <c r="R8" s="49" t="s">
        <v>56</v>
      </c>
      <c r="S8" s="122" t="s">
        <v>57</v>
      </c>
      <c r="T8" s="16"/>
    </row>
    <row r="9" spans="2:20">
      <c r="E9" s="169"/>
      <c r="F9" s="169"/>
    </row>
    <row r="10" spans="2:20" ht="15" customHeight="1">
      <c r="C10" s="296" t="s">
        <v>74</v>
      </c>
      <c r="D10" s="296"/>
      <c r="E10" s="296"/>
      <c r="F10" s="296"/>
      <c r="G10" s="24">
        <f>IF((COUNTIF(F16:F61,"Si")=0)*AND(COUNTIF(E16:E61,"No")=0),0,((COUNTIF(F16:F61,"Si")))/((COUNTIF(F16:F61,"Si")+COUNTIF(E16:E61,"No"))))</f>
        <v>0.83333333333333337</v>
      </c>
      <c r="H10" s="25"/>
      <c r="L10" s="24">
        <f>IF((COUNTIF(K16:K61,"Si")=0)*AND(COUNTIF(J16:J61,"No")=0),0,((COUNTIF(K16:K61,"Si")))/((COUNTIF(K16:K61,"Si")+COUNTIF(J16:J61,"No"))))</f>
        <v>0.8</v>
      </c>
      <c r="Q10" s="24">
        <f>IF((COUNTIF(P16:P61,"Si")=0)*AND(COUNTIF(O16:O61,"No")=0),0,((COUNTIF(P16:P61,"Si")))/((COUNTIF(P16:P61,"Si")+COUNTIF(O16:O61,"No"))))</f>
        <v>0.83333333333333337</v>
      </c>
      <c r="R10" s="25"/>
    </row>
    <row r="11" spans="2:20" ht="25.5" hidden="1" customHeight="1" thickBot="1">
      <c r="C11" s="296" t="s">
        <v>75</v>
      </c>
      <c r="D11" s="296"/>
      <c r="E11" s="296"/>
      <c r="F11" s="297"/>
      <c r="G11" s="298" t="s">
        <v>79</v>
      </c>
      <c r="H11" s="299"/>
      <c r="L11" s="308" t="s">
        <v>80</v>
      </c>
      <c r="M11" s="310"/>
      <c r="Q11" s="308" t="s">
        <v>81</v>
      </c>
      <c r="R11" s="309"/>
      <c r="S11" s="310"/>
    </row>
    <row r="12" spans="2:20" ht="12.75" customHeight="1">
      <c r="B12" s="294" t="s">
        <v>72</v>
      </c>
      <c r="C12" s="304" t="s">
        <v>70</v>
      </c>
      <c r="D12" s="294" t="s">
        <v>73</v>
      </c>
      <c r="E12" s="295"/>
      <c r="F12" s="295"/>
      <c r="G12" s="301" t="s">
        <v>121</v>
      </c>
      <c r="H12" s="303" t="s">
        <v>120</v>
      </c>
      <c r="I12" s="303" t="s">
        <v>109</v>
      </c>
      <c r="J12" s="209"/>
      <c r="K12" s="209"/>
      <c r="L12" s="303" t="s">
        <v>122</v>
      </c>
      <c r="M12" s="303"/>
      <c r="N12" s="303" t="s">
        <v>109</v>
      </c>
      <c r="O12" s="209"/>
      <c r="P12" s="209"/>
      <c r="Q12" s="303" t="s">
        <v>123</v>
      </c>
      <c r="R12" s="312" t="s">
        <v>120</v>
      </c>
      <c r="S12" s="303" t="s">
        <v>109</v>
      </c>
    </row>
    <row r="13" spans="2:20" ht="43.5" customHeight="1">
      <c r="B13" s="295"/>
      <c r="C13" s="305"/>
      <c r="D13" s="295"/>
      <c r="E13" s="300"/>
      <c r="F13" s="300"/>
      <c r="G13" s="302"/>
      <c r="H13" s="303"/>
      <c r="I13" s="302"/>
      <c r="J13" s="210"/>
      <c r="K13" s="210"/>
      <c r="L13" s="302"/>
      <c r="M13" s="302"/>
      <c r="N13" s="302"/>
      <c r="O13" s="210"/>
      <c r="P13" s="210"/>
      <c r="Q13" s="302"/>
      <c r="R13" s="313"/>
      <c r="S13" s="302"/>
      <c r="T13" s="19"/>
    </row>
    <row r="14" spans="2:20" ht="13.5" customHeight="1" thickBot="1">
      <c r="B14" s="212" t="s">
        <v>132</v>
      </c>
      <c r="C14" s="213"/>
      <c r="D14" s="214"/>
      <c r="E14" s="214"/>
      <c r="F14" s="214"/>
      <c r="G14" s="213"/>
      <c r="H14" s="213"/>
      <c r="I14" s="213"/>
      <c r="J14" s="226"/>
      <c r="K14" s="226"/>
      <c r="L14" s="213"/>
      <c r="M14" s="213"/>
      <c r="N14" s="213"/>
      <c r="O14" s="226"/>
      <c r="P14" s="226"/>
      <c r="Q14" s="213"/>
      <c r="R14" s="213"/>
      <c r="S14" s="59"/>
      <c r="T14" s="19"/>
    </row>
    <row r="15" spans="2:20" ht="66.75" customHeight="1" thickBot="1">
      <c r="B15" s="217"/>
      <c r="C15" s="314" t="s">
        <v>159</v>
      </c>
      <c r="D15" s="311"/>
      <c r="E15" s="311"/>
      <c r="F15" s="311"/>
      <c r="G15" s="311"/>
      <c r="H15" s="311"/>
      <c r="I15" s="311"/>
      <c r="J15" s="37"/>
      <c r="K15" s="37"/>
      <c r="L15" s="218"/>
      <c r="M15" s="218"/>
      <c r="N15" s="218"/>
      <c r="O15" s="37"/>
      <c r="P15" s="37"/>
      <c r="Q15" s="218"/>
      <c r="R15" s="219"/>
      <c r="S15" s="220"/>
      <c r="T15" s="19"/>
    </row>
    <row r="16" spans="2:20" ht="22.5">
      <c r="B16" s="215">
        <v>1</v>
      </c>
      <c r="C16" s="156" t="s">
        <v>139</v>
      </c>
      <c r="D16" s="45" t="s">
        <v>71</v>
      </c>
      <c r="E16" s="230" t="str">
        <f>IF(((C16="Auditoría de Gestión de la Configuración")*AND(G16="No")),"No","")</f>
        <v/>
      </c>
      <c r="F16" s="230" t="str">
        <f>IF(((C16="Auditoría de Gestión de la Configuración")*AND(G16="Si")),"Si","")</f>
        <v>Si</v>
      </c>
      <c r="G16" s="231" t="s">
        <v>134</v>
      </c>
      <c r="H16" s="216"/>
      <c r="I16" s="104"/>
      <c r="J16" s="230" t="str">
        <f>IF(((C16="Auditoría de Gestión de la Configuración")*AND(L16="No")),"No","")</f>
        <v/>
      </c>
      <c r="K16" s="230" t="str">
        <f>IF(((C16="Auditoría de Gestión de la Configuración")*AND(L16="Si")),"Si","")</f>
        <v>Si</v>
      </c>
      <c r="L16" s="231" t="s">
        <v>134</v>
      </c>
      <c r="M16" s="102"/>
      <c r="N16" s="102"/>
      <c r="O16" s="230" t="str">
        <f>IF(((C16="Auditoría de Gestión de la Configuración")*AND(Q16="No")),"No","")</f>
        <v/>
      </c>
      <c r="P16" s="230" t="str">
        <f>IF(((C16="Auditoría de Gestión de la Configuración")*AND(Q16="Si")),"Si","")</f>
        <v>Si</v>
      </c>
      <c r="Q16" s="231" t="s">
        <v>134</v>
      </c>
      <c r="R16" s="103"/>
      <c r="S16" s="104"/>
      <c r="T16" s="19"/>
    </row>
    <row r="17" spans="2:20" s="21" customFormat="1" ht="22.5" collapsed="1">
      <c r="B17" s="23">
        <f t="shared" ref="B17:B22" si="0">B16+1</f>
        <v>2</v>
      </c>
      <c r="C17" s="156" t="s">
        <v>139</v>
      </c>
      <c r="D17" s="46" t="s">
        <v>76</v>
      </c>
      <c r="E17" s="230" t="str">
        <f>IF(((C17="Auditoría de Gestión de la Configuración")*AND(G17="No")),"No","")</f>
        <v/>
      </c>
      <c r="F17" s="230" t="str">
        <f>IF(((C17="Auditoría de Gestión de la Configuración")*AND(G17="Si")),"Si","")</f>
        <v>Si</v>
      </c>
      <c r="G17" s="232" t="s">
        <v>134</v>
      </c>
      <c r="H17" s="167"/>
      <c r="I17" s="167"/>
      <c r="J17" s="230" t="str">
        <f>IF(((C17="Auditoría de Gestión de la Configuración")*AND(L17="No")),"No","")</f>
        <v/>
      </c>
      <c r="K17" s="230" t="str">
        <f>IF(((C17="Auditoría de Gestión de la Configuración")*AND(L17="Si")),"Si","")</f>
        <v>Si</v>
      </c>
      <c r="L17" s="232" t="s">
        <v>134</v>
      </c>
      <c r="M17" s="106"/>
      <c r="N17" s="106"/>
      <c r="O17" s="230" t="str">
        <f>IF(((C17="Auditoría de Gestión de la Configuración")*AND(Q17="No")),"No","")</f>
        <v>No</v>
      </c>
      <c r="P17" s="230" t="str">
        <f>IF(((C17="Auditoría de Gestión de la Configuración")*AND(Q17="Si")),"Si","")</f>
        <v/>
      </c>
      <c r="Q17" s="232" t="s">
        <v>135</v>
      </c>
      <c r="R17" s="107"/>
      <c r="S17" s="105"/>
      <c r="T17" s="19"/>
    </row>
    <row r="18" spans="2:20" s="21" customFormat="1" ht="26.25" customHeight="1">
      <c r="B18" s="23">
        <f t="shared" si="0"/>
        <v>3</v>
      </c>
      <c r="C18" s="156" t="s">
        <v>138</v>
      </c>
      <c r="D18" s="47" t="s">
        <v>25</v>
      </c>
      <c r="E18" s="230" t="str">
        <f>IF(((C18="Auditoría de Calidad")*AND(G18="No")),"No","")</f>
        <v/>
      </c>
      <c r="F18" s="230" t="str">
        <f>IF(((C18="Auditoría de Calidad")*AND(G18="Si")),"Si","")</f>
        <v/>
      </c>
      <c r="G18" s="232"/>
      <c r="H18" s="167"/>
      <c r="I18" s="167"/>
      <c r="J18" s="230" t="str">
        <f>IF(((C18="Auditoría de Calidad")*AND(L18="No")),"No","")</f>
        <v/>
      </c>
      <c r="K18" s="230" t="str">
        <f>IF(((C18="Auditoría de Calidad")*AND(L18="Si")),"Si","")</f>
        <v/>
      </c>
      <c r="L18" s="232"/>
      <c r="M18" s="106"/>
      <c r="N18" s="106"/>
      <c r="O18" s="230" t="str">
        <f>IF(((C18="Auditoría de Calidad")*AND(Q18="No")),"No","")</f>
        <v/>
      </c>
      <c r="P18" s="230" t="str">
        <f>IF(((C18="Auditoría de Calidad")*AND(Q18="Si")),"Si","")</f>
        <v/>
      </c>
      <c r="Q18" s="232"/>
      <c r="R18" s="107"/>
      <c r="S18" s="105"/>
      <c r="T18" s="19"/>
    </row>
    <row r="19" spans="2:20" s="21" customFormat="1" ht="33" customHeight="1">
      <c r="B19" s="23">
        <f t="shared" si="0"/>
        <v>4</v>
      </c>
      <c r="C19" s="156" t="s">
        <v>138</v>
      </c>
      <c r="D19" s="47" t="s">
        <v>23</v>
      </c>
      <c r="E19" s="230" t="str">
        <f>IF(((C19="Auditoría de Calidad")*AND(G19="No")),"No","")</f>
        <v/>
      </c>
      <c r="F19" s="230" t="str">
        <f>IF(((C19="Auditoría de Calidad")*AND(G19="Si")),"Si","")</f>
        <v/>
      </c>
      <c r="G19" s="232"/>
      <c r="H19" s="167"/>
      <c r="I19" s="167"/>
      <c r="J19" s="230" t="str">
        <f>IF(((C19="Auditoría de Calidad")*AND(L19="No")),"No","")</f>
        <v/>
      </c>
      <c r="K19" s="230" t="str">
        <f>IF(((C19="Auditoría de Calidad")*AND(L19="Si")),"Si","")</f>
        <v/>
      </c>
      <c r="L19" s="232"/>
      <c r="M19" s="106"/>
      <c r="N19" s="106"/>
      <c r="O19" s="230" t="str">
        <f>IF(((C19="Auditoría de Calidad")*AND(Q19="No")),"No","")</f>
        <v/>
      </c>
      <c r="P19" s="230" t="str">
        <f>IF(((C19="Auditoría de Calidad")*AND(Q19="Si")),"Si","")</f>
        <v/>
      </c>
      <c r="Q19" s="232"/>
      <c r="R19" s="107"/>
      <c r="S19" s="105"/>
      <c r="T19" s="19"/>
    </row>
    <row r="20" spans="2:20" s="21" customFormat="1" ht="30" customHeight="1">
      <c r="B20" s="23">
        <f t="shared" si="0"/>
        <v>5</v>
      </c>
      <c r="C20" s="156" t="s">
        <v>138</v>
      </c>
      <c r="D20" s="47" t="s">
        <v>130</v>
      </c>
      <c r="E20" s="230" t="str">
        <f>IF(((C20="Auditoría de Calidad")*AND(G20="No")),"No","")</f>
        <v/>
      </c>
      <c r="F20" s="230" t="str">
        <f>IF(((C20="Auditoría de Calidad")*AND(G20="Si")),"Si","")</f>
        <v/>
      </c>
      <c r="G20" s="232"/>
      <c r="H20" s="167"/>
      <c r="I20" s="167"/>
      <c r="J20" s="230" t="str">
        <f>IF(((C20="Auditoría de Calidad")*AND(L20="No")),"No","")</f>
        <v/>
      </c>
      <c r="K20" s="230" t="str">
        <f>IF(((C20="Auditoría de Calidad")*AND(L20="Si")),"Si","")</f>
        <v/>
      </c>
      <c r="L20" s="232"/>
      <c r="M20" s="106"/>
      <c r="N20" s="106"/>
      <c r="O20" s="230" t="str">
        <f>IF(((C20="Auditoría de Calidad")*AND(Q20="No")),"No","")</f>
        <v/>
      </c>
      <c r="P20" s="230" t="str">
        <f>IF(((C20="Auditoría de Calidad")*AND(Q20="Si")),"Si","")</f>
        <v/>
      </c>
      <c r="Q20" s="232"/>
      <c r="R20" s="107"/>
      <c r="S20" s="105"/>
      <c r="T20" s="19"/>
    </row>
    <row r="21" spans="2:20" s="21" customFormat="1" ht="30" customHeight="1">
      <c r="B21" s="23">
        <f t="shared" si="0"/>
        <v>6</v>
      </c>
      <c r="C21" s="156" t="s">
        <v>138</v>
      </c>
      <c r="D21" s="47" t="s">
        <v>24</v>
      </c>
      <c r="E21" s="230" t="str">
        <f>IF(((C21="Auditoría de Calidad")*AND(G21="No")),"No","")</f>
        <v/>
      </c>
      <c r="F21" s="230" t="str">
        <f>IF(((C21="Auditoría de Calidad")*AND(G21="Si")),"Si","")</f>
        <v/>
      </c>
      <c r="G21" s="232"/>
      <c r="H21" s="167"/>
      <c r="I21" s="167"/>
      <c r="J21" s="230" t="str">
        <f>IF(((C21="Auditoría de Calidad")*AND(L21="No")),"No","")</f>
        <v/>
      </c>
      <c r="K21" s="230" t="str">
        <f>IF(((C21="Auditoría de Calidad")*AND(L21="Si")),"Si","")</f>
        <v/>
      </c>
      <c r="L21" s="232"/>
      <c r="M21" s="106"/>
      <c r="N21" s="106"/>
      <c r="O21" s="230" t="str">
        <f>IF(((C21="Auditoría de Calidad")*AND(Q21="No")),"No","")</f>
        <v/>
      </c>
      <c r="P21" s="230" t="str">
        <f>IF(((C21="Auditoría de Calidad")*AND(Q21="Si")),"Si","")</f>
        <v/>
      </c>
      <c r="Q21" s="232"/>
      <c r="R21" s="107"/>
      <c r="S21" s="105"/>
      <c r="T21" s="19"/>
    </row>
    <row r="22" spans="2:20" s="21" customFormat="1" ht="28.5" customHeight="1" thickBot="1">
      <c r="B22" s="23">
        <f t="shared" si="0"/>
        <v>7</v>
      </c>
      <c r="C22" s="156" t="s">
        <v>138</v>
      </c>
      <c r="D22" s="153" t="s">
        <v>84</v>
      </c>
      <c r="E22" s="230" t="str">
        <f>IF(((C22="Auditoría de Calidad")*AND(G22="No")),"No","")</f>
        <v/>
      </c>
      <c r="F22" s="230" t="str">
        <f>IF(((C22="Auditoría de Calidad")*AND(G22="Si")),"Si","")</f>
        <v/>
      </c>
      <c r="G22" s="236"/>
      <c r="H22" s="211"/>
      <c r="I22" s="211"/>
      <c r="J22" s="230" t="str">
        <f>IF(((C22="Auditoría de Calidad")*AND(L22="No")),"No","")</f>
        <v/>
      </c>
      <c r="K22" s="230" t="str">
        <f>IF(((C22="Auditoría de Calidad")*AND(L22="Si")),"Si","")</f>
        <v/>
      </c>
      <c r="L22" s="232"/>
      <c r="M22" s="106"/>
      <c r="N22" s="106"/>
      <c r="O22" s="230" t="str">
        <f>IF(((C22="Auditoría de Calidad")*AND(Q22="No")),"No","")</f>
        <v/>
      </c>
      <c r="P22" s="230" t="str">
        <f>IF(((C22="Auditoría de Calidad")*AND(Q22="Si")),"Si","")</f>
        <v/>
      </c>
      <c r="Q22" s="232"/>
      <c r="R22" s="107"/>
      <c r="S22" s="105"/>
      <c r="T22" s="19"/>
    </row>
    <row r="23" spans="2:20" s="21" customFormat="1" ht="68.25" customHeight="1" thickBot="1">
      <c r="B23" s="36"/>
      <c r="C23" s="314" t="s">
        <v>131</v>
      </c>
      <c r="D23" s="311"/>
      <c r="E23" s="311"/>
      <c r="F23" s="311"/>
      <c r="G23" s="311"/>
      <c r="H23" s="315"/>
      <c r="I23" s="315"/>
      <c r="J23" s="37"/>
      <c r="K23" s="37"/>
      <c r="L23" s="37"/>
      <c r="M23" s="37"/>
      <c r="N23" s="37"/>
      <c r="O23" s="37"/>
      <c r="P23" s="37"/>
      <c r="Q23" s="37"/>
      <c r="R23" s="37"/>
      <c r="S23" s="38"/>
      <c r="T23" s="19"/>
    </row>
    <row r="24" spans="2:20" s="21" customFormat="1" ht="22.5">
      <c r="B24" s="28">
        <v>1</v>
      </c>
      <c r="C24" s="156" t="s">
        <v>139</v>
      </c>
      <c r="D24" s="34" t="s">
        <v>71</v>
      </c>
      <c r="E24" s="230" t="str">
        <f>IF(((C24="Auditoría de Gestión de la Configuración")*AND(G24="No")),"No","")</f>
        <v/>
      </c>
      <c r="F24" s="230" t="str">
        <f>IF(((C24="Auditoría de Gestión de la Configuración")*AND(G24="Si")),"Si","")</f>
        <v>Si</v>
      </c>
      <c r="G24" s="231" t="s">
        <v>134</v>
      </c>
      <c r="H24" s="111"/>
      <c r="I24" s="112"/>
      <c r="J24" s="230" t="str">
        <f>IF(((C24="Auditoría de Gestión de la Configuración")*AND(L24="No")),"No","")</f>
        <v/>
      </c>
      <c r="K24" s="230" t="str">
        <f>IF(((C24="Auditoría de Gestión de la Configuración")*AND(L24="Si")),"Si","")</f>
        <v>Si</v>
      </c>
      <c r="L24" s="231" t="s">
        <v>134</v>
      </c>
      <c r="M24" s="112"/>
      <c r="N24" s="112"/>
      <c r="O24" s="230" t="str">
        <f>IF(((C24="Auditoría de Gestión de la Configuración")*AND(Q24="No")),"No","")</f>
        <v/>
      </c>
      <c r="P24" s="230" t="str">
        <f>IF(((C24="Auditoría de Gestión de la Configuración")*AND(Q24="Si")),"Si","")</f>
        <v>Si</v>
      </c>
      <c r="Q24" s="231" t="s">
        <v>134</v>
      </c>
      <c r="R24" s="113"/>
      <c r="S24" s="113"/>
      <c r="T24" s="19"/>
    </row>
    <row r="25" spans="2:20" s="21" customFormat="1" ht="22.5">
      <c r="B25" s="28">
        <f>B24+1</f>
        <v>2</v>
      </c>
      <c r="C25" s="156" t="s">
        <v>139</v>
      </c>
      <c r="D25" s="46" t="s">
        <v>76</v>
      </c>
      <c r="E25" s="230" t="str">
        <f>IF(((C25="Auditoría de Gestión de la Configuración")*AND(G25="No")),"No","")</f>
        <v/>
      </c>
      <c r="F25" s="230" t="str">
        <f>IF(((C25="Auditoría de Gestión de la Configuración")*AND(G25="Si")),"Si","")</f>
        <v>Si</v>
      </c>
      <c r="G25" s="232" t="s">
        <v>134</v>
      </c>
      <c r="H25" s="111"/>
      <c r="I25" s="112"/>
      <c r="J25" s="230" t="str">
        <f>IF(((C25="Auditoría de Gestión de la Configuración")*AND(L25="No")),"No","")</f>
        <v/>
      </c>
      <c r="K25" s="230" t="str">
        <f>IF(((C25="Auditoría de Gestión de la Configuración")*AND(L25="Si")),"Si","")</f>
        <v>Si</v>
      </c>
      <c r="L25" s="232" t="s">
        <v>134</v>
      </c>
      <c r="M25" s="112"/>
      <c r="N25" s="112"/>
      <c r="O25" s="230" t="str">
        <f>IF(((C25="Auditoría de Gestión de la Configuración")*AND(Q25="No")),"No","")</f>
        <v/>
      </c>
      <c r="P25" s="230" t="str">
        <f>IF(((C25="Auditoría de Gestión de la Configuración")*AND(Q25="Si")),"Si","")</f>
        <v>Si</v>
      </c>
      <c r="Q25" s="231" t="s">
        <v>134</v>
      </c>
      <c r="R25" s="113"/>
      <c r="S25" s="113"/>
      <c r="T25" s="19"/>
    </row>
    <row r="26" spans="2:20" s="21" customFormat="1" ht="32.25" customHeight="1">
      <c r="B26" s="28">
        <f t="shared" ref="B26:B44" si="1">B25+1</f>
        <v>3</v>
      </c>
      <c r="C26" s="156" t="s">
        <v>138</v>
      </c>
      <c r="D26" s="29" t="s">
        <v>119</v>
      </c>
      <c r="E26" s="230" t="str">
        <f>IF(((C26="Auditoría de Calidad")*AND(G26="No")),"No","")</f>
        <v/>
      </c>
      <c r="F26" s="230" t="str">
        <f>IF(((C26="Auditoría de Calidad")*AND(G26="Si")),"Si","")</f>
        <v/>
      </c>
      <c r="G26" s="232"/>
      <c r="H26" s="114"/>
      <c r="I26" s="115"/>
      <c r="J26" s="230" t="str">
        <f>IF(((C26="Auditoría de Calidad")*AND(L26="No")),"No","")</f>
        <v/>
      </c>
      <c r="K26" s="230" t="str">
        <f>IF(((C26="Auditoría de Calidad")*AND(L26="Si")),"Si","")</f>
        <v/>
      </c>
      <c r="L26" s="232"/>
      <c r="M26" s="115"/>
      <c r="N26" s="115"/>
      <c r="O26" s="230" t="str">
        <f>IF(((C26="Auditoría de Calidad")*AND(Q26="No")),"No","")</f>
        <v/>
      </c>
      <c r="P26" s="230" t="str">
        <f>IF(((C26="Auditoría de Calidad")*AND(Q26="Si")),"Si","")</f>
        <v/>
      </c>
      <c r="Q26" s="232"/>
      <c r="R26" s="116"/>
      <c r="S26" s="105"/>
      <c r="T26" s="19"/>
    </row>
    <row r="27" spans="2:20" s="21" customFormat="1" ht="36.75" customHeight="1">
      <c r="B27" s="28">
        <f t="shared" si="1"/>
        <v>4</v>
      </c>
      <c r="C27" s="156" t="s">
        <v>138</v>
      </c>
      <c r="D27" s="29" t="s">
        <v>26</v>
      </c>
      <c r="E27" s="230" t="str">
        <f t="shared" ref="E27:E44" si="2">IF(((C27="Auditoría de Calidad")*AND(G27="No")),"No","")</f>
        <v/>
      </c>
      <c r="F27" s="230" t="str">
        <f t="shared" ref="F27:F44" si="3">IF(((C27="Auditoría de Calidad")*AND(G27="Si")),"Si","")</f>
        <v/>
      </c>
      <c r="G27" s="232"/>
      <c r="H27" s="114"/>
      <c r="I27" s="115"/>
      <c r="J27" s="230" t="str">
        <f t="shared" ref="J27:J44" si="4">IF(((C27="Auditoría de Calidad")*AND(L27="No")),"No","")</f>
        <v/>
      </c>
      <c r="K27" s="230" t="str">
        <f t="shared" ref="K27:K44" si="5">IF(((C27="Auditoría de Calidad")*AND(L27="Si")),"Si","")</f>
        <v/>
      </c>
      <c r="L27" s="232"/>
      <c r="M27" s="115"/>
      <c r="N27" s="115"/>
      <c r="O27" s="230" t="str">
        <f t="shared" ref="O27:O44" si="6">IF(((C27="Auditoría de Calidad")*AND(Q27="No")),"No","")</f>
        <v/>
      </c>
      <c r="P27" s="230" t="str">
        <f t="shared" ref="P27:P44" si="7">IF(((C27="Auditoría de Calidad")*AND(Q27="Si")),"Si","")</f>
        <v/>
      </c>
      <c r="Q27" s="232"/>
      <c r="R27" s="116"/>
      <c r="S27" s="105"/>
      <c r="T27" s="19"/>
    </row>
    <row r="28" spans="2:20" s="21" customFormat="1" ht="30" customHeight="1">
      <c r="B28" s="28">
        <f t="shared" si="1"/>
        <v>5</v>
      </c>
      <c r="C28" s="156" t="s">
        <v>138</v>
      </c>
      <c r="D28" s="29" t="s">
        <v>194</v>
      </c>
      <c r="E28" s="230" t="str">
        <f t="shared" si="2"/>
        <v/>
      </c>
      <c r="F28" s="230" t="str">
        <f t="shared" si="3"/>
        <v/>
      </c>
      <c r="G28" s="232"/>
      <c r="H28" s="114"/>
      <c r="I28" s="115"/>
      <c r="J28" s="230" t="str">
        <f t="shared" si="4"/>
        <v/>
      </c>
      <c r="K28" s="230" t="str">
        <f t="shared" si="5"/>
        <v/>
      </c>
      <c r="L28" s="232"/>
      <c r="M28" s="115"/>
      <c r="N28" s="115"/>
      <c r="O28" s="230" t="str">
        <f t="shared" si="6"/>
        <v/>
      </c>
      <c r="P28" s="230" t="str">
        <f t="shared" si="7"/>
        <v/>
      </c>
      <c r="Q28" s="232"/>
      <c r="R28" s="116"/>
      <c r="S28" s="105"/>
      <c r="T28" s="19"/>
    </row>
    <row r="29" spans="2:20" s="21" customFormat="1" ht="25.5" customHeight="1">
      <c r="B29" s="28">
        <f t="shared" si="1"/>
        <v>6</v>
      </c>
      <c r="C29" s="156" t="s">
        <v>138</v>
      </c>
      <c r="D29" s="133" t="s">
        <v>31</v>
      </c>
      <c r="E29" s="230" t="str">
        <f t="shared" si="2"/>
        <v/>
      </c>
      <c r="F29" s="230" t="str">
        <f t="shared" si="3"/>
        <v/>
      </c>
      <c r="G29" s="232"/>
      <c r="H29" s="114"/>
      <c r="I29" s="115"/>
      <c r="J29" s="230" t="str">
        <f t="shared" si="4"/>
        <v/>
      </c>
      <c r="K29" s="230" t="str">
        <f t="shared" si="5"/>
        <v/>
      </c>
      <c r="L29" s="232"/>
      <c r="M29" s="115"/>
      <c r="N29" s="115"/>
      <c r="O29" s="230" t="str">
        <f t="shared" si="6"/>
        <v/>
      </c>
      <c r="P29" s="230" t="str">
        <f t="shared" si="7"/>
        <v/>
      </c>
      <c r="Q29" s="232"/>
      <c r="R29" s="116"/>
      <c r="S29" s="105"/>
      <c r="T29" s="19"/>
    </row>
    <row r="30" spans="2:20" s="21" customFormat="1" ht="20.100000000000001" customHeight="1">
      <c r="B30" s="28">
        <f t="shared" si="1"/>
        <v>7</v>
      </c>
      <c r="C30" s="156" t="s">
        <v>138</v>
      </c>
      <c r="D30" s="29" t="s">
        <v>96</v>
      </c>
      <c r="E30" s="230" t="str">
        <f t="shared" si="2"/>
        <v/>
      </c>
      <c r="F30" s="230" t="str">
        <f t="shared" si="3"/>
        <v/>
      </c>
      <c r="G30" s="232"/>
      <c r="H30" s="114"/>
      <c r="I30" s="115"/>
      <c r="J30" s="230" t="str">
        <f t="shared" si="4"/>
        <v/>
      </c>
      <c r="K30" s="230" t="str">
        <f t="shared" si="5"/>
        <v/>
      </c>
      <c r="L30" s="232"/>
      <c r="M30" s="115"/>
      <c r="N30" s="115"/>
      <c r="O30" s="230" t="str">
        <f t="shared" si="6"/>
        <v/>
      </c>
      <c r="P30" s="230" t="str">
        <f t="shared" si="7"/>
        <v/>
      </c>
      <c r="Q30" s="232"/>
      <c r="R30" s="116"/>
      <c r="S30" s="105"/>
      <c r="T30" s="19"/>
    </row>
    <row r="31" spans="2:20" s="21" customFormat="1" ht="29.25" customHeight="1">
      <c r="B31" s="28">
        <f t="shared" si="1"/>
        <v>8</v>
      </c>
      <c r="C31" s="156" t="s">
        <v>138</v>
      </c>
      <c r="D31" s="29" t="s">
        <v>97</v>
      </c>
      <c r="E31" s="230" t="str">
        <f t="shared" si="2"/>
        <v/>
      </c>
      <c r="F31" s="230" t="str">
        <f t="shared" si="3"/>
        <v/>
      </c>
      <c r="G31" s="232"/>
      <c r="H31" s="114"/>
      <c r="I31" s="115"/>
      <c r="J31" s="230" t="str">
        <f t="shared" si="4"/>
        <v/>
      </c>
      <c r="K31" s="230" t="str">
        <f t="shared" si="5"/>
        <v/>
      </c>
      <c r="L31" s="232"/>
      <c r="M31" s="115"/>
      <c r="N31" s="115"/>
      <c r="O31" s="230" t="str">
        <f t="shared" si="6"/>
        <v/>
      </c>
      <c r="P31" s="230" t="str">
        <f t="shared" si="7"/>
        <v/>
      </c>
      <c r="Q31" s="232"/>
      <c r="R31" s="116"/>
      <c r="S31" s="105"/>
      <c r="T31" s="19"/>
    </row>
    <row r="32" spans="2:20" s="21" customFormat="1" ht="20.100000000000001" customHeight="1">
      <c r="B32" s="28">
        <f t="shared" si="1"/>
        <v>9</v>
      </c>
      <c r="C32" s="156" t="s">
        <v>138</v>
      </c>
      <c r="D32" s="29" t="s">
        <v>164</v>
      </c>
      <c r="E32" s="230" t="str">
        <f t="shared" si="2"/>
        <v/>
      </c>
      <c r="F32" s="230" t="str">
        <f t="shared" si="3"/>
        <v/>
      </c>
      <c r="G32" s="232"/>
      <c r="H32" s="114"/>
      <c r="I32" s="115"/>
      <c r="J32" s="230" t="str">
        <f t="shared" si="4"/>
        <v/>
      </c>
      <c r="K32" s="230" t="str">
        <f t="shared" si="5"/>
        <v/>
      </c>
      <c r="L32" s="232"/>
      <c r="M32" s="115"/>
      <c r="N32" s="115"/>
      <c r="O32" s="230" t="str">
        <f t="shared" si="6"/>
        <v/>
      </c>
      <c r="P32" s="230" t="str">
        <f t="shared" si="7"/>
        <v/>
      </c>
      <c r="Q32" s="232"/>
      <c r="R32" s="116"/>
      <c r="S32" s="105"/>
      <c r="T32" s="19"/>
    </row>
    <row r="33" spans="2:20" s="21" customFormat="1" ht="27.75" customHeight="1">
      <c r="B33" s="28">
        <f t="shared" si="1"/>
        <v>10</v>
      </c>
      <c r="C33" s="156" t="s">
        <v>138</v>
      </c>
      <c r="D33" s="29" t="s">
        <v>99</v>
      </c>
      <c r="E33" s="230" t="str">
        <f t="shared" si="2"/>
        <v/>
      </c>
      <c r="F33" s="230" t="str">
        <f t="shared" si="3"/>
        <v/>
      </c>
      <c r="G33" s="232"/>
      <c r="H33" s="114"/>
      <c r="I33" s="106"/>
      <c r="J33" s="230" t="str">
        <f t="shared" si="4"/>
        <v/>
      </c>
      <c r="K33" s="230" t="str">
        <f t="shared" si="5"/>
        <v/>
      </c>
      <c r="L33" s="232"/>
      <c r="M33" s="106"/>
      <c r="N33" s="106"/>
      <c r="O33" s="230" t="str">
        <f t="shared" si="6"/>
        <v/>
      </c>
      <c r="P33" s="230" t="str">
        <f t="shared" si="7"/>
        <v/>
      </c>
      <c r="Q33" s="232"/>
      <c r="R33" s="107"/>
      <c r="S33" s="105"/>
      <c r="T33" s="19"/>
    </row>
    <row r="34" spans="2:20" s="21" customFormat="1" ht="28.5" customHeight="1">
      <c r="B34" s="28">
        <f t="shared" si="1"/>
        <v>11</v>
      </c>
      <c r="C34" s="156" t="s">
        <v>138</v>
      </c>
      <c r="D34" s="133" t="s">
        <v>98</v>
      </c>
      <c r="E34" s="230" t="str">
        <f t="shared" si="2"/>
        <v/>
      </c>
      <c r="F34" s="230" t="str">
        <f t="shared" si="3"/>
        <v/>
      </c>
      <c r="G34" s="232"/>
      <c r="H34" s="114"/>
      <c r="I34" s="106"/>
      <c r="J34" s="230" t="str">
        <f t="shared" si="4"/>
        <v/>
      </c>
      <c r="K34" s="230" t="str">
        <f t="shared" si="5"/>
        <v/>
      </c>
      <c r="L34" s="232"/>
      <c r="M34" s="106"/>
      <c r="N34" s="106"/>
      <c r="O34" s="230" t="str">
        <f t="shared" si="6"/>
        <v/>
      </c>
      <c r="P34" s="230" t="str">
        <f t="shared" si="7"/>
        <v/>
      </c>
      <c r="Q34" s="232"/>
      <c r="R34" s="107"/>
      <c r="S34" s="105"/>
      <c r="T34" s="19"/>
    </row>
    <row r="35" spans="2:20" s="21" customFormat="1" ht="24.75" customHeight="1">
      <c r="B35" s="28">
        <f t="shared" si="1"/>
        <v>12</v>
      </c>
      <c r="C35" s="156" t="s">
        <v>138</v>
      </c>
      <c r="D35" s="29" t="s">
        <v>27</v>
      </c>
      <c r="E35" s="230" t="str">
        <f t="shared" si="2"/>
        <v/>
      </c>
      <c r="F35" s="230" t="str">
        <f t="shared" si="3"/>
        <v/>
      </c>
      <c r="G35" s="232"/>
      <c r="H35" s="114"/>
      <c r="I35" s="106"/>
      <c r="J35" s="230" t="str">
        <f t="shared" si="4"/>
        <v/>
      </c>
      <c r="K35" s="230" t="str">
        <f t="shared" si="5"/>
        <v/>
      </c>
      <c r="L35" s="232"/>
      <c r="M35" s="106"/>
      <c r="N35" s="106"/>
      <c r="O35" s="230" t="str">
        <f t="shared" si="6"/>
        <v/>
      </c>
      <c r="P35" s="230" t="str">
        <f t="shared" si="7"/>
        <v/>
      </c>
      <c r="Q35" s="232"/>
      <c r="R35" s="107"/>
      <c r="S35" s="105"/>
      <c r="T35" s="19"/>
    </row>
    <row r="36" spans="2:20" s="21" customFormat="1" ht="20.100000000000001" customHeight="1">
      <c r="B36" s="28">
        <f t="shared" si="1"/>
        <v>13</v>
      </c>
      <c r="C36" s="156" t="s">
        <v>138</v>
      </c>
      <c r="D36" s="29" t="s">
        <v>128</v>
      </c>
      <c r="E36" s="230" t="str">
        <f t="shared" si="2"/>
        <v/>
      </c>
      <c r="F36" s="230" t="str">
        <f t="shared" si="3"/>
        <v/>
      </c>
      <c r="G36" s="232"/>
      <c r="H36" s="114"/>
      <c r="I36" s="106"/>
      <c r="J36" s="230" t="str">
        <f t="shared" si="4"/>
        <v/>
      </c>
      <c r="K36" s="230" t="str">
        <f t="shared" si="5"/>
        <v/>
      </c>
      <c r="L36" s="232"/>
      <c r="M36" s="106"/>
      <c r="N36" s="106"/>
      <c r="O36" s="230" t="str">
        <f t="shared" si="6"/>
        <v/>
      </c>
      <c r="P36" s="230" t="str">
        <f t="shared" si="7"/>
        <v/>
      </c>
      <c r="Q36" s="232"/>
      <c r="R36" s="107"/>
      <c r="S36" s="105"/>
      <c r="T36" s="19"/>
    </row>
    <row r="37" spans="2:20" s="21" customFormat="1" ht="20.100000000000001" customHeight="1">
      <c r="B37" s="28">
        <f t="shared" si="1"/>
        <v>14</v>
      </c>
      <c r="C37" s="156" t="s">
        <v>138</v>
      </c>
      <c r="D37" s="29" t="s">
        <v>30</v>
      </c>
      <c r="E37" s="230" t="str">
        <f t="shared" si="2"/>
        <v/>
      </c>
      <c r="F37" s="230" t="str">
        <f t="shared" si="3"/>
        <v/>
      </c>
      <c r="G37" s="232"/>
      <c r="H37" s="114"/>
      <c r="I37" s="106"/>
      <c r="J37" s="230" t="str">
        <f t="shared" si="4"/>
        <v/>
      </c>
      <c r="K37" s="230" t="str">
        <f t="shared" si="5"/>
        <v/>
      </c>
      <c r="L37" s="232"/>
      <c r="M37" s="106"/>
      <c r="N37" s="106"/>
      <c r="O37" s="230" t="str">
        <f t="shared" si="6"/>
        <v/>
      </c>
      <c r="P37" s="230" t="str">
        <f t="shared" si="7"/>
        <v/>
      </c>
      <c r="Q37" s="232"/>
      <c r="R37" s="107"/>
      <c r="S37" s="105"/>
      <c r="T37" s="19"/>
    </row>
    <row r="38" spans="2:20" s="21" customFormat="1" ht="24" customHeight="1">
      <c r="B38" s="28">
        <f t="shared" si="1"/>
        <v>15</v>
      </c>
      <c r="C38" s="156" t="s">
        <v>138</v>
      </c>
      <c r="D38" s="29" t="s">
        <v>28</v>
      </c>
      <c r="E38" s="230" t="str">
        <f t="shared" si="2"/>
        <v/>
      </c>
      <c r="F38" s="230" t="str">
        <f t="shared" si="3"/>
        <v/>
      </c>
      <c r="G38" s="232"/>
      <c r="H38" s="114"/>
      <c r="I38" s="106"/>
      <c r="J38" s="230" t="str">
        <f t="shared" si="4"/>
        <v/>
      </c>
      <c r="K38" s="230" t="str">
        <f t="shared" si="5"/>
        <v/>
      </c>
      <c r="L38" s="232"/>
      <c r="M38" s="106"/>
      <c r="N38" s="106"/>
      <c r="O38" s="230" t="str">
        <f t="shared" si="6"/>
        <v/>
      </c>
      <c r="P38" s="230" t="str">
        <f t="shared" si="7"/>
        <v/>
      </c>
      <c r="Q38" s="232"/>
      <c r="R38" s="107"/>
      <c r="S38" s="105"/>
      <c r="T38" s="19"/>
    </row>
    <row r="39" spans="2:20" s="21" customFormat="1" ht="30.75" customHeight="1">
      <c r="B39" s="28">
        <f t="shared" si="1"/>
        <v>16</v>
      </c>
      <c r="C39" s="156" t="s">
        <v>138</v>
      </c>
      <c r="D39" s="29" t="s">
        <v>29</v>
      </c>
      <c r="E39" s="230" t="str">
        <f t="shared" si="2"/>
        <v/>
      </c>
      <c r="F39" s="230" t="str">
        <f t="shared" si="3"/>
        <v/>
      </c>
      <c r="G39" s="232"/>
      <c r="H39" s="114"/>
      <c r="I39" s="106"/>
      <c r="J39" s="230" t="str">
        <f t="shared" si="4"/>
        <v/>
      </c>
      <c r="K39" s="230" t="str">
        <f t="shared" si="5"/>
        <v/>
      </c>
      <c r="L39" s="232"/>
      <c r="M39" s="106"/>
      <c r="N39" s="106"/>
      <c r="O39" s="230" t="str">
        <f t="shared" si="6"/>
        <v/>
      </c>
      <c r="P39" s="230" t="str">
        <f t="shared" si="7"/>
        <v/>
      </c>
      <c r="Q39" s="232"/>
      <c r="R39" s="107"/>
      <c r="S39" s="105"/>
      <c r="T39" s="19"/>
    </row>
    <row r="40" spans="2:20" s="21" customFormat="1" ht="11.25">
      <c r="B40" s="28">
        <f t="shared" si="1"/>
        <v>17</v>
      </c>
      <c r="C40" s="156" t="s">
        <v>138</v>
      </c>
      <c r="D40" s="29" t="s">
        <v>129</v>
      </c>
      <c r="E40" s="230" t="str">
        <f t="shared" si="2"/>
        <v/>
      </c>
      <c r="F40" s="230" t="str">
        <f t="shared" si="3"/>
        <v/>
      </c>
      <c r="G40" s="232"/>
      <c r="H40" s="114"/>
      <c r="I40" s="106"/>
      <c r="J40" s="230" t="str">
        <f t="shared" si="4"/>
        <v/>
      </c>
      <c r="K40" s="230" t="str">
        <f t="shared" si="5"/>
        <v/>
      </c>
      <c r="L40" s="232"/>
      <c r="M40" s="106"/>
      <c r="N40" s="106"/>
      <c r="O40" s="230" t="str">
        <f t="shared" si="6"/>
        <v/>
      </c>
      <c r="P40" s="230" t="str">
        <f t="shared" si="7"/>
        <v/>
      </c>
      <c r="Q40" s="232"/>
      <c r="R40" s="107"/>
      <c r="S40" s="105"/>
      <c r="T40" s="19"/>
    </row>
    <row r="41" spans="2:20" s="21" customFormat="1" ht="26.25" customHeight="1">
      <c r="B41" s="28">
        <f t="shared" si="1"/>
        <v>18</v>
      </c>
      <c r="C41" s="156" t="s">
        <v>138</v>
      </c>
      <c r="D41" s="29" t="s">
        <v>83</v>
      </c>
      <c r="E41" s="230" t="str">
        <f t="shared" si="2"/>
        <v/>
      </c>
      <c r="F41" s="230" t="str">
        <f t="shared" si="3"/>
        <v/>
      </c>
      <c r="G41" s="232"/>
      <c r="H41" s="114"/>
      <c r="I41" s="106"/>
      <c r="J41" s="230" t="str">
        <f t="shared" si="4"/>
        <v/>
      </c>
      <c r="K41" s="230" t="str">
        <f t="shared" si="5"/>
        <v/>
      </c>
      <c r="L41" s="232"/>
      <c r="M41" s="106"/>
      <c r="N41" s="106"/>
      <c r="O41" s="230" t="str">
        <f t="shared" si="6"/>
        <v/>
      </c>
      <c r="P41" s="230" t="str">
        <f t="shared" si="7"/>
        <v/>
      </c>
      <c r="Q41" s="232"/>
      <c r="R41" s="107"/>
      <c r="S41" s="105"/>
      <c r="T41" s="19"/>
    </row>
    <row r="42" spans="2:20" s="21" customFormat="1" ht="24" customHeight="1">
      <c r="B42" s="28">
        <f t="shared" si="1"/>
        <v>19</v>
      </c>
      <c r="C42" s="156" t="s">
        <v>138</v>
      </c>
      <c r="D42" s="29" t="s">
        <v>116</v>
      </c>
      <c r="E42" s="230" t="str">
        <f t="shared" si="2"/>
        <v/>
      </c>
      <c r="F42" s="230" t="str">
        <f t="shared" si="3"/>
        <v/>
      </c>
      <c r="G42" s="232"/>
      <c r="H42" s="114"/>
      <c r="I42" s="106"/>
      <c r="J42" s="230" t="str">
        <f t="shared" si="4"/>
        <v/>
      </c>
      <c r="K42" s="230" t="str">
        <f t="shared" si="5"/>
        <v/>
      </c>
      <c r="L42" s="232"/>
      <c r="M42" s="106"/>
      <c r="N42" s="106"/>
      <c r="O42" s="230" t="str">
        <f t="shared" si="6"/>
        <v/>
      </c>
      <c r="P42" s="230" t="str">
        <f t="shared" si="7"/>
        <v/>
      </c>
      <c r="Q42" s="232"/>
      <c r="R42" s="107"/>
      <c r="S42" s="105"/>
      <c r="T42" s="19"/>
    </row>
    <row r="43" spans="2:20" s="21" customFormat="1" ht="28.5" customHeight="1">
      <c r="B43" s="28">
        <f t="shared" si="1"/>
        <v>20</v>
      </c>
      <c r="C43" s="156" t="s">
        <v>138</v>
      </c>
      <c r="D43" s="29" t="s">
        <v>3</v>
      </c>
      <c r="E43" s="230" t="str">
        <f t="shared" si="2"/>
        <v/>
      </c>
      <c r="F43" s="230" t="str">
        <f t="shared" si="3"/>
        <v/>
      </c>
      <c r="G43" s="232"/>
      <c r="H43" s="114"/>
      <c r="I43" s="106"/>
      <c r="J43" s="230" t="str">
        <f t="shared" si="4"/>
        <v/>
      </c>
      <c r="K43" s="230" t="str">
        <f t="shared" si="5"/>
        <v/>
      </c>
      <c r="L43" s="232"/>
      <c r="M43" s="106"/>
      <c r="N43" s="106"/>
      <c r="O43" s="230" t="str">
        <f t="shared" si="6"/>
        <v/>
      </c>
      <c r="P43" s="230" t="str">
        <f t="shared" si="7"/>
        <v/>
      </c>
      <c r="Q43" s="232"/>
      <c r="R43" s="107"/>
      <c r="S43" s="105"/>
      <c r="T43" s="19"/>
    </row>
    <row r="44" spans="2:20" s="21" customFormat="1" ht="23.25" thickBot="1">
      <c r="B44" s="28">
        <f t="shared" si="1"/>
        <v>21</v>
      </c>
      <c r="C44" s="156" t="s">
        <v>138</v>
      </c>
      <c r="D44" s="39" t="s">
        <v>165</v>
      </c>
      <c r="E44" s="230" t="str">
        <f t="shared" si="2"/>
        <v/>
      </c>
      <c r="F44" s="230" t="str">
        <f t="shared" si="3"/>
        <v/>
      </c>
      <c r="G44" s="236"/>
      <c r="H44" s="162"/>
      <c r="I44" s="109"/>
      <c r="J44" s="230" t="str">
        <f t="shared" si="4"/>
        <v/>
      </c>
      <c r="K44" s="230" t="str">
        <f t="shared" si="5"/>
        <v/>
      </c>
      <c r="L44" s="236"/>
      <c r="M44" s="109"/>
      <c r="N44" s="109"/>
      <c r="O44" s="230" t="str">
        <f t="shared" si="6"/>
        <v/>
      </c>
      <c r="P44" s="230" t="str">
        <f t="shared" si="7"/>
        <v/>
      </c>
      <c r="Q44" s="236"/>
      <c r="R44" s="110"/>
      <c r="S44" s="108"/>
      <c r="T44" s="19"/>
    </row>
    <row r="45" spans="2:20" s="21" customFormat="1" ht="54" customHeight="1" thickBot="1">
      <c r="B45" s="36"/>
      <c r="C45" s="311" t="s">
        <v>160</v>
      </c>
      <c r="D45" s="311"/>
      <c r="E45" s="311"/>
      <c r="F45" s="311"/>
      <c r="G45" s="311"/>
      <c r="H45" s="311"/>
      <c r="I45" s="311"/>
      <c r="J45" s="43"/>
      <c r="K45" s="43"/>
      <c r="L45" s="43"/>
      <c r="M45" s="163"/>
      <c r="N45" s="43"/>
      <c r="O45" s="238"/>
      <c r="P45" s="238"/>
      <c r="Q45" s="238"/>
      <c r="R45" s="43"/>
      <c r="S45" s="44"/>
      <c r="T45" s="18"/>
    </row>
    <row r="46" spans="2:20" s="21" customFormat="1" ht="22.5">
      <c r="B46" s="27">
        <v>1</v>
      </c>
      <c r="C46" s="156" t="s">
        <v>139</v>
      </c>
      <c r="D46" s="34" t="s">
        <v>71</v>
      </c>
      <c r="E46" s="230" t="str">
        <f>IF(((C46="Auditoría de Gestión de la Configuración")*AND(G46="No")),"No","")</f>
        <v>No</v>
      </c>
      <c r="F46" s="230" t="str">
        <f>IF(((C46="Auditoría de Gestión de la Configuración")*AND(G46="Si")),"Si","")</f>
        <v/>
      </c>
      <c r="G46" s="237" t="s">
        <v>135</v>
      </c>
      <c r="H46" s="40"/>
      <c r="I46" s="42"/>
      <c r="J46" s="230" t="str">
        <f>IF(((C46="Auditoría de Gestión de la Configuración")*AND(L46="No")),"No","")</f>
        <v>No</v>
      </c>
      <c r="K46" s="230" t="str">
        <f>IF(((C46="Auditoría de Gestión de la Configuración")*AND(L46="Si")),"Si","")</f>
        <v/>
      </c>
      <c r="L46" s="237" t="s">
        <v>135</v>
      </c>
      <c r="M46" s="115"/>
      <c r="N46" s="42"/>
      <c r="O46" s="230" t="str">
        <f>IF(((C46="Auditoría de Gestión de la Configuración")*AND(Q46="No")),"No","")</f>
        <v/>
      </c>
      <c r="P46" s="230" t="str">
        <f>IF(((C46="Auditoría de Gestión de la Configuración")*AND(Q46="Si")),"Si","")</f>
        <v>Si</v>
      </c>
      <c r="Q46" s="237" t="s">
        <v>134</v>
      </c>
      <c r="R46" s="41"/>
      <c r="S46" s="41"/>
      <c r="T46" s="18"/>
    </row>
    <row r="47" spans="2:20" s="21" customFormat="1" ht="22.5">
      <c r="B47" s="28">
        <v>2</v>
      </c>
      <c r="C47" s="156" t="s">
        <v>139</v>
      </c>
      <c r="D47" s="22" t="s">
        <v>76</v>
      </c>
      <c r="E47" s="230" t="str">
        <f>IF(((C47="Auditoría de Gestión de la Configuración")*AND(G47="No")),"No","")</f>
        <v/>
      </c>
      <c r="F47" s="230" t="str">
        <f>IF(((C47="Auditoría de Gestión de la Configuración")*AND(G47="Si")),"Si","")</f>
        <v>Si</v>
      </c>
      <c r="G47" s="237" t="s">
        <v>134</v>
      </c>
      <c r="H47" s="26"/>
      <c r="I47" s="31"/>
      <c r="J47" s="230" t="str">
        <f>IF(((C47="Auditoría de Gestión de la Configuración")*AND(L47="No")),"No","")</f>
        <v/>
      </c>
      <c r="K47" s="230" t="str">
        <f>IF(((C47="Auditoría de Gestión de la Configuración")*AND(L47="Si")),"Si","")</f>
        <v/>
      </c>
      <c r="L47" s="237"/>
      <c r="M47" s="106"/>
      <c r="N47" s="31"/>
      <c r="O47" s="230" t="str">
        <f>IF(((C47="Auditoría de Gestión de la Configuración")*AND(Q47="No")),"No","")</f>
        <v/>
      </c>
      <c r="P47" s="230" t="str">
        <f>IF(((C47="Auditoría de Gestión de la Configuración")*AND(Q47="Si")),"Si","")</f>
        <v>Si</v>
      </c>
      <c r="Q47" s="237" t="s">
        <v>134</v>
      </c>
      <c r="R47" s="30"/>
      <c r="S47" s="30"/>
      <c r="T47" s="18"/>
    </row>
    <row r="48" spans="2:20" s="21" customFormat="1" ht="29.25" customHeight="1">
      <c r="B48" s="23">
        <v>3</v>
      </c>
      <c r="C48" s="156" t="s">
        <v>138</v>
      </c>
      <c r="D48" s="29" t="s">
        <v>101</v>
      </c>
      <c r="E48" s="230" t="str">
        <f>IF(((C48="Auditoría de Calidad")*AND(G48="No")),"No","")</f>
        <v/>
      </c>
      <c r="F48" s="230" t="str">
        <f>IF(((C48="Auditoría de Calidad")*AND(G48="Si")),"Si","")</f>
        <v/>
      </c>
      <c r="G48" s="237"/>
      <c r="H48" s="118"/>
      <c r="I48" s="120"/>
      <c r="J48" s="230" t="str">
        <f>IF(((C48="Auditoría de Calidad")*AND(L48="No")),"No","")</f>
        <v/>
      </c>
      <c r="K48" s="230" t="str">
        <f>IF(((C48="Auditoría de Calidad")*AND(L48="Si")),"Si","")</f>
        <v/>
      </c>
      <c r="L48" s="237"/>
      <c r="M48" s="119"/>
      <c r="N48" s="119"/>
      <c r="O48" s="230" t="str">
        <f>IF(((C48="Auditoría de Calidad")*AND(Q48="No")),"No","")</f>
        <v/>
      </c>
      <c r="P48" s="230" t="str">
        <f>IF(((C48="Auditoría de Calidad")*AND(Q48="Si")),"Si","")</f>
        <v/>
      </c>
      <c r="Q48" s="237"/>
      <c r="R48" s="121"/>
      <c r="S48" s="117"/>
      <c r="T48" s="18"/>
    </row>
    <row r="49" spans="2:20" s="21" customFormat="1" ht="27" customHeight="1">
      <c r="B49" s="23">
        <v>4</v>
      </c>
      <c r="C49" s="156" t="s">
        <v>138</v>
      </c>
      <c r="D49" s="29" t="s">
        <v>35</v>
      </c>
      <c r="E49" s="230" t="str">
        <f t="shared" ref="E49:E61" si="8">IF(((C49="Auditoría de Calidad")*AND(G49="No")),"No","")</f>
        <v/>
      </c>
      <c r="F49" s="230" t="str">
        <f t="shared" ref="F49:F61" si="9">IF(((C49="Auditoría de Calidad")*AND(G49="Si")),"Si","")</f>
        <v/>
      </c>
      <c r="G49" s="237"/>
      <c r="H49" s="118"/>
      <c r="I49" s="120"/>
      <c r="J49" s="230" t="str">
        <f t="shared" ref="J49:J61" si="10">IF(((C49="Auditoría de Calidad")*AND(L49="No")),"No","")</f>
        <v/>
      </c>
      <c r="K49" s="230" t="str">
        <f t="shared" ref="K49:K61" si="11">IF(((C49="Auditoría de Calidad")*AND(L49="Si")),"Si","")</f>
        <v/>
      </c>
      <c r="L49" s="237"/>
      <c r="M49" s="119"/>
      <c r="N49" s="119"/>
      <c r="O49" s="230" t="str">
        <f t="shared" ref="O49:O61" si="12">IF(((C49="Auditoría de Calidad")*AND(Q49="No")),"No","")</f>
        <v/>
      </c>
      <c r="P49" s="230" t="str">
        <f t="shared" ref="P49:P61" si="13">IF(((C49="Auditoría de Calidad")*AND(Q49="Si")),"Si","")</f>
        <v/>
      </c>
      <c r="Q49" s="237"/>
      <c r="R49" s="121"/>
      <c r="S49" s="117"/>
      <c r="T49" s="18"/>
    </row>
    <row r="50" spans="2:20" s="21" customFormat="1" ht="30.75" customHeight="1">
      <c r="B50" s="23">
        <v>5</v>
      </c>
      <c r="C50" s="156" t="s">
        <v>138</v>
      </c>
      <c r="D50" s="29" t="s">
        <v>40</v>
      </c>
      <c r="E50" s="230" t="str">
        <f t="shared" si="8"/>
        <v/>
      </c>
      <c r="F50" s="230" t="str">
        <f t="shared" si="9"/>
        <v/>
      </c>
      <c r="G50" s="237"/>
      <c r="H50" s="118"/>
      <c r="I50" s="120"/>
      <c r="J50" s="230" t="str">
        <f t="shared" si="10"/>
        <v/>
      </c>
      <c r="K50" s="230" t="str">
        <f t="shared" si="11"/>
        <v/>
      </c>
      <c r="L50" s="237"/>
      <c r="M50" s="119"/>
      <c r="N50" s="119"/>
      <c r="O50" s="230" t="str">
        <f t="shared" si="12"/>
        <v/>
      </c>
      <c r="P50" s="230" t="str">
        <f t="shared" si="13"/>
        <v/>
      </c>
      <c r="Q50" s="237"/>
      <c r="R50" s="121"/>
      <c r="S50" s="117"/>
      <c r="T50" s="18"/>
    </row>
    <row r="51" spans="2:20" s="21" customFormat="1" ht="30.75" customHeight="1">
      <c r="B51" s="23">
        <v>6</v>
      </c>
      <c r="C51" s="156" t="s">
        <v>138</v>
      </c>
      <c r="D51" s="29" t="s">
        <v>17</v>
      </c>
      <c r="E51" s="230" t="str">
        <f t="shared" si="8"/>
        <v/>
      </c>
      <c r="F51" s="230" t="str">
        <f t="shared" si="9"/>
        <v/>
      </c>
      <c r="G51" s="237"/>
      <c r="H51" s="118"/>
      <c r="I51" s="120"/>
      <c r="J51" s="230" t="str">
        <f t="shared" si="10"/>
        <v/>
      </c>
      <c r="K51" s="230" t="str">
        <f t="shared" si="11"/>
        <v/>
      </c>
      <c r="L51" s="237"/>
      <c r="M51" s="119"/>
      <c r="N51" s="119"/>
      <c r="O51" s="230" t="str">
        <f t="shared" si="12"/>
        <v/>
      </c>
      <c r="P51" s="230" t="str">
        <f t="shared" si="13"/>
        <v/>
      </c>
      <c r="Q51" s="237"/>
      <c r="R51" s="121"/>
      <c r="S51" s="117"/>
      <c r="T51" s="18"/>
    </row>
    <row r="52" spans="2:20" s="21" customFormat="1" ht="30" customHeight="1">
      <c r="B52" s="23">
        <v>7</v>
      </c>
      <c r="C52" s="156" t="s">
        <v>138</v>
      </c>
      <c r="D52" s="29" t="s">
        <v>18</v>
      </c>
      <c r="E52" s="230" t="str">
        <f t="shared" si="8"/>
        <v/>
      </c>
      <c r="F52" s="230" t="str">
        <f t="shared" si="9"/>
        <v/>
      </c>
      <c r="G52" s="237"/>
      <c r="H52" s="118"/>
      <c r="I52" s="120"/>
      <c r="J52" s="230" t="str">
        <f t="shared" si="10"/>
        <v/>
      </c>
      <c r="K52" s="230" t="str">
        <f t="shared" si="11"/>
        <v/>
      </c>
      <c r="L52" s="237"/>
      <c r="M52" s="119"/>
      <c r="N52" s="119"/>
      <c r="O52" s="230" t="str">
        <f t="shared" si="12"/>
        <v/>
      </c>
      <c r="P52" s="230" t="str">
        <f t="shared" si="13"/>
        <v/>
      </c>
      <c r="Q52" s="237"/>
      <c r="R52" s="121"/>
      <c r="S52" s="117"/>
      <c r="T52" s="18"/>
    </row>
    <row r="53" spans="2:20" s="21" customFormat="1" ht="34.5" customHeight="1">
      <c r="B53" s="23">
        <v>8</v>
      </c>
      <c r="C53" s="156" t="s">
        <v>138</v>
      </c>
      <c r="D53" s="29" t="s">
        <v>19</v>
      </c>
      <c r="E53" s="230" t="str">
        <f t="shared" si="8"/>
        <v/>
      </c>
      <c r="F53" s="230" t="str">
        <f t="shared" si="9"/>
        <v/>
      </c>
      <c r="G53" s="237"/>
      <c r="H53" s="118"/>
      <c r="I53" s="120"/>
      <c r="J53" s="230" t="str">
        <f t="shared" si="10"/>
        <v/>
      </c>
      <c r="K53" s="230" t="str">
        <f t="shared" si="11"/>
        <v/>
      </c>
      <c r="L53" s="237"/>
      <c r="M53" s="119"/>
      <c r="N53" s="119"/>
      <c r="O53" s="230" t="str">
        <f t="shared" si="12"/>
        <v/>
      </c>
      <c r="P53" s="230" t="str">
        <f t="shared" si="13"/>
        <v/>
      </c>
      <c r="Q53" s="237"/>
      <c r="R53" s="121"/>
      <c r="S53" s="117"/>
      <c r="T53" s="18"/>
    </row>
    <row r="54" spans="2:20" s="21" customFormat="1" ht="39.75" customHeight="1">
      <c r="B54" s="23">
        <v>9</v>
      </c>
      <c r="C54" s="156" t="s">
        <v>138</v>
      </c>
      <c r="D54" s="29" t="s">
        <v>37</v>
      </c>
      <c r="E54" s="230" t="str">
        <f t="shared" si="8"/>
        <v/>
      </c>
      <c r="F54" s="230" t="str">
        <f t="shared" si="9"/>
        <v/>
      </c>
      <c r="G54" s="237"/>
      <c r="H54" s="118"/>
      <c r="I54" s="120"/>
      <c r="J54" s="230" t="str">
        <f t="shared" si="10"/>
        <v/>
      </c>
      <c r="K54" s="230" t="str">
        <f t="shared" si="11"/>
        <v/>
      </c>
      <c r="L54" s="237"/>
      <c r="M54" s="119"/>
      <c r="N54" s="119"/>
      <c r="O54" s="230" t="str">
        <f t="shared" si="12"/>
        <v/>
      </c>
      <c r="P54" s="230" t="str">
        <f t="shared" si="13"/>
        <v/>
      </c>
      <c r="Q54" s="237"/>
      <c r="R54" s="121"/>
      <c r="S54" s="117"/>
      <c r="T54" s="18"/>
    </row>
    <row r="55" spans="2:20" s="21" customFormat="1" ht="36" customHeight="1">
      <c r="B55" s="23">
        <v>10</v>
      </c>
      <c r="C55" s="156" t="s">
        <v>138</v>
      </c>
      <c r="D55" s="133" t="s">
        <v>38</v>
      </c>
      <c r="E55" s="230" t="str">
        <f t="shared" si="8"/>
        <v/>
      </c>
      <c r="F55" s="230" t="str">
        <f t="shared" si="9"/>
        <v/>
      </c>
      <c r="G55" s="237"/>
      <c r="H55" s="118"/>
      <c r="I55" s="120"/>
      <c r="J55" s="230" t="str">
        <f t="shared" si="10"/>
        <v/>
      </c>
      <c r="K55" s="230" t="str">
        <f t="shared" si="11"/>
        <v/>
      </c>
      <c r="L55" s="237"/>
      <c r="M55" s="119"/>
      <c r="N55" s="119"/>
      <c r="O55" s="230" t="str">
        <f t="shared" si="12"/>
        <v/>
      </c>
      <c r="P55" s="230" t="str">
        <f t="shared" si="13"/>
        <v/>
      </c>
      <c r="Q55" s="237"/>
      <c r="R55" s="121"/>
      <c r="S55" s="117"/>
      <c r="T55" s="18"/>
    </row>
    <row r="56" spans="2:20" s="21" customFormat="1" ht="28.5" customHeight="1">
      <c r="B56" s="23">
        <v>11</v>
      </c>
      <c r="C56" s="156" t="s">
        <v>138</v>
      </c>
      <c r="D56" s="133" t="s">
        <v>39</v>
      </c>
      <c r="E56" s="230" t="str">
        <f t="shared" si="8"/>
        <v/>
      </c>
      <c r="F56" s="230" t="str">
        <f t="shared" si="9"/>
        <v/>
      </c>
      <c r="G56" s="237"/>
      <c r="H56" s="118"/>
      <c r="I56" s="120"/>
      <c r="J56" s="230" t="str">
        <f t="shared" si="10"/>
        <v/>
      </c>
      <c r="K56" s="230" t="str">
        <f t="shared" si="11"/>
        <v/>
      </c>
      <c r="L56" s="237"/>
      <c r="M56" s="119"/>
      <c r="N56" s="119"/>
      <c r="O56" s="230" t="str">
        <f t="shared" si="12"/>
        <v/>
      </c>
      <c r="P56" s="230" t="str">
        <f t="shared" si="13"/>
        <v/>
      </c>
      <c r="Q56" s="237"/>
      <c r="R56" s="121"/>
      <c r="S56" s="117"/>
      <c r="T56" s="18"/>
    </row>
    <row r="57" spans="2:20" s="21" customFormat="1" ht="27.75" customHeight="1">
      <c r="B57" s="23">
        <v>12</v>
      </c>
      <c r="C57" s="156" t="s">
        <v>138</v>
      </c>
      <c r="D57" s="133" t="s">
        <v>36</v>
      </c>
      <c r="E57" s="230" t="str">
        <f t="shared" si="8"/>
        <v/>
      </c>
      <c r="F57" s="230" t="str">
        <f t="shared" si="9"/>
        <v/>
      </c>
      <c r="G57" s="237"/>
      <c r="H57" s="118"/>
      <c r="I57" s="120"/>
      <c r="J57" s="230" t="str">
        <f t="shared" si="10"/>
        <v/>
      </c>
      <c r="K57" s="230" t="str">
        <f t="shared" si="11"/>
        <v/>
      </c>
      <c r="L57" s="237"/>
      <c r="M57" s="119"/>
      <c r="N57" s="119"/>
      <c r="O57" s="230" t="str">
        <f t="shared" si="12"/>
        <v/>
      </c>
      <c r="P57" s="230" t="str">
        <f t="shared" si="13"/>
        <v/>
      </c>
      <c r="Q57" s="237"/>
      <c r="R57" s="121"/>
      <c r="S57" s="117"/>
      <c r="T57" s="18"/>
    </row>
    <row r="58" spans="2:20" s="21" customFormat="1" ht="36.75" customHeight="1">
      <c r="B58" s="23">
        <v>13</v>
      </c>
      <c r="C58" s="156" t="s">
        <v>138</v>
      </c>
      <c r="D58" s="29" t="s">
        <v>34</v>
      </c>
      <c r="E58" s="230" t="str">
        <f t="shared" si="8"/>
        <v/>
      </c>
      <c r="F58" s="230" t="str">
        <f t="shared" si="9"/>
        <v/>
      </c>
      <c r="G58" s="237"/>
      <c r="H58" s="118"/>
      <c r="I58" s="120"/>
      <c r="J58" s="230" t="str">
        <f t="shared" si="10"/>
        <v/>
      </c>
      <c r="K58" s="230" t="str">
        <f t="shared" si="11"/>
        <v/>
      </c>
      <c r="L58" s="237"/>
      <c r="M58" s="119"/>
      <c r="N58" s="119"/>
      <c r="O58" s="230" t="str">
        <f t="shared" si="12"/>
        <v/>
      </c>
      <c r="P58" s="230" t="str">
        <f t="shared" si="13"/>
        <v/>
      </c>
      <c r="Q58" s="237"/>
      <c r="R58" s="121"/>
      <c r="S58" s="117"/>
      <c r="T58" s="18"/>
    </row>
    <row r="59" spans="2:20" s="21" customFormat="1" ht="36" customHeight="1">
      <c r="B59" s="23">
        <v>14</v>
      </c>
      <c r="C59" s="156" t="s">
        <v>138</v>
      </c>
      <c r="D59" s="29" t="s">
        <v>41</v>
      </c>
      <c r="E59" s="230" t="str">
        <f t="shared" si="8"/>
        <v/>
      </c>
      <c r="F59" s="230" t="str">
        <f t="shared" si="9"/>
        <v/>
      </c>
      <c r="G59" s="237"/>
      <c r="H59" s="118"/>
      <c r="I59" s="120"/>
      <c r="J59" s="230" t="str">
        <f t="shared" si="10"/>
        <v/>
      </c>
      <c r="K59" s="230" t="str">
        <f t="shared" si="11"/>
        <v/>
      </c>
      <c r="L59" s="237"/>
      <c r="M59" s="119"/>
      <c r="N59" s="119"/>
      <c r="O59" s="230" t="str">
        <f t="shared" si="12"/>
        <v/>
      </c>
      <c r="P59" s="230" t="str">
        <f t="shared" si="13"/>
        <v/>
      </c>
      <c r="Q59" s="237"/>
      <c r="R59" s="121"/>
      <c r="S59" s="117"/>
      <c r="T59" s="18"/>
    </row>
    <row r="60" spans="2:20" s="21" customFormat="1" ht="36" customHeight="1">
      <c r="B60" s="23">
        <v>15</v>
      </c>
      <c r="C60" s="156" t="s">
        <v>138</v>
      </c>
      <c r="D60" s="29" t="s">
        <v>42</v>
      </c>
      <c r="E60" s="230" t="str">
        <f t="shared" si="8"/>
        <v/>
      </c>
      <c r="F60" s="230" t="str">
        <f t="shared" si="9"/>
        <v/>
      </c>
      <c r="G60" s="237"/>
      <c r="H60" s="118"/>
      <c r="I60" s="120"/>
      <c r="J60" s="230" t="str">
        <f t="shared" si="10"/>
        <v/>
      </c>
      <c r="K60" s="230" t="str">
        <f t="shared" si="11"/>
        <v/>
      </c>
      <c r="L60" s="237"/>
      <c r="M60" s="119"/>
      <c r="N60" s="119"/>
      <c r="O60" s="230" t="str">
        <f t="shared" si="12"/>
        <v/>
      </c>
      <c r="P60" s="230" t="str">
        <f t="shared" si="13"/>
        <v/>
      </c>
      <c r="Q60" s="237"/>
      <c r="R60" s="121"/>
      <c r="S60" s="117"/>
      <c r="T60" s="18"/>
    </row>
    <row r="61" spans="2:20" s="21" customFormat="1" ht="50.25" customHeight="1">
      <c r="B61" s="23">
        <v>16</v>
      </c>
      <c r="C61" s="156" t="s">
        <v>138</v>
      </c>
      <c r="D61" s="29" t="s">
        <v>32</v>
      </c>
      <c r="E61" s="230" t="str">
        <f t="shared" si="8"/>
        <v/>
      </c>
      <c r="F61" s="230" t="str">
        <f t="shared" si="9"/>
        <v/>
      </c>
      <c r="G61" s="237"/>
      <c r="H61" s="118"/>
      <c r="I61" s="120"/>
      <c r="J61" s="230" t="str">
        <f t="shared" si="10"/>
        <v/>
      </c>
      <c r="K61" s="230" t="str">
        <f t="shared" si="11"/>
        <v/>
      </c>
      <c r="L61" s="237"/>
      <c r="M61" s="119"/>
      <c r="N61" s="119"/>
      <c r="O61" s="230" t="str">
        <f t="shared" si="12"/>
        <v/>
      </c>
      <c r="P61" s="230" t="str">
        <f t="shared" si="13"/>
        <v/>
      </c>
      <c r="Q61" s="237"/>
      <c r="R61" s="121"/>
      <c r="S61" s="117"/>
      <c r="T61" s="18"/>
    </row>
    <row r="62" spans="2:20" ht="20.100000000000001" customHeight="1"/>
    <row r="63" spans="2:20" ht="20.100000000000001" customHeight="1"/>
    <row r="64" spans="2:20" ht="20.100000000000001" customHeight="1"/>
    <row r="65" ht="20.100000000000001" customHeight="1"/>
    <row r="66" ht="20.100000000000001" customHeight="1"/>
  </sheetData>
  <mergeCells count="25">
    <mergeCell ref="C45:I45"/>
    <mergeCell ref="R12:R13"/>
    <mergeCell ref="S12:S13"/>
    <mergeCell ref="L11:M11"/>
    <mergeCell ref="C23:I23"/>
    <mergeCell ref="C15:I15"/>
    <mergeCell ref="L12:L13"/>
    <mergeCell ref="M12:M13"/>
    <mergeCell ref="I12:I13"/>
    <mergeCell ref="N4:Q4"/>
    <mergeCell ref="N12:N13"/>
    <mergeCell ref="N6:Q6"/>
    <mergeCell ref="N8:Q8"/>
    <mergeCell ref="Q11:S11"/>
    <mergeCell ref="Q12:Q13"/>
    <mergeCell ref="B12:B13"/>
    <mergeCell ref="C10:F10"/>
    <mergeCell ref="C11:F11"/>
    <mergeCell ref="G11:H11"/>
    <mergeCell ref="E12:E13"/>
    <mergeCell ref="F12:F13"/>
    <mergeCell ref="G12:G13"/>
    <mergeCell ref="H12:H13"/>
    <mergeCell ref="C12:C13"/>
    <mergeCell ref="D12:D13"/>
  </mergeCells>
  <phoneticPr fontId="4" type="noConversion"/>
  <conditionalFormatting sqref="Q10 L10 G10">
    <cfRule type="cellIs" dxfId="41" priority="1" stopIfTrue="1" operator="between">
      <formula>1</formula>
      <formula>0.99</formula>
    </cfRule>
    <cfRule type="cellIs" dxfId="40" priority="2" stopIfTrue="1" operator="between">
      <formula>0.98</formula>
      <formula>0.9</formula>
    </cfRule>
    <cfRule type="cellIs" dxfId="39" priority="3" stopIfTrue="1" operator="between">
      <formula>0.89</formula>
      <formula>0</formula>
    </cfRule>
  </conditionalFormatting>
  <dataValidations count="3">
    <dataValidation type="list" allowBlank="1" showInputMessage="1" showErrorMessage="1" sqref="S26:S44 S48:S61 Q46:Q61 G46:G61 L46:L61 S17:S22 Q16:Q22 G16:G22 L16:L22 L24:L44 G24:G44 Q24:Q44" xr:uid="{00000000-0002-0000-0200-000000000000}">
      <formula1>"Si,No,No Aplica"</formula1>
    </dataValidation>
    <dataValidation type="list" allowBlank="1" showInputMessage="1" showErrorMessage="1" sqref="C24:C44 C16:C22 C46:C61" xr:uid="{00000000-0002-0000-0200-000001000000}">
      <formula1>Tipos</formula1>
    </dataValidation>
    <dataValidation type="list" allowBlank="1" showInputMessage="1" showErrorMessage="1" sqref="D7" xr:uid="{00000000-0002-0000-0200-000002000000}">
      <formula1>TipoProy</formula1>
    </dataValidation>
  </dataValidations>
  <pageMargins left="0.75" right="0.75" top="1" bottom="1" header="0.5" footer="0.5"/>
  <pageSetup scale="12" orientation="landscape" r:id="rId1"/>
  <headerFooter alignWithMargins="0">
    <oddFooter>&amp;LRevision:1.0&amp;CFecha Efectiva:16/06/2008&amp;R&amp;P&amp;N</oddFooter>
  </headerFooter>
  <ignoredErrors>
    <ignoredError sqref="B17:B22 B2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B2:AX85"/>
  <sheetViews>
    <sheetView showGridLines="0" zoomScale="85" workbookViewId="0">
      <pane ySplit="13" topLeftCell="A14" activePane="bottomLeft" state="frozen"/>
      <selection pane="bottomLeft" activeCell="R20" sqref="R20"/>
    </sheetView>
  </sheetViews>
  <sheetFormatPr baseColWidth="10" defaultRowHeight="12.75"/>
  <cols>
    <col min="1" max="1" width="2.7109375" style="5" customWidth="1"/>
    <col min="2" max="2" width="8.42578125" style="4" customWidth="1"/>
    <col min="3" max="3" width="12.42578125" style="4" customWidth="1"/>
    <col min="4" max="4" width="45.5703125" style="4" customWidth="1"/>
    <col min="5" max="5" width="7.5703125" style="4" hidden="1" customWidth="1"/>
    <col min="6" max="6" width="8.140625" style="4" hidden="1" customWidth="1"/>
    <col min="7" max="7" width="9.5703125" style="5" customWidth="1"/>
    <col min="8" max="8" width="15.5703125" style="5" customWidth="1"/>
    <col min="9" max="9" width="19.28515625" style="5" customWidth="1"/>
    <col min="10" max="10" width="9.140625" style="13" hidden="1" customWidth="1"/>
    <col min="11" max="11" width="8" style="13" hidden="1" customWidth="1"/>
    <col min="12" max="12" width="9.28515625" style="5" customWidth="1"/>
    <col min="13" max="13" width="15" style="5" customWidth="1"/>
    <col min="14" max="14" width="15.7109375" style="5" customWidth="1"/>
    <col min="15" max="15" width="8" style="13" hidden="1" customWidth="1"/>
    <col min="16" max="16" width="8.140625" style="13" hidden="1" customWidth="1"/>
    <col min="17" max="17" width="9.28515625" style="5" customWidth="1"/>
    <col min="18" max="18" width="18" style="5" customWidth="1"/>
    <col min="19" max="19" width="13.5703125" style="5" customWidth="1"/>
    <col min="20" max="20" width="6.7109375" style="5" customWidth="1"/>
    <col min="21" max="21" width="7.7109375" style="5" customWidth="1"/>
    <col min="22" max="22" width="5.7109375" style="5" customWidth="1"/>
    <col min="23" max="23" width="9.5703125" style="5" customWidth="1"/>
    <col min="24" max="24" width="12.7109375" style="1" customWidth="1"/>
    <col min="25" max="32" width="11.42578125" style="6"/>
    <col min="33" max="50" width="11.42578125" style="7"/>
    <col min="51" max="16384" width="11.42578125" style="5"/>
  </cols>
  <sheetData>
    <row r="2" spans="2:20" s="15" customFormat="1" ht="15.75">
      <c r="B2" s="316" t="s">
        <v>147</v>
      </c>
      <c r="C2" s="316"/>
      <c r="D2" s="316"/>
      <c r="E2" s="316"/>
      <c r="F2" s="316"/>
      <c r="G2" s="316"/>
      <c r="H2" s="316"/>
      <c r="I2" s="316"/>
      <c r="J2" s="316"/>
      <c r="K2" s="316"/>
      <c r="L2" s="316"/>
      <c r="M2" s="316"/>
      <c r="N2" s="316"/>
      <c r="O2" s="316"/>
      <c r="P2" s="316"/>
      <c r="Q2" s="316"/>
      <c r="R2" s="316"/>
      <c r="S2" s="316"/>
      <c r="T2" s="16"/>
    </row>
    <row r="3" spans="2:20" s="17" customFormat="1">
      <c r="E3" s="224"/>
      <c r="F3" s="224"/>
      <c r="J3" s="224"/>
      <c r="K3" s="224"/>
      <c r="O3" s="224"/>
      <c r="P3" s="224"/>
      <c r="S3" s="16"/>
      <c r="T3" s="16"/>
    </row>
    <row r="4" spans="2:20" s="15" customFormat="1" ht="12.75" customHeight="1">
      <c r="B4" s="318" t="s">
        <v>216</v>
      </c>
      <c r="C4" s="319"/>
      <c r="D4" s="157" t="str">
        <f>Inicio!D4</f>
        <v>EVOLUTIVO FRONT END</v>
      </c>
      <c r="E4" s="228"/>
      <c r="F4" s="228"/>
      <c r="G4" s="152"/>
      <c r="H4" s="17"/>
      <c r="I4" s="49" t="s">
        <v>58</v>
      </c>
      <c r="J4" s="239"/>
      <c r="K4" s="239"/>
      <c r="L4" s="17"/>
      <c r="M4" s="49" t="s">
        <v>78</v>
      </c>
      <c r="N4" s="306" t="s">
        <v>61</v>
      </c>
      <c r="O4" s="306"/>
      <c r="P4" s="306"/>
      <c r="Q4" s="307"/>
      <c r="R4" s="49" t="s">
        <v>56</v>
      </c>
      <c r="S4" s="122" t="s">
        <v>57</v>
      </c>
      <c r="T4" s="16"/>
    </row>
    <row r="5" spans="2:20" s="15" customFormat="1">
      <c r="B5" s="318" t="s">
        <v>144</v>
      </c>
      <c r="C5" s="319"/>
      <c r="D5" s="157">
        <f>Inicio!D5</f>
        <v>0</v>
      </c>
      <c r="E5" s="228"/>
      <c r="F5" s="228"/>
      <c r="G5" s="152"/>
      <c r="H5" s="17"/>
      <c r="I5" s="17"/>
      <c r="J5" s="240"/>
      <c r="K5" s="240"/>
      <c r="L5" s="17"/>
      <c r="M5" s="17"/>
      <c r="N5" s="17"/>
      <c r="O5" s="224"/>
      <c r="P5" s="224"/>
      <c r="Q5" s="17"/>
      <c r="R5" s="17"/>
      <c r="S5" s="16"/>
      <c r="T5" s="16"/>
    </row>
    <row r="6" spans="2:20" s="15" customFormat="1" ht="12.75" customHeight="1">
      <c r="B6" s="318" t="s">
        <v>217</v>
      </c>
      <c r="C6" s="319"/>
      <c r="D6" s="157">
        <f>Inicio!D6</f>
        <v>0</v>
      </c>
      <c r="E6" s="228"/>
      <c r="F6" s="228"/>
      <c r="G6" s="152"/>
      <c r="H6" s="17"/>
      <c r="I6" s="49" t="s">
        <v>59</v>
      </c>
      <c r="J6" s="239"/>
      <c r="K6" s="239"/>
      <c r="L6" s="17"/>
      <c r="M6" s="49" t="s">
        <v>78</v>
      </c>
      <c r="N6" s="306" t="s">
        <v>61</v>
      </c>
      <c r="O6" s="306"/>
      <c r="P6" s="306"/>
      <c r="Q6" s="307"/>
      <c r="R6" s="49" t="s">
        <v>56</v>
      </c>
      <c r="S6" s="122" t="s">
        <v>57</v>
      </c>
      <c r="T6" s="16"/>
    </row>
    <row r="7" spans="2:20" s="15" customFormat="1">
      <c r="B7" s="318" t="s">
        <v>2</v>
      </c>
      <c r="C7" s="319"/>
      <c r="D7" s="157">
        <f>Inicio!D7</f>
        <v>0</v>
      </c>
      <c r="E7" s="228"/>
      <c r="F7" s="228"/>
      <c r="G7" s="152"/>
      <c r="H7" s="17"/>
      <c r="I7" s="17"/>
      <c r="J7" s="240"/>
      <c r="K7" s="240"/>
      <c r="L7" s="17"/>
      <c r="M7" s="17"/>
      <c r="N7" s="17"/>
      <c r="O7" s="224"/>
      <c r="P7" s="224"/>
      <c r="Q7" s="17"/>
      <c r="R7" s="17"/>
      <c r="S7" s="16"/>
      <c r="T7" s="16"/>
    </row>
    <row r="8" spans="2:20" s="15" customFormat="1">
      <c r="B8" s="318" t="s">
        <v>145</v>
      </c>
      <c r="C8" s="319"/>
      <c r="D8" s="157">
        <f>Inicio!D8</f>
        <v>0</v>
      </c>
      <c r="E8" s="228"/>
      <c r="F8" s="228"/>
      <c r="G8" s="152"/>
      <c r="H8" s="17"/>
      <c r="I8" s="49" t="s">
        <v>60</v>
      </c>
      <c r="J8" s="239"/>
      <c r="K8" s="239"/>
      <c r="L8" s="17"/>
      <c r="M8" s="49" t="s">
        <v>78</v>
      </c>
      <c r="N8" s="306" t="s">
        <v>61</v>
      </c>
      <c r="O8" s="306"/>
      <c r="P8" s="306"/>
      <c r="Q8" s="307"/>
      <c r="R8" s="49" t="s">
        <v>56</v>
      </c>
      <c r="S8" s="122" t="s">
        <v>57</v>
      </c>
      <c r="T8" s="16"/>
    </row>
    <row r="9" spans="2:20" s="15" customFormat="1">
      <c r="E9" s="21"/>
      <c r="F9" s="21"/>
      <c r="J9" s="21"/>
      <c r="K9" s="21"/>
      <c r="O9" s="21"/>
      <c r="P9" s="21"/>
      <c r="T9" s="18"/>
    </row>
    <row r="10" spans="2:20" s="15" customFormat="1" ht="11.25" customHeight="1">
      <c r="C10" s="296" t="s">
        <v>74</v>
      </c>
      <c r="D10" s="296"/>
      <c r="E10" s="225"/>
      <c r="F10" s="21"/>
      <c r="G10" s="35">
        <f>IF((COUNTIF(F14:F78,"Si")=0)*AND(COUNTIF(E14:E78,"No")=0),0,((COUNTIF(F14:F78,"Si")))/((COUNTIF(F14:F78,"Si")+COUNTIF(E14:E78,"No"))))</f>
        <v>0.75</v>
      </c>
      <c r="J10" s="21"/>
      <c r="K10" s="21"/>
      <c r="L10" s="35">
        <f>IF((COUNTIF(K14:K78,"Si")=0)*AND(COUNTIF(J14:J78,"No")=0),0,((COUNTIF(K14:K78,"Si")))/((COUNTIF(K14:K78,"Si")+COUNTIF(J14:J78,"No"))))</f>
        <v>1</v>
      </c>
      <c r="O10" s="21"/>
      <c r="P10" s="21"/>
      <c r="Q10" s="35">
        <f>IF((COUNTIF(P14:P78,"Si")=0)*AND(COUNTIF(O14:O78,"No")=0),0,((COUNTIF(P14:P78,"Si")))/((COUNTIF(P14:P78,"Si")+COUNTIF(O14:O78,"No"))))</f>
        <v>1</v>
      </c>
      <c r="R10" s="25"/>
      <c r="T10" s="18"/>
    </row>
    <row r="11" spans="2:20" s="15" customFormat="1" ht="11.25" hidden="1" customHeight="1" thickBot="1">
      <c r="C11" s="296"/>
      <c r="D11" s="296"/>
      <c r="E11" s="317"/>
      <c r="F11" s="21"/>
      <c r="G11" s="320" t="s">
        <v>79</v>
      </c>
      <c r="H11" s="321"/>
      <c r="J11" s="21"/>
      <c r="K11" s="21"/>
      <c r="L11" s="308" t="s">
        <v>80</v>
      </c>
      <c r="M11" s="321"/>
      <c r="O11" s="21"/>
      <c r="P11" s="21"/>
      <c r="Q11" s="308" t="s">
        <v>81</v>
      </c>
      <c r="R11" s="309"/>
      <c r="S11" s="310"/>
      <c r="T11" s="18"/>
    </row>
    <row r="12" spans="2:20" s="2" customFormat="1" ht="12.75" customHeight="1">
      <c r="B12" s="294" t="s">
        <v>72</v>
      </c>
      <c r="C12" s="304" t="s">
        <v>70</v>
      </c>
      <c r="D12" s="294" t="s">
        <v>73</v>
      </c>
      <c r="E12" s="229"/>
      <c r="F12" s="229"/>
      <c r="G12" s="303" t="s">
        <v>121</v>
      </c>
      <c r="H12" s="302" t="s">
        <v>120</v>
      </c>
      <c r="I12" s="302" t="s">
        <v>109</v>
      </c>
      <c r="J12" s="210"/>
      <c r="K12" s="210"/>
      <c r="L12" s="302" t="s">
        <v>122</v>
      </c>
      <c r="M12" s="302" t="s">
        <v>120</v>
      </c>
      <c r="N12" s="302" t="s">
        <v>109</v>
      </c>
      <c r="O12" s="210"/>
      <c r="P12" s="210"/>
      <c r="Q12" s="302" t="s">
        <v>123</v>
      </c>
      <c r="R12" s="313" t="s">
        <v>120</v>
      </c>
      <c r="S12" s="302" t="s">
        <v>109</v>
      </c>
      <c r="T12" s="3"/>
    </row>
    <row r="13" spans="2:20" s="2" customFormat="1" ht="20.25" customHeight="1" thickBot="1">
      <c r="B13" s="295"/>
      <c r="C13" s="305"/>
      <c r="D13" s="295"/>
      <c r="E13" s="229"/>
      <c r="F13" s="229"/>
      <c r="G13" s="302"/>
      <c r="H13" s="322"/>
      <c r="I13" s="323"/>
      <c r="J13" s="241"/>
      <c r="K13" s="241"/>
      <c r="L13" s="323"/>
      <c r="M13" s="322"/>
      <c r="N13" s="323"/>
      <c r="O13" s="241"/>
      <c r="P13" s="241"/>
      <c r="Q13" s="323"/>
      <c r="R13" s="324"/>
      <c r="S13" s="323"/>
      <c r="T13" s="3"/>
    </row>
    <row r="14" spans="2:20" s="2" customFormat="1" ht="52.5" customHeight="1" thickBot="1">
      <c r="B14" s="221"/>
      <c r="C14" s="311" t="s">
        <v>161</v>
      </c>
      <c r="D14" s="311"/>
      <c r="E14" s="311"/>
      <c r="F14" s="311"/>
      <c r="G14" s="311"/>
      <c r="H14" s="311"/>
      <c r="I14" s="311"/>
      <c r="J14" s="37"/>
      <c r="K14" s="37"/>
      <c r="L14" s="218"/>
      <c r="M14" s="218"/>
      <c r="N14" s="218"/>
      <c r="O14" s="37"/>
      <c r="P14" s="37"/>
      <c r="Q14" s="218"/>
      <c r="R14" s="219"/>
      <c r="S14" s="220"/>
      <c r="T14" s="3"/>
    </row>
    <row r="15" spans="2:20" s="2" customFormat="1" ht="33.75">
      <c r="B15" s="57">
        <v>1</v>
      </c>
      <c r="C15" s="156" t="s">
        <v>139</v>
      </c>
      <c r="D15" s="45" t="s">
        <v>71</v>
      </c>
      <c r="E15" s="230" t="str">
        <f>IF(((C15="Auditoría de Gestión de la Configuración")*AND(G15="No")),"No","")</f>
        <v/>
      </c>
      <c r="F15" s="230" t="str">
        <f>IF(((C15="Auditoría de Gestión de la Configuración")*AND(G15="Si")),"Si","")</f>
        <v>Si</v>
      </c>
      <c r="G15" s="231" t="s">
        <v>134</v>
      </c>
      <c r="H15" s="51"/>
      <c r="I15" s="51"/>
      <c r="J15" s="230" t="str">
        <f>IF(((C15="Auditoría de Gestión de la Configuración")*AND(L15="No")),"No","")</f>
        <v/>
      </c>
      <c r="K15" s="230" t="str">
        <f>IF(((C15="Auditoría de Gestión de la Configuración")*AND(L15="Si")),"Si","")</f>
        <v>Si</v>
      </c>
      <c r="L15" s="231" t="s">
        <v>134</v>
      </c>
      <c r="M15" s="123"/>
      <c r="N15" s="123"/>
      <c r="O15" s="230" t="str">
        <f>IF(((C15="Auditoría de Gestión de la Configuración")*AND(Q15="No")),"No","")</f>
        <v/>
      </c>
      <c r="P15" s="230" t="str">
        <f>IF(((C15="Auditoría de Gestión de la Configuración")*AND(Q15="Si")),"Si","")</f>
        <v>Si</v>
      </c>
      <c r="Q15" s="231" t="s">
        <v>134</v>
      </c>
      <c r="R15" s="123"/>
      <c r="S15" s="123"/>
      <c r="T15" s="3"/>
    </row>
    <row r="16" spans="2:20" s="2" customFormat="1" ht="33.75">
      <c r="B16" s="54">
        <f>B15+1</f>
        <v>2</v>
      </c>
      <c r="C16" s="156" t="s">
        <v>139</v>
      </c>
      <c r="D16" s="46" t="s">
        <v>76</v>
      </c>
      <c r="E16" s="230" t="str">
        <f>IF(((C16="Auditoría de Gestión de la Configuración")*AND(G16="No")),"No","")</f>
        <v>No</v>
      </c>
      <c r="F16" s="230" t="str">
        <f>IF(((C16="Auditoría de Gestión de la Configuración")*AND(G16="Si")),"Si","")</f>
        <v/>
      </c>
      <c r="G16" s="232" t="s">
        <v>135</v>
      </c>
      <c r="H16" s="51"/>
      <c r="I16" s="51"/>
      <c r="J16" s="230" t="str">
        <f>IF(((C16="Auditoría de Gestión de la Configuración")*AND(L16="No")),"No","")</f>
        <v/>
      </c>
      <c r="K16" s="230" t="str">
        <f>IF(((C16="Auditoría de Gestión de la Configuración")*AND(L16="Si")),"Si","")</f>
        <v>Si</v>
      </c>
      <c r="L16" s="232" t="s">
        <v>134</v>
      </c>
      <c r="M16" s="123"/>
      <c r="N16" s="123"/>
      <c r="O16" s="230" t="str">
        <f>IF(((C16="Auditoría de Gestión de la Configuración")*AND(Q16="No")),"No","")</f>
        <v/>
      </c>
      <c r="P16" s="230" t="str">
        <f>IF(((C16="Auditoría de Gestión de la Configuración")*AND(Q16="Si")),"Si","")</f>
        <v>Si</v>
      </c>
      <c r="Q16" s="232" t="s">
        <v>134</v>
      </c>
      <c r="R16" s="124"/>
      <c r="S16" s="124"/>
      <c r="T16" s="3"/>
    </row>
    <row r="17" spans="2:20" s="2" customFormat="1" ht="22.5" customHeight="1">
      <c r="B17" s="54">
        <f t="shared" ref="B17:B43" si="0">B16+1</f>
        <v>3</v>
      </c>
      <c r="C17" s="156" t="s">
        <v>138</v>
      </c>
      <c r="D17" s="53" t="s">
        <v>100</v>
      </c>
      <c r="E17" s="230" t="str">
        <f>IF(((C17="Auditoría de Calidad")*AND(G17="No")),"No","")</f>
        <v/>
      </c>
      <c r="F17" s="230" t="str">
        <f>IF(((C17="Auditoría de Calidad")*AND(G17="Si")),"Si","")</f>
        <v/>
      </c>
      <c r="G17" s="232"/>
      <c r="H17" s="50"/>
      <c r="I17" s="125"/>
      <c r="J17" s="230" t="str">
        <f>IF(((C17="Auditoría de Calidad")*AND(L17="No")),"No","")</f>
        <v/>
      </c>
      <c r="K17" s="230" t="str">
        <f>IF(((C17="Auditoría de Calidad")*AND(L17="Si")),"Si","")</f>
        <v/>
      </c>
      <c r="L17" s="232"/>
      <c r="M17" s="124"/>
      <c r="N17" s="124"/>
      <c r="O17" s="230" t="str">
        <f>IF(((C17="Auditoría de Calidad")*AND(Q17="No")),"No","")</f>
        <v/>
      </c>
      <c r="P17" s="230" t="str">
        <f>IF(((C17="Auditoría de Calidad")*AND(Q17="Si")),"Si","")</f>
        <v/>
      </c>
      <c r="Q17" s="232"/>
      <c r="R17" s="127"/>
      <c r="S17" s="126"/>
      <c r="T17" s="3"/>
    </row>
    <row r="18" spans="2:20" s="2" customFormat="1" ht="22.5">
      <c r="B18" s="54">
        <f t="shared" si="0"/>
        <v>4</v>
      </c>
      <c r="C18" s="156" t="s">
        <v>138</v>
      </c>
      <c r="D18" s="53" t="s">
        <v>101</v>
      </c>
      <c r="E18" s="230" t="str">
        <f t="shared" ref="E18:E43" si="1">IF(((C18="Auditoría de Calidad")*AND(G18="No")),"No","")</f>
        <v/>
      </c>
      <c r="F18" s="230" t="str">
        <f t="shared" ref="F18:F43" si="2">IF(((C18="Auditoría de Calidad")*AND(G18="Si")),"Si","")</f>
        <v/>
      </c>
      <c r="G18" s="232"/>
      <c r="H18" s="50"/>
      <c r="I18" s="125"/>
      <c r="J18" s="230" t="str">
        <f t="shared" ref="J18:J43" si="3">IF(((C18="Auditoría de Calidad")*AND(L18="No")),"No","")</f>
        <v/>
      </c>
      <c r="K18" s="230" t="str">
        <f t="shared" ref="K18:K43" si="4">IF(((C18="Auditoría de Calidad")*AND(L18="Si")),"Si","")</f>
        <v/>
      </c>
      <c r="L18" s="232"/>
      <c r="M18" s="124"/>
      <c r="N18" s="124"/>
      <c r="O18" s="230" t="str">
        <f t="shared" ref="O18:O43" si="5">IF(((C18="Auditoría de Calidad")*AND(Q18="No")),"No","")</f>
        <v/>
      </c>
      <c r="P18" s="230" t="str">
        <f t="shared" ref="P18:P43" si="6">IF(((C18="Auditoría de Calidad")*AND(Q18="Si")),"Si","")</f>
        <v/>
      </c>
      <c r="Q18" s="232"/>
      <c r="R18" s="127"/>
      <c r="S18" s="126"/>
      <c r="T18" s="3"/>
    </row>
    <row r="19" spans="2:20" s="2" customFormat="1" ht="22.5">
      <c r="B19" s="54">
        <f t="shared" si="0"/>
        <v>5</v>
      </c>
      <c r="C19" s="156" t="s">
        <v>138</v>
      </c>
      <c r="D19" s="53" t="s">
        <v>4</v>
      </c>
      <c r="E19" s="230" t="str">
        <f t="shared" si="1"/>
        <v/>
      </c>
      <c r="F19" s="230" t="str">
        <f t="shared" si="2"/>
        <v/>
      </c>
      <c r="G19" s="232"/>
      <c r="H19" s="50"/>
      <c r="I19" s="125"/>
      <c r="J19" s="230" t="str">
        <f t="shared" si="3"/>
        <v/>
      </c>
      <c r="K19" s="230" t="str">
        <f t="shared" si="4"/>
        <v/>
      </c>
      <c r="L19" s="232"/>
      <c r="M19" s="124"/>
      <c r="N19" s="124"/>
      <c r="O19" s="230" t="str">
        <f t="shared" si="5"/>
        <v/>
      </c>
      <c r="P19" s="230" t="str">
        <f t="shared" si="6"/>
        <v/>
      </c>
      <c r="Q19" s="232"/>
      <c r="R19" s="127"/>
      <c r="S19" s="126"/>
      <c r="T19" s="3"/>
    </row>
    <row r="20" spans="2:20" s="2" customFormat="1" ht="22.5">
      <c r="B20" s="54">
        <f t="shared" si="0"/>
        <v>6</v>
      </c>
      <c r="C20" s="156" t="s">
        <v>138</v>
      </c>
      <c r="D20" s="53" t="s">
        <v>16</v>
      </c>
      <c r="E20" s="230" t="str">
        <f t="shared" si="1"/>
        <v/>
      </c>
      <c r="F20" s="230" t="str">
        <f t="shared" si="2"/>
        <v/>
      </c>
      <c r="G20" s="232"/>
      <c r="H20" s="50"/>
      <c r="I20" s="125"/>
      <c r="J20" s="230" t="str">
        <f t="shared" si="3"/>
        <v/>
      </c>
      <c r="K20" s="230" t="str">
        <f t="shared" si="4"/>
        <v/>
      </c>
      <c r="L20" s="232"/>
      <c r="M20" s="124"/>
      <c r="N20" s="124"/>
      <c r="O20" s="230" t="str">
        <f t="shared" si="5"/>
        <v/>
      </c>
      <c r="P20" s="230" t="str">
        <f t="shared" si="6"/>
        <v/>
      </c>
      <c r="Q20" s="232"/>
      <c r="R20" s="127"/>
      <c r="S20" s="126"/>
      <c r="T20" s="3"/>
    </row>
    <row r="21" spans="2:20" s="2" customFormat="1" ht="22.5">
      <c r="B21" s="54">
        <f t="shared" si="0"/>
        <v>7</v>
      </c>
      <c r="C21" s="156" t="s">
        <v>138</v>
      </c>
      <c r="D21" s="53" t="s">
        <v>5</v>
      </c>
      <c r="E21" s="230" t="str">
        <f t="shared" si="1"/>
        <v/>
      </c>
      <c r="F21" s="230" t="str">
        <f t="shared" si="2"/>
        <v/>
      </c>
      <c r="G21" s="232"/>
      <c r="H21" s="50"/>
      <c r="I21" s="125"/>
      <c r="J21" s="230" t="str">
        <f t="shared" si="3"/>
        <v/>
      </c>
      <c r="K21" s="230" t="str">
        <f t="shared" si="4"/>
        <v/>
      </c>
      <c r="L21" s="232"/>
      <c r="M21" s="124"/>
      <c r="N21" s="124"/>
      <c r="O21" s="230" t="str">
        <f t="shared" si="5"/>
        <v/>
      </c>
      <c r="P21" s="230" t="str">
        <f t="shared" si="6"/>
        <v/>
      </c>
      <c r="Q21" s="232"/>
      <c r="R21" s="127"/>
      <c r="S21" s="126"/>
      <c r="T21" s="3"/>
    </row>
    <row r="22" spans="2:20" s="2" customFormat="1" ht="22.5">
      <c r="B22" s="54">
        <f t="shared" si="0"/>
        <v>8</v>
      </c>
      <c r="C22" s="156" t="s">
        <v>138</v>
      </c>
      <c r="D22" s="53" t="s">
        <v>6</v>
      </c>
      <c r="E22" s="230" t="str">
        <f t="shared" si="1"/>
        <v/>
      </c>
      <c r="F22" s="230" t="str">
        <f t="shared" si="2"/>
        <v/>
      </c>
      <c r="G22" s="232"/>
      <c r="H22" s="50"/>
      <c r="I22" s="125"/>
      <c r="J22" s="230" t="str">
        <f t="shared" si="3"/>
        <v/>
      </c>
      <c r="K22" s="230" t="str">
        <f t="shared" si="4"/>
        <v/>
      </c>
      <c r="L22" s="232"/>
      <c r="M22" s="124"/>
      <c r="N22" s="124"/>
      <c r="O22" s="230" t="str">
        <f t="shared" si="5"/>
        <v/>
      </c>
      <c r="P22" s="230" t="str">
        <f t="shared" si="6"/>
        <v/>
      </c>
      <c r="Q22" s="232"/>
      <c r="R22" s="127"/>
      <c r="S22" s="126"/>
      <c r="T22" s="3"/>
    </row>
    <row r="23" spans="2:20" s="2" customFormat="1" ht="22.5">
      <c r="B23" s="54">
        <f t="shared" si="0"/>
        <v>9</v>
      </c>
      <c r="C23" s="156" t="s">
        <v>138</v>
      </c>
      <c r="D23" s="53" t="s">
        <v>19</v>
      </c>
      <c r="E23" s="230" t="str">
        <f t="shared" si="1"/>
        <v/>
      </c>
      <c r="F23" s="230" t="str">
        <f t="shared" si="2"/>
        <v/>
      </c>
      <c r="G23" s="232"/>
      <c r="H23" s="50"/>
      <c r="I23" s="125"/>
      <c r="J23" s="230" t="str">
        <f t="shared" si="3"/>
        <v/>
      </c>
      <c r="K23" s="230" t="str">
        <f t="shared" si="4"/>
        <v/>
      </c>
      <c r="L23" s="232"/>
      <c r="M23" s="124"/>
      <c r="N23" s="124"/>
      <c r="O23" s="230" t="str">
        <f t="shared" si="5"/>
        <v/>
      </c>
      <c r="P23" s="230" t="str">
        <f t="shared" si="6"/>
        <v/>
      </c>
      <c r="Q23" s="232"/>
      <c r="R23" s="127"/>
      <c r="S23" s="126"/>
      <c r="T23" s="3"/>
    </row>
    <row r="24" spans="2:20" s="2" customFormat="1" ht="22.5">
      <c r="B24" s="54">
        <f t="shared" si="0"/>
        <v>10</v>
      </c>
      <c r="C24" s="156" t="s">
        <v>138</v>
      </c>
      <c r="D24" s="134" t="s">
        <v>21</v>
      </c>
      <c r="E24" s="230" t="str">
        <f t="shared" si="1"/>
        <v/>
      </c>
      <c r="F24" s="230" t="str">
        <f t="shared" si="2"/>
        <v/>
      </c>
      <c r="G24" s="233"/>
      <c r="H24" s="50"/>
      <c r="I24" s="125"/>
      <c r="J24" s="230" t="str">
        <f t="shared" si="3"/>
        <v/>
      </c>
      <c r="K24" s="230" t="str">
        <f t="shared" si="4"/>
        <v/>
      </c>
      <c r="L24" s="232"/>
      <c r="M24" s="124"/>
      <c r="N24" s="124"/>
      <c r="O24" s="230" t="str">
        <f t="shared" si="5"/>
        <v/>
      </c>
      <c r="P24" s="230" t="str">
        <f t="shared" si="6"/>
        <v/>
      </c>
      <c r="Q24" s="232"/>
      <c r="R24" s="127"/>
      <c r="S24" s="126"/>
      <c r="T24" s="3"/>
    </row>
    <row r="25" spans="2:20" s="2" customFormat="1" ht="50.25" customHeight="1">
      <c r="B25" s="54">
        <f t="shared" si="0"/>
        <v>11</v>
      </c>
      <c r="C25" s="156" t="s">
        <v>138</v>
      </c>
      <c r="D25" s="53" t="s">
        <v>7</v>
      </c>
      <c r="E25" s="230" t="str">
        <f t="shared" si="1"/>
        <v/>
      </c>
      <c r="F25" s="230" t="str">
        <f t="shared" si="2"/>
        <v/>
      </c>
      <c r="G25" s="233"/>
      <c r="H25" s="50"/>
      <c r="I25" s="125"/>
      <c r="J25" s="230" t="str">
        <f t="shared" si="3"/>
        <v/>
      </c>
      <c r="K25" s="230" t="str">
        <f t="shared" si="4"/>
        <v/>
      </c>
      <c r="L25" s="232"/>
      <c r="M25" s="124"/>
      <c r="N25" s="124"/>
      <c r="O25" s="230" t="str">
        <f t="shared" si="5"/>
        <v/>
      </c>
      <c r="P25" s="230" t="str">
        <f t="shared" si="6"/>
        <v/>
      </c>
      <c r="Q25" s="232"/>
      <c r="R25" s="127"/>
      <c r="S25" s="126"/>
      <c r="T25" s="3"/>
    </row>
    <row r="26" spans="2:20" s="2" customFormat="1" ht="27.75" customHeight="1">
      <c r="B26" s="54">
        <f t="shared" si="0"/>
        <v>12</v>
      </c>
      <c r="C26" s="156" t="s">
        <v>138</v>
      </c>
      <c r="D26" s="53" t="s">
        <v>20</v>
      </c>
      <c r="E26" s="230" t="str">
        <f t="shared" si="1"/>
        <v/>
      </c>
      <c r="F26" s="230" t="str">
        <f t="shared" si="2"/>
        <v/>
      </c>
      <c r="G26" s="233"/>
      <c r="H26" s="50"/>
      <c r="I26" s="125"/>
      <c r="J26" s="230" t="str">
        <f t="shared" si="3"/>
        <v/>
      </c>
      <c r="K26" s="230" t="str">
        <f t="shared" si="4"/>
        <v/>
      </c>
      <c r="L26" s="232"/>
      <c r="M26" s="124"/>
      <c r="N26" s="124"/>
      <c r="O26" s="230" t="str">
        <f t="shared" si="5"/>
        <v/>
      </c>
      <c r="P26" s="230" t="str">
        <f t="shared" si="6"/>
        <v/>
      </c>
      <c r="Q26" s="232"/>
      <c r="R26" s="127"/>
      <c r="S26" s="126"/>
      <c r="T26" s="3"/>
    </row>
    <row r="27" spans="2:20" s="2" customFormat="1" ht="22.5">
      <c r="B27" s="54">
        <f t="shared" si="0"/>
        <v>13</v>
      </c>
      <c r="C27" s="156" t="s">
        <v>138</v>
      </c>
      <c r="D27" s="53" t="s">
        <v>8</v>
      </c>
      <c r="E27" s="230" t="str">
        <f t="shared" si="1"/>
        <v/>
      </c>
      <c r="F27" s="230" t="str">
        <f t="shared" si="2"/>
        <v/>
      </c>
      <c r="G27" s="233"/>
      <c r="H27" s="50"/>
      <c r="I27" s="125"/>
      <c r="J27" s="230" t="str">
        <f t="shared" si="3"/>
        <v/>
      </c>
      <c r="K27" s="230" t="str">
        <f t="shared" si="4"/>
        <v/>
      </c>
      <c r="L27" s="232"/>
      <c r="M27" s="124"/>
      <c r="N27" s="124"/>
      <c r="O27" s="230" t="str">
        <f t="shared" si="5"/>
        <v/>
      </c>
      <c r="P27" s="230" t="str">
        <f t="shared" si="6"/>
        <v/>
      </c>
      <c r="Q27" s="232"/>
      <c r="R27" s="127"/>
      <c r="S27" s="126"/>
      <c r="T27" s="3"/>
    </row>
    <row r="28" spans="2:20" s="2" customFormat="1" ht="22.5">
      <c r="B28" s="54">
        <f t="shared" si="0"/>
        <v>14</v>
      </c>
      <c r="C28" s="156" t="s">
        <v>138</v>
      </c>
      <c r="D28" s="53" t="s">
        <v>22</v>
      </c>
      <c r="E28" s="230" t="str">
        <f t="shared" si="1"/>
        <v/>
      </c>
      <c r="F28" s="230" t="str">
        <f t="shared" si="2"/>
        <v/>
      </c>
      <c r="G28" s="233"/>
      <c r="H28" s="50"/>
      <c r="I28" s="125"/>
      <c r="J28" s="230" t="str">
        <f t="shared" si="3"/>
        <v/>
      </c>
      <c r="K28" s="230" t="str">
        <f t="shared" si="4"/>
        <v/>
      </c>
      <c r="L28" s="232"/>
      <c r="M28" s="124"/>
      <c r="N28" s="124"/>
      <c r="O28" s="230" t="str">
        <f t="shared" si="5"/>
        <v/>
      </c>
      <c r="P28" s="230" t="str">
        <f t="shared" si="6"/>
        <v/>
      </c>
      <c r="Q28" s="232"/>
      <c r="R28" s="127"/>
      <c r="S28" s="126"/>
      <c r="T28" s="3"/>
    </row>
    <row r="29" spans="2:20" s="2" customFormat="1" ht="33.75">
      <c r="B29" s="54">
        <f t="shared" si="0"/>
        <v>15</v>
      </c>
      <c r="C29" s="156" t="s">
        <v>138</v>
      </c>
      <c r="D29" s="53" t="s">
        <v>102</v>
      </c>
      <c r="E29" s="230" t="str">
        <f t="shared" si="1"/>
        <v/>
      </c>
      <c r="F29" s="230" t="str">
        <f t="shared" si="2"/>
        <v/>
      </c>
      <c r="G29" s="233"/>
      <c r="H29" s="50"/>
      <c r="I29" s="125"/>
      <c r="J29" s="230" t="str">
        <f t="shared" si="3"/>
        <v/>
      </c>
      <c r="K29" s="230" t="str">
        <f t="shared" si="4"/>
        <v/>
      </c>
      <c r="L29" s="232"/>
      <c r="M29" s="124"/>
      <c r="N29" s="124"/>
      <c r="O29" s="230" t="str">
        <f t="shared" si="5"/>
        <v/>
      </c>
      <c r="P29" s="230" t="str">
        <f t="shared" si="6"/>
        <v/>
      </c>
      <c r="Q29" s="232"/>
      <c r="R29" s="127"/>
      <c r="S29" s="126"/>
      <c r="T29" s="3"/>
    </row>
    <row r="30" spans="2:20" s="2" customFormat="1" ht="22.5">
      <c r="B30" s="54">
        <f t="shared" si="0"/>
        <v>16</v>
      </c>
      <c r="C30" s="156" t="s">
        <v>138</v>
      </c>
      <c r="D30" s="53" t="s">
        <v>103</v>
      </c>
      <c r="E30" s="230" t="str">
        <f t="shared" si="1"/>
        <v/>
      </c>
      <c r="F30" s="230" t="str">
        <f t="shared" si="2"/>
        <v/>
      </c>
      <c r="G30" s="233"/>
      <c r="H30" s="50"/>
      <c r="I30" s="125"/>
      <c r="J30" s="230" t="str">
        <f t="shared" si="3"/>
        <v/>
      </c>
      <c r="K30" s="230" t="str">
        <f t="shared" si="4"/>
        <v/>
      </c>
      <c r="L30" s="232"/>
      <c r="M30" s="124"/>
      <c r="N30" s="124"/>
      <c r="O30" s="230" t="str">
        <f t="shared" si="5"/>
        <v/>
      </c>
      <c r="P30" s="230" t="str">
        <f t="shared" si="6"/>
        <v/>
      </c>
      <c r="Q30" s="232"/>
      <c r="R30" s="127"/>
      <c r="S30" s="126"/>
      <c r="T30" s="3"/>
    </row>
    <row r="31" spans="2:20" s="2" customFormat="1" ht="22.5">
      <c r="B31" s="54">
        <f t="shared" si="0"/>
        <v>17</v>
      </c>
      <c r="C31" s="156" t="s">
        <v>138</v>
      </c>
      <c r="D31" s="53" t="s">
        <v>104</v>
      </c>
      <c r="E31" s="230" t="str">
        <f t="shared" si="1"/>
        <v/>
      </c>
      <c r="F31" s="230" t="str">
        <f t="shared" si="2"/>
        <v/>
      </c>
      <c r="G31" s="233"/>
      <c r="H31" s="50"/>
      <c r="I31" s="125"/>
      <c r="J31" s="230" t="str">
        <f t="shared" si="3"/>
        <v/>
      </c>
      <c r="K31" s="230" t="str">
        <f t="shared" si="4"/>
        <v/>
      </c>
      <c r="L31" s="232"/>
      <c r="M31" s="124"/>
      <c r="N31" s="124"/>
      <c r="O31" s="230" t="str">
        <f t="shared" si="5"/>
        <v/>
      </c>
      <c r="P31" s="230" t="str">
        <f t="shared" si="6"/>
        <v/>
      </c>
      <c r="Q31" s="232"/>
      <c r="R31" s="127"/>
      <c r="S31" s="126"/>
      <c r="T31" s="3"/>
    </row>
    <row r="32" spans="2:20" s="2" customFormat="1" ht="27" customHeight="1">
      <c r="B32" s="54">
        <f t="shared" si="0"/>
        <v>18</v>
      </c>
      <c r="C32" s="156" t="s">
        <v>138</v>
      </c>
      <c r="D32" s="53" t="s">
        <v>105</v>
      </c>
      <c r="E32" s="230" t="str">
        <f t="shared" si="1"/>
        <v/>
      </c>
      <c r="F32" s="230" t="str">
        <f t="shared" si="2"/>
        <v/>
      </c>
      <c r="G32" s="233"/>
      <c r="H32" s="50"/>
      <c r="I32" s="125"/>
      <c r="J32" s="230" t="str">
        <f t="shared" si="3"/>
        <v/>
      </c>
      <c r="K32" s="230" t="str">
        <f t="shared" si="4"/>
        <v/>
      </c>
      <c r="L32" s="232"/>
      <c r="M32" s="124"/>
      <c r="N32" s="124"/>
      <c r="O32" s="230" t="str">
        <f t="shared" si="5"/>
        <v/>
      </c>
      <c r="P32" s="230" t="str">
        <f t="shared" si="6"/>
        <v/>
      </c>
      <c r="Q32" s="232"/>
      <c r="R32" s="127"/>
      <c r="S32" s="126"/>
      <c r="T32" s="3"/>
    </row>
    <row r="33" spans="2:20" s="2" customFormat="1" ht="22.5">
      <c r="B33" s="54">
        <f t="shared" si="0"/>
        <v>19</v>
      </c>
      <c r="C33" s="156" t="s">
        <v>138</v>
      </c>
      <c r="D33" s="53" t="s">
        <v>106</v>
      </c>
      <c r="E33" s="230" t="str">
        <f t="shared" si="1"/>
        <v/>
      </c>
      <c r="F33" s="230" t="str">
        <f t="shared" si="2"/>
        <v/>
      </c>
      <c r="G33" s="233"/>
      <c r="H33" s="50"/>
      <c r="I33" s="125"/>
      <c r="J33" s="230" t="str">
        <f t="shared" si="3"/>
        <v/>
      </c>
      <c r="K33" s="230" t="str">
        <f t="shared" si="4"/>
        <v/>
      </c>
      <c r="L33" s="232"/>
      <c r="M33" s="124"/>
      <c r="N33" s="124"/>
      <c r="O33" s="230" t="str">
        <f t="shared" si="5"/>
        <v/>
      </c>
      <c r="P33" s="230" t="str">
        <f t="shared" si="6"/>
        <v/>
      </c>
      <c r="Q33" s="232"/>
      <c r="R33" s="127"/>
      <c r="S33" s="126"/>
      <c r="T33" s="3"/>
    </row>
    <row r="34" spans="2:20" s="2" customFormat="1" ht="22.5">
      <c r="B34" s="54">
        <f t="shared" si="0"/>
        <v>20</v>
      </c>
      <c r="C34" s="156" t="s">
        <v>138</v>
      </c>
      <c r="D34" s="53" t="s">
        <v>107</v>
      </c>
      <c r="E34" s="230" t="str">
        <f t="shared" si="1"/>
        <v/>
      </c>
      <c r="F34" s="230" t="str">
        <f t="shared" si="2"/>
        <v/>
      </c>
      <c r="G34" s="233"/>
      <c r="H34" s="50"/>
      <c r="I34" s="125"/>
      <c r="J34" s="230" t="str">
        <f t="shared" si="3"/>
        <v/>
      </c>
      <c r="K34" s="230" t="str">
        <f t="shared" si="4"/>
        <v/>
      </c>
      <c r="L34" s="232"/>
      <c r="M34" s="124"/>
      <c r="N34" s="124"/>
      <c r="O34" s="230" t="str">
        <f t="shared" si="5"/>
        <v/>
      </c>
      <c r="P34" s="230" t="str">
        <f t="shared" si="6"/>
        <v/>
      </c>
      <c r="Q34" s="232"/>
      <c r="R34" s="127"/>
      <c r="S34" s="126"/>
      <c r="T34" s="3"/>
    </row>
    <row r="35" spans="2:20" s="2" customFormat="1" ht="22.5">
      <c r="B35" s="54">
        <f t="shared" si="0"/>
        <v>21</v>
      </c>
      <c r="C35" s="156" t="s">
        <v>138</v>
      </c>
      <c r="D35" s="53" t="s">
        <v>108</v>
      </c>
      <c r="E35" s="230" t="str">
        <f t="shared" si="1"/>
        <v/>
      </c>
      <c r="F35" s="230" t="str">
        <f t="shared" si="2"/>
        <v/>
      </c>
      <c r="G35" s="233"/>
      <c r="H35" s="50"/>
      <c r="I35" s="125"/>
      <c r="J35" s="230" t="str">
        <f t="shared" si="3"/>
        <v/>
      </c>
      <c r="K35" s="230" t="str">
        <f t="shared" si="4"/>
        <v/>
      </c>
      <c r="L35" s="232"/>
      <c r="M35" s="124"/>
      <c r="N35" s="124"/>
      <c r="O35" s="230" t="str">
        <f t="shared" si="5"/>
        <v/>
      </c>
      <c r="P35" s="230" t="str">
        <f t="shared" si="6"/>
        <v/>
      </c>
      <c r="Q35" s="232"/>
      <c r="R35" s="127"/>
      <c r="S35" s="126"/>
      <c r="T35" s="3"/>
    </row>
    <row r="36" spans="2:20" s="2" customFormat="1" ht="22.5">
      <c r="B36" s="54">
        <f t="shared" si="0"/>
        <v>22</v>
      </c>
      <c r="C36" s="156" t="s">
        <v>138</v>
      </c>
      <c r="D36" s="53" t="s">
        <v>110</v>
      </c>
      <c r="E36" s="230" t="str">
        <f t="shared" si="1"/>
        <v/>
      </c>
      <c r="F36" s="230" t="str">
        <f t="shared" si="2"/>
        <v/>
      </c>
      <c r="G36" s="233"/>
      <c r="H36" s="50"/>
      <c r="I36" s="125"/>
      <c r="J36" s="230" t="str">
        <f t="shared" si="3"/>
        <v/>
      </c>
      <c r="K36" s="230" t="str">
        <f t="shared" si="4"/>
        <v/>
      </c>
      <c r="L36" s="232"/>
      <c r="M36" s="124"/>
      <c r="N36" s="124"/>
      <c r="O36" s="230" t="str">
        <f t="shared" si="5"/>
        <v/>
      </c>
      <c r="P36" s="230" t="str">
        <f t="shared" si="6"/>
        <v/>
      </c>
      <c r="Q36" s="232"/>
      <c r="R36" s="127"/>
      <c r="S36" s="126"/>
      <c r="T36" s="3"/>
    </row>
    <row r="37" spans="2:20" s="2" customFormat="1" ht="33.75">
      <c r="B37" s="54">
        <f t="shared" si="0"/>
        <v>23</v>
      </c>
      <c r="C37" s="156" t="s">
        <v>138</v>
      </c>
      <c r="D37" s="53" t="s">
        <v>111</v>
      </c>
      <c r="E37" s="230" t="str">
        <f t="shared" si="1"/>
        <v/>
      </c>
      <c r="F37" s="230" t="str">
        <f t="shared" si="2"/>
        <v/>
      </c>
      <c r="G37" s="233"/>
      <c r="H37" s="50"/>
      <c r="I37" s="125"/>
      <c r="J37" s="230" t="str">
        <f t="shared" si="3"/>
        <v/>
      </c>
      <c r="K37" s="230" t="str">
        <f t="shared" si="4"/>
        <v/>
      </c>
      <c r="L37" s="232"/>
      <c r="M37" s="124"/>
      <c r="N37" s="124"/>
      <c r="O37" s="230" t="str">
        <f t="shared" si="5"/>
        <v/>
      </c>
      <c r="P37" s="230" t="str">
        <f t="shared" si="6"/>
        <v/>
      </c>
      <c r="Q37" s="232"/>
      <c r="R37" s="127"/>
      <c r="S37" s="126"/>
      <c r="T37" s="3"/>
    </row>
    <row r="38" spans="2:20" s="2" customFormat="1" ht="30" customHeight="1">
      <c r="B38" s="54">
        <f t="shared" si="0"/>
        <v>24</v>
      </c>
      <c r="C38" s="156" t="s">
        <v>138</v>
      </c>
      <c r="D38" s="53" t="s">
        <v>112</v>
      </c>
      <c r="E38" s="230" t="str">
        <f t="shared" si="1"/>
        <v/>
      </c>
      <c r="F38" s="230" t="str">
        <f t="shared" si="2"/>
        <v/>
      </c>
      <c r="G38" s="233"/>
      <c r="H38" s="50"/>
      <c r="I38" s="125"/>
      <c r="J38" s="230" t="str">
        <f t="shared" si="3"/>
        <v/>
      </c>
      <c r="K38" s="230" t="str">
        <f t="shared" si="4"/>
        <v/>
      </c>
      <c r="L38" s="232"/>
      <c r="M38" s="124"/>
      <c r="N38" s="124"/>
      <c r="O38" s="230" t="str">
        <f t="shared" si="5"/>
        <v/>
      </c>
      <c r="P38" s="230" t="str">
        <f t="shared" si="6"/>
        <v/>
      </c>
      <c r="Q38" s="232"/>
      <c r="R38" s="127"/>
      <c r="S38" s="126"/>
      <c r="T38" s="3"/>
    </row>
    <row r="39" spans="2:20" s="2" customFormat="1" ht="22.5">
      <c r="B39" s="54">
        <f t="shared" si="0"/>
        <v>25</v>
      </c>
      <c r="C39" s="156" t="s">
        <v>138</v>
      </c>
      <c r="D39" s="53" t="s">
        <v>113</v>
      </c>
      <c r="E39" s="230" t="str">
        <f t="shared" si="1"/>
        <v/>
      </c>
      <c r="F39" s="230" t="str">
        <f t="shared" si="2"/>
        <v/>
      </c>
      <c r="G39" s="233"/>
      <c r="H39" s="50"/>
      <c r="I39" s="125"/>
      <c r="J39" s="230" t="str">
        <f t="shared" si="3"/>
        <v/>
      </c>
      <c r="K39" s="230" t="str">
        <f t="shared" si="4"/>
        <v/>
      </c>
      <c r="L39" s="232"/>
      <c r="M39" s="124"/>
      <c r="N39" s="124"/>
      <c r="O39" s="230" t="str">
        <f t="shared" si="5"/>
        <v/>
      </c>
      <c r="P39" s="230" t="str">
        <f t="shared" si="6"/>
        <v/>
      </c>
      <c r="Q39" s="232"/>
      <c r="R39" s="127"/>
      <c r="S39" s="126"/>
      <c r="T39" s="3"/>
    </row>
    <row r="40" spans="2:20" s="2" customFormat="1" ht="22.5">
      <c r="B40" s="54">
        <f t="shared" si="0"/>
        <v>26</v>
      </c>
      <c r="C40" s="156" t="s">
        <v>138</v>
      </c>
      <c r="D40" s="53" t="s">
        <v>114</v>
      </c>
      <c r="E40" s="230" t="str">
        <f t="shared" si="1"/>
        <v/>
      </c>
      <c r="F40" s="230" t="str">
        <f t="shared" si="2"/>
        <v/>
      </c>
      <c r="G40" s="233"/>
      <c r="H40" s="50"/>
      <c r="I40" s="125"/>
      <c r="J40" s="230" t="str">
        <f t="shared" si="3"/>
        <v/>
      </c>
      <c r="K40" s="230" t="str">
        <f t="shared" si="4"/>
        <v/>
      </c>
      <c r="L40" s="232"/>
      <c r="M40" s="124"/>
      <c r="N40" s="124"/>
      <c r="O40" s="230" t="str">
        <f t="shared" si="5"/>
        <v/>
      </c>
      <c r="P40" s="230" t="str">
        <f t="shared" si="6"/>
        <v/>
      </c>
      <c r="Q40" s="232"/>
      <c r="R40" s="127"/>
      <c r="S40" s="126"/>
      <c r="T40" s="3"/>
    </row>
    <row r="41" spans="2:20" s="2" customFormat="1" ht="33.75">
      <c r="B41" s="54">
        <f t="shared" si="0"/>
        <v>27</v>
      </c>
      <c r="C41" s="156" t="s">
        <v>138</v>
      </c>
      <c r="D41" s="53" t="s">
        <v>115</v>
      </c>
      <c r="E41" s="230" t="str">
        <f t="shared" si="1"/>
        <v/>
      </c>
      <c r="F41" s="230" t="str">
        <f t="shared" si="2"/>
        <v/>
      </c>
      <c r="G41" s="233"/>
      <c r="H41" s="50"/>
      <c r="I41" s="125"/>
      <c r="J41" s="230" t="str">
        <f t="shared" si="3"/>
        <v/>
      </c>
      <c r="K41" s="230" t="str">
        <f t="shared" si="4"/>
        <v/>
      </c>
      <c r="L41" s="232"/>
      <c r="M41" s="124"/>
      <c r="N41" s="124"/>
      <c r="O41" s="230" t="str">
        <f t="shared" si="5"/>
        <v/>
      </c>
      <c r="P41" s="230" t="str">
        <f t="shared" si="6"/>
        <v/>
      </c>
      <c r="Q41" s="232"/>
      <c r="R41" s="127"/>
      <c r="S41" s="126"/>
      <c r="T41" s="3"/>
    </row>
    <row r="42" spans="2:20" s="2" customFormat="1" ht="33.75">
      <c r="B42" s="54">
        <f t="shared" si="0"/>
        <v>28</v>
      </c>
      <c r="C42" s="156" t="s">
        <v>138</v>
      </c>
      <c r="D42" s="53" t="s">
        <v>9</v>
      </c>
      <c r="E42" s="230" t="str">
        <f t="shared" si="1"/>
        <v/>
      </c>
      <c r="F42" s="230" t="str">
        <f t="shared" si="2"/>
        <v/>
      </c>
      <c r="G42" s="233"/>
      <c r="H42" s="50"/>
      <c r="I42" s="125"/>
      <c r="J42" s="230" t="str">
        <f t="shared" si="3"/>
        <v/>
      </c>
      <c r="K42" s="230" t="str">
        <f t="shared" si="4"/>
        <v/>
      </c>
      <c r="L42" s="232"/>
      <c r="M42" s="124"/>
      <c r="N42" s="124"/>
      <c r="O42" s="230" t="str">
        <f t="shared" si="5"/>
        <v/>
      </c>
      <c r="P42" s="230" t="str">
        <f t="shared" si="6"/>
        <v/>
      </c>
      <c r="Q42" s="232"/>
      <c r="R42" s="127"/>
      <c r="S42" s="126"/>
      <c r="T42" s="3"/>
    </row>
    <row r="43" spans="2:20" s="2" customFormat="1" ht="45.75" thickBot="1">
      <c r="B43" s="54">
        <f t="shared" si="0"/>
        <v>29</v>
      </c>
      <c r="C43" s="156" t="s">
        <v>138</v>
      </c>
      <c r="D43" s="55" t="s">
        <v>10</v>
      </c>
      <c r="E43" s="230" t="str">
        <f t="shared" si="1"/>
        <v/>
      </c>
      <c r="F43" s="230" t="str">
        <f t="shared" si="2"/>
        <v/>
      </c>
      <c r="G43" s="234"/>
      <c r="H43" s="56"/>
      <c r="I43" s="128"/>
      <c r="J43" s="230" t="str">
        <f t="shared" si="3"/>
        <v/>
      </c>
      <c r="K43" s="230" t="str">
        <f t="shared" si="4"/>
        <v/>
      </c>
      <c r="L43" s="236"/>
      <c r="M43" s="130"/>
      <c r="N43" s="130"/>
      <c r="O43" s="230" t="str">
        <f t="shared" si="5"/>
        <v/>
      </c>
      <c r="P43" s="230" t="str">
        <f t="shared" si="6"/>
        <v/>
      </c>
      <c r="Q43" s="236"/>
      <c r="R43" s="131"/>
      <c r="S43" s="129"/>
      <c r="T43" s="3"/>
    </row>
    <row r="44" spans="2:20" s="2" customFormat="1" ht="55.5" customHeight="1" thickBot="1">
      <c r="B44" s="158"/>
      <c r="C44" s="311" t="s">
        <v>162</v>
      </c>
      <c r="D44" s="311"/>
      <c r="E44" s="311"/>
      <c r="F44" s="311"/>
      <c r="G44" s="311"/>
      <c r="H44" s="311"/>
      <c r="I44" s="311"/>
      <c r="J44" s="242"/>
      <c r="K44" s="242"/>
      <c r="L44" s="159"/>
      <c r="M44" s="159"/>
      <c r="N44" s="159"/>
      <c r="O44" s="242"/>
      <c r="P44" s="242"/>
      <c r="Q44" s="159"/>
      <c r="R44" s="159"/>
      <c r="S44" s="160"/>
      <c r="T44" s="3"/>
    </row>
    <row r="45" spans="2:20" s="2" customFormat="1" ht="33.75">
      <c r="B45" s="57">
        <v>1</v>
      </c>
      <c r="C45" s="156" t="s">
        <v>139</v>
      </c>
      <c r="D45" s="45" t="s">
        <v>71</v>
      </c>
      <c r="E45" s="230" t="str">
        <f>IF(((C45="Auditoría de Gestión de la Configuración")*AND(G45="No")),"No","")</f>
        <v/>
      </c>
      <c r="F45" s="230" t="str">
        <f>IF(((C45="Auditoría de Gestión de la Configuración")*AND(G45="Si")),"Si","")</f>
        <v>Si</v>
      </c>
      <c r="G45" s="231" t="s">
        <v>134</v>
      </c>
      <c r="H45" s="51"/>
      <c r="I45" s="51"/>
      <c r="J45" s="230" t="str">
        <f>IF(((C45="Auditoría de Gestión de la Configuración")*AND(L45="No")),"No","")</f>
        <v/>
      </c>
      <c r="K45" s="230" t="str">
        <f>IF(((C45="Auditoría de Gestión de la Configuración")*AND(L45="Si")),"Si","")</f>
        <v>Si</v>
      </c>
      <c r="L45" s="231" t="s">
        <v>134</v>
      </c>
      <c r="M45" s="123"/>
      <c r="N45" s="123"/>
      <c r="O45" s="230" t="str">
        <f>IF(((C45="Auditoría de Gestión de la Configuración")*AND(Q45="No")),"No","")</f>
        <v/>
      </c>
      <c r="P45" s="230" t="str">
        <f>IF(((C45="Auditoría de Gestión de la Configuración")*AND(Q45="Si")),"Si","")</f>
        <v>Si</v>
      </c>
      <c r="Q45" s="231" t="s">
        <v>134</v>
      </c>
      <c r="R45" s="123"/>
      <c r="S45" s="123"/>
      <c r="T45" s="3"/>
    </row>
    <row r="46" spans="2:20" s="2" customFormat="1" ht="33.75">
      <c r="B46" s="57">
        <f>B45+1</f>
        <v>2</v>
      </c>
      <c r="C46" s="156" t="s">
        <v>139</v>
      </c>
      <c r="D46" s="45" t="s">
        <v>76</v>
      </c>
      <c r="E46" s="230" t="str">
        <f>IF(((C46="Auditoría de Gestión de la Configuración")*AND(G46="No")),"No","")</f>
        <v/>
      </c>
      <c r="F46" s="230" t="str">
        <f>IF(((C46="Auditoría de Gestión de la Configuración")*AND(G46="Si")),"Si","")</f>
        <v>Si</v>
      </c>
      <c r="G46" s="232" t="s">
        <v>134</v>
      </c>
      <c r="H46" s="51"/>
      <c r="I46" s="51"/>
      <c r="J46" s="230" t="str">
        <f>IF(((C46="Auditoría de Gestión de la Configuración")*AND(L46="No")),"No","")</f>
        <v/>
      </c>
      <c r="K46" s="230" t="str">
        <f>IF(((C46="Auditoría de Gestión de la Configuración")*AND(L46="Si")),"Si","")</f>
        <v>Si</v>
      </c>
      <c r="L46" s="232" t="s">
        <v>134</v>
      </c>
      <c r="M46" s="123"/>
      <c r="N46" s="123"/>
      <c r="O46" s="230" t="str">
        <f>IF(((C46="Auditoría de Gestión de la Configuración")*AND(Q46="No")),"No","")</f>
        <v/>
      </c>
      <c r="P46" s="230" t="str">
        <f>IF(((C46="Auditoría de Gestión de la Configuración")*AND(Q46="Si")),"Si","")</f>
        <v>Si</v>
      </c>
      <c r="Q46" s="232" t="s">
        <v>134</v>
      </c>
      <c r="R46" s="124"/>
      <c r="S46" s="124"/>
      <c r="T46" s="3"/>
    </row>
    <row r="47" spans="2:20" s="2" customFormat="1" ht="33.75">
      <c r="B47" s="57">
        <f t="shared" ref="B47:B78" si="7">B46+1</f>
        <v>3</v>
      </c>
      <c r="C47" s="156" t="s">
        <v>138</v>
      </c>
      <c r="D47" s="53" t="s">
        <v>11</v>
      </c>
      <c r="E47" s="230" t="str">
        <f>IF(((C47="Auditoría de Calidad")*AND(G47="No")),"No","")</f>
        <v/>
      </c>
      <c r="F47" s="230" t="str">
        <f>IF(((C47="Auditoría de Calidad")*AND(G47="Si")),"Si","")</f>
        <v/>
      </c>
      <c r="G47" s="235"/>
      <c r="H47" s="50"/>
      <c r="I47" s="125"/>
      <c r="J47" s="230" t="str">
        <f>IF(((C47="Auditoría de Calidad")*AND(L47="No")),"No","")</f>
        <v/>
      </c>
      <c r="K47" s="230" t="str">
        <f>IF(((C47="Auditoría de Calidad")*AND(L47="Si")),"Si","")</f>
        <v/>
      </c>
      <c r="L47" s="232"/>
      <c r="M47" s="124"/>
      <c r="N47" s="124"/>
      <c r="O47" s="230" t="str">
        <f>IF(((C47="Auditoría de Calidad")*AND(Q47="No")),"No","")</f>
        <v/>
      </c>
      <c r="P47" s="230" t="str">
        <f>IF(((C47="Auditoría de Calidad")*AND(Q47="Si")),"Si","")</f>
        <v/>
      </c>
      <c r="Q47" s="232"/>
      <c r="R47" s="127"/>
      <c r="S47" s="126"/>
      <c r="T47" s="3"/>
    </row>
    <row r="48" spans="2:20" s="2" customFormat="1" ht="33.75">
      <c r="B48" s="57">
        <f t="shared" si="7"/>
        <v>4</v>
      </c>
      <c r="C48" s="156" t="s">
        <v>138</v>
      </c>
      <c r="D48" s="53" t="s">
        <v>12</v>
      </c>
      <c r="E48" s="230" t="str">
        <f t="shared" ref="E48:E78" si="8">IF(((C48="Auditoría de Calidad")*AND(G48="No")),"No","")</f>
        <v/>
      </c>
      <c r="F48" s="230" t="str">
        <f t="shared" ref="F48:F78" si="9">IF(((C48="Auditoría de Calidad")*AND(G48="Si")),"Si","")</f>
        <v/>
      </c>
      <c r="G48" s="235"/>
      <c r="H48" s="50"/>
      <c r="I48" s="125"/>
      <c r="J48" s="230" t="str">
        <f t="shared" ref="J48:J78" si="10">IF(((C48="Auditoría de Calidad")*AND(L48="No")),"No","")</f>
        <v/>
      </c>
      <c r="K48" s="230" t="str">
        <f t="shared" ref="K48:K78" si="11">IF(((C48="Auditoría de Calidad")*AND(L48="Si")),"Si","")</f>
        <v/>
      </c>
      <c r="L48" s="232"/>
      <c r="M48" s="124"/>
      <c r="N48" s="124"/>
      <c r="O48" s="230" t="str">
        <f t="shared" ref="O48:O78" si="12">IF(((C48="Auditoría de Calidad")*AND(Q48="No")),"No","")</f>
        <v/>
      </c>
      <c r="P48" s="230" t="str">
        <f t="shared" ref="P48:P78" si="13">IF(((C48="Auditoría de Calidad")*AND(Q48="Si")),"Si","")</f>
        <v/>
      </c>
      <c r="Q48" s="232"/>
      <c r="R48" s="127"/>
      <c r="S48" s="126"/>
      <c r="T48" s="3"/>
    </row>
    <row r="49" spans="2:20" s="2" customFormat="1" ht="33.75">
      <c r="B49" s="57">
        <f t="shared" si="7"/>
        <v>5</v>
      </c>
      <c r="C49" s="156" t="s">
        <v>138</v>
      </c>
      <c r="D49" s="53" t="s">
        <v>13</v>
      </c>
      <c r="E49" s="230" t="str">
        <f t="shared" si="8"/>
        <v/>
      </c>
      <c r="F49" s="230" t="str">
        <f t="shared" si="9"/>
        <v/>
      </c>
      <c r="G49" s="235"/>
      <c r="H49" s="50"/>
      <c r="I49" s="125"/>
      <c r="J49" s="230" t="str">
        <f t="shared" si="10"/>
        <v/>
      </c>
      <c r="K49" s="230" t="str">
        <f t="shared" si="11"/>
        <v/>
      </c>
      <c r="L49" s="232"/>
      <c r="M49" s="124"/>
      <c r="N49" s="124"/>
      <c r="O49" s="230" t="str">
        <f t="shared" si="12"/>
        <v/>
      </c>
      <c r="P49" s="230" t="str">
        <f t="shared" si="13"/>
        <v/>
      </c>
      <c r="Q49" s="232"/>
      <c r="R49" s="127"/>
      <c r="S49" s="126"/>
      <c r="T49" s="3"/>
    </row>
    <row r="50" spans="2:20" s="2" customFormat="1" ht="33.75">
      <c r="B50" s="57">
        <f t="shared" si="7"/>
        <v>6</v>
      </c>
      <c r="C50" s="156" t="s">
        <v>138</v>
      </c>
      <c r="D50" s="53" t="s">
        <v>14</v>
      </c>
      <c r="E50" s="230" t="str">
        <f t="shared" si="8"/>
        <v/>
      </c>
      <c r="F50" s="230" t="str">
        <f t="shared" si="9"/>
        <v/>
      </c>
      <c r="G50" s="235"/>
      <c r="H50" s="50"/>
      <c r="I50" s="125"/>
      <c r="J50" s="230" t="str">
        <f t="shared" si="10"/>
        <v/>
      </c>
      <c r="K50" s="230" t="str">
        <f t="shared" si="11"/>
        <v/>
      </c>
      <c r="L50" s="232"/>
      <c r="M50" s="124"/>
      <c r="N50" s="124"/>
      <c r="O50" s="230" t="str">
        <f t="shared" si="12"/>
        <v/>
      </c>
      <c r="P50" s="230" t="str">
        <f t="shared" si="13"/>
        <v/>
      </c>
      <c r="Q50" s="232"/>
      <c r="R50" s="127"/>
      <c r="S50" s="126"/>
      <c r="T50" s="3"/>
    </row>
    <row r="51" spans="2:20" s="2" customFormat="1" ht="36.75" customHeight="1">
      <c r="B51" s="57">
        <f t="shared" si="7"/>
        <v>7</v>
      </c>
      <c r="C51" s="156" t="s">
        <v>138</v>
      </c>
      <c r="D51" s="53" t="s">
        <v>166</v>
      </c>
      <c r="E51" s="230" t="str">
        <f t="shared" si="8"/>
        <v/>
      </c>
      <c r="F51" s="230" t="str">
        <f t="shared" si="9"/>
        <v/>
      </c>
      <c r="G51" s="235"/>
      <c r="H51" s="50"/>
      <c r="I51" s="125"/>
      <c r="J51" s="230" t="str">
        <f t="shared" si="10"/>
        <v/>
      </c>
      <c r="K51" s="230" t="str">
        <f t="shared" si="11"/>
        <v/>
      </c>
      <c r="L51" s="232"/>
      <c r="M51" s="124"/>
      <c r="N51" s="124"/>
      <c r="O51" s="230" t="str">
        <f t="shared" si="12"/>
        <v/>
      </c>
      <c r="P51" s="230" t="str">
        <f t="shared" si="13"/>
        <v/>
      </c>
      <c r="Q51" s="232"/>
      <c r="R51" s="127"/>
      <c r="S51" s="126"/>
      <c r="T51" s="3"/>
    </row>
    <row r="52" spans="2:20" s="2" customFormat="1" ht="36" customHeight="1">
      <c r="B52" s="57">
        <f t="shared" si="7"/>
        <v>8</v>
      </c>
      <c r="C52" s="156" t="s">
        <v>138</v>
      </c>
      <c r="D52" s="53" t="s">
        <v>167</v>
      </c>
      <c r="E52" s="230" t="str">
        <f t="shared" si="8"/>
        <v/>
      </c>
      <c r="F52" s="230" t="str">
        <f t="shared" si="9"/>
        <v/>
      </c>
      <c r="G52" s="235"/>
      <c r="H52" s="50"/>
      <c r="I52" s="125"/>
      <c r="J52" s="230" t="str">
        <f t="shared" si="10"/>
        <v/>
      </c>
      <c r="K52" s="230" t="str">
        <f t="shared" si="11"/>
        <v/>
      </c>
      <c r="L52" s="232"/>
      <c r="M52" s="124"/>
      <c r="N52" s="124"/>
      <c r="O52" s="230" t="str">
        <f t="shared" si="12"/>
        <v/>
      </c>
      <c r="P52" s="230" t="str">
        <f t="shared" si="13"/>
        <v/>
      </c>
      <c r="Q52" s="232"/>
      <c r="R52" s="127"/>
      <c r="S52" s="126"/>
      <c r="T52" s="3"/>
    </row>
    <row r="53" spans="2:20" s="2" customFormat="1" ht="33.75">
      <c r="B53" s="57">
        <f t="shared" si="7"/>
        <v>9</v>
      </c>
      <c r="C53" s="156" t="s">
        <v>138</v>
      </c>
      <c r="D53" s="53" t="s">
        <v>171</v>
      </c>
      <c r="E53" s="230" t="str">
        <f t="shared" si="8"/>
        <v/>
      </c>
      <c r="F53" s="230" t="str">
        <f t="shared" si="9"/>
        <v/>
      </c>
      <c r="G53" s="235"/>
      <c r="H53" s="50"/>
      <c r="I53" s="125"/>
      <c r="J53" s="230" t="str">
        <f t="shared" si="10"/>
        <v/>
      </c>
      <c r="K53" s="230" t="str">
        <f t="shared" si="11"/>
        <v/>
      </c>
      <c r="L53" s="232"/>
      <c r="M53" s="124"/>
      <c r="N53" s="124"/>
      <c r="O53" s="230" t="str">
        <f t="shared" si="12"/>
        <v/>
      </c>
      <c r="P53" s="230" t="str">
        <f t="shared" si="13"/>
        <v/>
      </c>
      <c r="Q53" s="232"/>
      <c r="R53" s="127"/>
      <c r="S53" s="126"/>
      <c r="T53" s="3"/>
    </row>
    <row r="54" spans="2:20" s="2" customFormat="1" ht="22.5">
      <c r="B54" s="57">
        <f t="shared" si="7"/>
        <v>10</v>
      </c>
      <c r="C54" s="156" t="s">
        <v>138</v>
      </c>
      <c r="D54" s="53" t="s">
        <v>15</v>
      </c>
      <c r="E54" s="230" t="str">
        <f t="shared" si="8"/>
        <v/>
      </c>
      <c r="F54" s="230" t="str">
        <f t="shared" si="9"/>
        <v/>
      </c>
      <c r="G54" s="235"/>
      <c r="H54" s="50"/>
      <c r="I54" s="125"/>
      <c r="J54" s="230" t="str">
        <f t="shared" si="10"/>
        <v/>
      </c>
      <c r="K54" s="230" t="str">
        <f t="shared" si="11"/>
        <v/>
      </c>
      <c r="L54" s="232"/>
      <c r="M54" s="124"/>
      <c r="N54" s="124"/>
      <c r="O54" s="230" t="str">
        <f t="shared" si="12"/>
        <v/>
      </c>
      <c r="P54" s="230" t="str">
        <f t="shared" si="13"/>
        <v/>
      </c>
      <c r="Q54" s="232"/>
      <c r="R54" s="127"/>
      <c r="S54" s="126"/>
      <c r="T54" s="3"/>
    </row>
    <row r="55" spans="2:20" s="2" customFormat="1" ht="33.75">
      <c r="B55" s="57">
        <f t="shared" si="7"/>
        <v>11</v>
      </c>
      <c r="C55" s="156" t="s">
        <v>138</v>
      </c>
      <c r="D55" s="53" t="s">
        <v>172</v>
      </c>
      <c r="E55" s="230" t="str">
        <f t="shared" si="8"/>
        <v/>
      </c>
      <c r="F55" s="230" t="str">
        <f t="shared" si="9"/>
        <v/>
      </c>
      <c r="G55" s="235"/>
      <c r="H55" s="50"/>
      <c r="I55" s="125"/>
      <c r="J55" s="230" t="str">
        <f t="shared" si="10"/>
        <v/>
      </c>
      <c r="K55" s="230" t="str">
        <f t="shared" si="11"/>
        <v/>
      </c>
      <c r="L55" s="232"/>
      <c r="M55" s="124"/>
      <c r="N55" s="124"/>
      <c r="O55" s="230" t="str">
        <f t="shared" si="12"/>
        <v/>
      </c>
      <c r="P55" s="230" t="str">
        <f t="shared" si="13"/>
        <v/>
      </c>
      <c r="Q55" s="232"/>
      <c r="R55" s="127"/>
      <c r="S55" s="126"/>
      <c r="T55" s="3"/>
    </row>
    <row r="56" spans="2:20" s="2" customFormat="1" ht="22.5">
      <c r="B56" s="57">
        <f t="shared" si="7"/>
        <v>12</v>
      </c>
      <c r="C56" s="156" t="s">
        <v>138</v>
      </c>
      <c r="D56" s="53" t="s">
        <v>173</v>
      </c>
      <c r="E56" s="230" t="str">
        <f t="shared" si="8"/>
        <v/>
      </c>
      <c r="F56" s="230" t="str">
        <f t="shared" si="9"/>
        <v/>
      </c>
      <c r="G56" s="235"/>
      <c r="H56" s="50"/>
      <c r="I56" s="125"/>
      <c r="J56" s="230" t="str">
        <f t="shared" si="10"/>
        <v/>
      </c>
      <c r="K56" s="230" t="str">
        <f t="shared" si="11"/>
        <v/>
      </c>
      <c r="L56" s="232"/>
      <c r="M56" s="124"/>
      <c r="N56" s="124"/>
      <c r="O56" s="230" t="str">
        <f t="shared" si="12"/>
        <v/>
      </c>
      <c r="P56" s="230" t="str">
        <f t="shared" si="13"/>
        <v/>
      </c>
      <c r="Q56" s="232"/>
      <c r="R56" s="127"/>
      <c r="S56" s="126"/>
      <c r="T56" s="3"/>
    </row>
    <row r="57" spans="2:20" s="2" customFormat="1" ht="22.5">
      <c r="B57" s="57">
        <f t="shared" si="7"/>
        <v>13</v>
      </c>
      <c r="C57" s="156" t="s">
        <v>138</v>
      </c>
      <c r="D57" s="53" t="s">
        <v>174</v>
      </c>
      <c r="E57" s="230" t="str">
        <f t="shared" si="8"/>
        <v/>
      </c>
      <c r="F57" s="230" t="str">
        <f t="shared" si="9"/>
        <v/>
      </c>
      <c r="G57" s="235"/>
      <c r="H57" s="50"/>
      <c r="I57" s="125"/>
      <c r="J57" s="230" t="str">
        <f t="shared" si="10"/>
        <v/>
      </c>
      <c r="K57" s="230" t="str">
        <f t="shared" si="11"/>
        <v/>
      </c>
      <c r="L57" s="232"/>
      <c r="M57" s="124"/>
      <c r="N57" s="124"/>
      <c r="O57" s="230" t="str">
        <f t="shared" si="12"/>
        <v/>
      </c>
      <c r="P57" s="230" t="str">
        <f t="shared" si="13"/>
        <v/>
      </c>
      <c r="Q57" s="232"/>
      <c r="R57" s="127"/>
      <c r="S57" s="126"/>
      <c r="T57" s="3"/>
    </row>
    <row r="58" spans="2:20" s="2" customFormat="1" ht="22.5">
      <c r="B58" s="57">
        <f t="shared" si="7"/>
        <v>14</v>
      </c>
      <c r="C58" s="156" t="s">
        <v>138</v>
      </c>
      <c r="D58" s="135" t="s">
        <v>175</v>
      </c>
      <c r="E58" s="230" t="str">
        <f t="shared" si="8"/>
        <v/>
      </c>
      <c r="F58" s="230" t="str">
        <f t="shared" si="9"/>
        <v/>
      </c>
      <c r="G58" s="235"/>
      <c r="H58" s="50"/>
      <c r="I58" s="125"/>
      <c r="J58" s="230" t="str">
        <f t="shared" si="10"/>
        <v/>
      </c>
      <c r="K58" s="230" t="str">
        <f t="shared" si="11"/>
        <v/>
      </c>
      <c r="L58" s="232"/>
      <c r="M58" s="124"/>
      <c r="N58" s="124"/>
      <c r="O58" s="230" t="str">
        <f t="shared" si="12"/>
        <v/>
      </c>
      <c r="P58" s="230" t="str">
        <f t="shared" si="13"/>
        <v/>
      </c>
      <c r="Q58" s="232"/>
      <c r="R58" s="127"/>
      <c r="S58" s="126"/>
      <c r="T58" s="3"/>
    </row>
    <row r="59" spans="2:20" s="2" customFormat="1" ht="33.75">
      <c r="B59" s="57">
        <f t="shared" si="7"/>
        <v>15</v>
      </c>
      <c r="C59" s="156" t="s">
        <v>138</v>
      </c>
      <c r="D59" s="135" t="s">
        <v>176</v>
      </c>
      <c r="E59" s="230" t="str">
        <f t="shared" si="8"/>
        <v/>
      </c>
      <c r="F59" s="230" t="str">
        <f t="shared" si="9"/>
        <v/>
      </c>
      <c r="G59" s="235"/>
      <c r="H59" s="50"/>
      <c r="I59" s="125"/>
      <c r="J59" s="230" t="str">
        <f t="shared" si="10"/>
        <v/>
      </c>
      <c r="K59" s="230" t="str">
        <f t="shared" si="11"/>
        <v/>
      </c>
      <c r="L59" s="232"/>
      <c r="M59" s="124"/>
      <c r="N59" s="124"/>
      <c r="O59" s="230" t="str">
        <f t="shared" si="12"/>
        <v/>
      </c>
      <c r="P59" s="230" t="str">
        <f t="shared" si="13"/>
        <v/>
      </c>
      <c r="Q59" s="232"/>
      <c r="R59" s="127"/>
      <c r="S59" s="126"/>
      <c r="T59" s="3"/>
    </row>
    <row r="60" spans="2:20" s="2" customFormat="1" ht="33.75">
      <c r="B60" s="57">
        <f t="shared" si="7"/>
        <v>16</v>
      </c>
      <c r="C60" s="156" t="s">
        <v>138</v>
      </c>
      <c r="D60" s="135" t="s">
        <v>177</v>
      </c>
      <c r="E60" s="230" t="str">
        <f t="shared" si="8"/>
        <v/>
      </c>
      <c r="F60" s="230" t="str">
        <f t="shared" si="9"/>
        <v/>
      </c>
      <c r="G60" s="235"/>
      <c r="H60" s="50"/>
      <c r="I60" s="125"/>
      <c r="J60" s="230" t="str">
        <f t="shared" si="10"/>
        <v/>
      </c>
      <c r="K60" s="230" t="str">
        <f t="shared" si="11"/>
        <v/>
      </c>
      <c r="L60" s="232"/>
      <c r="M60" s="124"/>
      <c r="N60" s="124"/>
      <c r="O60" s="230" t="str">
        <f t="shared" si="12"/>
        <v/>
      </c>
      <c r="P60" s="230" t="str">
        <f t="shared" si="13"/>
        <v/>
      </c>
      <c r="Q60" s="232"/>
      <c r="R60" s="127"/>
      <c r="S60" s="126"/>
      <c r="T60" s="3"/>
    </row>
    <row r="61" spans="2:20" s="2" customFormat="1" ht="33.75">
      <c r="B61" s="57">
        <f t="shared" si="7"/>
        <v>17</v>
      </c>
      <c r="C61" s="156" t="s">
        <v>138</v>
      </c>
      <c r="D61" s="135" t="s">
        <v>178</v>
      </c>
      <c r="E61" s="230" t="str">
        <f t="shared" si="8"/>
        <v/>
      </c>
      <c r="F61" s="230" t="str">
        <f t="shared" si="9"/>
        <v/>
      </c>
      <c r="G61" s="235"/>
      <c r="H61" s="50"/>
      <c r="I61" s="125"/>
      <c r="J61" s="230" t="str">
        <f t="shared" si="10"/>
        <v/>
      </c>
      <c r="K61" s="230" t="str">
        <f t="shared" si="11"/>
        <v/>
      </c>
      <c r="L61" s="232"/>
      <c r="M61" s="124"/>
      <c r="N61" s="124"/>
      <c r="O61" s="230" t="str">
        <f t="shared" si="12"/>
        <v/>
      </c>
      <c r="P61" s="230" t="str">
        <f t="shared" si="13"/>
        <v/>
      </c>
      <c r="Q61" s="232"/>
      <c r="R61" s="127"/>
      <c r="S61" s="126"/>
      <c r="T61" s="3"/>
    </row>
    <row r="62" spans="2:20" s="2" customFormat="1" ht="33.75">
      <c r="B62" s="57">
        <f t="shared" si="7"/>
        <v>18</v>
      </c>
      <c r="C62" s="156" t="s">
        <v>138</v>
      </c>
      <c r="D62" s="135" t="s">
        <v>179</v>
      </c>
      <c r="E62" s="230" t="str">
        <f t="shared" si="8"/>
        <v/>
      </c>
      <c r="F62" s="230" t="str">
        <f t="shared" si="9"/>
        <v/>
      </c>
      <c r="G62" s="235"/>
      <c r="H62" s="50"/>
      <c r="I62" s="125"/>
      <c r="J62" s="230" t="str">
        <f t="shared" si="10"/>
        <v/>
      </c>
      <c r="K62" s="230" t="str">
        <f t="shared" si="11"/>
        <v/>
      </c>
      <c r="L62" s="232"/>
      <c r="M62" s="124"/>
      <c r="N62" s="124"/>
      <c r="O62" s="230" t="str">
        <f t="shared" si="12"/>
        <v/>
      </c>
      <c r="P62" s="230" t="str">
        <f t="shared" si="13"/>
        <v/>
      </c>
      <c r="Q62" s="232"/>
      <c r="R62" s="127"/>
      <c r="S62" s="126"/>
      <c r="T62" s="3"/>
    </row>
    <row r="63" spans="2:20" s="2" customFormat="1" ht="33.75">
      <c r="B63" s="57">
        <f t="shared" si="7"/>
        <v>19</v>
      </c>
      <c r="C63" s="156" t="s">
        <v>138</v>
      </c>
      <c r="D63" s="135" t="s">
        <v>180</v>
      </c>
      <c r="E63" s="230" t="str">
        <f t="shared" si="8"/>
        <v/>
      </c>
      <c r="F63" s="230" t="str">
        <f t="shared" si="9"/>
        <v/>
      </c>
      <c r="G63" s="235"/>
      <c r="H63" s="50"/>
      <c r="I63" s="125"/>
      <c r="J63" s="230" t="str">
        <f t="shared" si="10"/>
        <v/>
      </c>
      <c r="K63" s="230" t="str">
        <f t="shared" si="11"/>
        <v/>
      </c>
      <c r="L63" s="232"/>
      <c r="M63" s="124"/>
      <c r="N63" s="124"/>
      <c r="O63" s="230" t="str">
        <f t="shared" si="12"/>
        <v/>
      </c>
      <c r="P63" s="230" t="str">
        <f t="shared" si="13"/>
        <v/>
      </c>
      <c r="Q63" s="232"/>
      <c r="R63" s="127"/>
      <c r="S63" s="126"/>
      <c r="T63" s="3"/>
    </row>
    <row r="64" spans="2:20" s="2" customFormat="1" ht="33.75">
      <c r="B64" s="57">
        <f t="shared" si="7"/>
        <v>20</v>
      </c>
      <c r="C64" s="156" t="s">
        <v>138</v>
      </c>
      <c r="D64" s="135" t="s">
        <v>181</v>
      </c>
      <c r="E64" s="230" t="str">
        <f t="shared" si="8"/>
        <v/>
      </c>
      <c r="F64" s="230" t="str">
        <f t="shared" si="9"/>
        <v/>
      </c>
      <c r="G64" s="235"/>
      <c r="H64" s="50"/>
      <c r="I64" s="125"/>
      <c r="J64" s="230" t="str">
        <f t="shared" si="10"/>
        <v/>
      </c>
      <c r="K64" s="230" t="str">
        <f t="shared" si="11"/>
        <v/>
      </c>
      <c r="L64" s="232"/>
      <c r="M64" s="124"/>
      <c r="N64" s="124"/>
      <c r="O64" s="230" t="str">
        <f t="shared" si="12"/>
        <v/>
      </c>
      <c r="P64" s="230" t="str">
        <f t="shared" si="13"/>
        <v/>
      </c>
      <c r="Q64" s="232"/>
      <c r="R64" s="127"/>
      <c r="S64" s="126"/>
      <c r="T64" s="3"/>
    </row>
    <row r="65" spans="2:20" s="2" customFormat="1" ht="33.75">
      <c r="B65" s="57">
        <f t="shared" si="7"/>
        <v>21</v>
      </c>
      <c r="C65" s="156" t="s">
        <v>138</v>
      </c>
      <c r="D65" s="135" t="s">
        <v>179</v>
      </c>
      <c r="E65" s="230" t="str">
        <f t="shared" si="8"/>
        <v/>
      </c>
      <c r="F65" s="230" t="str">
        <f t="shared" si="9"/>
        <v/>
      </c>
      <c r="G65" s="235"/>
      <c r="H65" s="50"/>
      <c r="I65" s="125"/>
      <c r="J65" s="230" t="str">
        <f t="shared" si="10"/>
        <v/>
      </c>
      <c r="K65" s="230" t="str">
        <f t="shared" si="11"/>
        <v/>
      </c>
      <c r="L65" s="232"/>
      <c r="M65" s="124"/>
      <c r="N65" s="124"/>
      <c r="O65" s="230" t="str">
        <f t="shared" si="12"/>
        <v/>
      </c>
      <c r="P65" s="230" t="str">
        <f t="shared" si="13"/>
        <v/>
      </c>
      <c r="Q65" s="232"/>
      <c r="R65" s="127"/>
      <c r="S65" s="126"/>
      <c r="T65" s="3"/>
    </row>
    <row r="66" spans="2:20" s="2" customFormat="1" ht="33.75">
      <c r="B66" s="57">
        <f t="shared" si="7"/>
        <v>22</v>
      </c>
      <c r="C66" s="156" t="s">
        <v>138</v>
      </c>
      <c r="D66" s="135" t="s">
        <v>180</v>
      </c>
      <c r="E66" s="230" t="str">
        <f t="shared" si="8"/>
        <v/>
      </c>
      <c r="F66" s="230" t="str">
        <f t="shared" si="9"/>
        <v/>
      </c>
      <c r="G66" s="235"/>
      <c r="H66" s="50"/>
      <c r="I66" s="125"/>
      <c r="J66" s="230" t="str">
        <f t="shared" si="10"/>
        <v/>
      </c>
      <c r="K66" s="230" t="str">
        <f t="shared" si="11"/>
        <v/>
      </c>
      <c r="L66" s="232"/>
      <c r="M66" s="124"/>
      <c r="N66" s="124"/>
      <c r="O66" s="230" t="str">
        <f t="shared" si="12"/>
        <v/>
      </c>
      <c r="P66" s="230" t="str">
        <f t="shared" si="13"/>
        <v/>
      </c>
      <c r="Q66" s="232"/>
      <c r="R66" s="127"/>
      <c r="S66" s="126"/>
      <c r="T66" s="3"/>
    </row>
    <row r="67" spans="2:20" s="2" customFormat="1" ht="24" customHeight="1">
      <c r="B67" s="57">
        <f t="shared" si="7"/>
        <v>23</v>
      </c>
      <c r="C67" s="156" t="s">
        <v>138</v>
      </c>
      <c r="D67" s="135" t="s">
        <v>182</v>
      </c>
      <c r="E67" s="230" t="str">
        <f t="shared" si="8"/>
        <v/>
      </c>
      <c r="F67" s="230" t="str">
        <f t="shared" si="9"/>
        <v/>
      </c>
      <c r="G67" s="235"/>
      <c r="H67" s="50"/>
      <c r="I67" s="125"/>
      <c r="J67" s="230" t="str">
        <f t="shared" si="10"/>
        <v/>
      </c>
      <c r="K67" s="230" t="str">
        <f t="shared" si="11"/>
        <v/>
      </c>
      <c r="L67" s="232"/>
      <c r="M67" s="124"/>
      <c r="N67" s="124"/>
      <c r="O67" s="230" t="str">
        <f t="shared" si="12"/>
        <v/>
      </c>
      <c r="P67" s="230" t="str">
        <f t="shared" si="13"/>
        <v/>
      </c>
      <c r="Q67" s="232"/>
      <c r="R67" s="127"/>
      <c r="S67" s="126"/>
      <c r="T67" s="3"/>
    </row>
    <row r="68" spans="2:20" s="2" customFormat="1" ht="33.75">
      <c r="B68" s="57">
        <f t="shared" si="7"/>
        <v>24</v>
      </c>
      <c r="C68" s="156" t="s">
        <v>138</v>
      </c>
      <c r="D68" s="135" t="s">
        <v>183</v>
      </c>
      <c r="E68" s="230" t="str">
        <f t="shared" si="8"/>
        <v/>
      </c>
      <c r="F68" s="230" t="str">
        <f t="shared" si="9"/>
        <v/>
      </c>
      <c r="G68" s="235"/>
      <c r="H68" s="50"/>
      <c r="I68" s="125"/>
      <c r="J68" s="230" t="str">
        <f t="shared" si="10"/>
        <v/>
      </c>
      <c r="K68" s="230" t="str">
        <f t="shared" si="11"/>
        <v/>
      </c>
      <c r="L68" s="232"/>
      <c r="M68" s="124"/>
      <c r="N68" s="124"/>
      <c r="O68" s="230" t="str">
        <f t="shared" si="12"/>
        <v/>
      </c>
      <c r="P68" s="230" t="str">
        <f t="shared" si="13"/>
        <v/>
      </c>
      <c r="Q68" s="232"/>
      <c r="R68" s="127"/>
      <c r="S68" s="126"/>
      <c r="T68" s="3"/>
    </row>
    <row r="69" spans="2:20" s="2" customFormat="1" ht="33.75">
      <c r="B69" s="57">
        <f t="shared" si="7"/>
        <v>25</v>
      </c>
      <c r="C69" s="156" t="s">
        <v>138</v>
      </c>
      <c r="D69" s="135" t="s">
        <v>184</v>
      </c>
      <c r="E69" s="230" t="str">
        <f t="shared" si="8"/>
        <v/>
      </c>
      <c r="F69" s="230" t="str">
        <f t="shared" si="9"/>
        <v/>
      </c>
      <c r="G69" s="235"/>
      <c r="H69" s="50"/>
      <c r="I69" s="125"/>
      <c r="J69" s="230" t="str">
        <f t="shared" si="10"/>
        <v/>
      </c>
      <c r="K69" s="230" t="str">
        <f t="shared" si="11"/>
        <v/>
      </c>
      <c r="L69" s="232"/>
      <c r="M69" s="124"/>
      <c r="N69" s="124"/>
      <c r="O69" s="230" t="str">
        <f t="shared" si="12"/>
        <v/>
      </c>
      <c r="P69" s="230" t="str">
        <f t="shared" si="13"/>
        <v/>
      </c>
      <c r="Q69" s="232"/>
      <c r="R69" s="127"/>
      <c r="S69" s="126"/>
      <c r="T69" s="3"/>
    </row>
    <row r="70" spans="2:20" s="2" customFormat="1" ht="33.75">
      <c r="B70" s="57">
        <f t="shared" si="7"/>
        <v>26</v>
      </c>
      <c r="C70" s="156" t="s">
        <v>138</v>
      </c>
      <c r="D70" s="135" t="s">
        <v>185</v>
      </c>
      <c r="E70" s="230" t="str">
        <f t="shared" si="8"/>
        <v/>
      </c>
      <c r="F70" s="230" t="str">
        <f t="shared" si="9"/>
        <v/>
      </c>
      <c r="G70" s="235"/>
      <c r="H70" s="50"/>
      <c r="I70" s="125"/>
      <c r="J70" s="230" t="str">
        <f t="shared" si="10"/>
        <v/>
      </c>
      <c r="K70" s="230" t="str">
        <f t="shared" si="11"/>
        <v/>
      </c>
      <c r="L70" s="232"/>
      <c r="M70" s="124"/>
      <c r="N70" s="124"/>
      <c r="O70" s="230" t="str">
        <f t="shared" si="12"/>
        <v/>
      </c>
      <c r="P70" s="230" t="str">
        <f t="shared" si="13"/>
        <v/>
      </c>
      <c r="Q70" s="232"/>
      <c r="R70" s="127"/>
      <c r="S70" s="126"/>
      <c r="T70" s="3"/>
    </row>
    <row r="71" spans="2:20" s="2" customFormat="1" ht="33.75">
      <c r="B71" s="57">
        <f t="shared" si="7"/>
        <v>27</v>
      </c>
      <c r="C71" s="156" t="s">
        <v>138</v>
      </c>
      <c r="D71" s="135" t="s">
        <v>186</v>
      </c>
      <c r="E71" s="230" t="str">
        <f t="shared" si="8"/>
        <v/>
      </c>
      <c r="F71" s="230" t="str">
        <f t="shared" si="9"/>
        <v/>
      </c>
      <c r="G71" s="235"/>
      <c r="H71" s="50"/>
      <c r="I71" s="125"/>
      <c r="J71" s="230" t="str">
        <f t="shared" si="10"/>
        <v/>
      </c>
      <c r="K71" s="230" t="str">
        <f t="shared" si="11"/>
        <v/>
      </c>
      <c r="L71" s="232"/>
      <c r="M71" s="124"/>
      <c r="N71" s="124"/>
      <c r="O71" s="230" t="str">
        <f t="shared" si="12"/>
        <v/>
      </c>
      <c r="P71" s="230" t="str">
        <f t="shared" si="13"/>
        <v/>
      </c>
      <c r="Q71" s="232"/>
      <c r="R71" s="127"/>
      <c r="S71" s="126"/>
      <c r="T71" s="3"/>
    </row>
    <row r="72" spans="2:20" s="2" customFormat="1" ht="33.75">
      <c r="B72" s="57">
        <f t="shared" si="7"/>
        <v>28</v>
      </c>
      <c r="C72" s="156" t="s">
        <v>138</v>
      </c>
      <c r="D72" s="135" t="s">
        <v>187</v>
      </c>
      <c r="E72" s="230" t="str">
        <f t="shared" si="8"/>
        <v/>
      </c>
      <c r="F72" s="230" t="str">
        <f t="shared" si="9"/>
        <v/>
      </c>
      <c r="G72" s="235"/>
      <c r="H72" s="50"/>
      <c r="I72" s="125"/>
      <c r="J72" s="230" t="str">
        <f t="shared" si="10"/>
        <v/>
      </c>
      <c r="K72" s="230" t="str">
        <f t="shared" si="11"/>
        <v/>
      </c>
      <c r="L72" s="232"/>
      <c r="M72" s="124"/>
      <c r="N72" s="124"/>
      <c r="O72" s="230" t="str">
        <f t="shared" si="12"/>
        <v/>
      </c>
      <c r="P72" s="230" t="str">
        <f t="shared" si="13"/>
        <v/>
      </c>
      <c r="Q72" s="232"/>
      <c r="R72" s="127"/>
      <c r="S72" s="126"/>
      <c r="T72" s="3"/>
    </row>
    <row r="73" spans="2:20" s="2" customFormat="1" ht="33.75">
      <c r="B73" s="57">
        <f t="shared" si="7"/>
        <v>29</v>
      </c>
      <c r="C73" s="156" t="s">
        <v>138</v>
      </c>
      <c r="D73" s="135" t="s">
        <v>188</v>
      </c>
      <c r="E73" s="230" t="str">
        <f t="shared" si="8"/>
        <v/>
      </c>
      <c r="F73" s="230" t="str">
        <f t="shared" si="9"/>
        <v/>
      </c>
      <c r="G73" s="235"/>
      <c r="H73" s="50"/>
      <c r="I73" s="125"/>
      <c r="J73" s="230" t="str">
        <f t="shared" si="10"/>
        <v/>
      </c>
      <c r="K73" s="230" t="str">
        <f t="shared" si="11"/>
        <v/>
      </c>
      <c r="L73" s="232"/>
      <c r="M73" s="124"/>
      <c r="N73" s="124"/>
      <c r="O73" s="230" t="str">
        <f t="shared" si="12"/>
        <v/>
      </c>
      <c r="P73" s="230" t="str">
        <f t="shared" si="13"/>
        <v/>
      </c>
      <c r="Q73" s="232"/>
      <c r="R73" s="127"/>
      <c r="S73" s="126"/>
      <c r="T73" s="3"/>
    </row>
    <row r="74" spans="2:20" s="2" customFormat="1" ht="33.75">
      <c r="B74" s="57">
        <f t="shared" si="7"/>
        <v>30</v>
      </c>
      <c r="C74" s="156" t="s">
        <v>138</v>
      </c>
      <c r="D74" s="135" t="s">
        <v>189</v>
      </c>
      <c r="E74" s="230" t="str">
        <f t="shared" si="8"/>
        <v/>
      </c>
      <c r="F74" s="230" t="str">
        <f t="shared" si="9"/>
        <v/>
      </c>
      <c r="G74" s="235"/>
      <c r="H74" s="50"/>
      <c r="I74" s="125"/>
      <c r="J74" s="230" t="str">
        <f t="shared" si="10"/>
        <v/>
      </c>
      <c r="K74" s="230" t="str">
        <f t="shared" si="11"/>
        <v/>
      </c>
      <c r="L74" s="232"/>
      <c r="M74" s="124"/>
      <c r="N74" s="124"/>
      <c r="O74" s="230" t="str">
        <f t="shared" si="12"/>
        <v/>
      </c>
      <c r="P74" s="230" t="str">
        <f t="shared" si="13"/>
        <v/>
      </c>
      <c r="Q74" s="232"/>
      <c r="R74" s="127"/>
      <c r="S74" s="126"/>
      <c r="T74" s="3"/>
    </row>
    <row r="75" spans="2:20" s="2" customFormat="1" ht="33.75">
      <c r="B75" s="57">
        <f t="shared" si="7"/>
        <v>31</v>
      </c>
      <c r="C75" s="156" t="s">
        <v>138</v>
      </c>
      <c r="D75" s="135" t="s">
        <v>190</v>
      </c>
      <c r="E75" s="230" t="str">
        <f t="shared" si="8"/>
        <v/>
      </c>
      <c r="F75" s="230" t="str">
        <f t="shared" si="9"/>
        <v/>
      </c>
      <c r="G75" s="235"/>
      <c r="H75" s="50"/>
      <c r="I75" s="125"/>
      <c r="J75" s="230" t="str">
        <f t="shared" si="10"/>
        <v/>
      </c>
      <c r="K75" s="230" t="str">
        <f t="shared" si="11"/>
        <v/>
      </c>
      <c r="L75" s="232"/>
      <c r="M75" s="124"/>
      <c r="N75" s="124"/>
      <c r="O75" s="230" t="str">
        <f t="shared" si="12"/>
        <v/>
      </c>
      <c r="P75" s="230" t="str">
        <f t="shared" si="13"/>
        <v/>
      </c>
      <c r="Q75" s="232"/>
      <c r="R75" s="127"/>
      <c r="S75" s="126"/>
      <c r="T75" s="3"/>
    </row>
    <row r="76" spans="2:20" s="2" customFormat="1" ht="33.75">
      <c r="B76" s="57">
        <f t="shared" si="7"/>
        <v>32</v>
      </c>
      <c r="C76" s="156" t="s">
        <v>138</v>
      </c>
      <c r="D76" s="135" t="s">
        <v>191</v>
      </c>
      <c r="E76" s="230" t="str">
        <f t="shared" si="8"/>
        <v/>
      </c>
      <c r="F76" s="230" t="str">
        <f t="shared" si="9"/>
        <v/>
      </c>
      <c r="G76" s="235"/>
      <c r="H76" s="50"/>
      <c r="I76" s="125"/>
      <c r="J76" s="230" t="str">
        <f t="shared" si="10"/>
        <v/>
      </c>
      <c r="K76" s="230" t="str">
        <f t="shared" si="11"/>
        <v/>
      </c>
      <c r="L76" s="232"/>
      <c r="M76" s="124"/>
      <c r="N76" s="124"/>
      <c r="O76" s="230" t="str">
        <f t="shared" si="12"/>
        <v/>
      </c>
      <c r="P76" s="230" t="str">
        <f t="shared" si="13"/>
        <v/>
      </c>
      <c r="Q76" s="232"/>
      <c r="R76" s="127"/>
      <c r="S76" s="126"/>
      <c r="T76" s="3"/>
    </row>
    <row r="77" spans="2:20" s="2" customFormat="1" ht="22.5">
      <c r="B77" s="57">
        <f t="shared" si="7"/>
        <v>33</v>
      </c>
      <c r="C77" s="156" t="s">
        <v>138</v>
      </c>
      <c r="D77" s="135" t="s">
        <v>192</v>
      </c>
      <c r="E77" s="230" t="str">
        <f t="shared" si="8"/>
        <v/>
      </c>
      <c r="F77" s="230" t="str">
        <f t="shared" si="9"/>
        <v/>
      </c>
      <c r="G77" s="235"/>
      <c r="H77" s="50"/>
      <c r="I77" s="125"/>
      <c r="J77" s="230" t="str">
        <f t="shared" si="10"/>
        <v/>
      </c>
      <c r="K77" s="230" t="str">
        <f t="shared" si="11"/>
        <v/>
      </c>
      <c r="L77" s="232"/>
      <c r="M77" s="124"/>
      <c r="N77" s="124"/>
      <c r="O77" s="230" t="str">
        <f t="shared" si="12"/>
        <v/>
      </c>
      <c r="P77" s="230" t="str">
        <f t="shared" si="13"/>
        <v/>
      </c>
      <c r="Q77" s="232"/>
      <c r="R77" s="127"/>
      <c r="S77" s="126"/>
      <c r="T77" s="3"/>
    </row>
    <row r="78" spans="2:20" s="2" customFormat="1" ht="33.75">
      <c r="B78" s="57">
        <f t="shared" si="7"/>
        <v>34</v>
      </c>
      <c r="C78" s="156" t="s">
        <v>138</v>
      </c>
      <c r="D78" s="135" t="s">
        <v>193</v>
      </c>
      <c r="E78" s="230" t="str">
        <f t="shared" si="8"/>
        <v/>
      </c>
      <c r="F78" s="230" t="str">
        <f t="shared" si="9"/>
        <v/>
      </c>
      <c r="G78" s="235"/>
      <c r="H78" s="50"/>
      <c r="I78" s="125"/>
      <c r="J78" s="230" t="str">
        <f t="shared" si="10"/>
        <v/>
      </c>
      <c r="K78" s="230" t="str">
        <f t="shared" si="11"/>
        <v/>
      </c>
      <c r="L78" s="232"/>
      <c r="M78" s="124"/>
      <c r="N78" s="124"/>
      <c r="O78" s="230" t="str">
        <f t="shared" si="12"/>
        <v/>
      </c>
      <c r="P78" s="230" t="str">
        <f t="shared" si="13"/>
        <v/>
      </c>
      <c r="Q78" s="232"/>
      <c r="R78" s="127"/>
      <c r="S78" s="126"/>
      <c r="T78" s="3"/>
    </row>
    <row r="79" spans="2:20">
      <c r="B79" s="2"/>
      <c r="C79" s="2"/>
      <c r="D79" s="2"/>
      <c r="E79" s="229"/>
      <c r="F79" s="229"/>
      <c r="G79" s="2"/>
      <c r="H79" s="2"/>
    </row>
    <row r="80" spans="2:20">
      <c r="B80" s="2"/>
      <c r="C80" s="2"/>
      <c r="D80" s="2"/>
      <c r="E80" s="229"/>
      <c r="F80" s="229"/>
      <c r="G80" s="2"/>
      <c r="H80" s="2"/>
    </row>
    <row r="81" spans="2:8">
      <c r="B81" s="2"/>
      <c r="C81" s="2"/>
      <c r="D81" s="2"/>
      <c r="E81" s="229"/>
      <c r="F81" s="229"/>
      <c r="G81" s="2"/>
      <c r="H81" s="2"/>
    </row>
    <row r="82" spans="2:8">
      <c r="B82" s="2"/>
      <c r="C82" s="2"/>
      <c r="D82" s="2"/>
      <c r="E82" s="229"/>
      <c r="F82" s="229"/>
      <c r="G82" s="2"/>
      <c r="H82" s="2"/>
    </row>
    <row r="83" spans="2:8">
      <c r="B83" s="2"/>
      <c r="C83" s="2"/>
      <c r="D83" s="2"/>
      <c r="E83" s="229"/>
      <c r="F83" s="229"/>
      <c r="G83" s="2"/>
      <c r="H83" s="2"/>
    </row>
    <row r="84" spans="2:8">
      <c r="B84" s="2"/>
      <c r="C84" s="2"/>
      <c r="D84" s="2"/>
      <c r="E84" s="229"/>
      <c r="F84" s="229"/>
      <c r="G84" s="2"/>
      <c r="H84" s="2"/>
    </row>
    <row r="85" spans="2:8">
      <c r="B85" s="2"/>
      <c r="C85" s="2"/>
      <c r="D85" s="2"/>
      <c r="E85" s="229"/>
      <c r="F85" s="229"/>
      <c r="G85" s="2"/>
      <c r="H85" s="2"/>
    </row>
  </sheetData>
  <mergeCells count="28">
    <mergeCell ref="C44:I44"/>
    <mergeCell ref="S12:S13"/>
    <mergeCell ref="N12:N13"/>
    <mergeCell ref="Q12:Q13"/>
    <mergeCell ref="R12:R13"/>
    <mergeCell ref="C12:C13"/>
    <mergeCell ref="D12:D13"/>
    <mergeCell ref="L12:L13"/>
    <mergeCell ref="G12:G13"/>
    <mergeCell ref="I12:I13"/>
    <mergeCell ref="M12:M13"/>
    <mergeCell ref="C14:I14"/>
    <mergeCell ref="B12:B13"/>
    <mergeCell ref="G11:H11"/>
    <mergeCell ref="L11:M11"/>
    <mergeCell ref="H12:H13"/>
    <mergeCell ref="C10:D10"/>
    <mergeCell ref="B2:S2"/>
    <mergeCell ref="N4:Q4"/>
    <mergeCell ref="N8:Q8"/>
    <mergeCell ref="N6:Q6"/>
    <mergeCell ref="Q11:S11"/>
    <mergeCell ref="C11:E11"/>
    <mergeCell ref="B4:C4"/>
    <mergeCell ref="B5:C5"/>
    <mergeCell ref="B6:C6"/>
    <mergeCell ref="B7:C7"/>
    <mergeCell ref="B8:C8"/>
  </mergeCells>
  <phoneticPr fontId="0" type="noConversion"/>
  <conditionalFormatting sqref="Q10 L10 G10">
    <cfRule type="cellIs" dxfId="38" priority="1" stopIfTrue="1" operator="between">
      <formula>1</formula>
      <formula>0.99</formula>
    </cfRule>
    <cfRule type="cellIs" dxfId="37" priority="2" stopIfTrue="1" operator="between">
      <formula>0.98</formula>
      <formula>0.9</formula>
    </cfRule>
    <cfRule type="cellIs" dxfId="36" priority="3" stopIfTrue="1" operator="between">
      <formula>0.89</formula>
      <formula>0</formula>
    </cfRule>
  </conditionalFormatting>
  <dataValidations count="2">
    <dataValidation type="list" allowBlank="1" showInputMessage="1" showErrorMessage="1" sqref="S47:S78 Q15:Q43 S17:S43 Q45:Q78 L45:L78 L15:L43 G15:G43 G45:G78" xr:uid="{00000000-0002-0000-0300-000000000000}">
      <formula1>"Si,No,No Aplica"</formula1>
    </dataValidation>
    <dataValidation type="list" allowBlank="1" showInputMessage="1" showErrorMessage="1" sqref="C15:C43 C45:C78" xr:uid="{00000000-0002-0000-0300-000001000000}">
      <formula1>Tipos</formula1>
    </dataValidation>
  </dataValidations>
  <printOptions horizontalCentered="1"/>
  <pageMargins left="0.19685039370078741" right="0" top="0.59055118110236227" bottom="0.19685039370078741" header="0" footer="0"/>
  <pageSetup paperSize="9" scale="47" orientation="portrait" r:id="rId1"/>
  <headerFooter alignWithMargins="0">
    <oddHeader>&amp;L&amp;G&amp;C&amp;"Arial,Negrita"
NSTD-ONP.R.02. F30 Chk Lst CC interno-Técnico&amp;"Arial,Normal"
&amp;R&amp;G</oddHeader>
    <oddFooter>&amp;LRevision: 1.0&amp;CFecha Efectiva:16/06/2008&amp;R&amp;P/&amp;N</oddFooter>
  </headerFooter>
  <ignoredErrors>
    <ignoredError sqref="D4:D5 D7:D8" unlockedFormula="1"/>
  </ignoredError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B2:BA17"/>
  <sheetViews>
    <sheetView showGridLines="0" zoomScale="85" workbookViewId="0">
      <pane ySplit="13" topLeftCell="A14" activePane="bottomLeft" state="frozen"/>
      <selection pane="bottomLeft" activeCell="C16" sqref="C16"/>
    </sheetView>
  </sheetViews>
  <sheetFormatPr baseColWidth="10" defaultRowHeight="12.75" outlineLevelRow="1"/>
  <cols>
    <col min="1" max="1" width="2.7109375" style="5" customWidth="1"/>
    <col min="2" max="2" width="8.42578125" style="4" customWidth="1"/>
    <col min="3" max="3" width="18.28515625" style="4" customWidth="1"/>
    <col min="4" max="4" width="45.42578125" style="4" customWidth="1"/>
    <col min="5" max="5" width="6.42578125" style="4" hidden="1" customWidth="1"/>
    <col min="6" max="6" width="9.42578125" style="4" hidden="1" customWidth="1"/>
    <col min="7" max="7" width="10.85546875" style="5" customWidth="1"/>
    <col min="8" max="8" width="6.85546875" style="5" customWidth="1"/>
    <col min="9" max="9" width="11.7109375" style="5" customWidth="1"/>
    <col min="10" max="10" width="19.28515625" style="5" customWidth="1"/>
    <col min="11" max="11" width="8.85546875" style="5" hidden="1" customWidth="1"/>
    <col min="12" max="12" width="8.42578125" style="5" hidden="1" customWidth="1"/>
    <col min="13" max="13" width="10.85546875" style="5" customWidth="1"/>
    <col min="14" max="14" width="9.5703125" style="20" customWidth="1"/>
    <col min="15" max="15" width="13.42578125" style="5" customWidth="1"/>
    <col min="16" max="16" width="15.7109375" style="5" customWidth="1"/>
    <col min="17" max="17" width="8.42578125" style="5" hidden="1" customWidth="1"/>
    <col min="18" max="18" width="8.140625" style="5" hidden="1" customWidth="1"/>
    <col min="19" max="19" width="11.5703125" style="5" customWidth="1"/>
    <col min="20" max="20" width="18" style="5" customWidth="1"/>
    <col min="21" max="21" width="13.5703125" style="5" customWidth="1"/>
    <col min="22" max="22" width="6.7109375" style="5" customWidth="1"/>
    <col min="23" max="23" width="7.7109375" style="5" customWidth="1"/>
    <col min="24" max="24" width="5.7109375" style="5" customWidth="1"/>
    <col min="25" max="25" width="9.5703125" style="5" customWidth="1"/>
    <col min="26" max="26" width="12.7109375" style="1" customWidth="1"/>
    <col min="27" max="34" width="11.42578125" style="6"/>
    <col min="35" max="52" width="11.42578125" style="7"/>
    <col min="53" max="16384" width="11.42578125" style="5"/>
  </cols>
  <sheetData>
    <row r="2" spans="2:53" s="15" customFormat="1" ht="15.75">
      <c r="B2" s="316" t="s">
        <v>148</v>
      </c>
      <c r="C2" s="316"/>
      <c r="D2" s="316"/>
      <c r="E2" s="316"/>
      <c r="F2" s="316"/>
      <c r="G2" s="316"/>
      <c r="H2" s="316"/>
      <c r="I2" s="316"/>
      <c r="J2" s="316"/>
      <c r="K2" s="316"/>
      <c r="L2" s="316"/>
      <c r="M2" s="316"/>
      <c r="N2" s="316"/>
      <c r="O2" s="316"/>
      <c r="P2" s="316"/>
      <c r="Q2" s="316"/>
      <c r="R2" s="316"/>
      <c r="S2" s="316"/>
      <c r="T2" s="316"/>
      <c r="U2" s="316"/>
      <c r="V2" s="16"/>
    </row>
    <row r="3" spans="2:53" s="17" customFormat="1">
      <c r="U3" s="16"/>
      <c r="V3" s="16"/>
    </row>
    <row r="4" spans="2:53" s="15" customFormat="1" ht="12.75" customHeight="1">
      <c r="B4" s="161"/>
      <c r="C4" s="151" t="s">
        <v>216</v>
      </c>
      <c r="D4" s="157" t="str">
        <f>Inicio!D4</f>
        <v>EVOLUTIVO FRONT END</v>
      </c>
      <c r="E4" s="164"/>
      <c r="F4" s="164"/>
      <c r="G4" s="152"/>
      <c r="H4" s="152"/>
      <c r="I4" s="17"/>
      <c r="J4" s="49" t="s">
        <v>58</v>
      </c>
      <c r="K4" s="165"/>
      <c r="L4" s="165"/>
      <c r="M4" s="17"/>
      <c r="N4" s="17"/>
      <c r="O4" s="49" t="s">
        <v>78</v>
      </c>
      <c r="P4" s="306" t="s">
        <v>61</v>
      </c>
      <c r="Q4" s="306"/>
      <c r="R4" s="306"/>
      <c r="S4" s="307"/>
      <c r="T4" s="49" t="s">
        <v>56</v>
      </c>
      <c r="U4" s="122" t="s">
        <v>57</v>
      </c>
      <c r="V4" s="16"/>
    </row>
    <row r="5" spans="2:53" s="15" customFormat="1">
      <c r="B5" s="161"/>
      <c r="C5" s="151" t="s">
        <v>144</v>
      </c>
      <c r="D5" s="157">
        <f>Inicio!D5</f>
        <v>0</v>
      </c>
      <c r="E5" s="164"/>
      <c r="F5" s="164"/>
      <c r="G5" s="152"/>
      <c r="H5" s="152"/>
      <c r="I5" s="17"/>
      <c r="J5" s="17"/>
      <c r="K5" s="166"/>
      <c r="L5" s="166"/>
      <c r="M5" s="17"/>
      <c r="N5" s="17"/>
      <c r="O5" s="17"/>
      <c r="P5" s="17"/>
      <c r="Q5" s="17"/>
      <c r="R5" s="17"/>
      <c r="S5" s="17"/>
      <c r="T5" s="17"/>
      <c r="U5" s="16"/>
      <c r="V5" s="16"/>
    </row>
    <row r="6" spans="2:53" s="15" customFormat="1" ht="12.75" customHeight="1">
      <c r="B6" s="161"/>
      <c r="C6" s="151" t="s">
        <v>217</v>
      </c>
      <c r="D6" s="157">
        <f>Inicio!D6</f>
        <v>0</v>
      </c>
      <c r="E6" s="164"/>
      <c r="F6" s="164"/>
      <c r="G6" s="152"/>
      <c r="H6" s="152"/>
      <c r="I6" s="17"/>
      <c r="J6" s="49" t="s">
        <v>59</v>
      </c>
      <c r="K6" s="165"/>
      <c r="L6" s="165"/>
      <c r="M6" s="17"/>
      <c r="N6" s="17"/>
      <c r="O6" s="49" t="s">
        <v>78</v>
      </c>
      <c r="P6" s="306" t="s">
        <v>61</v>
      </c>
      <c r="Q6" s="306"/>
      <c r="R6" s="306"/>
      <c r="S6" s="307"/>
      <c r="T6" s="49" t="s">
        <v>56</v>
      </c>
      <c r="U6" s="122" t="s">
        <v>57</v>
      </c>
      <c r="V6" s="16"/>
    </row>
    <row r="7" spans="2:53" s="15" customFormat="1">
      <c r="B7" s="161"/>
      <c r="C7" s="151" t="s">
        <v>2</v>
      </c>
      <c r="D7" s="157">
        <f>Inicio!D7</f>
        <v>0</v>
      </c>
      <c r="E7" s="164"/>
      <c r="F7" s="164"/>
      <c r="G7" s="152"/>
      <c r="H7" s="152"/>
      <c r="I7" s="17"/>
      <c r="J7" s="17"/>
      <c r="K7" s="166"/>
      <c r="L7" s="166"/>
      <c r="M7" s="17"/>
      <c r="N7" s="17"/>
      <c r="O7" s="17"/>
      <c r="P7" s="17"/>
      <c r="Q7" s="17"/>
      <c r="R7" s="17"/>
      <c r="S7" s="17"/>
      <c r="T7" s="17"/>
      <c r="U7" s="16"/>
      <c r="V7" s="16"/>
    </row>
    <row r="8" spans="2:53" s="15" customFormat="1">
      <c r="B8" s="161"/>
      <c r="C8" s="151" t="s">
        <v>145</v>
      </c>
      <c r="D8" s="157">
        <f>Inicio!D8</f>
        <v>0</v>
      </c>
      <c r="E8" s="164"/>
      <c r="F8" s="164"/>
      <c r="G8" s="152"/>
      <c r="H8" s="152"/>
      <c r="I8" s="17"/>
      <c r="J8" s="49" t="s">
        <v>60</v>
      </c>
      <c r="K8" s="165"/>
      <c r="L8" s="165"/>
      <c r="M8" s="17"/>
      <c r="N8" s="17"/>
      <c r="O8" s="49" t="s">
        <v>78</v>
      </c>
      <c r="P8" s="306" t="s">
        <v>61</v>
      </c>
      <c r="Q8" s="306"/>
      <c r="R8" s="306"/>
      <c r="S8" s="307"/>
      <c r="T8" s="49" t="s">
        <v>56</v>
      </c>
      <c r="U8" s="122" t="s">
        <v>57</v>
      </c>
      <c r="V8" s="16"/>
    </row>
    <row r="9" spans="2:53" s="15" customFormat="1">
      <c r="V9" s="18"/>
    </row>
    <row r="10" spans="2:53" s="15" customFormat="1" ht="11.25" customHeight="1">
      <c r="C10" s="151" t="s">
        <v>74</v>
      </c>
      <c r="D10" s="49"/>
      <c r="E10" s="161"/>
      <c r="G10" s="35">
        <f>IF((COUNTIF(F14:F17,"Si")=0)*AND(COUNTIF(E14:E17,"No")=0),0,((COUNTIF(F14:F17,"Si")))/((COUNTIF(F14:F17,"Si")+COUNTIF(E14:E17,"No"))))</f>
        <v>1</v>
      </c>
      <c r="H10" s="25"/>
      <c r="M10" s="35">
        <f>IF((COUNTIF(L14:L17,"Si")=0)*AND(COUNTIF(K14:K17,"No")=0),0,((COUNTIF(L14:L17,"Si")))/((COUNTIF(L14:L17,"Si")+COUNTIF(K14:K17,"No"))))</f>
        <v>0.5</v>
      </c>
      <c r="N10" s="25"/>
      <c r="S10" s="35">
        <f>IF((COUNTIF(R14:R17,"Si")=0)*AND(COUNTIF(Q14:Q17,"No")=0),0,((COUNTIF(R14:R17,"Si")))/((COUNTIF(R14:R17,"Si")+COUNTIF(Q14:Q17,"No"))))</f>
        <v>1</v>
      </c>
      <c r="T10" s="25"/>
      <c r="V10" s="18"/>
    </row>
    <row r="11" spans="2:53" s="15" customFormat="1" ht="11.25" hidden="1" customHeight="1" thickBot="1">
      <c r="C11" s="296"/>
      <c r="D11" s="296"/>
      <c r="E11" s="317"/>
      <c r="G11" s="320" t="s">
        <v>79</v>
      </c>
      <c r="H11" s="309"/>
      <c r="I11" s="310"/>
      <c r="M11" s="308" t="s">
        <v>80</v>
      </c>
      <c r="N11" s="309"/>
      <c r="O11" s="310"/>
      <c r="S11" s="308" t="s">
        <v>81</v>
      </c>
      <c r="T11" s="309"/>
      <c r="U11" s="310"/>
      <c r="V11" s="18"/>
    </row>
    <row r="12" spans="2:53" s="2" customFormat="1" ht="12.75" customHeight="1">
      <c r="B12" s="294" t="s">
        <v>72</v>
      </c>
      <c r="C12" s="304" t="s">
        <v>70</v>
      </c>
      <c r="D12" s="294" t="s">
        <v>73</v>
      </c>
      <c r="G12" s="303" t="s">
        <v>121</v>
      </c>
      <c r="H12" s="326" t="s">
        <v>120</v>
      </c>
      <c r="I12" s="327"/>
      <c r="J12" s="302" t="s">
        <v>109</v>
      </c>
      <c r="K12" s="32"/>
      <c r="L12" s="32"/>
      <c r="M12" s="302" t="s">
        <v>122</v>
      </c>
      <c r="N12" s="326" t="s">
        <v>120</v>
      </c>
      <c r="O12" s="327"/>
      <c r="P12" s="302" t="s">
        <v>109</v>
      </c>
      <c r="Q12" s="32"/>
      <c r="R12" s="32"/>
      <c r="S12" s="302" t="s">
        <v>123</v>
      </c>
      <c r="T12" s="313" t="s">
        <v>120</v>
      </c>
      <c r="U12" s="302" t="s">
        <v>109</v>
      </c>
      <c r="V12" s="3"/>
    </row>
    <row r="13" spans="2:53" s="2" customFormat="1" ht="20.25" customHeight="1" thickBot="1">
      <c r="B13" s="295"/>
      <c r="C13" s="305"/>
      <c r="D13" s="295"/>
      <c r="G13" s="325"/>
      <c r="H13" s="328"/>
      <c r="I13" s="329"/>
      <c r="J13" s="323"/>
      <c r="K13" s="52"/>
      <c r="L13" s="52"/>
      <c r="M13" s="323"/>
      <c r="N13" s="328"/>
      <c r="O13" s="329"/>
      <c r="P13" s="323"/>
      <c r="Q13" s="52"/>
      <c r="R13" s="52"/>
      <c r="S13" s="323"/>
      <c r="T13" s="324"/>
      <c r="U13" s="323"/>
      <c r="V13" s="3"/>
    </row>
    <row r="14" spans="2:53" ht="13.5" thickBot="1">
      <c r="B14" s="91" t="s">
        <v>82</v>
      </c>
      <c r="C14" s="95"/>
      <c r="D14" s="95"/>
      <c r="E14" s="96"/>
      <c r="F14" s="96"/>
      <c r="G14" s="97"/>
      <c r="H14" s="98"/>
      <c r="I14" s="98"/>
      <c r="J14" s="98"/>
      <c r="K14" s="96"/>
      <c r="L14" s="96"/>
      <c r="M14" s="97"/>
      <c r="N14" s="99"/>
      <c r="O14" s="98"/>
      <c r="P14" s="98"/>
      <c r="Q14" s="96"/>
      <c r="R14" s="96"/>
      <c r="S14" s="97"/>
      <c r="T14" s="98"/>
      <c r="U14" s="100"/>
      <c r="Z14" s="5"/>
      <c r="AA14" s="1"/>
      <c r="AI14" s="6"/>
      <c r="BA14" s="7"/>
    </row>
    <row r="15" spans="2:53" s="13" customFormat="1" ht="50.25" customHeight="1" outlineLevel="1" thickBot="1">
      <c r="B15" s="92"/>
      <c r="C15" s="332" t="s">
        <v>163</v>
      </c>
      <c r="D15" s="332"/>
      <c r="E15" s="332"/>
      <c r="F15" s="332"/>
      <c r="G15" s="332"/>
      <c r="H15" s="332"/>
      <c r="I15" s="332"/>
      <c r="J15" s="332"/>
      <c r="K15" s="94"/>
      <c r="L15" s="94"/>
      <c r="M15" s="93"/>
      <c r="N15" s="331"/>
      <c r="O15" s="331"/>
      <c r="P15" s="94"/>
      <c r="Q15" s="94"/>
      <c r="R15" s="94"/>
      <c r="S15" s="93"/>
      <c r="T15" s="94"/>
      <c r="U15" s="90"/>
      <c r="V15" s="9"/>
      <c r="W15" s="9"/>
      <c r="X15" s="9"/>
      <c r="Y15" s="9"/>
      <c r="Z15" s="9"/>
      <c r="AA15" s="10"/>
      <c r="AB15" s="10"/>
      <c r="AC15" s="10"/>
      <c r="AD15" s="10"/>
      <c r="AE15" s="10"/>
      <c r="AF15" s="10"/>
      <c r="AG15" s="10"/>
      <c r="AH15" s="10"/>
      <c r="AI15" s="10"/>
      <c r="AJ15" s="10"/>
      <c r="AK15" s="10"/>
      <c r="AL15" s="10"/>
      <c r="AM15" s="10"/>
      <c r="AN15" s="10"/>
      <c r="AO15" s="10"/>
      <c r="AP15" s="10"/>
      <c r="AQ15" s="10"/>
      <c r="AR15" s="10"/>
    </row>
    <row r="16" spans="2:53" s="2" customFormat="1" ht="35.25" customHeight="1" outlineLevel="1">
      <c r="B16" s="87">
        <v>1</v>
      </c>
      <c r="C16" s="156" t="s">
        <v>139</v>
      </c>
      <c r="D16" s="71" t="s">
        <v>71</v>
      </c>
      <c r="E16" s="230" t="str">
        <f>IF(((C16="Auditoría de Gestión de la Configuración")*AND(G16="No")),"No","")</f>
        <v/>
      </c>
      <c r="F16" s="230" t="str">
        <f>IF(((C16="Auditoría de Gestión de la Configuración")*AND(G16="Si")),"Si","")</f>
        <v>Si</v>
      </c>
      <c r="G16" s="174" t="s">
        <v>134</v>
      </c>
      <c r="H16" s="330"/>
      <c r="I16" s="330"/>
      <c r="J16" s="80"/>
      <c r="K16" s="230" t="str">
        <f>IF(((C16="Auditoría de Gestión de la Configuración")*AND(M16="No")),"No","")</f>
        <v/>
      </c>
      <c r="L16" s="230" t="str">
        <f>IF(((C16="Auditoría de Gestión de la Configuración")*AND(M16="Si")),"Si","")</f>
        <v>Si</v>
      </c>
      <c r="M16" s="174" t="s">
        <v>134</v>
      </c>
      <c r="N16" s="330"/>
      <c r="O16" s="330"/>
      <c r="P16" s="77"/>
      <c r="Q16" s="230" t="str">
        <f>IF(((C16="Auditoría de Gestión de la Configuración")*AND(S16="No")),"No","")</f>
        <v/>
      </c>
      <c r="R16" s="230" t="str">
        <f>IF(((C16="Auditoría de Gestión de la Configuración")*AND(S16="Si")),"Si","")</f>
        <v>Si</v>
      </c>
      <c r="S16" s="174" t="s">
        <v>134</v>
      </c>
      <c r="T16" s="66"/>
      <c r="U16" s="66"/>
      <c r="V16" s="3"/>
    </row>
    <row r="17" spans="2:22" s="2" customFormat="1" ht="26.25" customHeight="1" outlineLevel="1">
      <c r="B17" s="86">
        <f>B16+1</f>
        <v>2</v>
      </c>
      <c r="C17" s="156" t="s">
        <v>139</v>
      </c>
      <c r="D17" s="72" t="s">
        <v>76</v>
      </c>
      <c r="E17" s="230" t="str">
        <f>IF(((C17="Auditoría de Gestión de la Configuración")*AND(G17="No")),"No","")</f>
        <v/>
      </c>
      <c r="F17" s="230" t="str">
        <f>IF(((C17="Auditoría de Gestión de la Configuración")*AND(G17="Si")),"Si","")</f>
        <v>Si</v>
      </c>
      <c r="G17" s="175" t="s">
        <v>134</v>
      </c>
      <c r="H17" s="330"/>
      <c r="I17" s="330"/>
      <c r="J17" s="73"/>
      <c r="K17" s="230" t="str">
        <f>IF(((C17="Auditoría de Gestión de la Configuración")*AND(M17="No")),"No","")</f>
        <v>No</v>
      </c>
      <c r="L17" s="230" t="str">
        <f>IF(((C17="Auditoría de Gestión de la Configuración")*AND(M17="Si")),"Si","")</f>
        <v/>
      </c>
      <c r="M17" s="175" t="s">
        <v>135</v>
      </c>
      <c r="N17" s="330"/>
      <c r="O17" s="330"/>
      <c r="P17" s="73"/>
      <c r="Q17" s="230" t="str">
        <f>IF(((C17="Auditoría de Gestión de la Configuración")*AND(S17="No")),"No","")</f>
        <v/>
      </c>
      <c r="R17" s="230" t="str">
        <f>IF(((C17="Auditoría de Gestión de la Configuración")*AND(S17="Si")),"Si","")</f>
        <v>Si</v>
      </c>
      <c r="S17" s="175" t="s">
        <v>134</v>
      </c>
      <c r="T17" s="66"/>
      <c r="U17" s="66"/>
      <c r="V17" s="3"/>
    </row>
  </sheetData>
  <mergeCells count="26">
    <mergeCell ref="B2:U2"/>
    <mergeCell ref="P4:S4"/>
    <mergeCell ref="P8:S8"/>
    <mergeCell ref="P6:S6"/>
    <mergeCell ref="B12:B13"/>
    <mergeCell ref="C12:C13"/>
    <mergeCell ref="U12:U13"/>
    <mergeCell ref="N12:O13"/>
    <mergeCell ref="S12:S13"/>
    <mergeCell ref="T12:T13"/>
    <mergeCell ref="S11:U11"/>
    <mergeCell ref="C11:E11"/>
    <mergeCell ref="P12:P13"/>
    <mergeCell ref="D12:D13"/>
    <mergeCell ref="G11:I11"/>
    <mergeCell ref="M11:O11"/>
    <mergeCell ref="M12:M13"/>
    <mergeCell ref="G12:G13"/>
    <mergeCell ref="H12:I13"/>
    <mergeCell ref="J12:J13"/>
    <mergeCell ref="N17:O17"/>
    <mergeCell ref="H16:I16"/>
    <mergeCell ref="N16:O16"/>
    <mergeCell ref="H17:I17"/>
    <mergeCell ref="N15:O15"/>
    <mergeCell ref="C15:J15"/>
  </mergeCells>
  <phoneticPr fontId="0" type="noConversion"/>
  <conditionalFormatting sqref="G10 M10 S10">
    <cfRule type="cellIs" dxfId="35" priority="1" stopIfTrue="1" operator="between">
      <formula>1</formula>
      <formula>0.99</formula>
    </cfRule>
    <cfRule type="cellIs" dxfId="34" priority="2" stopIfTrue="1" operator="between">
      <formula>0.98</formula>
      <formula>0.9</formula>
    </cfRule>
    <cfRule type="cellIs" dxfId="33" priority="3" stopIfTrue="1" operator="between">
      <formula>0.89</formula>
      <formula>0</formula>
    </cfRule>
  </conditionalFormatting>
  <dataValidations count="2">
    <dataValidation type="list" allowBlank="1" showInputMessage="1" showErrorMessage="1" sqref="M16:M17 G16:G17 S16:S17 S14 M14 G14" xr:uid="{00000000-0002-0000-0400-000000000000}">
      <formula1>"Si,No,No Aplica"</formula1>
    </dataValidation>
    <dataValidation type="list" allowBlank="1" showInputMessage="1" showErrorMessage="1" sqref="C16:C17" xr:uid="{00000000-0002-0000-0400-000001000000}">
      <formula1>Tipos</formula1>
    </dataValidation>
  </dataValidations>
  <printOptions horizontalCentered="1"/>
  <pageMargins left="0.19685039370078741" right="0" top="0.59055118110236227" bottom="0.19685039370078741" header="0" footer="0"/>
  <pageSetup paperSize="9" scale="47" orientation="portrait" r:id="rId1"/>
  <headerFooter alignWithMargins="0">
    <oddHeader>&amp;L&amp;G&amp;C&amp;"Arial,Negrita"
NSTD-ONP.R.02. F30 Chk Lst CC interno-Técnico&amp;"Arial,Normal"
&amp;R&amp;G</oddHeader>
    <oddFooter>&amp;LRevision: 1.0&amp;CFecha Efectiva:16/06/2008&amp;R&amp;P/&amp;N</oddFooter>
  </headerFooter>
  <ignoredErrors>
    <ignoredError sqref="D4:D8" unlockedFormula="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indexed="13"/>
    <outlinePr summaryBelow="0" summaryRight="0"/>
  </sheetPr>
  <dimension ref="B1:BF47"/>
  <sheetViews>
    <sheetView showGridLines="0" workbookViewId="0">
      <pane xSplit="1" ySplit="13" topLeftCell="B16" activePane="bottomRight" state="frozen"/>
      <selection pane="topRight" activeCell="B1" sqref="B1"/>
      <selection pane="bottomLeft" activeCell="A14" sqref="A14"/>
      <selection pane="bottomRight" activeCell="H24" sqref="H24:I24"/>
    </sheetView>
  </sheetViews>
  <sheetFormatPr baseColWidth="10" defaultRowHeight="12.75"/>
  <cols>
    <col min="1" max="1" width="2.28515625" style="5" customWidth="1"/>
    <col min="2" max="2" width="3.7109375" style="4" customWidth="1"/>
    <col min="3" max="3" width="20.140625" style="4" customWidth="1"/>
    <col min="4" max="4" width="40.5703125" style="4" customWidth="1"/>
    <col min="5" max="5" width="6.85546875" style="4" hidden="1" customWidth="1"/>
    <col min="6" max="6" width="6.42578125" style="4" hidden="1" customWidth="1"/>
    <col min="7" max="7" width="9.28515625" style="5" customWidth="1"/>
    <col min="8" max="8" width="8.7109375" style="5" customWidth="1"/>
    <col min="9" max="10" width="15.7109375" style="5" customWidth="1"/>
    <col min="11" max="11" width="8.140625" style="13" hidden="1" customWidth="1"/>
    <col min="12" max="12" width="8" style="13" hidden="1" customWidth="1"/>
    <col min="13" max="13" width="9.5703125" style="172" customWidth="1"/>
    <col min="14" max="14" width="13.5703125" style="5" customWidth="1"/>
    <col min="15" max="15" width="14.5703125" style="5" customWidth="1"/>
    <col min="16" max="16" width="7.28515625" style="5" hidden="1" customWidth="1"/>
    <col min="17" max="17" width="8.140625" style="5" hidden="1" customWidth="1"/>
    <col min="18" max="18" width="10" style="172" customWidth="1"/>
    <col min="19" max="19" width="20.140625" style="5" bestFit="1" customWidth="1"/>
    <col min="20" max="20" width="13.5703125" style="5" customWidth="1"/>
    <col min="21" max="21" width="13.42578125" style="5" customWidth="1"/>
    <col min="22" max="22" width="6.7109375" style="5" customWidth="1"/>
    <col min="23" max="23" width="7.7109375" style="5" customWidth="1"/>
    <col min="24" max="24" width="5.7109375" style="5" customWidth="1"/>
    <col min="25" max="25" width="9.5703125" style="5" customWidth="1"/>
    <col min="26" max="26" width="12.7109375" style="1" customWidth="1"/>
    <col min="27" max="34" width="11.42578125" style="6"/>
    <col min="35" max="52" width="11.42578125" style="7"/>
    <col min="53" max="16384" width="11.42578125" style="5"/>
  </cols>
  <sheetData>
    <row r="1" spans="2:58">
      <c r="M1" s="5"/>
    </row>
    <row r="2" spans="2:58" s="15" customFormat="1" ht="15.75">
      <c r="B2" s="316" t="s">
        <v>142</v>
      </c>
      <c r="C2" s="316"/>
      <c r="D2" s="316"/>
      <c r="E2" s="316"/>
      <c r="F2" s="316"/>
      <c r="G2" s="316"/>
      <c r="H2" s="316"/>
      <c r="I2" s="316"/>
      <c r="J2" s="316"/>
      <c r="K2" s="316"/>
      <c r="L2" s="316"/>
      <c r="M2" s="316"/>
      <c r="N2" s="316"/>
      <c r="O2" s="316"/>
      <c r="P2" s="316"/>
      <c r="Q2" s="316"/>
      <c r="R2" s="316"/>
      <c r="S2" s="316"/>
      <c r="T2" s="316"/>
      <c r="U2" s="16"/>
    </row>
    <row r="3" spans="2:58" s="17" customFormat="1">
      <c r="E3" s="224"/>
      <c r="F3" s="224"/>
      <c r="K3" s="224"/>
      <c r="L3" s="224"/>
      <c r="R3" s="173"/>
      <c r="T3" s="16"/>
      <c r="U3" s="16"/>
    </row>
    <row r="4" spans="2:58" s="15" customFormat="1" ht="12.75" customHeight="1">
      <c r="C4" s="49" t="s">
        <v>216</v>
      </c>
      <c r="D4" s="157" t="str">
        <f>Inicio!D4</f>
        <v>EVOLUTIVO FRONT END</v>
      </c>
      <c r="E4" s="224"/>
      <c r="F4" s="224"/>
      <c r="G4" s="17"/>
      <c r="H4" s="17"/>
      <c r="I4" s="17"/>
      <c r="J4" s="49" t="s">
        <v>58</v>
      </c>
      <c r="K4" s="239"/>
      <c r="L4" s="239"/>
      <c r="M4" s="17"/>
      <c r="N4" s="49" t="s">
        <v>78</v>
      </c>
      <c r="O4" s="337" t="s">
        <v>61</v>
      </c>
      <c r="P4" s="337"/>
      <c r="Q4" s="337"/>
      <c r="R4" s="337"/>
      <c r="S4" s="49" t="s">
        <v>56</v>
      </c>
      <c r="T4" s="58" t="s">
        <v>57</v>
      </c>
      <c r="U4" s="16"/>
    </row>
    <row r="5" spans="2:58" s="15" customFormat="1" ht="12.75" customHeight="1">
      <c r="C5" s="338" t="s">
        <v>144</v>
      </c>
      <c r="D5" s="340">
        <f>Inicio!D5</f>
        <v>0</v>
      </c>
      <c r="E5" s="243"/>
      <c r="F5" s="243"/>
      <c r="G5" s="136"/>
      <c r="H5" s="136"/>
      <c r="I5" s="17"/>
      <c r="J5" s="17"/>
      <c r="K5" s="240"/>
      <c r="L5" s="240"/>
      <c r="M5" s="17"/>
      <c r="N5" s="17"/>
      <c r="O5" s="17"/>
      <c r="P5" s="17"/>
      <c r="Q5" s="17"/>
      <c r="R5" s="173"/>
      <c r="S5" s="17"/>
      <c r="T5" s="16"/>
      <c r="U5" s="16"/>
    </row>
    <row r="6" spans="2:58" s="15" customFormat="1" ht="12.75" customHeight="1">
      <c r="C6" s="339"/>
      <c r="D6" s="341"/>
      <c r="E6" s="243"/>
      <c r="F6" s="243"/>
      <c r="G6" s="136"/>
      <c r="H6" s="136"/>
      <c r="I6" s="17"/>
      <c r="J6" s="49" t="s">
        <v>59</v>
      </c>
      <c r="K6" s="239"/>
      <c r="L6" s="239"/>
      <c r="M6" s="17"/>
      <c r="N6" s="49" t="s">
        <v>78</v>
      </c>
      <c r="O6" s="337" t="s">
        <v>61</v>
      </c>
      <c r="P6" s="337"/>
      <c r="Q6" s="337"/>
      <c r="R6" s="337"/>
      <c r="S6" s="49" t="s">
        <v>56</v>
      </c>
      <c r="T6" s="58" t="s">
        <v>57</v>
      </c>
      <c r="U6" s="16"/>
    </row>
    <row r="7" spans="2:58" s="15" customFormat="1" ht="12.75" customHeight="1">
      <c r="C7" s="49" t="s">
        <v>2</v>
      </c>
      <c r="D7" s="157">
        <f>Inicio!D7</f>
        <v>0</v>
      </c>
      <c r="E7" s="243"/>
      <c r="F7" s="243"/>
      <c r="G7" s="136"/>
      <c r="H7" s="136"/>
      <c r="I7" s="17"/>
      <c r="J7" s="17"/>
      <c r="K7" s="240"/>
      <c r="L7" s="240"/>
      <c r="M7" s="17"/>
      <c r="N7" s="17"/>
      <c r="O7" s="17"/>
      <c r="P7" s="17"/>
      <c r="Q7" s="17"/>
      <c r="R7" s="173"/>
      <c r="S7" s="17"/>
      <c r="T7" s="16"/>
      <c r="U7" s="16"/>
    </row>
    <row r="8" spans="2:58" s="15" customFormat="1" ht="12.75" customHeight="1">
      <c r="C8" s="49" t="s">
        <v>145</v>
      </c>
      <c r="D8" s="157">
        <f>Inicio!D8</f>
        <v>0</v>
      </c>
      <c r="E8" s="243"/>
      <c r="F8" s="243"/>
      <c r="G8" s="136"/>
      <c r="H8" s="136"/>
      <c r="I8" s="17"/>
      <c r="J8" s="49" t="s">
        <v>60</v>
      </c>
      <c r="K8" s="239"/>
      <c r="L8" s="239"/>
      <c r="M8" s="17"/>
      <c r="N8" s="49" t="s">
        <v>78</v>
      </c>
      <c r="O8" s="337" t="s">
        <v>61</v>
      </c>
      <c r="P8" s="337"/>
      <c r="Q8" s="337"/>
      <c r="R8" s="337"/>
      <c r="S8" s="49" t="s">
        <v>56</v>
      </c>
      <c r="T8" s="58" t="s">
        <v>57</v>
      </c>
      <c r="U8" s="16"/>
    </row>
    <row r="9" spans="2:58">
      <c r="M9" s="5"/>
    </row>
    <row r="10" spans="2:58">
      <c r="C10" s="342"/>
      <c r="D10" s="342"/>
      <c r="E10" s="342"/>
      <c r="G10" s="35">
        <f>IF((COUNTIF(F16:F47,"Si")=0)*AND(COUNTIF(E16:E47,"No")=0),0,((COUNTIF(F16:F47,"Si")))/((COUNTIF(F16:F47,"Si")+COUNTIF(E16:E47,"No"))))</f>
        <v>1</v>
      </c>
      <c r="H10" s="25"/>
      <c r="I10" s="15"/>
      <c r="M10" s="35">
        <f>IF((COUNTIF(L16:L47,"Si")=0)*AND(COUNTIF(K16:K47,"No")=0),0,((COUNTIF(L16:L47,"Si")))/((COUNTIF(L16:L47,"Si")+COUNTIF(K16:K47,"No"))))</f>
        <v>1</v>
      </c>
      <c r="N10" s="15"/>
      <c r="R10" s="35">
        <f>IF((COUNTIF(Q16:Q47,"Si")=0)*AND(COUNTIF(P16:P47,"No")=0),0,((COUNTIF(Q16:Q47,"Si")))/((COUNTIF(Q16:Q47,"Si")+COUNTIF(P16:P47,"No"))))</f>
        <v>1</v>
      </c>
      <c r="S10" s="25"/>
      <c r="T10" s="15"/>
    </row>
    <row r="11" spans="2:58" ht="13.5" hidden="1" thickBot="1">
      <c r="C11" s="343"/>
      <c r="D11" s="343"/>
      <c r="E11" s="344"/>
      <c r="G11" s="320" t="s">
        <v>79</v>
      </c>
      <c r="H11" s="309"/>
      <c r="I11" s="310"/>
      <c r="M11" s="320" t="s">
        <v>79</v>
      </c>
      <c r="N11" s="310"/>
      <c r="R11" s="320" t="s">
        <v>79</v>
      </c>
      <c r="S11" s="309"/>
      <c r="T11" s="310"/>
    </row>
    <row r="12" spans="2:58" ht="12.75" customHeight="1">
      <c r="B12" s="294" t="s">
        <v>72</v>
      </c>
      <c r="C12" s="304" t="s">
        <v>70</v>
      </c>
      <c r="D12" s="294" t="s">
        <v>73</v>
      </c>
      <c r="E12" s="177"/>
      <c r="F12" s="177"/>
      <c r="G12" s="303" t="s">
        <v>121</v>
      </c>
      <c r="H12" s="303" t="s">
        <v>120</v>
      </c>
      <c r="I12" s="303"/>
      <c r="J12" s="312" t="s">
        <v>109</v>
      </c>
      <c r="K12" s="249"/>
      <c r="L12" s="249"/>
      <c r="M12" s="303" t="s">
        <v>122</v>
      </c>
      <c r="N12" s="303" t="s">
        <v>120</v>
      </c>
      <c r="O12" s="312" t="s">
        <v>109</v>
      </c>
      <c r="P12" s="79"/>
      <c r="Q12" s="79"/>
      <c r="R12" s="303" t="s">
        <v>123</v>
      </c>
      <c r="S12" s="312" t="s">
        <v>120</v>
      </c>
      <c r="T12" s="312" t="s">
        <v>109</v>
      </c>
    </row>
    <row r="13" spans="2:58" s="12" customFormat="1" ht="25.5" customHeight="1" thickBot="1">
      <c r="B13" s="295"/>
      <c r="C13" s="305"/>
      <c r="D13" s="345"/>
      <c r="E13" s="252"/>
      <c r="F13" s="253"/>
      <c r="G13" s="325"/>
      <c r="H13" s="302"/>
      <c r="I13" s="302"/>
      <c r="J13" s="313"/>
      <c r="K13" s="210"/>
      <c r="L13" s="210"/>
      <c r="M13" s="302"/>
      <c r="N13" s="302"/>
      <c r="O13" s="313"/>
      <c r="P13" s="33"/>
      <c r="Q13" s="33"/>
      <c r="R13" s="302"/>
      <c r="S13" s="313"/>
      <c r="T13" s="313"/>
      <c r="U13" s="9"/>
      <c r="V13" s="9"/>
      <c r="W13" s="9"/>
      <c r="X13" s="9"/>
      <c r="Y13" s="9"/>
      <c r="Z13" s="10"/>
      <c r="AA13" s="10"/>
      <c r="AB13" s="10"/>
      <c r="AC13" s="10"/>
      <c r="AD13" s="10"/>
      <c r="AE13" s="10"/>
      <c r="AF13" s="10"/>
      <c r="AG13" s="11"/>
      <c r="AH13" s="11"/>
      <c r="AI13" s="11"/>
      <c r="AJ13" s="11"/>
      <c r="AK13" s="11"/>
      <c r="AL13" s="11"/>
      <c r="AM13" s="11"/>
      <c r="AN13" s="11"/>
      <c r="AO13" s="8"/>
      <c r="AP13" s="8"/>
      <c r="AQ13" s="8"/>
      <c r="AR13" s="8"/>
      <c r="AS13" s="8"/>
      <c r="AT13" s="8"/>
      <c r="AU13" s="8"/>
      <c r="AV13" s="8"/>
      <c r="AW13" s="8"/>
      <c r="AX13" s="8"/>
      <c r="AY13" s="8"/>
      <c r="AZ13" s="8"/>
      <c r="BA13" s="8"/>
      <c r="BB13" s="8"/>
      <c r="BC13" s="8"/>
      <c r="BD13" s="8"/>
      <c r="BE13" s="8"/>
      <c r="BF13" s="8"/>
    </row>
    <row r="14" spans="2:58" s="12" customFormat="1" ht="15.75" customHeight="1" thickBot="1">
      <c r="B14" s="335" t="s">
        <v>150</v>
      </c>
      <c r="C14" s="336"/>
      <c r="D14" s="346"/>
      <c r="E14" s="254"/>
      <c r="F14" s="255"/>
      <c r="G14" s="141"/>
      <c r="H14" s="88"/>
      <c r="I14" s="88"/>
      <c r="J14" s="81"/>
      <c r="K14" s="250"/>
      <c r="L14" s="250"/>
      <c r="M14" s="88"/>
      <c r="N14" s="88"/>
      <c r="O14" s="81"/>
      <c r="P14" s="81"/>
      <c r="Q14" s="81"/>
      <c r="R14" s="88"/>
      <c r="S14" s="81"/>
      <c r="T14" s="89"/>
      <c r="U14" s="9"/>
      <c r="V14" s="9"/>
      <c r="W14" s="9"/>
      <c r="X14" s="9"/>
      <c r="Y14" s="9"/>
      <c r="Z14" s="10"/>
      <c r="AA14" s="10"/>
      <c r="AB14" s="10"/>
      <c r="AC14" s="10"/>
      <c r="AD14" s="10"/>
      <c r="AE14" s="10"/>
      <c r="AF14" s="10"/>
      <c r="AG14" s="11"/>
      <c r="AH14" s="11"/>
      <c r="AI14" s="11"/>
      <c r="AJ14" s="11"/>
      <c r="AK14" s="11"/>
      <c r="AL14" s="11"/>
      <c r="AM14" s="11"/>
      <c r="AN14" s="11"/>
      <c r="AO14" s="8"/>
      <c r="AP14" s="8"/>
      <c r="AQ14" s="8"/>
      <c r="AR14" s="8"/>
      <c r="AS14" s="8"/>
      <c r="AT14" s="8"/>
      <c r="AU14" s="8"/>
      <c r="AV14" s="8"/>
      <c r="AW14" s="8"/>
      <c r="AX14" s="8"/>
      <c r="AY14" s="8"/>
      <c r="AZ14" s="8"/>
      <c r="BA14" s="8"/>
      <c r="BB14" s="8"/>
      <c r="BC14" s="8"/>
      <c r="BD14" s="8"/>
      <c r="BE14" s="8"/>
      <c r="BF14" s="8"/>
    </row>
    <row r="15" spans="2:58" s="12" customFormat="1" ht="63.75" customHeight="1" thickBot="1">
      <c r="B15" s="82"/>
      <c r="C15" s="332" t="s">
        <v>49</v>
      </c>
      <c r="D15" s="332"/>
      <c r="E15" s="332"/>
      <c r="F15" s="332"/>
      <c r="G15" s="332"/>
      <c r="H15" s="332"/>
      <c r="I15" s="332"/>
      <c r="J15" s="332"/>
      <c r="K15" s="251"/>
      <c r="L15" s="251"/>
      <c r="M15" s="84"/>
      <c r="N15" s="84"/>
      <c r="O15" s="83"/>
      <c r="P15" s="83"/>
      <c r="Q15" s="83"/>
      <c r="R15" s="84"/>
      <c r="S15" s="83"/>
      <c r="T15" s="85"/>
      <c r="U15" s="9"/>
      <c r="V15" s="9"/>
      <c r="W15" s="9"/>
      <c r="X15" s="9"/>
      <c r="Y15" s="9"/>
      <c r="Z15" s="10"/>
      <c r="AA15" s="10"/>
      <c r="AB15" s="10"/>
      <c r="AC15" s="10"/>
      <c r="AD15" s="10"/>
      <c r="AE15" s="10"/>
      <c r="AF15" s="10"/>
      <c r="AG15" s="11"/>
      <c r="AH15" s="11"/>
      <c r="AI15" s="11"/>
      <c r="AJ15" s="11"/>
      <c r="AK15" s="11"/>
      <c r="AL15" s="11"/>
      <c r="AM15" s="11"/>
      <c r="AN15" s="11"/>
      <c r="AO15" s="8"/>
      <c r="AP15" s="8"/>
      <c r="AQ15" s="8"/>
      <c r="AR15" s="8"/>
      <c r="AS15" s="8"/>
      <c r="AT15" s="8"/>
      <c r="AU15" s="8"/>
      <c r="AV15" s="8"/>
      <c r="AW15" s="8"/>
      <c r="AX15" s="8"/>
      <c r="AY15" s="8"/>
      <c r="AZ15" s="8"/>
      <c r="BA15" s="8"/>
      <c r="BB15" s="8"/>
      <c r="BC15" s="8"/>
      <c r="BD15" s="8"/>
      <c r="BE15" s="8"/>
      <c r="BF15" s="8"/>
    </row>
    <row r="16" spans="2:58" s="138" customFormat="1" ht="36">
      <c r="B16" s="139">
        <v>1</v>
      </c>
      <c r="C16" s="137" t="s">
        <v>139</v>
      </c>
      <c r="D16" s="71" t="s">
        <v>234</v>
      </c>
      <c r="E16" s="174" t="str">
        <f>IF(((C16="Auditoría de Gestión de la Configuración")*AND(G16="No")),"No","")</f>
        <v/>
      </c>
      <c r="F16" s="174" t="str">
        <f>IF(((C16="Auditoría de Gestión de la Configuración")*AND(G16="Si")),"Si","")</f>
        <v>Si</v>
      </c>
      <c r="G16" s="174" t="s">
        <v>134</v>
      </c>
      <c r="H16" s="333"/>
      <c r="I16" s="334"/>
      <c r="J16" s="80"/>
      <c r="K16" s="174" t="str">
        <f>IF(((C16="Auditoría de Gestión de la Configuración")*AND(M16="No")),"No","")</f>
        <v/>
      </c>
      <c r="L16" s="174" t="str">
        <f>IF(((C16="Auditoría de Gestión de la Configuración")*AND(M16="Si")),"Si","")</f>
        <v>Si</v>
      </c>
      <c r="M16" s="174" t="s">
        <v>134</v>
      </c>
      <c r="N16" s="149"/>
      <c r="O16" s="80"/>
      <c r="P16" s="174" t="str">
        <f>IF(((C16="Auditoría de Gestión de la Configuración")*AND(R16="No")),"No","")</f>
        <v/>
      </c>
      <c r="Q16" s="174" t="str">
        <f>IF(((C16="Auditoría de Gestión de la Configuración")*AND(R16="Si")),"Si","")</f>
        <v>Si</v>
      </c>
      <c r="R16" s="174" t="s">
        <v>134</v>
      </c>
      <c r="S16" s="80"/>
      <c r="T16" s="80"/>
      <c r="U16" s="9"/>
      <c r="V16" s="9"/>
      <c r="W16" s="9"/>
      <c r="X16" s="9"/>
      <c r="Y16" s="9"/>
      <c r="Z16" s="9"/>
      <c r="AA16" s="9"/>
      <c r="AB16" s="9"/>
      <c r="AC16" s="9"/>
      <c r="AD16" s="9"/>
      <c r="AE16" s="9"/>
      <c r="AF16" s="9"/>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row>
    <row r="17" spans="2:58" s="138" customFormat="1" ht="48">
      <c r="B17" s="139">
        <f>1+B16</f>
        <v>2</v>
      </c>
      <c r="C17" s="137" t="s">
        <v>138</v>
      </c>
      <c r="D17" s="71" t="s">
        <v>236</v>
      </c>
      <c r="E17" s="174" t="str">
        <f>IF(((C17="Auditoría de Calidad")*AND(G17="No")),"No","")</f>
        <v/>
      </c>
      <c r="F17" s="174" t="str">
        <f>IF(((C17="Auditoría de Calidad")*AND(G17="Si")),"Si","")</f>
        <v/>
      </c>
      <c r="G17" s="174"/>
      <c r="H17" s="333"/>
      <c r="I17" s="334"/>
      <c r="J17" s="80"/>
      <c r="K17" s="174" t="str">
        <f>IF(((C17="Auditoría de Calidad")*AND(M17="No")),"No","")</f>
        <v/>
      </c>
      <c r="L17" s="174" t="str">
        <f>IF(((C17="Auditoría de Calidad")*AND(M17="Si")),"Si","")</f>
        <v/>
      </c>
      <c r="M17" s="174"/>
      <c r="N17" s="148"/>
      <c r="O17" s="80"/>
      <c r="P17" s="174" t="str">
        <f>IF(((C17="Auditoría de Calidad")*AND(R17="No")),"No","")</f>
        <v/>
      </c>
      <c r="Q17" s="174" t="str">
        <f>IF(((C17="Auditoría de Calidad")*AND(R17="Si")),"Si","")</f>
        <v/>
      </c>
      <c r="R17" s="174"/>
      <c r="S17" s="80"/>
      <c r="T17" s="80"/>
      <c r="U17" s="9"/>
      <c r="V17" s="9"/>
      <c r="W17" s="9"/>
      <c r="X17" s="9"/>
      <c r="Y17" s="9"/>
      <c r="Z17" s="9"/>
      <c r="AA17" s="9"/>
      <c r="AB17" s="9"/>
      <c r="AC17" s="9"/>
      <c r="AD17" s="9"/>
      <c r="AE17" s="9"/>
      <c r="AF17" s="9"/>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row>
    <row r="18" spans="2:58" s="138" customFormat="1" ht="53.25" customHeight="1">
      <c r="B18" s="139">
        <f t="shared" ref="B18:B30" si="0">1+B17</f>
        <v>3</v>
      </c>
      <c r="C18" s="137" t="s">
        <v>138</v>
      </c>
      <c r="D18" s="71" t="s">
        <v>237</v>
      </c>
      <c r="E18" s="174" t="str">
        <f t="shared" ref="E18:E30" si="1">IF(((C18="Auditoría de Calidad")*AND(G18="No")),"No","")</f>
        <v/>
      </c>
      <c r="F18" s="174" t="str">
        <f t="shared" ref="F18:F30" si="2">IF(((C18="Auditoría de Calidad")*AND(G18="Si")),"Si","")</f>
        <v/>
      </c>
      <c r="G18" s="174"/>
      <c r="H18" s="333"/>
      <c r="I18" s="334"/>
      <c r="J18" s="80"/>
      <c r="K18" s="174" t="str">
        <f t="shared" ref="K18:K30" si="3">IF(((C18="Auditoría de Calidad")*AND(M18="No")),"No","")</f>
        <v/>
      </c>
      <c r="L18" s="174" t="str">
        <f t="shared" ref="L18:L30" si="4">IF(((C18="Auditoría de Calidad")*AND(M18="Si")),"Si","")</f>
        <v/>
      </c>
      <c r="M18" s="174"/>
      <c r="N18" s="148"/>
      <c r="O18" s="80"/>
      <c r="P18" s="174" t="str">
        <f t="shared" ref="P18:P30" si="5">IF(((C18="Auditoría de Calidad")*AND(R18="No")),"No","")</f>
        <v/>
      </c>
      <c r="Q18" s="174" t="str">
        <f t="shared" ref="Q18:Q30" si="6">IF(((C18="Auditoría de Calidad")*AND(R18="Si")),"Si","")</f>
        <v/>
      </c>
      <c r="R18" s="174"/>
      <c r="S18" s="80"/>
      <c r="T18" s="80"/>
      <c r="U18" s="9"/>
      <c r="V18" s="9"/>
      <c r="W18" s="9"/>
      <c r="X18" s="9"/>
      <c r="Y18" s="9"/>
      <c r="Z18" s="9"/>
      <c r="AA18" s="9"/>
      <c r="AB18" s="9"/>
      <c r="AC18" s="9"/>
      <c r="AD18" s="9"/>
      <c r="AE18" s="9"/>
      <c r="AF18" s="9"/>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2:58" s="138" customFormat="1" ht="48">
      <c r="B19" s="139">
        <f t="shared" si="0"/>
        <v>4</v>
      </c>
      <c r="C19" s="137" t="s">
        <v>138</v>
      </c>
      <c r="D19" s="71" t="s">
        <v>0</v>
      </c>
      <c r="E19" s="174" t="str">
        <f t="shared" si="1"/>
        <v/>
      </c>
      <c r="F19" s="174" t="str">
        <f t="shared" si="2"/>
        <v/>
      </c>
      <c r="G19" s="174"/>
      <c r="H19" s="333"/>
      <c r="I19" s="334"/>
      <c r="J19" s="80"/>
      <c r="K19" s="174" t="str">
        <f t="shared" si="3"/>
        <v/>
      </c>
      <c r="L19" s="174" t="str">
        <f t="shared" si="4"/>
        <v/>
      </c>
      <c r="M19" s="174"/>
      <c r="N19" s="148"/>
      <c r="O19" s="80"/>
      <c r="P19" s="174" t="str">
        <f t="shared" si="5"/>
        <v/>
      </c>
      <c r="Q19" s="174" t="str">
        <f t="shared" si="6"/>
        <v/>
      </c>
      <c r="R19" s="174"/>
      <c r="S19" s="80"/>
      <c r="T19" s="80"/>
      <c r="U19" s="9"/>
      <c r="V19" s="9"/>
      <c r="W19" s="9"/>
      <c r="X19" s="9"/>
      <c r="Y19" s="9"/>
      <c r="Z19" s="9"/>
      <c r="AA19" s="9"/>
      <c r="AB19" s="9"/>
      <c r="AC19" s="9"/>
      <c r="AD19" s="9"/>
      <c r="AE19" s="9"/>
      <c r="AF19" s="9"/>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2:58" s="138" customFormat="1" ht="60">
      <c r="B20" s="139">
        <f t="shared" si="0"/>
        <v>5</v>
      </c>
      <c r="C20" s="137" t="s">
        <v>138</v>
      </c>
      <c r="D20" s="71" t="s">
        <v>1</v>
      </c>
      <c r="E20" s="174" t="str">
        <f t="shared" si="1"/>
        <v/>
      </c>
      <c r="F20" s="174" t="str">
        <f t="shared" si="2"/>
        <v/>
      </c>
      <c r="G20" s="174"/>
      <c r="H20" s="333"/>
      <c r="I20" s="334"/>
      <c r="J20" s="80"/>
      <c r="K20" s="174" t="str">
        <f t="shared" si="3"/>
        <v/>
      </c>
      <c r="L20" s="174" t="str">
        <f t="shared" si="4"/>
        <v/>
      </c>
      <c r="M20" s="174"/>
      <c r="N20" s="148"/>
      <c r="O20" s="80"/>
      <c r="P20" s="174" t="str">
        <f t="shared" si="5"/>
        <v/>
      </c>
      <c r="Q20" s="174" t="str">
        <f t="shared" si="6"/>
        <v/>
      </c>
      <c r="R20" s="174"/>
      <c r="S20" s="80"/>
      <c r="T20" s="80"/>
      <c r="U20" s="9"/>
      <c r="V20" s="9"/>
      <c r="W20" s="9"/>
      <c r="X20" s="9"/>
      <c r="Y20" s="9"/>
      <c r="Z20" s="9"/>
      <c r="AA20" s="9"/>
      <c r="AB20" s="9"/>
      <c r="AC20" s="9"/>
      <c r="AD20" s="9"/>
      <c r="AE20" s="9"/>
      <c r="AF20" s="9"/>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2:58" s="138" customFormat="1" ht="25.5" customHeight="1">
      <c r="B21" s="139">
        <f t="shared" si="0"/>
        <v>6</v>
      </c>
      <c r="C21" s="137" t="s">
        <v>138</v>
      </c>
      <c r="D21" s="71" t="s">
        <v>228</v>
      </c>
      <c r="E21" s="174" t="str">
        <f t="shared" si="1"/>
        <v/>
      </c>
      <c r="F21" s="174" t="str">
        <f t="shared" si="2"/>
        <v/>
      </c>
      <c r="G21" s="174"/>
      <c r="H21" s="333"/>
      <c r="I21" s="334"/>
      <c r="J21" s="80"/>
      <c r="K21" s="174" t="str">
        <f t="shared" si="3"/>
        <v/>
      </c>
      <c r="L21" s="174" t="str">
        <f t="shared" si="4"/>
        <v/>
      </c>
      <c r="M21" s="174"/>
      <c r="N21" s="148"/>
      <c r="O21" s="80"/>
      <c r="P21" s="174" t="str">
        <f t="shared" si="5"/>
        <v/>
      </c>
      <c r="Q21" s="174" t="str">
        <f t="shared" si="6"/>
        <v/>
      </c>
      <c r="R21" s="174"/>
      <c r="S21" s="80"/>
      <c r="T21" s="80"/>
      <c r="U21" s="9"/>
      <c r="V21" s="9"/>
      <c r="W21" s="9"/>
      <c r="X21" s="9"/>
      <c r="Y21" s="9"/>
      <c r="Z21" s="9"/>
      <c r="AA21" s="9"/>
      <c r="AB21" s="9"/>
      <c r="AC21" s="9"/>
      <c r="AD21" s="9"/>
      <c r="AE21" s="9"/>
      <c r="AF21" s="9"/>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2:58" s="138" customFormat="1" ht="36">
      <c r="B22" s="139">
        <f t="shared" si="0"/>
        <v>7</v>
      </c>
      <c r="C22" s="137" t="s">
        <v>138</v>
      </c>
      <c r="D22" s="71" t="s">
        <v>168</v>
      </c>
      <c r="E22" s="174" t="str">
        <f t="shared" si="1"/>
        <v/>
      </c>
      <c r="F22" s="174" t="str">
        <f t="shared" si="2"/>
        <v/>
      </c>
      <c r="G22" s="174"/>
      <c r="H22" s="333"/>
      <c r="I22" s="334"/>
      <c r="J22" s="80"/>
      <c r="K22" s="174" t="str">
        <f t="shared" si="3"/>
        <v/>
      </c>
      <c r="L22" s="174" t="str">
        <f t="shared" si="4"/>
        <v/>
      </c>
      <c r="M22" s="174"/>
      <c r="N22" s="148"/>
      <c r="O22" s="80"/>
      <c r="P22" s="174" t="str">
        <f t="shared" si="5"/>
        <v/>
      </c>
      <c r="Q22" s="174" t="str">
        <f t="shared" si="6"/>
        <v/>
      </c>
      <c r="R22" s="174"/>
      <c r="S22" s="80"/>
      <c r="T22" s="80"/>
      <c r="U22" s="9"/>
      <c r="V22" s="9"/>
      <c r="W22" s="9"/>
      <c r="X22" s="9"/>
      <c r="Y22" s="9"/>
      <c r="Z22" s="9"/>
      <c r="AA22" s="9"/>
      <c r="AB22" s="9"/>
      <c r="AC22" s="9"/>
      <c r="AD22" s="9"/>
      <c r="AE22" s="9"/>
      <c r="AF22" s="9"/>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2:58" s="138" customFormat="1">
      <c r="B23" s="139">
        <f t="shared" si="0"/>
        <v>8</v>
      </c>
      <c r="C23" s="137" t="s">
        <v>138</v>
      </c>
      <c r="D23" s="71" t="s">
        <v>169</v>
      </c>
      <c r="E23" s="174" t="str">
        <f t="shared" si="1"/>
        <v/>
      </c>
      <c r="F23" s="174" t="str">
        <f t="shared" si="2"/>
        <v/>
      </c>
      <c r="G23" s="174"/>
      <c r="H23" s="333"/>
      <c r="I23" s="334"/>
      <c r="J23" s="80"/>
      <c r="K23" s="174" t="str">
        <f t="shared" si="3"/>
        <v/>
      </c>
      <c r="L23" s="174" t="str">
        <f t="shared" si="4"/>
        <v/>
      </c>
      <c r="M23" s="174"/>
      <c r="N23" s="148"/>
      <c r="O23" s="80"/>
      <c r="P23" s="174" t="str">
        <f t="shared" si="5"/>
        <v/>
      </c>
      <c r="Q23" s="174" t="str">
        <f t="shared" si="6"/>
        <v/>
      </c>
      <c r="R23" s="174"/>
      <c r="S23" s="80"/>
      <c r="T23" s="80"/>
      <c r="U23" s="9"/>
      <c r="V23" s="9"/>
      <c r="W23" s="9"/>
      <c r="X23" s="9"/>
      <c r="Y23" s="9"/>
      <c r="Z23" s="9"/>
      <c r="AA23" s="9"/>
      <c r="AB23" s="9"/>
      <c r="AC23" s="9"/>
      <c r="AD23" s="9"/>
      <c r="AE23" s="9"/>
      <c r="AF23" s="9"/>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2:58" s="138" customFormat="1" ht="25.5" customHeight="1">
      <c r="B24" s="139">
        <f t="shared" si="0"/>
        <v>9</v>
      </c>
      <c r="C24" s="137" t="s">
        <v>138</v>
      </c>
      <c r="D24" s="71" t="s">
        <v>229</v>
      </c>
      <c r="E24" s="174" t="str">
        <f t="shared" si="1"/>
        <v/>
      </c>
      <c r="F24" s="174" t="str">
        <f t="shared" si="2"/>
        <v/>
      </c>
      <c r="G24" s="174"/>
      <c r="H24" s="333"/>
      <c r="I24" s="334"/>
      <c r="J24" s="80"/>
      <c r="K24" s="174" t="str">
        <f t="shared" si="3"/>
        <v/>
      </c>
      <c r="L24" s="174" t="str">
        <f t="shared" si="4"/>
        <v/>
      </c>
      <c r="M24" s="174"/>
      <c r="N24" s="148"/>
      <c r="O24" s="80"/>
      <c r="P24" s="174" t="str">
        <f t="shared" si="5"/>
        <v/>
      </c>
      <c r="Q24" s="174" t="str">
        <f t="shared" si="6"/>
        <v/>
      </c>
      <c r="R24" s="174"/>
      <c r="S24" s="80"/>
      <c r="T24" s="80"/>
      <c r="U24" s="9"/>
      <c r="V24" s="9"/>
      <c r="W24" s="9"/>
      <c r="X24" s="9"/>
      <c r="Y24" s="9"/>
      <c r="Z24" s="9"/>
      <c r="AA24" s="9"/>
      <c r="AB24" s="9"/>
      <c r="AC24" s="9"/>
      <c r="AD24" s="9"/>
      <c r="AE24" s="9"/>
      <c r="AF24" s="9"/>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2:58" s="138" customFormat="1" ht="25.5" customHeight="1">
      <c r="B25" s="139">
        <f t="shared" si="0"/>
        <v>10</v>
      </c>
      <c r="C25" s="137" t="s">
        <v>138</v>
      </c>
      <c r="D25" s="71" t="s">
        <v>230</v>
      </c>
      <c r="E25" s="174" t="str">
        <f t="shared" si="1"/>
        <v/>
      </c>
      <c r="F25" s="174" t="str">
        <f t="shared" si="2"/>
        <v/>
      </c>
      <c r="G25" s="174"/>
      <c r="H25" s="333"/>
      <c r="I25" s="334"/>
      <c r="J25" s="80"/>
      <c r="K25" s="174" t="str">
        <f t="shared" si="3"/>
        <v/>
      </c>
      <c r="L25" s="174" t="str">
        <f t="shared" si="4"/>
        <v/>
      </c>
      <c r="M25" s="174"/>
      <c r="N25" s="148"/>
      <c r="O25" s="80"/>
      <c r="P25" s="174" t="str">
        <f t="shared" si="5"/>
        <v/>
      </c>
      <c r="Q25" s="174" t="str">
        <f t="shared" si="6"/>
        <v/>
      </c>
      <c r="R25" s="174"/>
      <c r="S25" s="80"/>
      <c r="T25" s="80"/>
      <c r="U25" s="9"/>
      <c r="V25" s="9"/>
      <c r="W25" s="9"/>
      <c r="X25" s="9"/>
      <c r="Y25" s="9"/>
      <c r="Z25" s="9"/>
      <c r="AA25" s="9"/>
      <c r="AB25" s="9"/>
      <c r="AC25" s="9"/>
      <c r="AD25" s="9"/>
      <c r="AE25" s="9"/>
      <c r="AF25" s="9"/>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2:58" s="138" customFormat="1" ht="25.5" customHeight="1">
      <c r="B26" s="139">
        <f t="shared" si="0"/>
        <v>11</v>
      </c>
      <c r="C26" s="137" t="s">
        <v>138</v>
      </c>
      <c r="D26" s="71" t="s">
        <v>231</v>
      </c>
      <c r="E26" s="174" t="str">
        <f t="shared" si="1"/>
        <v/>
      </c>
      <c r="F26" s="174" t="str">
        <f t="shared" si="2"/>
        <v/>
      </c>
      <c r="G26" s="174"/>
      <c r="H26" s="333"/>
      <c r="I26" s="334"/>
      <c r="J26" s="80"/>
      <c r="K26" s="174" t="str">
        <f t="shared" si="3"/>
        <v/>
      </c>
      <c r="L26" s="174" t="str">
        <f t="shared" si="4"/>
        <v/>
      </c>
      <c r="M26" s="174"/>
      <c r="N26" s="148"/>
      <c r="O26" s="80"/>
      <c r="P26" s="174" t="str">
        <f t="shared" si="5"/>
        <v/>
      </c>
      <c r="Q26" s="174" t="str">
        <f t="shared" si="6"/>
        <v/>
      </c>
      <c r="R26" s="174"/>
      <c r="S26" s="80"/>
      <c r="T26" s="80"/>
      <c r="U26" s="9"/>
      <c r="V26" s="9"/>
      <c r="W26" s="9"/>
      <c r="X26" s="9"/>
      <c r="Y26" s="9"/>
      <c r="Z26" s="9"/>
      <c r="AA26" s="9"/>
      <c r="AB26" s="9"/>
      <c r="AC26" s="9"/>
      <c r="AD26" s="9"/>
      <c r="AE26" s="9"/>
      <c r="AF26" s="9"/>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2:58" s="138" customFormat="1" ht="25.5" customHeight="1">
      <c r="B27" s="139">
        <f t="shared" si="0"/>
        <v>12</v>
      </c>
      <c r="C27" s="137" t="s">
        <v>138</v>
      </c>
      <c r="D27" s="71" t="s">
        <v>232</v>
      </c>
      <c r="E27" s="174" t="str">
        <f t="shared" si="1"/>
        <v/>
      </c>
      <c r="F27" s="174" t="str">
        <f t="shared" si="2"/>
        <v/>
      </c>
      <c r="G27" s="174"/>
      <c r="H27" s="333"/>
      <c r="I27" s="334"/>
      <c r="J27" s="80"/>
      <c r="K27" s="174" t="str">
        <f t="shared" si="3"/>
        <v/>
      </c>
      <c r="L27" s="174" t="str">
        <f t="shared" si="4"/>
        <v/>
      </c>
      <c r="M27" s="174"/>
      <c r="N27" s="148"/>
      <c r="O27" s="80"/>
      <c r="P27" s="174" t="str">
        <f t="shared" si="5"/>
        <v/>
      </c>
      <c r="Q27" s="174" t="str">
        <f t="shared" si="6"/>
        <v/>
      </c>
      <c r="R27" s="174"/>
      <c r="S27" s="80"/>
      <c r="T27" s="80"/>
      <c r="U27" s="9"/>
      <c r="V27" s="9"/>
      <c r="W27" s="9"/>
      <c r="X27" s="9"/>
      <c r="Y27" s="9"/>
      <c r="Z27" s="9"/>
      <c r="AA27" s="9"/>
      <c r="AB27" s="9"/>
      <c r="AC27" s="9"/>
      <c r="AD27" s="9"/>
      <c r="AE27" s="9"/>
      <c r="AF27" s="9"/>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row>
    <row r="28" spans="2:58" s="138" customFormat="1" ht="25.5" customHeight="1">
      <c r="B28" s="139">
        <f t="shared" si="0"/>
        <v>13</v>
      </c>
      <c r="C28" s="137" t="s">
        <v>138</v>
      </c>
      <c r="D28" s="71" t="s">
        <v>233</v>
      </c>
      <c r="E28" s="174" t="str">
        <f t="shared" si="1"/>
        <v/>
      </c>
      <c r="F28" s="174" t="str">
        <f t="shared" si="2"/>
        <v/>
      </c>
      <c r="G28" s="174"/>
      <c r="H28" s="333"/>
      <c r="I28" s="334"/>
      <c r="J28" s="80"/>
      <c r="K28" s="174" t="str">
        <f t="shared" si="3"/>
        <v/>
      </c>
      <c r="L28" s="174" t="str">
        <f t="shared" si="4"/>
        <v/>
      </c>
      <c r="M28" s="174"/>
      <c r="N28" s="148"/>
      <c r="O28" s="80"/>
      <c r="P28" s="174" t="str">
        <f t="shared" si="5"/>
        <v/>
      </c>
      <c r="Q28" s="174" t="str">
        <f t="shared" si="6"/>
        <v/>
      </c>
      <c r="R28" s="174"/>
      <c r="S28" s="80"/>
      <c r="T28" s="80"/>
      <c r="U28" s="9"/>
      <c r="V28" s="9"/>
      <c r="W28" s="9"/>
      <c r="X28" s="9"/>
      <c r="Y28" s="9"/>
      <c r="Z28" s="9"/>
      <c r="AA28" s="9"/>
      <c r="AB28" s="9"/>
      <c r="AC28" s="9"/>
      <c r="AD28" s="9"/>
      <c r="AE28" s="9"/>
      <c r="AF28" s="9"/>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row>
    <row r="29" spans="2:58" s="138" customFormat="1" ht="25.5" customHeight="1">
      <c r="B29" s="139">
        <f t="shared" si="0"/>
        <v>14</v>
      </c>
      <c r="C29" s="137" t="s">
        <v>138</v>
      </c>
      <c r="D29" s="71" t="s">
        <v>235</v>
      </c>
      <c r="E29" s="174" t="str">
        <f t="shared" si="1"/>
        <v/>
      </c>
      <c r="F29" s="174" t="str">
        <f t="shared" si="2"/>
        <v/>
      </c>
      <c r="G29" s="174"/>
      <c r="H29" s="333"/>
      <c r="I29" s="334"/>
      <c r="J29" s="80"/>
      <c r="K29" s="174" t="str">
        <f t="shared" si="3"/>
        <v/>
      </c>
      <c r="L29" s="174" t="str">
        <f t="shared" si="4"/>
        <v/>
      </c>
      <c r="M29" s="174"/>
      <c r="N29" s="148"/>
      <c r="O29" s="80"/>
      <c r="P29" s="174" t="str">
        <f t="shared" si="5"/>
        <v/>
      </c>
      <c r="Q29" s="174" t="str">
        <f t="shared" si="6"/>
        <v/>
      </c>
      <c r="R29" s="174"/>
      <c r="S29" s="80"/>
      <c r="T29" s="80"/>
      <c r="U29" s="9"/>
      <c r="V29" s="9"/>
      <c r="W29" s="9"/>
      <c r="X29" s="9"/>
      <c r="Y29" s="9"/>
      <c r="Z29" s="9"/>
      <c r="AA29" s="9"/>
      <c r="AB29" s="9"/>
      <c r="AC29" s="9"/>
      <c r="AD29" s="9"/>
      <c r="AE29" s="9"/>
      <c r="AF29" s="9"/>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2:58" s="138" customFormat="1" ht="25.5" customHeight="1" thickBot="1">
      <c r="B30" s="139">
        <f t="shared" si="0"/>
        <v>15</v>
      </c>
      <c r="C30" s="137" t="s">
        <v>138</v>
      </c>
      <c r="D30" s="71" t="s">
        <v>170</v>
      </c>
      <c r="E30" s="257" t="str">
        <f t="shared" si="1"/>
        <v/>
      </c>
      <c r="F30" s="257" t="str">
        <f t="shared" si="2"/>
        <v/>
      </c>
      <c r="G30" s="174"/>
      <c r="H30" s="333"/>
      <c r="I30" s="334"/>
      <c r="J30" s="80"/>
      <c r="K30" s="174" t="str">
        <f t="shared" si="3"/>
        <v/>
      </c>
      <c r="L30" s="174" t="str">
        <f t="shared" si="4"/>
        <v/>
      </c>
      <c r="M30" s="174"/>
      <c r="N30" s="75"/>
      <c r="O30" s="80"/>
      <c r="P30" s="174" t="str">
        <f t="shared" si="5"/>
        <v/>
      </c>
      <c r="Q30" s="174" t="str">
        <f t="shared" si="6"/>
        <v/>
      </c>
      <c r="R30" s="174"/>
      <c r="S30" s="80"/>
      <c r="T30" s="80"/>
      <c r="U30" s="9"/>
      <c r="V30" s="9"/>
      <c r="W30" s="9"/>
      <c r="X30" s="9"/>
      <c r="Y30" s="9"/>
      <c r="Z30" s="9"/>
      <c r="AA30" s="9"/>
      <c r="AB30" s="9"/>
      <c r="AC30" s="9"/>
      <c r="AD30" s="9"/>
      <c r="AE30" s="9"/>
      <c r="AF30" s="9"/>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2:58" s="12" customFormat="1" ht="15.75" customHeight="1" thickBot="1">
      <c r="B31" s="335" t="s">
        <v>149</v>
      </c>
      <c r="C31" s="336"/>
      <c r="D31" s="336"/>
      <c r="E31" s="254"/>
      <c r="F31" s="255"/>
      <c r="G31" s="88"/>
      <c r="H31" s="88"/>
      <c r="I31" s="88"/>
      <c r="J31" s="81"/>
      <c r="K31" s="250"/>
      <c r="L31" s="250"/>
      <c r="M31" s="88"/>
      <c r="N31" s="88"/>
      <c r="O31" s="81"/>
      <c r="P31" s="81"/>
      <c r="Q31" s="81"/>
      <c r="R31" s="88"/>
      <c r="S31" s="81"/>
      <c r="T31" s="89"/>
      <c r="U31" s="9"/>
      <c r="V31" s="9"/>
      <c r="W31" s="9"/>
      <c r="X31" s="9"/>
      <c r="Y31" s="9"/>
      <c r="Z31" s="10"/>
      <c r="AA31" s="10"/>
      <c r="AB31" s="10"/>
      <c r="AC31" s="10"/>
      <c r="AD31" s="10"/>
      <c r="AE31" s="10"/>
      <c r="AF31" s="10"/>
      <c r="AG31" s="11"/>
      <c r="AH31" s="11"/>
      <c r="AI31" s="11"/>
      <c r="AJ31" s="11"/>
      <c r="AK31" s="11"/>
      <c r="AL31" s="11"/>
      <c r="AM31" s="11"/>
      <c r="AN31" s="11"/>
      <c r="AO31" s="8"/>
      <c r="AP31" s="8"/>
      <c r="AQ31" s="8"/>
      <c r="AR31" s="8"/>
      <c r="AS31" s="8"/>
      <c r="AT31" s="8"/>
      <c r="AU31" s="8"/>
      <c r="AV31" s="8"/>
      <c r="AW31" s="8"/>
      <c r="AX31" s="8"/>
      <c r="AY31" s="8"/>
      <c r="AZ31" s="8"/>
      <c r="BA31" s="8"/>
      <c r="BB31" s="8"/>
      <c r="BC31" s="8"/>
      <c r="BD31" s="8"/>
      <c r="BE31" s="8"/>
      <c r="BF31" s="8"/>
    </row>
    <row r="32" spans="2:58" s="12" customFormat="1" ht="58.5" customHeight="1" thickBot="1">
      <c r="B32" s="82"/>
      <c r="C32" s="332" t="s">
        <v>50</v>
      </c>
      <c r="D32" s="332"/>
      <c r="E32" s="332"/>
      <c r="F32" s="332"/>
      <c r="G32" s="332"/>
      <c r="H32" s="332"/>
      <c r="I32" s="332"/>
      <c r="J32" s="332"/>
      <c r="K32" s="251"/>
      <c r="L32" s="251"/>
      <c r="M32" s="84"/>
      <c r="N32" s="84"/>
      <c r="O32" s="83"/>
      <c r="P32" s="83"/>
      <c r="Q32" s="83"/>
      <c r="R32" s="84"/>
      <c r="S32" s="83"/>
      <c r="T32" s="85"/>
      <c r="U32" s="9"/>
      <c r="V32" s="9"/>
      <c r="W32" s="9"/>
      <c r="X32" s="9"/>
      <c r="Y32" s="9"/>
      <c r="Z32" s="10"/>
      <c r="AA32" s="10"/>
      <c r="AB32" s="10"/>
      <c r="AC32" s="10"/>
      <c r="AD32" s="10"/>
      <c r="AE32" s="10"/>
      <c r="AF32" s="10"/>
      <c r="AG32" s="11"/>
      <c r="AH32" s="11"/>
      <c r="AI32" s="11"/>
      <c r="AJ32" s="11"/>
      <c r="AK32" s="11"/>
      <c r="AL32" s="11"/>
      <c r="AM32" s="11"/>
      <c r="AN32" s="11"/>
      <c r="AO32" s="8"/>
      <c r="AP32" s="8"/>
      <c r="AQ32" s="8"/>
      <c r="AR32" s="8"/>
      <c r="AS32" s="8"/>
      <c r="AT32" s="8"/>
      <c r="AU32" s="8"/>
      <c r="AV32" s="8"/>
      <c r="AW32" s="8"/>
      <c r="AX32" s="8"/>
      <c r="AY32" s="8"/>
      <c r="AZ32" s="8"/>
      <c r="BA32" s="8"/>
      <c r="BB32" s="8"/>
      <c r="BC32" s="8"/>
      <c r="BD32" s="8"/>
      <c r="BE32" s="8"/>
      <c r="BF32" s="8"/>
    </row>
    <row r="33" spans="2:58" s="138" customFormat="1" ht="36">
      <c r="B33" s="139">
        <v>1</v>
      </c>
      <c r="C33" s="137" t="s">
        <v>139</v>
      </c>
      <c r="D33" s="71" t="s">
        <v>234</v>
      </c>
      <c r="E33" s="256" t="str">
        <f>IF(((C33="Auditoría de Gestión de la Configuración")*AND(G33="No")),"No","")</f>
        <v/>
      </c>
      <c r="F33" s="256" t="str">
        <f>IF(((C33="Auditoría de Gestión de la Configuración")*AND(G33="Si")),"Si","")</f>
        <v>Si</v>
      </c>
      <c r="G33" s="174" t="s">
        <v>134</v>
      </c>
      <c r="H33" s="333"/>
      <c r="I33" s="334"/>
      <c r="J33" s="80"/>
      <c r="K33" s="174" t="str">
        <f>IF(((C33="Auditoría de Gestión de la Configuración")*AND(M33="No")),"No","")</f>
        <v/>
      </c>
      <c r="L33" s="174" t="str">
        <f>IF(((C33="Auditoría de Gestión de la Configuración")*AND(M33="Si")),"Si","")</f>
        <v>Si</v>
      </c>
      <c r="M33" s="174" t="s">
        <v>134</v>
      </c>
      <c r="N33" s="149"/>
      <c r="O33" s="80"/>
      <c r="P33" s="174" t="str">
        <f>IF(((C33="Auditoría de Gestión de la Configuración")*AND(R33="No")),"No","")</f>
        <v/>
      </c>
      <c r="Q33" s="174" t="str">
        <f>IF(((C33="Auditoría de Gestión de la Configuración")*AND(R33="Si")),"Si","")</f>
        <v>Si</v>
      </c>
      <c r="R33" s="174" t="s">
        <v>134</v>
      </c>
      <c r="S33" s="80"/>
      <c r="T33" s="80"/>
      <c r="U33" s="9"/>
      <c r="V33" s="9"/>
      <c r="W33" s="9"/>
      <c r="X33" s="9"/>
      <c r="Y33" s="9"/>
      <c r="Z33" s="9"/>
      <c r="AA33" s="9"/>
      <c r="AB33" s="9"/>
      <c r="AC33" s="9"/>
      <c r="AD33" s="9"/>
      <c r="AE33" s="9"/>
      <c r="AF33" s="9"/>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row>
    <row r="34" spans="2:58" s="138" customFormat="1" ht="48">
      <c r="B34" s="139">
        <f>1+B33</f>
        <v>2</v>
      </c>
      <c r="C34" s="137" t="s">
        <v>138</v>
      </c>
      <c r="D34" s="71" t="s">
        <v>236</v>
      </c>
      <c r="E34" s="175" t="str">
        <f>IF(((C34="Auditoría de Calidad")*AND(G34="No")),"No","")</f>
        <v/>
      </c>
      <c r="F34" s="175" t="str">
        <f>IF(((C34="Auditoría de Calidad")*AND(G34="Si")),"Si","")</f>
        <v/>
      </c>
      <c r="G34" s="174"/>
      <c r="H34" s="333"/>
      <c r="I34" s="334"/>
      <c r="J34" s="80"/>
      <c r="K34" s="174" t="str">
        <f>IF(((C34="Auditoría de Calidad")*AND(M34="No")),"No","")</f>
        <v/>
      </c>
      <c r="L34" s="174" t="str">
        <f>IF(((C34="Auditoría de Calidad")*AND(M34="Si")),"Si","")</f>
        <v/>
      </c>
      <c r="M34" s="174"/>
      <c r="N34" s="148"/>
      <c r="O34" s="80"/>
      <c r="P34" s="174" t="str">
        <f>IF(((C34="Auditoría de Calidad")*AND(R34="No")),"No","")</f>
        <v/>
      </c>
      <c r="Q34" s="174" t="str">
        <f>IF(((C34="Auditoría de Calidad")*AND(R34="Si")),"Si","")</f>
        <v/>
      </c>
      <c r="R34" s="174"/>
      <c r="S34" s="80"/>
      <c r="T34" s="80"/>
      <c r="U34" s="9"/>
      <c r="V34" s="9"/>
      <c r="W34" s="9"/>
      <c r="X34" s="9"/>
      <c r="Y34" s="9"/>
      <c r="Z34" s="9"/>
      <c r="AA34" s="9"/>
      <c r="AB34" s="9"/>
      <c r="AC34" s="9"/>
      <c r="AD34" s="9"/>
      <c r="AE34" s="9"/>
      <c r="AF34" s="9"/>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row>
    <row r="35" spans="2:58" s="138" customFormat="1" ht="53.25" customHeight="1">
      <c r="B35" s="139">
        <f>1+B34</f>
        <v>3</v>
      </c>
      <c r="C35" s="137" t="s">
        <v>138</v>
      </c>
      <c r="D35" s="71" t="s">
        <v>136</v>
      </c>
      <c r="E35" s="175" t="str">
        <f t="shared" ref="E35:E47" si="7">IF(((C35="Auditoría de Calidad")*AND(G35="No")),"No","")</f>
        <v/>
      </c>
      <c r="F35" s="175" t="str">
        <f t="shared" ref="F35:F47" si="8">IF(((C35="Auditoría de Calidad")*AND(G35="Si")),"Si","")</f>
        <v/>
      </c>
      <c r="G35" s="174"/>
      <c r="H35" s="333"/>
      <c r="I35" s="334"/>
      <c r="J35" s="179"/>
      <c r="K35" s="174" t="str">
        <f t="shared" ref="K35:K47" si="9">IF(((C35="Auditoría de Calidad")*AND(M35="No")),"No","")</f>
        <v/>
      </c>
      <c r="L35" s="174" t="str">
        <f t="shared" ref="L35:L47" si="10">IF(((C35="Auditoría de Calidad")*AND(M35="Si")),"Si","")</f>
        <v/>
      </c>
      <c r="M35" s="174"/>
      <c r="N35" s="148"/>
      <c r="O35" s="80"/>
      <c r="P35" s="174" t="str">
        <f t="shared" ref="P35:P47" si="11">IF(((C35="Auditoría de Calidad")*AND(R35="No")),"No","")</f>
        <v/>
      </c>
      <c r="Q35" s="174" t="str">
        <f t="shared" ref="Q35:Q47" si="12">IF(((C35="Auditoría de Calidad")*AND(R35="Si")),"Si","")</f>
        <v/>
      </c>
      <c r="R35" s="174"/>
      <c r="S35" s="80"/>
      <c r="T35" s="80"/>
      <c r="U35" s="9"/>
      <c r="V35" s="9"/>
      <c r="W35" s="9"/>
      <c r="X35" s="9"/>
      <c r="Y35" s="9"/>
      <c r="Z35" s="9"/>
      <c r="AA35" s="9"/>
      <c r="AB35" s="9"/>
      <c r="AC35" s="9"/>
      <c r="AD35" s="9"/>
      <c r="AE35" s="9"/>
      <c r="AF35" s="9"/>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row>
    <row r="36" spans="2:58" s="138" customFormat="1" ht="48">
      <c r="B36" s="139">
        <f>1+B35</f>
        <v>4</v>
      </c>
      <c r="C36" s="137" t="s">
        <v>138</v>
      </c>
      <c r="D36" s="71" t="s">
        <v>137</v>
      </c>
      <c r="E36" s="175" t="str">
        <f t="shared" si="7"/>
        <v/>
      </c>
      <c r="F36" s="175" t="str">
        <f t="shared" si="8"/>
        <v/>
      </c>
      <c r="G36" s="174"/>
      <c r="H36" s="333"/>
      <c r="I36" s="334"/>
      <c r="J36" s="179"/>
      <c r="K36" s="174" t="str">
        <f t="shared" si="9"/>
        <v/>
      </c>
      <c r="L36" s="174" t="str">
        <f t="shared" si="10"/>
        <v/>
      </c>
      <c r="M36" s="174"/>
      <c r="N36" s="180"/>
      <c r="O36" s="80"/>
      <c r="P36" s="174" t="str">
        <f t="shared" si="11"/>
        <v/>
      </c>
      <c r="Q36" s="174" t="str">
        <f t="shared" si="12"/>
        <v/>
      </c>
      <c r="R36" s="174"/>
      <c r="S36" s="80"/>
      <c r="T36" s="80"/>
      <c r="U36" s="9"/>
      <c r="V36" s="9"/>
      <c r="W36" s="9"/>
      <c r="X36" s="9"/>
      <c r="Y36" s="9"/>
      <c r="Z36" s="9"/>
      <c r="AA36" s="9"/>
      <c r="AB36" s="9"/>
      <c r="AC36" s="9"/>
      <c r="AD36" s="9"/>
      <c r="AE36" s="9"/>
      <c r="AF36" s="9"/>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row>
    <row r="37" spans="2:58" s="138" customFormat="1" ht="48">
      <c r="B37" s="139">
        <f>1+B36</f>
        <v>5</v>
      </c>
      <c r="C37" s="137" t="s">
        <v>138</v>
      </c>
      <c r="D37" s="71" t="s">
        <v>0</v>
      </c>
      <c r="E37" s="175" t="str">
        <f t="shared" si="7"/>
        <v/>
      </c>
      <c r="F37" s="175" t="str">
        <f t="shared" si="8"/>
        <v/>
      </c>
      <c r="G37" s="174"/>
      <c r="H37" s="333"/>
      <c r="I37" s="334"/>
      <c r="J37" s="80"/>
      <c r="K37" s="174" t="str">
        <f t="shared" si="9"/>
        <v/>
      </c>
      <c r="L37" s="174" t="str">
        <f t="shared" si="10"/>
        <v/>
      </c>
      <c r="M37" s="174"/>
      <c r="N37" s="148"/>
      <c r="O37" s="80"/>
      <c r="P37" s="174" t="str">
        <f t="shared" si="11"/>
        <v/>
      </c>
      <c r="Q37" s="174" t="str">
        <f t="shared" si="12"/>
        <v/>
      </c>
      <c r="R37" s="174"/>
      <c r="S37" s="80"/>
      <c r="T37" s="80"/>
      <c r="U37" s="9"/>
      <c r="V37" s="9"/>
      <c r="W37" s="9"/>
      <c r="X37" s="9"/>
      <c r="Y37" s="9"/>
      <c r="Z37" s="9"/>
      <c r="AA37" s="9"/>
      <c r="AB37" s="9"/>
      <c r="AC37" s="9"/>
      <c r="AD37" s="9"/>
      <c r="AE37" s="9"/>
      <c r="AF37" s="9"/>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row>
    <row r="38" spans="2:58" s="138" customFormat="1" ht="60">
      <c r="B38" s="139">
        <f t="shared" ref="B38:B47" si="13">1+B37</f>
        <v>6</v>
      </c>
      <c r="C38" s="137" t="s">
        <v>138</v>
      </c>
      <c r="D38" s="71" t="s">
        <v>1</v>
      </c>
      <c r="E38" s="175" t="str">
        <f t="shared" si="7"/>
        <v/>
      </c>
      <c r="F38" s="175" t="str">
        <f t="shared" si="8"/>
        <v/>
      </c>
      <c r="G38" s="174"/>
      <c r="H38" s="333"/>
      <c r="I38" s="334"/>
      <c r="J38" s="80"/>
      <c r="K38" s="174" t="str">
        <f t="shared" si="9"/>
        <v/>
      </c>
      <c r="L38" s="174" t="str">
        <f t="shared" si="10"/>
        <v/>
      </c>
      <c r="M38" s="174"/>
      <c r="N38" s="148"/>
      <c r="O38" s="80"/>
      <c r="P38" s="174" t="str">
        <f t="shared" si="11"/>
        <v/>
      </c>
      <c r="Q38" s="174" t="str">
        <f t="shared" si="12"/>
        <v/>
      </c>
      <c r="R38" s="174"/>
      <c r="S38" s="80"/>
      <c r="T38" s="80"/>
      <c r="U38" s="9"/>
      <c r="V38" s="9"/>
      <c r="W38" s="9"/>
      <c r="X38" s="9"/>
      <c r="Y38" s="9"/>
      <c r="Z38" s="9"/>
      <c r="AA38" s="9"/>
      <c r="AB38" s="9"/>
      <c r="AC38" s="9"/>
      <c r="AD38" s="9"/>
      <c r="AE38" s="9"/>
      <c r="AF38" s="9"/>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row>
    <row r="39" spans="2:58" s="138" customFormat="1" ht="25.5" customHeight="1">
      <c r="B39" s="139">
        <f t="shared" si="13"/>
        <v>7</v>
      </c>
      <c r="C39" s="137" t="s">
        <v>138</v>
      </c>
      <c r="D39" s="71" t="s">
        <v>228</v>
      </c>
      <c r="E39" s="175" t="str">
        <f t="shared" si="7"/>
        <v/>
      </c>
      <c r="F39" s="175" t="str">
        <f t="shared" si="8"/>
        <v/>
      </c>
      <c r="G39" s="174"/>
      <c r="H39" s="333"/>
      <c r="I39" s="334"/>
      <c r="J39" s="80"/>
      <c r="K39" s="174" t="str">
        <f t="shared" si="9"/>
        <v/>
      </c>
      <c r="L39" s="174" t="str">
        <f t="shared" si="10"/>
        <v/>
      </c>
      <c r="M39" s="174"/>
      <c r="N39" s="148"/>
      <c r="O39" s="80"/>
      <c r="P39" s="174" t="str">
        <f t="shared" si="11"/>
        <v/>
      </c>
      <c r="Q39" s="174" t="str">
        <f t="shared" si="12"/>
        <v/>
      </c>
      <c r="R39" s="174"/>
      <c r="S39" s="80"/>
      <c r="T39" s="80"/>
      <c r="U39" s="9"/>
      <c r="V39" s="9"/>
      <c r="W39" s="9"/>
      <c r="X39" s="9"/>
      <c r="Y39" s="9"/>
      <c r="Z39" s="9"/>
      <c r="AA39" s="9"/>
      <c r="AB39" s="9"/>
      <c r="AC39" s="9"/>
      <c r="AD39" s="9"/>
      <c r="AE39" s="9"/>
      <c r="AF39" s="9"/>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row>
    <row r="40" spans="2:58" s="138" customFormat="1" ht="36">
      <c r="B40" s="139">
        <f t="shared" si="13"/>
        <v>8</v>
      </c>
      <c r="C40" s="137" t="s">
        <v>138</v>
      </c>
      <c r="D40" s="71" t="s">
        <v>168</v>
      </c>
      <c r="E40" s="175" t="str">
        <f t="shared" si="7"/>
        <v/>
      </c>
      <c r="F40" s="175" t="str">
        <f t="shared" si="8"/>
        <v/>
      </c>
      <c r="G40" s="174"/>
      <c r="H40" s="333"/>
      <c r="I40" s="334"/>
      <c r="J40" s="80"/>
      <c r="K40" s="174" t="str">
        <f t="shared" si="9"/>
        <v/>
      </c>
      <c r="L40" s="174" t="str">
        <f t="shared" si="10"/>
        <v/>
      </c>
      <c r="M40" s="174"/>
      <c r="N40" s="148"/>
      <c r="O40" s="80"/>
      <c r="P40" s="174" t="str">
        <f t="shared" si="11"/>
        <v/>
      </c>
      <c r="Q40" s="174" t="str">
        <f t="shared" si="12"/>
        <v/>
      </c>
      <c r="R40" s="174"/>
      <c r="S40" s="80"/>
      <c r="T40" s="80"/>
      <c r="U40" s="9"/>
      <c r="V40" s="9"/>
      <c r="W40" s="9"/>
      <c r="X40" s="9"/>
      <c r="Y40" s="9"/>
      <c r="Z40" s="9"/>
      <c r="AA40" s="9"/>
      <c r="AB40" s="9"/>
      <c r="AC40" s="9"/>
      <c r="AD40" s="9"/>
      <c r="AE40" s="9"/>
      <c r="AF40" s="9"/>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row>
    <row r="41" spans="2:58" s="138" customFormat="1">
      <c r="B41" s="139">
        <f t="shared" si="13"/>
        <v>9</v>
      </c>
      <c r="C41" s="137" t="s">
        <v>138</v>
      </c>
      <c r="D41" s="71" t="s">
        <v>169</v>
      </c>
      <c r="E41" s="175" t="str">
        <f t="shared" si="7"/>
        <v/>
      </c>
      <c r="F41" s="175" t="str">
        <f t="shared" si="8"/>
        <v/>
      </c>
      <c r="G41" s="174"/>
      <c r="H41" s="333"/>
      <c r="I41" s="334"/>
      <c r="J41" s="80"/>
      <c r="K41" s="174" t="str">
        <f t="shared" si="9"/>
        <v/>
      </c>
      <c r="L41" s="174" t="str">
        <f t="shared" si="10"/>
        <v/>
      </c>
      <c r="M41" s="174"/>
      <c r="N41" s="148"/>
      <c r="O41" s="80"/>
      <c r="P41" s="174" t="str">
        <f t="shared" si="11"/>
        <v/>
      </c>
      <c r="Q41" s="174" t="str">
        <f t="shared" si="12"/>
        <v/>
      </c>
      <c r="R41" s="174"/>
      <c r="S41" s="80"/>
      <c r="T41" s="80"/>
      <c r="U41" s="9"/>
      <c r="V41" s="9"/>
      <c r="W41" s="9"/>
      <c r="X41" s="9"/>
      <c r="Y41" s="9"/>
      <c r="Z41" s="9"/>
      <c r="AA41" s="9"/>
      <c r="AB41" s="9"/>
      <c r="AC41" s="9"/>
      <c r="AD41" s="9"/>
      <c r="AE41" s="9"/>
      <c r="AF41" s="9"/>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row>
    <row r="42" spans="2:58" s="138" customFormat="1" ht="25.5" customHeight="1">
      <c r="B42" s="139">
        <f t="shared" si="13"/>
        <v>10</v>
      </c>
      <c r="C42" s="137" t="s">
        <v>138</v>
      </c>
      <c r="D42" s="71" t="s">
        <v>229</v>
      </c>
      <c r="E42" s="175" t="str">
        <f t="shared" si="7"/>
        <v/>
      </c>
      <c r="F42" s="175" t="str">
        <f t="shared" si="8"/>
        <v/>
      </c>
      <c r="G42" s="174"/>
      <c r="H42" s="333"/>
      <c r="I42" s="334"/>
      <c r="J42" s="80"/>
      <c r="K42" s="174" t="str">
        <f t="shared" si="9"/>
        <v/>
      </c>
      <c r="L42" s="174" t="str">
        <f t="shared" si="10"/>
        <v/>
      </c>
      <c r="M42" s="174"/>
      <c r="N42" s="148"/>
      <c r="O42" s="80"/>
      <c r="P42" s="174" t="str">
        <f t="shared" si="11"/>
        <v/>
      </c>
      <c r="Q42" s="174" t="str">
        <f t="shared" si="12"/>
        <v/>
      </c>
      <c r="R42" s="174"/>
      <c r="S42" s="80"/>
      <c r="T42" s="80"/>
      <c r="U42" s="9"/>
      <c r="V42" s="9"/>
      <c r="W42" s="9"/>
      <c r="X42" s="9"/>
      <c r="Y42" s="9"/>
      <c r="Z42" s="9"/>
      <c r="AA42" s="9"/>
      <c r="AB42" s="9"/>
      <c r="AC42" s="9"/>
      <c r="AD42" s="9"/>
      <c r="AE42" s="9"/>
      <c r="AF42" s="9"/>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row>
    <row r="43" spans="2:58" s="138" customFormat="1" ht="25.5" customHeight="1">
      <c r="B43" s="139">
        <f t="shared" si="13"/>
        <v>11</v>
      </c>
      <c r="C43" s="137" t="s">
        <v>138</v>
      </c>
      <c r="D43" s="71" t="s">
        <v>230</v>
      </c>
      <c r="E43" s="175" t="str">
        <f t="shared" si="7"/>
        <v/>
      </c>
      <c r="F43" s="175" t="str">
        <f t="shared" si="8"/>
        <v/>
      </c>
      <c r="G43" s="174"/>
      <c r="H43" s="333"/>
      <c r="I43" s="334"/>
      <c r="J43" s="80"/>
      <c r="K43" s="174" t="str">
        <f t="shared" si="9"/>
        <v/>
      </c>
      <c r="L43" s="174" t="str">
        <f t="shared" si="10"/>
        <v/>
      </c>
      <c r="M43" s="174"/>
      <c r="N43" s="148"/>
      <c r="O43" s="80"/>
      <c r="P43" s="174" t="str">
        <f t="shared" si="11"/>
        <v/>
      </c>
      <c r="Q43" s="174" t="str">
        <f t="shared" si="12"/>
        <v/>
      </c>
      <c r="R43" s="174"/>
      <c r="S43" s="80"/>
      <c r="T43" s="80"/>
      <c r="U43" s="9"/>
      <c r="V43" s="9"/>
      <c r="W43" s="9"/>
      <c r="X43" s="9"/>
      <c r="Y43" s="9"/>
      <c r="Z43" s="9"/>
      <c r="AA43" s="9"/>
      <c r="AB43" s="9"/>
      <c r="AC43" s="9"/>
      <c r="AD43" s="9"/>
      <c r="AE43" s="9"/>
      <c r="AF43" s="9"/>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row>
    <row r="44" spans="2:58" s="138" customFormat="1" ht="25.5" customHeight="1">
      <c r="B44" s="139">
        <f t="shared" si="13"/>
        <v>12</v>
      </c>
      <c r="C44" s="137" t="s">
        <v>138</v>
      </c>
      <c r="D44" s="71" t="s">
        <v>231</v>
      </c>
      <c r="E44" s="175" t="str">
        <f t="shared" si="7"/>
        <v/>
      </c>
      <c r="F44" s="175" t="str">
        <f t="shared" si="8"/>
        <v/>
      </c>
      <c r="G44" s="174"/>
      <c r="H44" s="333"/>
      <c r="I44" s="334"/>
      <c r="J44" s="80"/>
      <c r="K44" s="174" t="str">
        <f t="shared" si="9"/>
        <v/>
      </c>
      <c r="L44" s="174" t="str">
        <f t="shared" si="10"/>
        <v/>
      </c>
      <c r="M44" s="174"/>
      <c r="N44" s="148"/>
      <c r="O44" s="80"/>
      <c r="P44" s="174" t="str">
        <f t="shared" si="11"/>
        <v/>
      </c>
      <c r="Q44" s="174" t="str">
        <f t="shared" si="12"/>
        <v/>
      </c>
      <c r="R44" s="174"/>
      <c r="S44" s="80"/>
      <c r="T44" s="80"/>
      <c r="U44" s="9"/>
      <c r="V44" s="9"/>
      <c r="W44" s="9"/>
      <c r="X44" s="9"/>
      <c r="Y44" s="9"/>
      <c r="Z44" s="9"/>
      <c r="AA44" s="9"/>
      <c r="AB44" s="9"/>
      <c r="AC44" s="9"/>
      <c r="AD44" s="9"/>
      <c r="AE44" s="9"/>
      <c r="AF44" s="9"/>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row>
    <row r="45" spans="2:58" s="138" customFormat="1" ht="25.5" customHeight="1">
      <c r="B45" s="139">
        <f t="shared" si="13"/>
        <v>13</v>
      </c>
      <c r="C45" s="137" t="s">
        <v>138</v>
      </c>
      <c r="D45" s="71" t="s">
        <v>232</v>
      </c>
      <c r="E45" s="175" t="str">
        <f t="shared" si="7"/>
        <v/>
      </c>
      <c r="F45" s="175" t="str">
        <f t="shared" si="8"/>
        <v/>
      </c>
      <c r="G45" s="174"/>
      <c r="H45" s="333"/>
      <c r="I45" s="334"/>
      <c r="J45" s="80"/>
      <c r="K45" s="174" t="str">
        <f t="shared" si="9"/>
        <v/>
      </c>
      <c r="L45" s="174" t="str">
        <f t="shared" si="10"/>
        <v/>
      </c>
      <c r="M45" s="174"/>
      <c r="N45" s="148"/>
      <c r="O45" s="80"/>
      <c r="P45" s="174" t="str">
        <f t="shared" si="11"/>
        <v/>
      </c>
      <c r="Q45" s="174" t="str">
        <f t="shared" si="12"/>
        <v/>
      </c>
      <c r="R45" s="174"/>
      <c r="S45" s="80"/>
      <c r="T45" s="80"/>
      <c r="U45" s="9"/>
      <c r="V45" s="9"/>
      <c r="W45" s="9"/>
      <c r="X45" s="9"/>
      <c r="Y45" s="9"/>
      <c r="Z45" s="9"/>
      <c r="AA45" s="9"/>
      <c r="AB45" s="9"/>
      <c r="AC45" s="9"/>
      <c r="AD45" s="9"/>
      <c r="AE45" s="9"/>
      <c r="AF45" s="9"/>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row>
    <row r="46" spans="2:58" s="138" customFormat="1" ht="25.5" customHeight="1">
      <c r="B46" s="139">
        <f t="shared" si="13"/>
        <v>14</v>
      </c>
      <c r="C46" s="137" t="s">
        <v>138</v>
      </c>
      <c r="D46" s="71" t="s">
        <v>233</v>
      </c>
      <c r="E46" s="175" t="str">
        <f t="shared" si="7"/>
        <v/>
      </c>
      <c r="F46" s="175" t="str">
        <f t="shared" si="8"/>
        <v/>
      </c>
      <c r="G46" s="174"/>
      <c r="H46" s="333"/>
      <c r="I46" s="334"/>
      <c r="J46" s="80"/>
      <c r="K46" s="174" t="str">
        <f t="shared" si="9"/>
        <v/>
      </c>
      <c r="L46" s="174" t="str">
        <f t="shared" si="10"/>
        <v/>
      </c>
      <c r="M46" s="174"/>
      <c r="N46" s="148"/>
      <c r="O46" s="80"/>
      <c r="P46" s="174" t="str">
        <f t="shared" si="11"/>
        <v/>
      </c>
      <c r="Q46" s="174" t="str">
        <f t="shared" si="12"/>
        <v/>
      </c>
      <c r="R46" s="174"/>
      <c r="S46" s="80"/>
      <c r="T46" s="80"/>
      <c r="U46" s="9"/>
      <c r="V46" s="9"/>
      <c r="W46" s="9"/>
      <c r="X46" s="9"/>
      <c r="Y46" s="9"/>
      <c r="Z46" s="9"/>
      <c r="AA46" s="9"/>
      <c r="AB46" s="9"/>
      <c r="AC46" s="9"/>
      <c r="AD46" s="9"/>
      <c r="AE46" s="9"/>
      <c r="AF46" s="9"/>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row>
    <row r="47" spans="2:58" s="138" customFormat="1" ht="25.5" customHeight="1" thickBot="1">
      <c r="B47" s="139">
        <f t="shared" si="13"/>
        <v>15</v>
      </c>
      <c r="C47" s="137" t="s">
        <v>138</v>
      </c>
      <c r="D47" s="71" t="s">
        <v>235</v>
      </c>
      <c r="E47" s="257" t="str">
        <f t="shared" si="7"/>
        <v/>
      </c>
      <c r="F47" s="257" t="str">
        <f t="shared" si="8"/>
        <v/>
      </c>
      <c r="G47" s="174"/>
      <c r="H47" s="333"/>
      <c r="I47" s="334"/>
      <c r="J47" s="80"/>
      <c r="K47" s="174" t="str">
        <f t="shared" si="9"/>
        <v/>
      </c>
      <c r="L47" s="174" t="str">
        <f t="shared" si="10"/>
        <v/>
      </c>
      <c r="M47" s="174"/>
      <c r="N47" s="150"/>
      <c r="O47" s="80"/>
      <c r="P47" s="174" t="str">
        <f t="shared" si="11"/>
        <v/>
      </c>
      <c r="Q47" s="174" t="str">
        <f t="shared" si="12"/>
        <v/>
      </c>
      <c r="R47" s="174"/>
      <c r="S47" s="80"/>
      <c r="T47" s="80"/>
      <c r="U47" s="9"/>
      <c r="V47" s="9"/>
      <c r="W47" s="9"/>
      <c r="X47" s="9"/>
      <c r="Y47" s="9"/>
      <c r="Z47" s="9"/>
      <c r="AA47" s="9"/>
      <c r="AB47" s="9"/>
      <c r="AC47" s="9"/>
      <c r="AD47" s="9"/>
      <c r="AE47" s="9"/>
      <c r="AF47" s="9"/>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row>
  </sheetData>
  <dataConsolidate/>
  <mergeCells count="57">
    <mergeCell ref="C10:E10"/>
    <mergeCell ref="C11:E11"/>
    <mergeCell ref="D12:D13"/>
    <mergeCell ref="H16:I16"/>
    <mergeCell ref="T12:T13"/>
    <mergeCell ref="H12:I13"/>
    <mergeCell ref="R11:T11"/>
    <mergeCell ref="G11:I11"/>
    <mergeCell ref="M11:N11"/>
    <mergeCell ref="B14:D14"/>
    <mergeCell ref="B12:B13"/>
    <mergeCell ref="C12:C13"/>
    <mergeCell ref="J12:J13"/>
    <mergeCell ref="N12:N13"/>
    <mergeCell ref="O12:O13"/>
    <mergeCell ref="R12:R13"/>
    <mergeCell ref="B2:T2"/>
    <mergeCell ref="O6:R6"/>
    <mergeCell ref="O4:R4"/>
    <mergeCell ref="O8:R8"/>
    <mergeCell ref="C5:C6"/>
    <mergeCell ref="D5:D6"/>
    <mergeCell ref="H41:I41"/>
    <mergeCell ref="H38:I38"/>
    <mergeCell ref="S12:S13"/>
    <mergeCell ref="M12:M13"/>
    <mergeCell ref="C32:J32"/>
    <mergeCell ref="H29:I29"/>
    <mergeCell ref="H27:I27"/>
    <mergeCell ref="H28:I28"/>
    <mergeCell ref="B31:D31"/>
    <mergeCell ref="H30:I30"/>
    <mergeCell ref="G12:G13"/>
    <mergeCell ref="H24:I24"/>
    <mergeCell ref="H25:I25"/>
    <mergeCell ref="H26:I26"/>
    <mergeCell ref="H17:I17"/>
    <mergeCell ref="H18:I18"/>
    <mergeCell ref="H47:I47"/>
    <mergeCell ref="H45:I45"/>
    <mergeCell ref="H42:I42"/>
    <mergeCell ref="H43:I43"/>
    <mergeCell ref="H44:I44"/>
    <mergeCell ref="H46:I46"/>
    <mergeCell ref="H39:I39"/>
    <mergeCell ref="H40:I40"/>
    <mergeCell ref="H34:I34"/>
    <mergeCell ref="C15:J15"/>
    <mergeCell ref="H21:I21"/>
    <mergeCell ref="H22:I22"/>
    <mergeCell ref="H23:I23"/>
    <mergeCell ref="H35:I35"/>
    <mergeCell ref="H37:I37"/>
    <mergeCell ref="H33:I33"/>
    <mergeCell ref="H36:I36"/>
    <mergeCell ref="H19:I19"/>
    <mergeCell ref="H20:I20"/>
  </mergeCells>
  <phoneticPr fontId="0" type="noConversion"/>
  <conditionalFormatting sqref="R10 G10 M10">
    <cfRule type="cellIs" dxfId="32" priority="1" stopIfTrue="1" operator="between">
      <formula>1</formula>
      <formula>0.99</formula>
    </cfRule>
    <cfRule type="cellIs" dxfId="31" priority="2" stopIfTrue="1" operator="between">
      <formula>0.98</formula>
      <formula>0.9</formula>
    </cfRule>
    <cfRule type="cellIs" dxfId="30" priority="3" stopIfTrue="1" operator="between">
      <formula>0.89</formula>
      <formula>0</formula>
    </cfRule>
  </conditionalFormatting>
  <dataValidations count="2">
    <dataValidation type="list" allowBlank="1" showInputMessage="1" showErrorMessage="1" sqref="M33:M47 R16:R30 M16:M30 G16:G30 R33:R47 G33:G47" xr:uid="{00000000-0002-0000-0500-000000000000}">
      <formula1>"Si,No,No Aplica"</formula1>
    </dataValidation>
    <dataValidation type="list" allowBlank="1" showInputMessage="1" showErrorMessage="1" sqref="C33:C47 C16:C30" xr:uid="{00000000-0002-0000-0500-000001000000}">
      <formula1>Tipos</formula1>
    </dataValidation>
  </dataValidations>
  <printOptions horizontalCentered="1"/>
  <pageMargins left="0.19685039370078741" right="0" top="0.59055118110236227" bottom="0.19685039370078741" header="0" footer="0"/>
  <pageSetup paperSize="9" scale="47" orientation="portrait" r:id="rId1"/>
  <headerFooter alignWithMargins="0">
    <oddHeader>&amp;L&amp;G&amp;C&amp;"Arial,Negrita"
NSTD-ONP.R.02. F30 Chk Lst CC interno-Técnico&amp;"Arial,Normal"
&amp;R&amp;G</oddHeader>
    <oddFooter>&amp;LVersion 1.0&amp;CFecha Efectiva: 16/06/08&amp;R&amp;P/&amp;N</oddFooter>
  </headerFooter>
  <ignoredErrors>
    <ignoredError sqref="B17:B30 D4:D5 D7:D8" unlockedFormula="1"/>
  </ignoredError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sheetPr>
  <dimension ref="A2:AR67"/>
  <sheetViews>
    <sheetView zoomScale="120" workbookViewId="0">
      <pane ySplit="13" topLeftCell="A14" activePane="bottomLeft" state="frozen"/>
      <selection pane="bottomLeft" activeCell="B14" sqref="B14:D14"/>
    </sheetView>
  </sheetViews>
  <sheetFormatPr baseColWidth="10" defaultRowHeight="12.75"/>
  <cols>
    <col min="1" max="1" width="2.28515625" style="187" customWidth="1"/>
    <col min="2" max="2" width="3.7109375" style="188" customWidth="1"/>
    <col min="3" max="3" width="19.85546875" style="188" customWidth="1"/>
    <col min="4" max="4" width="42.28515625" style="188" bestFit="1" customWidth="1"/>
    <col min="5" max="6" width="6.140625" style="188" hidden="1" customWidth="1"/>
    <col min="7" max="7" width="9" style="187" bestFit="1" customWidth="1"/>
    <col min="8" max="8" width="4.140625" style="187" customWidth="1"/>
    <col min="9" max="9" width="11.5703125" style="187" customWidth="1"/>
    <col min="10" max="10" width="15.7109375" style="187" customWidth="1"/>
    <col min="11" max="11" width="7.28515625" style="201" hidden="1" customWidth="1"/>
    <col min="12" max="12" width="7.140625" style="201" hidden="1" customWidth="1"/>
    <col min="13" max="13" width="8.7109375" style="187" customWidth="1"/>
    <col min="14" max="14" width="7.140625" style="204" customWidth="1"/>
    <col min="15" max="15" width="13.5703125" style="187" customWidth="1"/>
    <col min="16" max="16" width="14.5703125" style="187" customWidth="1"/>
    <col min="17" max="17" width="7" style="201" hidden="1" customWidth="1"/>
    <col min="18" max="18" width="7.28515625" style="201" hidden="1" customWidth="1"/>
    <col min="19" max="19" width="10.7109375" style="187" customWidth="1"/>
    <col min="20" max="20" width="20.140625" style="187" bestFit="1" customWidth="1"/>
    <col min="21" max="21" width="13.5703125" style="187" customWidth="1"/>
    <col min="22" max="22" width="13.42578125" style="187" customWidth="1"/>
    <col min="23" max="23" width="6.7109375" style="187" customWidth="1"/>
    <col min="24" max="24" width="7.7109375" style="187" customWidth="1"/>
    <col min="25" max="25" width="5.7109375" style="187" customWidth="1"/>
    <col min="26" max="26" width="9.5703125" style="187" customWidth="1"/>
    <col min="27" max="27" width="12.7109375" style="191" customWidth="1"/>
    <col min="28" max="44" width="11.42578125" style="192"/>
    <col min="45" max="16384" width="11.42578125" style="183"/>
  </cols>
  <sheetData>
    <row r="2" spans="1:44" ht="15.75">
      <c r="A2" s="181"/>
      <c r="B2" s="316" t="s">
        <v>158</v>
      </c>
      <c r="C2" s="316"/>
      <c r="D2" s="316"/>
      <c r="E2" s="316"/>
      <c r="F2" s="316"/>
      <c r="G2" s="316"/>
      <c r="H2" s="316"/>
      <c r="I2" s="316"/>
      <c r="J2" s="316"/>
      <c r="K2" s="316"/>
      <c r="L2" s="316"/>
      <c r="M2" s="316"/>
      <c r="N2" s="316"/>
      <c r="O2" s="316"/>
      <c r="P2" s="316"/>
      <c r="Q2" s="316"/>
      <c r="R2" s="316"/>
      <c r="S2" s="316"/>
      <c r="T2" s="316"/>
      <c r="U2" s="316"/>
      <c r="V2" s="182"/>
      <c r="W2" s="181"/>
      <c r="X2" s="181"/>
      <c r="Y2" s="181"/>
      <c r="Z2" s="181"/>
      <c r="AA2" s="181"/>
      <c r="AB2" s="181"/>
      <c r="AC2" s="181"/>
      <c r="AD2" s="181"/>
      <c r="AE2" s="181"/>
      <c r="AF2" s="181"/>
      <c r="AG2" s="181"/>
      <c r="AH2" s="181"/>
      <c r="AI2" s="181"/>
      <c r="AJ2" s="181"/>
      <c r="AK2" s="181"/>
      <c r="AL2" s="181"/>
      <c r="AM2" s="181"/>
      <c r="AN2" s="181"/>
      <c r="AO2" s="181"/>
      <c r="AP2" s="181"/>
      <c r="AQ2" s="181"/>
      <c r="AR2" s="181"/>
    </row>
    <row r="3" spans="1:44">
      <c r="A3" s="184"/>
      <c r="B3" s="184"/>
      <c r="C3" s="184"/>
      <c r="D3" s="184"/>
      <c r="E3" s="258"/>
      <c r="F3" s="258"/>
      <c r="G3" s="184"/>
      <c r="H3" s="184"/>
      <c r="I3" s="184"/>
      <c r="J3" s="184"/>
      <c r="K3" s="258"/>
      <c r="L3" s="258"/>
      <c r="M3" s="184"/>
      <c r="N3" s="184"/>
      <c r="O3" s="184"/>
      <c r="P3" s="184"/>
      <c r="Q3" s="258"/>
      <c r="R3" s="258"/>
      <c r="S3" s="184"/>
      <c r="T3" s="184"/>
      <c r="U3" s="182"/>
      <c r="V3" s="182"/>
      <c r="W3" s="184"/>
      <c r="X3" s="184"/>
      <c r="Y3" s="184"/>
      <c r="Z3" s="184"/>
      <c r="AA3" s="184"/>
      <c r="AB3" s="184"/>
      <c r="AC3" s="184"/>
      <c r="AD3" s="184"/>
      <c r="AE3" s="184"/>
      <c r="AF3" s="184"/>
      <c r="AG3" s="184"/>
      <c r="AH3" s="184"/>
      <c r="AI3" s="184"/>
      <c r="AJ3" s="184"/>
      <c r="AK3" s="184"/>
      <c r="AL3" s="184"/>
      <c r="AM3" s="184"/>
      <c r="AN3" s="184"/>
      <c r="AO3" s="184"/>
      <c r="AP3" s="184"/>
      <c r="AQ3" s="184"/>
      <c r="AR3" s="184"/>
    </row>
    <row r="4" spans="1:44">
      <c r="A4" s="181"/>
      <c r="B4" s="181"/>
      <c r="C4" s="49" t="s">
        <v>216</v>
      </c>
      <c r="D4" s="185" t="str">
        <f>Inicio!D4</f>
        <v>EVOLUTIVO FRONT END</v>
      </c>
      <c r="E4" s="259"/>
      <c r="F4" s="259"/>
      <c r="G4" s="184"/>
      <c r="H4" s="184"/>
      <c r="I4" s="184"/>
      <c r="J4" s="49" t="s">
        <v>58</v>
      </c>
      <c r="K4" s="261"/>
      <c r="L4" s="261"/>
      <c r="M4" s="184"/>
      <c r="N4" s="184"/>
      <c r="O4" s="49" t="s">
        <v>78</v>
      </c>
      <c r="P4" s="337" t="s">
        <v>61</v>
      </c>
      <c r="Q4" s="337"/>
      <c r="R4" s="337"/>
      <c r="S4" s="337"/>
      <c r="T4" s="49" t="s">
        <v>56</v>
      </c>
      <c r="U4" s="58" t="s">
        <v>57</v>
      </c>
      <c r="V4" s="182"/>
      <c r="W4" s="181"/>
      <c r="X4" s="181"/>
      <c r="Y4" s="181"/>
      <c r="Z4" s="181"/>
      <c r="AA4" s="181"/>
      <c r="AB4" s="181"/>
      <c r="AC4" s="181"/>
      <c r="AD4" s="181"/>
      <c r="AE4" s="181"/>
      <c r="AF4" s="181"/>
      <c r="AG4" s="181"/>
      <c r="AH4" s="181"/>
      <c r="AI4" s="181"/>
      <c r="AJ4" s="181"/>
      <c r="AK4" s="181"/>
      <c r="AL4" s="181"/>
      <c r="AM4" s="181"/>
      <c r="AN4" s="181"/>
      <c r="AO4" s="181"/>
      <c r="AP4" s="181"/>
      <c r="AQ4" s="181"/>
      <c r="AR4" s="181"/>
    </row>
    <row r="5" spans="1:44">
      <c r="A5" s="181"/>
      <c r="B5" s="181"/>
      <c r="C5" s="338" t="s">
        <v>144</v>
      </c>
      <c r="D5" s="359">
        <f>Inicio!D5</f>
        <v>0</v>
      </c>
      <c r="E5" s="260"/>
      <c r="F5" s="260"/>
      <c r="G5" s="186"/>
      <c r="H5" s="186"/>
      <c r="I5" s="184"/>
      <c r="J5" s="184"/>
      <c r="K5" s="262"/>
      <c r="L5" s="262"/>
      <c r="M5" s="184"/>
      <c r="N5" s="184"/>
      <c r="O5" s="184"/>
      <c r="P5" s="184"/>
      <c r="Q5" s="258"/>
      <c r="R5" s="258"/>
      <c r="S5" s="184"/>
      <c r="T5" s="184"/>
      <c r="U5" s="182"/>
      <c r="V5" s="182"/>
      <c r="W5" s="181"/>
      <c r="X5" s="181"/>
      <c r="Y5" s="181"/>
      <c r="Z5" s="181"/>
      <c r="AA5" s="181"/>
      <c r="AB5" s="181"/>
      <c r="AC5" s="181"/>
      <c r="AD5" s="181"/>
      <c r="AE5" s="181"/>
      <c r="AF5" s="181"/>
      <c r="AG5" s="181"/>
      <c r="AH5" s="181"/>
      <c r="AI5" s="181"/>
      <c r="AJ5" s="181"/>
      <c r="AK5" s="181"/>
      <c r="AL5" s="181"/>
      <c r="AM5" s="181"/>
      <c r="AN5" s="181"/>
      <c r="AO5" s="181"/>
      <c r="AP5" s="181"/>
      <c r="AQ5" s="181"/>
      <c r="AR5" s="181"/>
    </row>
    <row r="6" spans="1:44">
      <c r="A6" s="181"/>
      <c r="B6" s="181"/>
      <c r="C6" s="339"/>
      <c r="D6" s="360"/>
      <c r="E6" s="260"/>
      <c r="F6" s="260"/>
      <c r="G6" s="186"/>
      <c r="H6" s="186"/>
      <c r="I6" s="184"/>
      <c r="J6" s="49" t="s">
        <v>59</v>
      </c>
      <c r="K6" s="261"/>
      <c r="L6" s="261"/>
      <c r="M6" s="184"/>
      <c r="N6" s="184"/>
      <c r="O6" s="49" t="s">
        <v>78</v>
      </c>
      <c r="P6" s="337" t="s">
        <v>61</v>
      </c>
      <c r="Q6" s="337"/>
      <c r="R6" s="337"/>
      <c r="S6" s="337"/>
      <c r="T6" s="49" t="s">
        <v>56</v>
      </c>
      <c r="U6" s="58" t="s">
        <v>57</v>
      </c>
      <c r="V6" s="182"/>
      <c r="W6" s="181"/>
      <c r="X6" s="181"/>
      <c r="Y6" s="181"/>
      <c r="Z6" s="181"/>
      <c r="AA6" s="181"/>
      <c r="AB6" s="181"/>
      <c r="AC6" s="181"/>
      <c r="AD6" s="181"/>
      <c r="AE6" s="181"/>
      <c r="AF6" s="181"/>
      <c r="AG6" s="181"/>
      <c r="AH6" s="181"/>
      <c r="AI6" s="181"/>
      <c r="AJ6" s="181"/>
      <c r="AK6" s="181"/>
      <c r="AL6" s="181"/>
      <c r="AM6" s="181"/>
      <c r="AN6" s="181"/>
      <c r="AO6" s="181"/>
      <c r="AP6" s="181"/>
      <c r="AQ6" s="181"/>
      <c r="AR6" s="181"/>
    </row>
    <row r="7" spans="1:44">
      <c r="A7" s="181"/>
      <c r="B7" s="181"/>
      <c r="C7" s="49" t="s">
        <v>2</v>
      </c>
      <c r="D7" s="185">
        <f>Inicio!D7</f>
        <v>0</v>
      </c>
      <c r="E7" s="260"/>
      <c r="F7" s="260"/>
      <c r="G7" s="186"/>
      <c r="H7" s="186"/>
      <c r="I7" s="184"/>
      <c r="J7" s="184"/>
      <c r="K7" s="262"/>
      <c r="L7" s="262"/>
      <c r="M7" s="184"/>
      <c r="N7" s="184"/>
      <c r="O7" s="184"/>
      <c r="P7" s="184"/>
      <c r="Q7" s="258"/>
      <c r="R7" s="258"/>
      <c r="S7" s="184"/>
      <c r="T7" s="184"/>
      <c r="U7" s="182"/>
      <c r="V7" s="182"/>
      <c r="W7" s="181"/>
      <c r="X7" s="181"/>
      <c r="Y7" s="181"/>
      <c r="Z7" s="181"/>
      <c r="AA7" s="181"/>
      <c r="AB7" s="181"/>
      <c r="AC7" s="181"/>
      <c r="AD7" s="181"/>
      <c r="AE7" s="181"/>
      <c r="AF7" s="181"/>
      <c r="AG7" s="181"/>
      <c r="AH7" s="181"/>
      <c r="AI7" s="181"/>
      <c r="AJ7" s="181"/>
      <c r="AK7" s="181"/>
      <c r="AL7" s="181"/>
      <c r="AM7" s="181"/>
      <c r="AN7" s="181"/>
      <c r="AO7" s="181"/>
      <c r="AP7" s="181"/>
      <c r="AQ7" s="181"/>
      <c r="AR7" s="181"/>
    </row>
    <row r="8" spans="1:44">
      <c r="A8" s="181"/>
      <c r="B8" s="181"/>
      <c r="C8" s="49" t="s">
        <v>145</v>
      </c>
      <c r="D8" s="185">
        <f>Inicio!D8</f>
        <v>0</v>
      </c>
      <c r="E8" s="260"/>
      <c r="F8" s="260"/>
      <c r="G8" s="186"/>
      <c r="H8" s="186"/>
      <c r="I8" s="184"/>
      <c r="J8" s="49" t="s">
        <v>60</v>
      </c>
      <c r="K8" s="261"/>
      <c r="L8" s="261"/>
      <c r="M8" s="184"/>
      <c r="N8" s="184"/>
      <c r="O8" s="49" t="s">
        <v>78</v>
      </c>
      <c r="P8" s="337" t="s">
        <v>61</v>
      </c>
      <c r="Q8" s="337"/>
      <c r="R8" s="337"/>
      <c r="S8" s="337"/>
      <c r="T8" s="49" t="s">
        <v>56</v>
      </c>
      <c r="U8" s="58" t="s">
        <v>57</v>
      </c>
      <c r="V8" s="182"/>
      <c r="W8" s="181"/>
      <c r="X8" s="181"/>
      <c r="Y8" s="181"/>
      <c r="Z8" s="181"/>
      <c r="AA8" s="181"/>
      <c r="AB8" s="181"/>
      <c r="AC8" s="181"/>
      <c r="AD8" s="181"/>
      <c r="AE8" s="181"/>
      <c r="AF8" s="181"/>
      <c r="AG8" s="181"/>
      <c r="AH8" s="181"/>
      <c r="AI8" s="181"/>
      <c r="AJ8" s="181"/>
      <c r="AK8" s="181"/>
      <c r="AL8" s="181"/>
      <c r="AM8" s="181"/>
      <c r="AN8" s="181"/>
      <c r="AO8" s="181"/>
      <c r="AP8" s="181"/>
      <c r="AQ8" s="181"/>
      <c r="AR8" s="181"/>
    </row>
    <row r="10" spans="1:44">
      <c r="C10" s="361"/>
      <c r="D10" s="361"/>
      <c r="E10" s="361"/>
      <c r="G10" s="189">
        <f>IF((COUNTIF(F16:F67,"Si")=0)*AND(COUNTIF(E16:E67,"No")=0),0,((COUNTIF(F16:F67,"Si")))/((COUNTIF(F16:F67,"Si")+COUNTIF(E16:E67,"No"))))</f>
        <v>0.75</v>
      </c>
      <c r="H10" s="190"/>
      <c r="I10" s="181"/>
      <c r="M10" s="189">
        <f>IF((COUNTIF(L16:L67,"Si")=0)*AND(COUNTIF(K16:K67,"No")=0),0,((COUNTIF(L16:L67,"Si")))/((COUNTIF(L16:L67,"Si")+COUNTIF(K16:K67,"No"))))</f>
        <v>0.75</v>
      </c>
      <c r="N10" s="190"/>
      <c r="O10" s="181"/>
      <c r="S10" s="189">
        <f>IF((COUNTIF(R16:R67,"Si")=0)*AND(COUNTIF(Q16:Q67,"No")=0),0,((COUNTIF(R16:R67,"Si")))/((COUNTIF(R16:R67,"Si")+COUNTIF(Q16:Q67,"No"))))</f>
        <v>0.77777777777777779</v>
      </c>
      <c r="T10" s="190"/>
      <c r="U10" s="181"/>
    </row>
    <row r="11" spans="1:44" ht="13.5" hidden="1" thickBot="1">
      <c r="C11" s="296"/>
      <c r="D11" s="296"/>
      <c r="E11" s="296"/>
      <c r="G11" s="320" t="s">
        <v>79</v>
      </c>
      <c r="H11" s="309"/>
      <c r="I11" s="310"/>
      <c r="M11" s="320" t="s">
        <v>79</v>
      </c>
      <c r="N11" s="309"/>
      <c r="O11" s="310"/>
      <c r="S11" s="320" t="s">
        <v>79</v>
      </c>
      <c r="T11" s="309"/>
      <c r="U11" s="310"/>
    </row>
    <row r="12" spans="1:44">
      <c r="B12" s="294" t="s">
        <v>72</v>
      </c>
      <c r="C12" s="304" t="s">
        <v>70</v>
      </c>
      <c r="D12" s="294" t="s">
        <v>73</v>
      </c>
      <c r="E12" s="78"/>
      <c r="F12" s="78"/>
      <c r="G12" s="303" t="s">
        <v>121</v>
      </c>
      <c r="H12" s="303" t="s">
        <v>120</v>
      </c>
      <c r="I12" s="303"/>
      <c r="J12" s="312" t="s">
        <v>109</v>
      </c>
      <c r="K12" s="249"/>
      <c r="L12" s="249"/>
      <c r="M12" s="303" t="s">
        <v>122</v>
      </c>
      <c r="N12" s="303" t="s">
        <v>120</v>
      </c>
      <c r="O12" s="303"/>
      <c r="P12" s="312" t="s">
        <v>109</v>
      </c>
      <c r="Q12" s="249"/>
      <c r="R12" s="249"/>
      <c r="S12" s="303" t="s">
        <v>123</v>
      </c>
      <c r="T12" s="312" t="s">
        <v>120</v>
      </c>
      <c r="U12" s="312" t="s">
        <v>109</v>
      </c>
    </row>
    <row r="13" spans="1:44" ht="13.5" thickBot="1">
      <c r="A13" s="193"/>
      <c r="B13" s="295"/>
      <c r="C13" s="305"/>
      <c r="D13" s="295"/>
      <c r="E13" s="244"/>
      <c r="F13" s="245"/>
      <c r="G13" s="302"/>
      <c r="H13" s="302"/>
      <c r="I13" s="302"/>
      <c r="J13" s="313"/>
      <c r="K13" s="210"/>
      <c r="L13" s="210"/>
      <c r="M13" s="302"/>
      <c r="N13" s="302"/>
      <c r="O13" s="302"/>
      <c r="P13" s="313"/>
      <c r="Q13" s="210"/>
      <c r="R13" s="210"/>
      <c r="S13" s="302"/>
      <c r="T13" s="313"/>
      <c r="U13" s="313"/>
      <c r="V13" s="194"/>
      <c r="W13" s="194"/>
      <c r="X13" s="194"/>
      <c r="Y13" s="194"/>
      <c r="Z13" s="194"/>
      <c r="AA13" s="194"/>
      <c r="AB13" s="194"/>
      <c r="AC13" s="194"/>
      <c r="AD13" s="194"/>
      <c r="AE13" s="194"/>
      <c r="AF13" s="194"/>
      <c r="AG13" s="194"/>
      <c r="AH13" s="195"/>
      <c r="AI13" s="195"/>
      <c r="AJ13" s="195"/>
      <c r="AK13" s="195"/>
      <c r="AL13" s="195"/>
      <c r="AM13" s="195"/>
      <c r="AN13" s="195"/>
      <c r="AO13" s="195"/>
      <c r="AP13" s="195"/>
      <c r="AQ13" s="195"/>
      <c r="AR13" s="195"/>
    </row>
    <row r="14" spans="1:44" ht="13.5" thickBot="1">
      <c r="A14" s="193"/>
      <c r="B14" s="335" t="s">
        <v>152</v>
      </c>
      <c r="C14" s="336"/>
      <c r="D14" s="336"/>
      <c r="E14" s="246"/>
      <c r="F14" s="247"/>
      <c r="G14" s="88"/>
      <c r="H14" s="88"/>
      <c r="I14" s="88"/>
      <c r="J14" s="81"/>
      <c r="K14" s="250"/>
      <c r="L14" s="250"/>
      <c r="M14" s="88"/>
      <c r="N14" s="88"/>
      <c r="O14" s="88"/>
      <c r="P14" s="81"/>
      <c r="Q14" s="250"/>
      <c r="R14" s="250"/>
      <c r="S14" s="88"/>
      <c r="T14" s="81"/>
      <c r="U14" s="89"/>
      <c r="V14" s="194"/>
      <c r="W14" s="194"/>
      <c r="X14" s="194"/>
      <c r="Y14" s="194"/>
      <c r="Z14" s="194"/>
      <c r="AA14" s="194"/>
      <c r="AB14" s="194"/>
      <c r="AC14" s="194"/>
      <c r="AD14" s="194"/>
      <c r="AE14" s="194"/>
      <c r="AF14" s="194"/>
      <c r="AG14" s="194"/>
      <c r="AH14" s="195"/>
      <c r="AI14" s="195"/>
      <c r="AJ14" s="195"/>
      <c r="AK14" s="195"/>
      <c r="AL14" s="195"/>
      <c r="AM14" s="195"/>
      <c r="AN14" s="195"/>
      <c r="AO14" s="195"/>
      <c r="AP14" s="195"/>
      <c r="AQ14" s="195"/>
      <c r="AR14" s="195"/>
    </row>
    <row r="15" spans="1:44" ht="57.75" customHeight="1" thickBot="1">
      <c r="A15" s="193"/>
      <c r="B15" s="82"/>
      <c r="C15" s="332" t="s">
        <v>238</v>
      </c>
      <c r="D15" s="332"/>
      <c r="E15" s="332"/>
      <c r="F15" s="332"/>
      <c r="G15" s="332"/>
      <c r="H15" s="332"/>
      <c r="I15" s="332"/>
      <c r="J15" s="332"/>
      <c r="K15" s="251"/>
      <c r="L15" s="251"/>
      <c r="M15" s="84"/>
      <c r="N15" s="84"/>
      <c r="O15" s="84"/>
      <c r="P15" s="83"/>
      <c r="Q15" s="251"/>
      <c r="R15" s="251"/>
      <c r="S15" s="84"/>
      <c r="T15" s="83"/>
      <c r="U15" s="85"/>
      <c r="V15" s="194"/>
      <c r="W15" s="194"/>
      <c r="X15" s="194"/>
      <c r="Y15" s="194"/>
      <c r="Z15" s="194"/>
      <c r="AA15" s="194"/>
      <c r="AB15" s="194"/>
      <c r="AC15" s="194"/>
      <c r="AD15" s="194"/>
      <c r="AE15" s="194"/>
      <c r="AF15" s="194"/>
      <c r="AG15" s="194"/>
      <c r="AH15" s="195"/>
      <c r="AI15" s="195"/>
      <c r="AJ15" s="195"/>
      <c r="AK15" s="195"/>
      <c r="AL15" s="195"/>
      <c r="AM15" s="195"/>
      <c r="AN15" s="195"/>
      <c r="AO15" s="195"/>
      <c r="AP15" s="195"/>
      <c r="AQ15" s="195"/>
      <c r="AR15" s="195"/>
    </row>
    <row r="16" spans="1:44" ht="24">
      <c r="A16" s="193"/>
      <c r="B16" s="139">
        <v>1</v>
      </c>
      <c r="C16" s="196" t="s">
        <v>139</v>
      </c>
      <c r="D16" s="197" t="s">
        <v>71</v>
      </c>
      <c r="E16" s="230" t="str">
        <f>IF(((C16="Auditoría de Gestión de la Configuración")*AND(G16="No")),"No","")</f>
        <v/>
      </c>
      <c r="F16" s="230" t="str">
        <f>IF(((C16="Auditoría de Gestión de la Configuración")*AND(G16="Si")),"Si","")</f>
        <v>Si</v>
      </c>
      <c r="G16" s="174" t="s">
        <v>134</v>
      </c>
      <c r="H16" s="333"/>
      <c r="I16" s="334"/>
      <c r="J16" s="80"/>
      <c r="K16" s="230" t="str">
        <f>IF(((C16="Auditoría de gestión de la configuración")*AND(M16="No")),"No","")</f>
        <v/>
      </c>
      <c r="L16" s="230" t="str">
        <f>IF(((C16="Auditoría de gestión de la configuración")*AND(M16="Si")),"Si","")</f>
        <v>Si</v>
      </c>
      <c r="M16" s="175" t="s">
        <v>134</v>
      </c>
      <c r="N16" s="76"/>
      <c r="O16" s="75"/>
      <c r="P16" s="80"/>
      <c r="Q16" s="230" t="str">
        <f>IF(((C16="Auditoría de gestión de la configuración")*AND(S16="No")),"No","")</f>
        <v/>
      </c>
      <c r="R16" s="230" t="str">
        <f>IF(((C16="Auditoría de gestión de la configuración")*AND(S16="Si")),"Si","")</f>
        <v>Si</v>
      </c>
      <c r="S16" s="175" t="s">
        <v>134</v>
      </c>
      <c r="T16" s="80"/>
      <c r="U16" s="80"/>
      <c r="V16" s="194"/>
      <c r="W16" s="194"/>
      <c r="X16" s="194"/>
      <c r="Y16" s="194"/>
      <c r="Z16" s="194"/>
      <c r="AA16" s="194"/>
      <c r="AB16" s="194"/>
      <c r="AC16" s="194"/>
      <c r="AD16" s="194"/>
      <c r="AE16" s="194"/>
      <c r="AF16" s="194"/>
      <c r="AG16" s="194"/>
      <c r="AH16" s="195"/>
      <c r="AI16" s="195"/>
      <c r="AJ16" s="195"/>
      <c r="AK16" s="195"/>
      <c r="AL16" s="195"/>
      <c r="AM16" s="195"/>
      <c r="AN16" s="195"/>
      <c r="AO16" s="195"/>
      <c r="AP16" s="195"/>
      <c r="AQ16" s="195"/>
      <c r="AR16" s="195"/>
    </row>
    <row r="17" spans="1:44" ht="24">
      <c r="A17" s="193"/>
      <c r="B17" s="140">
        <v>2</v>
      </c>
      <c r="C17" s="196" t="s">
        <v>139</v>
      </c>
      <c r="D17" s="198" t="s">
        <v>125</v>
      </c>
      <c r="E17" s="230" t="str">
        <f>IF(((C17="Auditoría de Gestión de la Configuración")*AND(G17="No")),"No","")</f>
        <v/>
      </c>
      <c r="F17" s="230" t="str">
        <f>IF(((C17="Auditoría de Gestión de la Configuración")*AND(G17="Si")),"Si","")</f>
        <v>Si</v>
      </c>
      <c r="G17" s="175" t="s">
        <v>134</v>
      </c>
      <c r="H17" s="358"/>
      <c r="I17" s="358"/>
      <c r="J17" s="73"/>
      <c r="K17" s="230" t="str">
        <f>IF(((C17="Auditoría de gestión de la configuración")*AND(M17="No")),"No","")</f>
        <v/>
      </c>
      <c r="L17" s="230" t="str">
        <f>IF(((C17="Auditoría de gestión de la configuración")*AND(M17="Si")),"Si","")</f>
        <v>Si</v>
      </c>
      <c r="M17" s="175" t="s">
        <v>134</v>
      </c>
      <c r="N17" s="60"/>
      <c r="O17" s="59"/>
      <c r="P17" s="73"/>
      <c r="Q17" s="230" t="str">
        <f>IF(((C17="Auditoría de gestión de la configuración")*AND(S17="No")),"No","")</f>
        <v>No</v>
      </c>
      <c r="R17" s="230" t="str">
        <f>IF(((C17="Auditoría de gestión de la configuración")*AND(S17="Si")),"Si","")</f>
        <v/>
      </c>
      <c r="S17" s="175" t="s">
        <v>135</v>
      </c>
      <c r="T17" s="73"/>
      <c r="U17" s="73"/>
      <c r="V17" s="194"/>
      <c r="W17" s="194"/>
      <c r="X17" s="194"/>
      <c r="Y17" s="194"/>
      <c r="Z17" s="194"/>
      <c r="AA17" s="194"/>
      <c r="AB17" s="194"/>
      <c r="AC17" s="194"/>
      <c r="AD17" s="194"/>
      <c r="AE17" s="194"/>
      <c r="AF17" s="194"/>
      <c r="AG17" s="194"/>
      <c r="AH17" s="195"/>
      <c r="AI17" s="195"/>
      <c r="AJ17" s="195"/>
      <c r="AK17" s="195"/>
      <c r="AL17" s="195"/>
      <c r="AM17" s="195"/>
      <c r="AN17" s="195"/>
      <c r="AO17" s="195"/>
      <c r="AP17" s="195"/>
      <c r="AQ17" s="195"/>
      <c r="AR17" s="195"/>
    </row>
    <row r="18" spans="1:44" ht="24">
      <c r="A18" s="199"/>
      <c r="B18" s="139">
        <v>3</v>
      </c>
      <c r="C18" s="196" t="s">
        <v>138</v>
      </c>
      <c r="D18" s="70" t="s">
        <v>195</v>
      </c>
      <c r="E18" s="230" t="str">
        <f>IF(((C18="Auditoría de Calidad")*AND(G18="No")),"No","")</f>
        <v/>
      </c>
      <c r="F18" s="230" t="str">
        <f>IF(((C18="Auditoría de Calidad")*AND(G18="Si")),"Si","")</f>
        <v/>
      </c>
      <c r="G18" s="176"/>
      <c r="H18" s="330"/>
      <c r="I18" s="330"/>
      <c r="J18" s="68"/>
      <c r="K18" s="230" t="str">
        <f>IF(((C18="Auditoría de Calidad")*AND(M18="No")),"No","")</f>
        <v/>
      </c>
      <c r="L18" s="230" t="str">
        <f>IF(((C18="Auditoría de Calidad")*AND(M18="Si")),"Si","")</f>
        <v/>
      </c>
      <c r="M18" s="176"/>
      <c r="N18" s="353"/>
      <c r="O18" s="354"/>
      <c r="P18" s="67"/>
      <c r="Q18" s="230" t="str">
        <f>IF(((C18="Auditoría de Calidad")*AND(S18="No")),"No","")</f>
        <v/>
      </c>
      <c r="R18" s="230" t="str">
        <f>IF(((C18="Auditoría de Calidad")*AND(S18="Si")),"Si","")</f>
        <v/>
      </c>
      <c r="S18" s="176"/>
      <c r="T18" s="67"/>
      <c r="U18" s="65"/>
      <c r="V18" s="200"/>
      <c r="W18" s="199"/>
      <c r="X18" s="199"/>
      <c r="Y18" s="199"/>
      <c r="Z18" s="199"/>
      <c r="AA18" s="199"/>
      <c r="AB18" s="199"/>
      <c r="AC18" s="199"/>
      <c r="AD18" s="199"/>
      <c r="AE18" s="199"/>
      <c r="AF18" s="199"/>
      <c r="AG18" s="199"/>
      <c r="AH18" s="199"/>
      <c r="AI18" s="199"/>
      <c r="AJ18" s="199"/>
      <c r="AK18" s="199"/>
      <c r="AL18" s="199"/>
      <c r="AM18" s="199"/>
      <c r="AN18" s="199"/>
      <c r="AO18" s="199"/>
      <c r="AP18" s="199"/>
      <c r="AQ18" s="199"/>
      <c r="AR18" s="199"/>
    </row>
    <row r="19" spans="1:44">
      <c r="A19" s="199"/>
      <c r="B19" s="140">
        <v>4</v>
      </c>
      <c r="C19" s="196" t="s">
        <v>138</v>
      </c>
      <c r="D19" s="70" t="s">
        <v>201</v>
      </c>
      <c r="E19" s="230" t="str">
        <f t="shared" ref="E19:E29" si="0">IF(((C19="Auditoría de Calidad")*AND(G19="No")),"No","")</f>
        <v/>
      </c>
      <c r="F19" s="230" t="str">
        <f t="shared" ref="F19:F29" si="1">IF(((C19="Auditoría de Calidad")*AND(G19="Si")),"Si","")</f>
        <v/>
      </c>
      <c r="G19" s="176"/>
      <c r="H19" s="330"/>
      <c r="I19" s="330"/>
      <c r="J19" s="68"/>
      <c r="K19" s="230" t="str">
        <f t="shared" ref="K19:K29" si="2">IF(((C19="Auditoría de Calidad")*AND(M19="No")),"No","")</f>
        <v/>
      </c>
      <c r="L19" s="230" t="str">
        <f t="shared" ref="L19:L29" si="3">IF(((C19="Auditoría de Calidad")*AND(M19="Si")),"Si","")</f>
        <v/>
      </c>
      <c r="M19" s="176"/>
      <c r="N19" s="353"/>
      <c r="O19" s="354"/>
      <c r="P19" s="67"/>
      <c r="Q19" s="230" t="str">
        <f t="shared" ref="Q19:Q29" si="4">IF(((C19="Auditoría de Calidad")*AND(S19="No")),"No","")</f>
        <v/>
      </c>
      <c r="R19" s="230" t="str">
        <f t="shared" ref="R19:R29" si="5">IF(((C19="Auditoría de Calidad")*AND(S19="Si")),"Si","")</f>
        <v/>
      </c>
      <c r="S19" s="176"/>
      <c r="T19" s="67"/>
      <c r="U19" s="65"/>
      <c r="V19" s="200"/>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row>
    <row r="20" spans="1:44" ht="24">
      <c r="A20" s="199"/>
      <c r="B20" s="139">
        <v>5</v>
      </c>
      <c r="C20" s="196" t="s">
        <v>138</v>
      </c>
      <c r="D20" s="70" t="s">
        <v>202</v>
      </c>
      <c r="E20" s="230" t="str">
        <f t="shared" si="0"/>
        <v/>
      </c>
      <c r="F20" s="230" t="str">
        <f t="shared" si="1"/>
        <v/>
      </c>
      <c r="G20" s="176"/>
      <c r="H20" s="330"/>
      <c r="I20" s="330"/>
      <c r="J20" s="68"/>
      <c r="K20" s="230" t="str">
        <f t="shared" si="2"/>
        <v/>
      </c>
      <c r="L20" s="230" t="str">
        <f t="shared" si="3"/>
        <v/>
      </c>
      <c r="M20" s="176"/>
      <c r="N20" s="353"/>
      <c r="O20" s="354"/>
      <c r="P20" s="67"/>
      <c r="Q20" s="230" t="str">
        <f t="shared" si="4"/>
        <v/>
      </c>
      <c r="R20" s="230" t="str">
        <f t="shared" si="5"/>
        <v/>
      </c>
      <c r="S20" s="176"/>
      <c r="T20" s="67"/>
      <c r="U20" s="65"/>
      <c r="V20" s="200"/>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row>
    <row r="21" spans="1:44">
      <c r="A21" s="199"/>
      <c r="B21" s="140">
        <v>6</v>
      </c>
      <c r="C21" s="196" t="s">
        <v>138</v>
      </c>
      <c r="D21" s="70" t="s">
        <v>203</v>
      </c>
      <c r="E21" s="230" t="str">
        <f t="shared" si="0"/>
        <v/>
      </c>
      <c r="F21" s="230" t="str">
        <f t="shared" si="1"/>
        <v/>
      </c>
      <c r="G21" s="176"/>
      <c r="H21" s="330"/>
      <c r="I21" s="330"/>
      <c r="J21" s="68"/>
      <c r="K21" s="230" t="str">
        <f t="shared" si="2"/>
        <v/>
      </c>
      <c r="L21" s="230" t="str">
        <f t="shared" si="3"/>
        <v/>
      </c>
      <c r="M21" s="176"/>
      <c r="N21" s="353"/>
      <c r="O21" s="354"/>
      <c r="P21" s="67"/>
      <c r="Q21" s="230" t="str">
        <f t="shared" si="4"/>
        <v/>
      </c>
      <c r="R21" s="230" t="str">
        <f t="shared" si="5"/>
        <v/>
      </c>
      <c r="S21" s="176"/>
      <c r="T21" s="67"/>
      <c r="U21" s="65"/>
      <c r="V21" s="200"/>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row>
    <row r="22" spans="1:44" ht="24">
      <c r="A22" s="199"/>
      <c r="B22" s="139">
        <v>7</v>
      </c>
      <c r="C22" s="196" t="s">
        <v>138</v>
      </c>
      <c r="D22" s="70" t="s">
        <v>239</v>
      </c>
      <c r="E22" s="230" t="str">
        <f t="shared" si="0"/>
        <v/>
      </c>
      <c r="F22" s="230" t="str">
        <f t="shared" si="1"/>
        <v/>
      </c>
      <c r="G22" s="176"/>
      <c r="H22" s="330"/>
      <c r="I22" s="330"/>
      <c r="J22" s="68"/>
      <c r="K22" s="230" t="str">
        <f t="shared" si="2"/>
        <v/>
      </c>
      <c r="L22" s="230" t="str">
        <f t="shared" si="3"/>
        <v/>
      </c>
      <c r="M22" s="176"/>
      <c r="N22" s="353"/>
      <c r="O22" s="354"/>
      <c r="P22" s="67"/>
      <c r="Q22" s="230" t="str">
        <f t="shared" si="4"/>
        <v/>
      </c>
      <c r="R22" s="230" t="str">
        <f t="shared" si="5"/>
        <v/>
      </c>
      <c r="S22" s="176"/>
      <c r="T22" s="67"/>
      <c r="U22" s="65"/>
      <c r="V22" s="200"/>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row>
    <row r="23" spans="1:44" ht="24">
      <c r="A23" s="199"/>
      <c r="B23" s="140">
        <v>8</v>
      </c>
      <c r="C23" s="196" t="s">
        <v>138</v>
      </c>
      <c r="D23" s="70" t="s">
        <v>204</v>
      </c>
      <c r="E23" s="230" t="str">
        <f t="shared" si="0"/>
        <v/>
      </c>
      <c r="F23" s="230" t="str">
        <f t="shared" si="1"/>
        <v/>
      </c>
      <c r="G23" s="176"/>
      <c r="H23" s="330"/>
      <c r="I23" s="330"/>
      <c r="J23" s="68"/>
      <c r="K23" s="230" t="str">
        <f t="shared" si="2"/>
        <v/>
      </c>
      <c r="L23" s="230" t="str">
        <f t="shared" si="3"/>
        <v/>
      </c>
      <c r="M23" s="176"/>
      <c r="N23" s="353"/>
      <c r="O23" s="354"/>
      <c r="P23" s="67"/>
      <c r="Q23" s="230" t="str">
        <f t="shared" si="4"/>
        <v/>
      </c>
      <c r="R23" s="230" t="str">
        <f t="shared" si="5"/>
        <v/>
      </c>
      <c r="S23" s="176"/>
      <c r="T23" s="67"/>
      <c r="U23" s="65"/>
      <c r="V23" s="200"/>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row>
    <row r="24" spans="1:44" ht="48">
      <c r="A24" s="199"/>
      <c r="B24" s="139">
        <v>9</v>
      </c>
      <c r="C24" s="196" t="s">
        <v>138</v>
      </c>
      <c r="D24" s="70" t="s">
        <v>205</v>
      </c>
      <c r="E24" s="230" t="str">
        <f t="shared" si="0"/>
        <v/>
      </c>
      <c r="F24" s="230" t="str">
        <f t="shared" si="1"/>
        <v/>
      </c>
      <c r="G24" s="176"/>
      <c r="H24" s="330"/>
      <c r="I24" s="330"/>
      <c r="J24" s="68"/>
      <c r="K24" s="230" t="str">
        <f t="shared" si="2"/>
        <v/>
      </c>
      <c r="L24" s="230" t="str">
        <f t="shared" si="3"/>
        <v/>
      </c>
      <c r="M24" s="176"/>
      <c r="N24" s="353"/>
      <c r="O24" s="354"/>
      <c r="P24" s="67"/>
      <c r="Q24" s="230" t="str">
        <f t="shared" si="4"/>
        <v/>
      </c>
      <c r="R24" s="230" t="str">
        <f t="shared" si="5"/>
        <v/>
      </c>
      <c r="S24" s="176"/>
      <c r="T24" s="67"/>
      <c r="U24" s="65"/>
      <c r="V24" s="200"/>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row>
    <row r="25" spans="1:44" ht="24">
      <c r="A25" s="199"/>
      <c r="B25" s="140">
        <v>10</v>
      </c>
      <c r="C25" s="196" t="s">
        <v>138</v>
      </c>
      <c r="D25" s="70" t="s">
        <v>196</v>
      </c>
      <c r="E25" s="230" t="str">
        <f t="shared" si="0"/>
        <v/>
      </c>
      <c r="F25" s="230" t="str">
        <f t="shared" si="1"/>
        <v/>
      </c>
      <c r="G25" s="176"/>
      <c r="H25" s="330"/>
      <c r="I25" s="330"/>
      <c r="J25" s="68"/>
      <c r="K25" s="230" t="str">
        <f t="shared" si="2"/>
        <v/>
      </c>
      <c r="L25" s="230" t="str">
        <f t="shared" si="3"/>
        <v/>
      </c>
      <c r="M25" s="176"/>
      <c r="N25" s="353"/>
      <c r="O25" s="354"/>
      <c r="P25" s="67"/>
      <c r="Q25" s="230" t="str">
        <f t="shared" si="4"/>
        <v/>
      </c>
      <c r="R25" s="230" t="str">
        <f t="shared" si="5"/>
        <v/>
      </c>
      <c r="S25" s="176"/>
      <c r="T25" s="67"/>
      <c r="U25" s="65"/>
      <c r="V25" s="200"/>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row>
    <row r="26" spans="1:44" ht="24">
      <c r="A26" s="199"/>
      <c r="B26" s="139">
        <v>11</v>
      </c>
      <c r="C26" s="196" t="s">
        <v>138</v>
      </c>
      <c r="D26" s="70" t="s">
        <v>197</v>
      </c>
      <c r="E26" s="230" t="str">
        <f t="shared" si="0"/>
        <v/>
      </c>
      <c r="F26" s="230" t="str">
        <f t="shared" si="1"/>
        <v/>
      </c>
      <c r="G26" s="176"/>
      <c r="H26" s="330"/>
      <c r="I26" s="330"/>
      <c r="J26" s="68"/>
      <c r="K26" s="230" t="str">
        <f t="shared" si="2"/>
        <v/>
      </c>
      <c r="L26" s="230" t="str">
        <f t="shared" si="3"/>
        <v/>
      </c>
      <c r="M26" s="176"/>
      <c r="N26" s="353"/>
      <c r="O26" s="354"/>
      <c r="P26" s="67"/>
      <c r="Q26" s="230" t="str">
        <f t="shared" si="4"/>
        <v/>
      </c>
      <c r="R26" s="230" t="str">
        <f t="shared" si="5"/>
        <v/>
      </c>
      <c r="S26" s="176"/>
      <c r="T26" s="67"/>
      <c r="U26" s="65"/>
      <c r="V26" s="200"/>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row>
    <row r="27" spans="1:44" ht="24">
      <c r="A27" s="199"/>
      <c r="B27" s="140">
        <v>12</v>
      </c>
      <c r="C27" s="196" t="s">
        <v>138</v>
      </c>
      <c r="D27" s="70" t="s">
        <v>206</v>
      </c>
      <c r="E27" s="230" t="str">
        <f t="shared" si="0"/>
        <v/>
      </c>
      <c r="F27" s="230" t="str">
        <f t="shared" si="1"/>
        <v/>
      </c>
      <c r="G27" s="176"/>
      <c r="H27" s="330"/>
      <c r="I27" s="330"/>
      <c r="J27" s="68"/>
      <c r="K27" s="230" t="str">
        <f t="shared" si="2"/>
        <v/>
      </c>
      <c r="L27" s="230" t="str">
        <f t="shared" si="3"/>
        <v/>
      </c>
      <c r="M27" s="176"/>
      <c r="N27" s="353"/>
      <c r="O27" s="354"/>
      <c r="P27" s="67"/>
      <c r="Q27" s="230" t="str">
        <f t="shared" si="4"/>
        <v/>
      </c>
      <c r="R27" s="230" t="str">
        <f t="shared" si="5"/>
        <v/>
      </c>
      <c r="S27" s="176"/>
      <c r="T27" s="67"/>
      <c r="U27" s="65"/>
      <c r="V27" s="200"/>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row>
    <row r="28" spans="1:44" ht="24">
      <c r="A28" s="199"/>
      <c r="B28" s="139">
        <v>13</v>
      </c>
      <c r="C28" s="196" t="s">
        <v>138</v>
      </c>
      <c r="D28" s="70" t="s">
        <v>198</v>
      </c>
      <c r="E28" s="230" t="str">
        <f t="shared" si="0"/>
        <v/>
      </c>
      <c r="F28" s="230" t="str">
        <f t="shared" si="1"/>
        <v/>
      </c>
      <c r="G28" s="176"/>
      <c r="H28" s="330"/>
      <c r="I28" s="330"/>
      <c r="J28" s="68"/>
      <c r="K28" s="230" t="str">
        <f t="shared" si="2"/>
        <v/>
      </c>
      <c r="L28" s="230" t="str">
        <f t="shared" si="3"/>
        <v/>
      </c>
      <c r="M28" s="176"/>
      <c r="N28" s="353"/>
      <c r="O28" s="354"/>
      <c r="P28" s="67"/>
      <c r="Q28" s="230" t="str">
        <f t="shared" si="4"/>
        <v/>
      </c>
      <c r="R28" s="230" t="str">
        <f t="shared" si="5"/>
        <v/>
      </c>
      <c r="S28" s="176"/>
      <c r="T28" s="67"/>
      <c r="U28" s="65"/>
      <c r="V28" s="200"/>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row>
    <row r="29" spans="1:44" ht="24.75" thickBot="1">
      <c r="A29" s="199"/>
      <c r="B29" s="140">
        <v>14</v>
      </c>
      <c r="C29" s="196" t="s">
        <v>138</v>
      </c>
      <c r="D29" s="70" t="s">
        <v>199</v>
      </c>
      <c r="E29" s="230" t="str">
        <f t="shared" si="0"/>
        <v/>
      </c>
      <c r="F29" s="230" t="str">
        <f t="shared" si="1"/>
        <v/>
      </c>
      <c r="G29" s="176"/>
      <c r="H29" s="330"/>
      <c r="I29" s="330"/>
      <c r="J29" s="68"/>
      <c r="K29" s="230" t="str">
        <f t="shared" si="2"/>
        <v/>
      </c>
      <c r="L29" s="230" t="str">
        <f t="shared" si="3"/>
        <v/>
      </c>
      <c r="M29" s="176"/>
      <c r="N29" s="353"/>
      <c r="O29" s="354"/>
      <c r="P29" s="67"/>
      <c r="Q29" s="230" t="str">
        <f t="shared" si="4"/>
        <v/>
      </c>
      <c r="R29" s="230" t="str">
        <f t="shared" si="5"/>
        <v/>
      </c>
      <c r="S29" s="176"/>
      <c r="T29" s="67"/>
      <c r="U29" s="65"/>
      <c r="V29" s="200"/>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row>
    <row r="30" spans="1:44" ht="57" customHeight="1" thickBot="1">
      <c r="A30" s="199"/>
      <c r="B30" s="82"/>
      <c r="C30" s="332" t="s">
        <v>153</v>
      </c>
      <c r="D30" s="332"/>
      <c r="E30" s="332"/>
      <c r="F30" s="332"/>
      <c r="G30" s="332"/>
      <c r="H30" s="332"/>
      <c r="I30" s="332"/>
      <c r="J30" s="332"/>
      <c r="K30" s="251"/>
      <c r="L30" s="251"/>
      <c r="M30" s="84"/>
      <c r="N30" s="350"/>
      <c r="O30" s="350"/>
      <c r="P30" s="83"/>
      <c r="Q30" s="251"/>
      <c r="R30" s="251"/>
      <c r="S30" s="84"/>
      <c r="T30" s="83"/>
      <c r="U30" s="85"/>
      <c r="V30" s="200"/>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row>
    <row r="31" spans="1:44" ht="24">
      <c r="A31" s="199"/>
      <c r="B31" s="139">
        <v>1</v>
      </c>
      <c r="C31" s="196" t="s">
        <v>139</v>
      </c>
      <c r="D31" s="197" t="s">
        <v>71</v>
      </c>
      <c r="E31" s="230" t="str">
        <f>IF(((C31="Auditoría de Gestión de la Configuración")*AND(G31="No")),"No","")</f>
        <v/>
      </c>
      <c r="F31" s="230" t="str">
        <f>IF(((C31="Auditoría de Gestión de la Configuración")*AND(G31="Si")),"Si","")</f>
        <v>Si</v>
      </c>
      <c r="G31" s="176" t="s">
        <v>134</v>
      </c>
      <c r="H31" s="330"/>
      <c r="I31" s="330"/>
      <c r="J31" s="68"/>
      <c r="K31" s="230" t="str">
        <f>IF(((C31="Auditoría de gestión de la configuración")*AND(M31="No")),"No","")</f>
        <v/>
      </c>
      <c r="L31" s="230" t="str">
        <f>IF(((C31="Auditoría de gestión de la configuración")*AND(M31="Si")),"Si","")</f>
        <v>Si</v>
      </c>
      <c r="M31" s="176" t="s">
        <v>134</v>
      </c>
      <c r="N31" s="353"/>
      <c r="O31" s="354"/>
      <c r="P31" s="67"/>
      <c r="Q31" s="230" t="str">
        <f>IF(((C31="Auditoría de gestión de la configuración")*AND(S31="No")),"No","")</f>
        <v/>
      </c>
      <c r="R31" s="230" t="str">
        <f>IF(((C31="Auditoría de gestión de la configuración")*AND(S31="Si")),"Si","")</f>
        <v>Si</v>
      </c>
      <c r="S31" s="176" t="s">
        <v>134</v>
      </c>
      <c r="T31" s="67"/>
      <c r="U31" s="65"/>
      <c r="V31" s="200"/>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row>
    <row r="32" spans="1:44" ht="24">
      <c r="A32" s="199"/>
      <c r="B32" s="140">
        <f>1+B31</f>
        <v>2</v>
      </c>
      <c r="C32" s="196" t="s">
        <v>139</v>
      </c>
      <c r="D32" s="198" t="s">
        <v>126</v>
      </c>
      <c r="E32" s="230" t="str">
        <f>IF(((C32="Auditoría de Gestión de la Configuración")*AND(G32="No")),"No","")</f>
        <v>No</v>
      </c>
      <c r="F32" s="230" t="str">
        <f>IF(((C32="Auditoría de Gestión de la Configuración")*AND(G32="Si")),"Si","")</f>
        <v/>
      </c>
      <c r="G32" s="176" t="s">
        <v>135</v>
      </c>
      <c r="H32" s="330"/>
      <c r="I32" s="330"/>
      <c r="J32" s="68"/>
      <c r="K32" s="230" t="str">
        <f>IF(((C32="Auditoría de gestión de la configuración")*AND(M32="No")),"No","")</f>
        <v/>
      </c>
      <c r="L32" s="230" t="str">
        <f>IF(((C32="Auditoría de gestión de la configuración")*AND(M32="Si")),"Si","")</f>
        <v>Si</v>
      </c>
      <c r="M32" s="176" t="s">
        <v>134</v>
      </c>
      <c r="N32" s="353"/>
      <c r="O32" s="354"/>
      <c r="P32" s="67"/>
      <c r="Q32" s="230" t="str">
        <f>IF(((C32="Auditoría de gestión de la configuración")*AND(S32="No")),"No","")</f>
        <v/>
      </c>
      <c r="R32" s="230" t="str">
        <f>IF(((C32="Auditoría de gestión de la configuración")*AND(S32="Si")),"Si","")</f>
        <v>Si</v>
      </c>
      <c r="S32" s="176" t="s">
        <v>134</v>
      </c>
      <c r="T32" s="67"/>
      <c r="U32" s="65"/>
      <c r="V32" s="200"/>
      <c r="W32" s="199"/>
      <c r="X32" s="199"/>
      <c r="Y32" s="199"/>
      <c r="Z32" s="199"/>
      <c r="AA32" s="199"/>
      <c r="AB32" s="199"/>
      <c r="AC32" s="199"/>
      <c r="AD32" s="199"/>
      <c r="AE32" s="199"/>
      <c r="AF32" s="199"/>
      <c r="AG32" s="199"/>
      <c r="AH32" s="199"/>
      <c r="AI32" s="199"/>
      <c r="AJ32" s="199"/>
      <c r="AK32" s="199"/>
      <c r="AL32" s="199"/>
      <c r="AM32" s="199"/>
      <c r="AN32" s="199"/>
      <c r="AO32" s="199"/>
      <c r="AP32" s="199"/>
      <c r="AQ32" s="199"/>
      <c r="AR32" s="199"/>
    </row>
    <row r="33" spans="1:44" ht="24">
      <c r="A33" s="199"/>
      <c r="B33" s="140">
        <f t="shared" ref="B33:B40" si="6">1+B32</f>
        <v>3</v>
      </c>
      <c r="C33" s="196" t="s">
        <v>138</v>
      </c>
      <c r="D33" s="70" t="s">
        <v>195</v>
      </c>
      <c r="E33" s="230" t="str">
        <f>IF(((C33="Auditoría de Calidad")*AND(G33="No")),"No","")</f>
        <v/>
      </c>
      <c r="F33" s="230" t="str">
        <f>IF(((C33="Auditoría de Calidad")*AND(G33="Si")),"Si","")</f>
        <v/>
      </c>
      <c r="G33" s="176"/>
      <c r="H33" s="330"/>
      <c r="I33" s="330"/>
      <c r="J33" s="68"/>
      <c r="K33" s="230" t="str">
        <f>IF(((C33="Auditoría de Calidad")*AND(M33="No")),"No","")</f>
        <v/>
      </c>
      <c r="L33" s="230" t="str">
        <f>IF(((C33="Auditoría de Calidad")*AND(M33="Si")),"Si","")</f>
        <v/>
      </c>
      <c r="M33" s="176"/>
      <c r="N33" s="353"/>
      <c r="O33" s="354"/>
      <c r="P33" s="67"/>
      <c r="Q33" s="230" t="str">
        <f>IF(((C33="Auditoría de Calidad")*AND(S33="No")),"No","")</f>
        <v>No</v>
      </c>
      <c r="R33" s="230" t="str">
        <f>IF(((C33="Auditoría de Calidad")*AND(S33="Si")),"Si","")</f>
        <v/>
      </c>
      <c r="S33" s="176" t="s">
        <v>135</v>
      </c>
      <c r="T33" s="67"/>
      <c r="U33" s="65"/>
      <c r="V33" s="200"/>
      <c r="W33" s="199"/>
      <c r="X33" s="199"/>
      <c r="Y33" s="199"/>
      <c r="Z33" s="199"/>
      <c r="AA33" s="199"/>
      <c r="AB33" s="199"/>
      <c r="AC33" s="199"/>
      <c r="AD33" s="199"/>
      <c r="AE33" s="199"/>
      <c r="AF33" s="199"/>
      <c r="AG33" s="199"/>
      <c r="AH33" s="199"/>
      <c r="AI33" s="199"/>
      <c r="AJ33" s="199"/>
      <c r="AK33" s="199"/>
      <c r="AL33" s="199"/>
      <c r="AM33" s="199"/>
      <c r="AN33" s="199"/>
      <c r="AO33" s="199"/>
      <c r="AP33" s="199"/>
      <c r="AQ33" s="199"/>
      <c r="AR33" s="199"/>
    </row>
    <row r="34" spans="1:44">
      <c r="A34" s="199"/>
      <c r="B34" s="140">
        <f t="shared" si="6"/>
        <v>4</v>
      </c>
      <c r="C34" s="196" t="s">
        <v>138</v>
      </c>
      <c r="D34" s="70" t="s">
        <v>201</v>
      </c>
      <c r="E34" s="230" t="str">
        <f t="shared" ref="E34:E40" si="7">IF(((C34="Auditoría de Calidad")*AND(G34="No")),"No","")</f>
        <v/>
      </c>
      <c r="F34" s="230" t="str">
        <f t="shared" ref="F34:F40" si="8">IF(((C34="Auditoría de Calidad")*AND(G34="Si")),"Si","")</f>
        <v/>
      </c>
      <c r="G34" s="176"/>
      <c r="H34" s="330"/>
      <c r="I34" s="330"/>
      <c r="J34" s="68"/>
      <c r="K34" s="230" t="str">
        <f t="shared" ref="K34:K40" si="9">IF(((C34="Auditoría de Calidad")*AND(M34="No")),"No","")</f>
        <v/>
      </c>
      <c r="L34" s="230" t="str">
        <f t="shared" ref="L34:L40" si="10">IF(((C34="Auditoría de Calidad")*AND(M34="Si")),"Si","")</f>
        <v/>
      </c>
      <c r="M34" s="176"/>
      <c r="N34" s="353"/>
      <c r="O34" s="354"/>
      <c r="P34" s="67"/>
      <c r="Q34" s="230" t="str">
        <f t="shared" ref="Q34:Q40" si="11">IF(((C34="Auditoría de Calidad")*AND(S34="No")),"No","")</f>
        <v/>
      </c>
      <c r="R34" s="230" t="str">
        <f t="shared" ref="R34:R40" si="12">IF(((C34="Auditoría de Calidad")*AND(S34="Si")),"Si","")</f>
        <v/>
      </c>
      <c r="S34" s="176"/>
      <c r="T34" s="67"/>
      <c r="U34" s="65"/>
      <c r="V34" s="200"/>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row>
    <row r="35" spans="1:44" ht="24">
      <c r="A35" s="199"/>
      <c r="B35" s="140">
        <f t="shared" si="6"/>
        <v>5</v>
      </c>
      <c r="C35" s="196" t="s">
        <v>138</v>
      </c>
      <c r="D35" s="70" t="s">
        <v>202</v>
      </c>
      <c r="E35" s="230" t="str">
        <f t="shared" si="7"/>
        <v/>
      </c>
      <c r="F35" s="230" t="str">
        <f t="shared" si="8"/>
        <v/>
      </c>
      <c r="G35" s="176"/>
      <c r="H35" s="330"/>
      <c r="I35" s="330"/>
      <c r="J35" s="68"/>
      <c r="K35" s="230" t="str">
        <f t="shared" si="9"/>
        <v/>
      </c>
      <c r="L35" s="230" t="str">
        <f t="shared" si="10"/>
        <v/>
      </c>
      <c r="M35" s="176"/>
      <c r="N35" s="353"/>
      <c r="O35" s="354"/>
      <c r="P35" s="67"/>
      <c r="Q35" s="230" t="str">
        <f t="shared" si="11"/>
        <v/>
      </c>
      <c r="R35" s="230" t="str">
        <f t="shared" si="12"/>
        <v/>
      </c>
      <c r="S35" s="176"/>
      <c r="T35" s="67"/>
      <c r="U35" s="65"/>
      <c r="V35" s="200"/>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row>
    <row r="36" spans="1:44">
      <c r="A36" s="199"/>
      <c r="B36" s="140">
        <f t="shared" si="6"/>
        <v>6</v>
      </c>
      <c r="C36" s="196" t="s">
        <v>138</v>
      </c>
      <c r="D36" s="70" t="s">
        <v>203</v>
      </c>
      <c r="E36" s="230" t="str">
        <f t="shared" si="7"/>
        <v/>
      </c>
      <c r="F36" s="230" t="str">
        <f t="shared" si="8"/>
        <v/>
      </c>
      <c r="G36" s="176"/>
      <c r="H36" s="330"/>
      <c r="I36" s="330"/>
      <c r="J36" s="68"/>
      <c r="K36" s="230" t="str">
        <f t="shared" si="9"/>
        <v/>
      </c>
      <c r="L36" s="230" t="str">
        <f t="shared" si="10"/>
        <v/>
      </c>
      <c r="M36" s="176"/>
      <c r="N36" s="353"/>
      <c r="O36" s="354"/>
      <c r="P36" s="67"/>
      <c r="Q36" s="230" t="str">
        <f t="shared" si="11"/>
        <v/>
      </c>
      <c r="R36" s="230" t="str">
        <f t="shared" si="12"/>
        <v/>
      </c>
      <c r="S36" s="176"/>
      <c r="T36" s="67"/>
      <c r="U36" s="65"/>
      <c r="V36" s="200"/>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row>
    <row r="37" spans="1:44" ht="24">
      <c r="A37" s="199"/>
      <c r="B37" s="140">
        <f t="shared" si="6"/>
        <v>7</v>
      </c>
      <c r="C37" s="196" t="s">
        <v>138</v>
      </c>
      <c r="D37" s="70" t="s">
        <v>124</v>
      </c>
      <c r="E37" s="230" t="str">
        <f t="shared" si="7"/>
        <v/>
      </c>
      <c r="F37" s="230" t="str">
        <f t="shared" si="8"/>
        <v/>
      </c>
      <c r="G37" s="176"/>
      <c r="H37" s="330"/>
      <c r="I37" s="330"/>
      <c r="J37" s="68"/>
      <c r="K37" s="230" t="str">
        <f t="shared" si="9"/>
        <v/>
      </c>
      <c r="L37" s="230" t="str">
        <f t="shared" si="10"/>
        <v/>
      </c>
      <c r="M37" s="176"/>
      <c r="N37" s="353"/>
      <c r="O37" s="354"/>
      <c r="P37" s="67"/>
      <c r="Q37" s="230" t="str">
        <f t="shared" si="11"/>
        <v/>
      </c>
      <c r="R37" s="230" t="str">
        <f t="shared" si="12"/>
        <v/>
      </c>
      <c r="S37" s="176"/>
      <c r="T37" s="67"/>
      <c r="U37" s="65"/>
      <c r="V37" s="200"/>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row>
    <row r="38" spans="1:44" ht="36">
      <c r="A38" s="199"/>
      <c r="B38" s="140">
        <f t="shared" si="6"/>
        <v>8</v>
      </c>
      <c r="C38" s="196" t="s">
        <v>138</v>
      </c>
      <c r="D38" s="70" t="s">
        <v>127</v>
      </c>
      <c r="E38" s="230" t="str">
        <f t="shared" si="7"/>
        <v/>
      </c>
      <c r="F38" s="230" t="str">
        <f t="shared" si="8"/>
        <v/>
      </c>
      <c r="G38" s="176"/>
      <c r="H38" s="330"/>
      <c r="I38" s="330"/>
      <c r="J38" s="68"/>
      <c r="K38" s="230" t="str">
        <f t="shared" si="9"/>
        <v/>
      </c>
      <c r="L38" s="230" t="str">
        <f t="shared" si="10"/>
        <v/>
      </c>
      <c r="M38" s="176"/>
      <c r="N38" s="353"/>
      <c r="O38" s="354"/>
      <c r="P38" s="67"/>
      <c r="Q38" s="230" t="str">
        <f t="shared" si="11"/>
        <v/>
      </c>
      <c r="R38" s="230" t="str">
        <f t="shared" si="12"/>
        <v/>
      </c>
      <c r="S38" s="176"/>
      <c r="T38" s="67"/>
      <c r="U38" s="65"/>
      <c r="V38" s="200"/>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row>
    <row r="39" spans="1:44" ht="36">
      <c r="A39" s="199"/>
      <c r="B39" s="140">
        <f t="shared" si="6"/>
        <v>9</v>
      </c>
      <c r="C39" s="196" t="s">
        <v>138</v>
      </c>
      <c r="D39" s="70" t="s">
        <v>213</v>
      </c>
      <c r="E39" s="230" t="str">
        <f t="shared" si="7"/>
        <v/>
      </c>
      <c r="F39" s="230" t="str">
        <f t="shared" si="8"/>
        <v/>
      </c>
      <c r="G39" s="176"/>
      <c r="H39" s="330"/>
      <c r="I39" s="330"/>
      <c r="J39" s="68"/>
      <c r="K39" s="230" t="str">
        <f t="shared" si="9"/>
        <v/>
      </c>
      <c r="L39" s="230" t="str">
        <f t="shared" si="10"/>
        <v/>
      </c>
      <c r="M39" s="176"/>
      <c r="N39" s="353"/>
      <c r="O39" s="354"/>
      <c r="P39" s="67"/>
      <c r="Q39" s="230" t="str">
        <f t="shared" si="11"/>
        <v/>
      </c>
      <c r="R39" s="230" t="str">
        <f t="shared" si="12"/>
        <v/>
      </c>
      <c r="S39" s="176"/>
      <c r="T39" s="67"/>
      <c r="U39" s="65"/>
      <c r="V39" s="200"/>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row>
    <row r="40" spans="1:44" ht="36.75" thickBot="1">
      <c r="A40" s="199"/>
      <c r="B40" s="140">
        <f t="shared" si="6"/>
        <v>10</v>
      </c>
      <c r="C40" s="196" t="s">
        <v>138</v>
      </c>
      <c r="D40" s="70" t="s">
        <v>214</v>
      </c>
      <c r="E40" s="230" t="str">
        <f t="shared" si="7"/>
        <v/>
      </c>
      <c r="F40" s="230" t="str">
        <f t="shared" si="8"/>
        <v/>
      </c>
      <c r="G40" s="176"/>
      <c r="H40" s="330"/>
      <c r="I40" s="330"/>
      <c r="J40" s="68"/>
      <c r="K40" s="230" t="str">
        <f t="shared" si="9"/>
        <v/>
      </c>
      <c r="L40" s="230" t="str">
        <f t="shared" si="10"/>
        <v/>
      </c>
      <c r="M40" s="176"/>
      <c r="N40" s="353"/>
      <c r="O40" s="354"/>
      <c r="P40" s="67"/>
      <c r="Q40" s="230" t="str">
        <f t="shared" si="11"/>
        <v/>
      </c>
      <c r="R40" s="230" t="str">
        <f t="shared" si="12"/>
        <v/>
      </c>
      <c r="S40" s="176"/>
      <c r="T40" s="67"/>
      <c r="U40" s="65"/>
      <c r="V40" s="200"/>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row>
    <row r="41" spans="1:44" ht="57" customHeight="1" thickBot="1">
      <c r="A41" s="193"/>
      <c r="B41" s="82"/>
      <c r="C41" s="332" t="s">
        <v>51</v>
      </c>
      <c r="D41" s="332"/>
      <c r="E41" s="332"/>
      <c r="F41" s="332"/>
      <c r="G41" s="332"/>
      <c r="H41" s="332"/>
      <c r="I41" s="332"/>
      <c r="J41" s="332"/>
      <c r="K41" s="251"/>
      <c r="L41" s="251"/>
      <c r="M41" s="84"/>
      <c r="N41" s="350"/>
      <c r="O41" s="350"/>
      <c r="P41" s="83"/>
      <c r="Q41" s="251"/>
      <c r="R41" s="251"/>
      <c r="S41" s="84"/>
      <c r="T41" s="83"/>
      <c r="U41" s="85"/>
      <c r="V41" s="194"/>
      <c r="W41" s="194"/>
      <c r="X41" s="194"/>
      <c r="Y41" s="194"/>
      <c r="Z41" s="194"/>
      <c r="AA41" s="194"/>
      <c r="AB41" s="194"/>
      <c r="AC41" s="194"/>
      <c r="AD41" s="194"/>
      <c r="AE41" s="194"/>
      <c r="AF41" s="194"/>
      <c r="AG41" s="194"/>
      <c r="AH41" s="195"/>
      <c r="AI41" s="195"/>
      <c r="AJ41" s="195"/>
      <c r="AK41" s="195"/>
      <c r="AL41" s="195"/>
      <c r="AM41" s="195"/>
      <c r="AN41" s="195"/>
      <c r="AO41" s="195"/>
      <c r="AP41" s="195"/>
      <c r="AQ41" s="195"/>
      <c r="AR41" s="195"/>
    </row>
    <row r="42" spans="1:44" ht="24">
      <c r="A42" s="193"/>
      <c r="B42" s="139">
        <v>1</v>
      </c>
      <c r="C42" s="196" t="s">
        <v>139</v>
      </c>
      <c r="D42" s="197" t="s">
        <v>71</v>
      </c>
      <c r="E42" s="230" t="str">
        <f>IF(((C42="Auditoría de Gestión de la Configuración")*AND(G42="No")),"No","")</f>
        <v/>
      </c>
      <c r="F42" s="230" t="str">
        <f>IF(((C42="Auditoría de Gestión de la Configuración")*AND(G42="Si")),"Si","")</f>
        <v>Si</v>
      </c>
      <c r="G42" s="248" t="s">
        <v>134</v>
      </c>
      <c r="H42" s="355"/>
      <c r="I42" s="355"/>
      <c r="J42" s="144"/>
      <c r="K42" s="230" t="str">
        <f>IF(((C42="Auditoría de gestión de la configuración")*AND(M42="No")),"No","")</f>
        <v/>
      </c>
      <c r="L42" s="230" t="str">
        <f>IF(((C42="Auditoría de gestión de la configuración")*AND(M42="Si")),"Si","")</f>
        <v>Si</v>
      </c>
      <c r="M42" s="248" t="s">
        <v>134</v>
      </c>
      <c r="N42" s="356"/>
      <c r="O42" s="357"/>
      <c r="P42" s="145"/>
      <c r="Q42" s="230" t="str">
        <f>IF(((C42="Auditoría de gestión de la configuración")*AND(S42="No")),"No","")</f>
        <v/>
      </c>
      <c r="R42" s="230" t="str">
        <f>IF(((C42="Auditoría de gestión de la configuración")*AND(S42="Si")),"Si","")</f>
        <v>Si</v>
      </c>
      <c r="S42" s="248" t="s">
        <v>134</v>
      </c>
      <c r="T42" s="145"/>
      <c r="U42" s="146"/>
      <c r="V42" s="194"/>
      <c r="W42" s="194"/>
      <c r="X42" s="194"/>
      <c r="Y42" s="194"/>
      <c r="Z42" s="194"/>
      <c r="AA42" s="194"/>
      <c r="AB42" s="194"/>
      <c r="AC42" s="194"/>
      <c r="AD42" s="194"/>
      <c r="AE42" s="194"/>
      <c r="AF42" s="194"/>
      <c r="AG42" s="194"/>
      <c r="AH42" s="195"/>
      <c r="AI42" s="195"/>
      <c r="AJ42" s="195"/>
      <c r="AK42" s="195"/>
      <c r="AL42" s="195"/>
      <c r="AM42" s="195"/>
      <c r="AN42" s="195"/>
      <c r="AO42" s="195"/>
      <c r="AP42" s="195"/>
      <c r="AQ42" s="195"/>
      <c r="AR42" s="195"/>
    </row>
    <row r="43" spans="1:44" ht="24">
      <c r="A43" s="193"/>
      <c r="B43" s="140">
        <f>1+B42</f>
        <v>2</v>
      </c>
      <c r="C43" s="196" t="s">
        <v>139</v>
      </c>
      <c r="D43" s="198" t="s">
        <v>76</v>
      </c>
      <c r="E43" s="230" t="str">
        <f>IF(((C43="Auditoría de Gestión de la Configuración")*AND(G43="No")),"No","")</f>
        <v>No</v>
      </c>
      <c r="F43" s="230" t="str">
        <f>IF(((C43="Auditoría de Gestión de la Configuración")*AND(G43="Si")),"Si","")</f>
        <v/>
      </c>
      <c r="G43" s="176" t="s">
        <v>135</v>
      </c>
      <c r="H43" s="330"/>
      <c r="I43" s="330"/>
      <c r="J43" s="68"/>
      <c r="K43" s="230" t="str">
        <f>IF(((C43="Auditoría de gestión de la configuración")*AND(M43="No")),"No","")</f>
        <v>No</v>
      </c>
      <c r="L43" s="230" t="str">
        <f>IF(((C43="Auditoría de gestión de la configuración")*AND(M43="Si")),"Si","")</f>
        <v/>
      </c>
      <c r="M43" s="176" t="s">
        <v>135</v>
      </c>
      <c r="N43" s="353"/>
      <c r="O43" s="354"/>
      <c r="P43" s="67"/>
      <c r="Q43" s="230" t="str">
        <f>IF(((C43="Auditoría de gestión de la configuración")*AND(S43="No")),"No","")</f>
        <v/>
      </c>
      <c r="R43" s="230" t="str">
        <f>IF(((C43="Auditoría de gestión de la configuración")*AND(S43="Si")),"Si","")</f>
        <v>Si</v>
      </c>
      <c r="S43" s="176" t="s">
        <v>134</v>
      </c>
      <c r="T43" s="67"/>
      <c r="U43" s="65"/>
      <c r="V43" s="194"/>
      <c r="W43" s="194"/>
      <c r="X43" s="194"/>
      <c r="Y43" s="194"/>
      <c r="Z43" s="194"/>
      <c r="AA43" s="194"/>
      <c r="AB43" s="194"/>
      <c r="AC43" s="194"/>
      <c r="AD43" s="194"/>
      <c r="AE43" s="194"/>
      <c r="AF43" s="194"/>
      <c r="AG43" s="194"/>
      <c r="AH43" s="195"/>
      <c r="AI43" s="195"/>
      <c r="AJ43" s="195"/>
      <c r="AK43" s="195"/>
      <c r="AL43" s="195"/>
      <c r="AM43" s="195"/>
      <c r="AN43" s="195"/>
      <c r="AO43" s="195"/>
      <c r="AP43" s="195"/>
      <c r="AQ43" s="195"/>
      <c r="AR43" s="195"/>
    </row>
    <row r="44" spans="1:44" ht="24">
      <c r="A44" s="193"/>
      <c r="B44" s="140">
        <f t="shared" ref="B44:B53" si="13">1+B43</f>
        <v>3</v>
      </c>
      <c r="C44" s="196" t="s">
        <v>138</v>
      </c>
      <c r="D44" s="70" t="s">
        <v>195</v>
      </c>
      <c r="E44" s="230" t="str">
        <f>IF(((C44="Auditoría de Calidad")*AND(G44="No")),"No","")</f>
        <v/>
      </c>
      <c r="F44" s="230" t="str">
        <f>IF(((C44="Auditoría de Calidad")*AND(G44="Si")),"Si","")</f>
        <v/>
      </c>
      <c r="G44" s="176"/>
      <c r="H44" s="330"/>
      <c r="I44" s="330"/>
      <c r="J44" s="68"/>
      <c r="K44" s="230" t="str">
        <f>IF(((C44="Auditoría de Calidad")*AND(M44="No")),"No","")</f>
        <v/>
      </c>
      <c r="L44" s="230" t="str">
        <f>IF(((C44="Auditoría de Calidad")*AND(M44="Si")),"Si","")</f>
        <v/>
      </c>
      <c r="M44" s="176"/>
      <c r="N44" s="353"/>
      <c r="O44" s="354"/>
      <c r="P44" s="67"/>
      <c r="Q44" s="230" t="str">
        <f>IF(((C44="Auditoría de Calidad")*AND(S44="No")),"No","")</f>
        <v/>
      </c>
      <c r="R44" s="230" t="str">
        <f>IF(((C44="Auditoría de Calidad")*AND(S44="Si")),"Si","")</f>
        <v/>
      </c>
      <c r="S44" s="176"/>
      <c r="T44" s="67"/>
      <c r="U44" s="65"/>
      <c r="V44" s="194"/>
      <c r="W44" s="194"/>
      <c r="X44" s="194"/>
      <c r="Y44" s="194"/>
      <c r="Z44" s="194"/>
      <c r="AA44" s="194"/>
      <c r="AB44" s="194"/>
      <c r="AC44" s="194"/>
      <c r="AD44" s="194"/>
      <c r="AE44" s="194"/>
      <c r="AF44" s="194"/>
      <c r="AG44" s="194"/>
      <c r="AH44" s="195"/>
      <c r="AI44" s="195"/>
      <c r="AJ44" s="195"/>
      <c r="AK44" s="195"/>
      <c r="AL44" s="195"/>
      <c r="AM44" s="195"/>
      <c r="AN44" s="195"/>
      <c r="AO44" s="195"/>
      <c r="AP44" s="195"/>
      <c r="AQ44" s="195"/>
      <c r="AR44" s="195"/>
    </row>
    <row r="45" spans="1:44">
      <c r="A45" s="193"/>
      <c r="B45" s="140">
        <f t="shared" si="13"/>
        <v>4</v>
      </c>
      <c r="C45" s="196" t="s">
        <v>138</v>
      </c>
      <c r="D45" s="70" t="s">
        <v>201</v>
      </c>
      <c r="E45" s="230" t="str">
        <f t="shared" ref="E45:E53" si="14">IF(((C45="Auditoría de Calidad")*AND(G45="No")),"No","")</f>
        <v/>
      </c>
      <c r="F45" s="230" t="str">
        <f t="shared" ref="F45:F53" si="15">IF(((C45="Auditoría de Calidad")*AND(G45="Si")),"Si","")</f>
        <v/>
      </c>
      <c r="G45" s="176"/>
      <c r="H45" s="330"/>
      <c r="I45" s="330"/>
      <c r="J45" s="68"/>
      <c r="K45" s="230" t="str">
        <f t="shared" ref="K45:K53" si="16">IF(((C45="Auditoría de Calidad")*AND(M45="No")),"No","")</f>
        <v/>
      </c>
      <c r="L45" s="230" t="str">
        <f t="shared" ref="L45:L53" si="17">IF(((C45="Auditoría de Calidad")*AND(M45="Si")),"Si","")</f>
        <v/>
      </c>
      <c r="M45" s="176"/>
      <c r="N45" s="353"/>
      <c r="O45" s="354"/>
      <c r="P45" s="67"/>
      <c r="Q45" s="230" t="str">
        <f t="shared" ref="Q45:Q53" si="18">IF(((C45="Auditoría de Calidad")*AND(S45="No")),"No","")</f>
        <v/>
      </c>
      <c r="R45" s="230" t="str">
        <f t="shared" ref="R45:R53" si="19">IF(((C45="Auditoría de Calidad")*AND(S45="Si")),"Si","")</f>
        <v/>
      </c>
      <c r="S45" s="176"/>
      <c r="T45" s="67"/>
      <c r="U45" s="65"/>
      <c r="V45" s="194"/>
      <c r="W45" s="194"/>
      <c r="X45" s="194"/>
      <c r="Y45" s="194"/>
      <c r="Z45" s="194"/>
      <c r="AA45" s="194"/>
      <c r="AB45" s="194"/>
      <c r="AC45" s="194"/>
      <c r="AD45" s="194"/>
      <c r="AE45" s="194"/>
      <c r="AF45" s="194"/>
      <c r="AG45" s="194"/>
      <c r="AH45" s="195"/>
      <c r="AI45" s="195"/>
      <c r="AJ45" s="195"/>
      <c r="AK45" s="195"/>
      <c r="AL45" s="195"/>
      <c r="AM45" s="195"/>
      <c r="AN45" s="195"/>
      <c r="AO45" s="195"/>
      <c r="AP45" s="195"/>
      <c r="AQ45" s="195"/>
      <c r="AR45" s="195"/>
    </row>
    <row r="46" spans="1:44" ht="24">
      <c r="A46" s="193"/>
      <c r="B46" s="140">
        <f t="shared" si="13"/>
        <v>5</v>
      </c>
      <c r="C46" s="196" t="s">
        <v>138</v>
      </c>
      <c r="D46" s="70" t="s">
        <v>202</v>
      </c>
      <c r="E46" s="230" t="str">
        <f t="shared" si="14"/>
        <v/>
      </c>
      <c r="F46" s="230" t="str">
        <f t="shared" si="15"/>
        <v/>
      </c>
      <c r="G46" s="176"/>
      <c r="H46" s="330"/>
      <c r="I46" s="330"/>
      <c r="J46" s="68"/>
      <c r="K46" s="230" t="str">
        <f t="shared" si="16"/>
        <v/>
      </c>
      <c r="L46" s="230" t="str">
        <f t="shared" si="17"/>
        <v/>
      </c>
      <c r="M46" s="176"/>
      <c r="N46" s="353"/>
      <c r="O46" s="354"/>
      <c r="P46" s="67"/>
      <c r="Q46" s="230" t="str">
        <f t="shared" si="18"/>
        <v/>
      </c>
      <c r="R46" s="230" t="str">
        <f t="shared" si="19"/>
        <v/>
      </c>
      <c r="S46" s="176"/>
      <c r="T46" s="67"/>
      <c r="U46" s="65"/>
      <c r="V46" s="194"/>
      <c r="W46" s="194"/>
      <c r="X46" s="194"/>
      <c r="Y46" s="194"/>
      <c r="Z46" s="194"/>
      <c r="AA46" s="194"/>
      <c r="AB46" s="194"/>
      <c r="AC46" s="194"/>
      <c r="AD46" s="194"/>
      <c r="AE46" s="194"/>
      <c r="AF46" s="194"/>
      <c r="AG46" s="194"/>
      <c r="AH46" s="195"/>
      <c r="AI46" s="195"/>
      <c r="AJ46" s="195"/>
      <c r="AK46" s="195"/>
      <c r="AL46" s="195"/>
      <c r="AM46" s="195"/>
      <c r="AN46" s="195"/>
      <c r="AO46" s="195"/>
      <c r="AP46" s="195"/>
      <c r="AQ46" s="195"/>
      <c r="AR46" s="195"/>
    </row>
    <row r="47" spans="1:44">
      <c r="A47" s="193"/>
      <c r="B47" s="140">
        <f t="shared" si="13"/>
        <v>6</v>
      </c>
      <c r="C47" s="196" t="s">
        <v>138</v>
      </c>
      <c r="D47" s="70" t="s">
        <v>203</v>
      </c>
      <c r="E47" s="230" t="str">
        <f t="shared" si="14"/>
        <v/>
      </c>
      <c r="F47" s="230" t="str">
        <f t="shared" si="15"/>
        <v/>
      </c>
      <c r="G47" s="176"/>
      <c r="H47" s="330"/>
      <c r="I47" s="330"/>
      <c r="J47" s="68"/>
      <c r="K47" s="230" t="str">
        <f t="shared" si="16"/>
        <v/>
      </c>
      <c r="L47" s="230" t="str">
        <f t="shared" si="17"/>
        <v/>
      </c>
      <c r="M47" s="176"/>
      <c r="N47" s="353"/>
      <c r="O47" s="354"/>
      <c r="P47" s="67"/>
      <c r="Q47" s="230" t="str">
        <f t="shared" si="18"/>
        <v/>
      </c>
      <c r="R47" s="230" t="str">
        <f t="shared" si="19"/>
        <v/>
      </c>
      <c r="S47" s="176"/>
      <c r="T47" s="67"/>
      <c r="U47" s="65"/>
      <c r="V47" s="194"/>
      <c r="W47" s="194"/>
      <c r="X47" s="194"/>
      <c r="Y47" s="194"/>
      <c r="Z47" s="194"/>
      <c r="AA47" s="194"/>
      <c r="AB47" s="194"/>
      <c r="AC47" s="194"/>
      <c r="AD47" s="194"/>
      <c r="AE47" s="194"/>
      <c r="AF47" s="194"/>
      <c r="AG47" s="194"/>
      <c r="AH47" s="195"/>
      <c r="AI47" s="195"/>
      <c r="AJ47" s="195"/>
      <c r="AK47" s="195"/>
      <c r="AL47" s="195"/>
      <c r="AM47" s="195"/>
      <c r="AN47" s="195"/>
      <c r="AO47" s="195"/>
      <c r="AP47" s="195"/>
      <c r="AQ47" s="195"/>
      <c r="AR47" s="195"/>
    </row>
    <row r="48" spans="1:44" ht="24">
      <c r="A48" s="193"/>
      <c r="B48" s="140">
        <f t="shared" si="13"/>
        <v>7</v>
      </c>
      <c r="C48" s="196" t="s">
        <v>138</v>
      </c>
      <c r="D48" s="70" t="s">
        <v>124</v>
      </c>
      <c r="E48" s="230" t="str">
        <f t="shared" si="14"/>
        <v/>
      </c>
      <c r="F48" s="230" t="str">
        <f t="shared" si="15"/>
        <v/>
      </c>
      <c r="G48" s="176"/>
      <c r="H48" s="330"/>
      <c r="I48" s="330"/>
      <c r="J48" s="68"/>
      <c r="K48" s="230" t="str">
        <f t="shared" si="16"/>
        <v/>
      </c>
      <c r="L48" s="230" t="str">
        <f t="shared" si="17"/>
        <v/>
      </c>
      <c r="M48" s="176"/>
      <c r="N48" s="353"/>
      <c r="O48" s="354"/>
      <c r="P48" s="67"/>
      <c r="Q48" s="230" t="str">
        <f t="shared" si="18"/>
        <v/>
      </c>
      <c r="R48" s="230" t="str">
        <f t="shared" si="19"/>
        <v/>
      </c>
      <c r="S48" s="176"/>
      <c r="T48" s="67"/>
      <c r="U48" s="65"/>
      <c r="V48" s="194"/>
      <c r="W48" s="194"/>
      <c r="X48" s="194"/>
      <c r="Y48" s="194"/>
      <c r="Z48" s="194"/>
      <c r="AA48" s="194"/>
      <c r="AB48" s="194"/>
      <c r="AC48" s="194"/>
      <c r="AD48" s="194"/>
      <c r="AE48" s="194"/>
      <c r="AF48" s="194"/>
      <c r="AG48" s="194"/>
      <c r="AH48" s="195"/>
      <c r="AI48" s="195"/>
      <c r="AJ48" s="195"/>
      <c r="AK48" s="195"/>
      <c r="AL48" s="195"/>
      <c r="AM48" s="195"/>
      <c r="AN48" s="195"/>
      <c r="AO48" s="195"/>
      <c r="AP48" s="195"/>
      <c r="AQ48" s="195"/>
      <c r="AR48" s="195"/>
    </row>
    <row r="49" spans="1:44" ht="36">
      <c r="A49" s="193"/>
      <c r="B49" s="140">
        <f t="shared" si="13"/>
        <v>8</v>
      </c>
      <c r="C49" s="196" t="s">
        <v>138</v>
      </c>
      <c r="D49" s="70" t="s">
        <v>215</v>
      </c>
      <c r="E49" s="230" t="str">
        <f t="shared" si="14"/>
        <v/>
      </c>
      <c r="F49" s="230" t="str">
        <f t="shared" si="15"/>
        <v/>
      </c>
      <c r="G49" s="176"/>
      <c r="H49" s="330"/>
      <c r="I49" s="330"/>
      <c r="J49" s="68"/>
      <c r="K49" s="230" t="str">
        <f t="shared" si="16"/>
        <v/>
      </c>
      <c r="L49" s="230" t="str">
        <f t="shared" si="17"/>
        <v/>
      </c>
      <c r="M49" s="176"/>
      <c r="N49" s="353"/>
      <c r="O49" s="354"/>
      <c r="P49" s="67"/>
      <c r="Q49" s="230" t="str">
        <f t="shared" si="18"/>
        <v/>
      </c>
      <c r="R49" s="230" t="str">
        <f t="shared" si="19"/>
        <v/>
      </c>
      <c r="S49" s="176"/>
      <c r="T49" s="67"/>
      <c r="U49" s="65"/>
      <c r="V49" s="194"/>
      <c r="W49" s="194"/>
      <c r="X49" s="194"/>
      <c r="Y49" s="194"/>
      <c r="Z49" s="194"/>
      <c r="AA49" s="194"/>
      <c r="AB49" s="194"/>
      <c r="AC49" s="194"/>
      <c r="AD49" s="194"/>
      <c r="AE49" s="194"/>
      <c r="AF49" s="194"/>
      <c r="AG49" s="194"/>
      <c r="AH49" s="195"/>
      <c r="AI49" s="195"/>
      <c r="AJ49" s="195"/>
      <c r="AK49" s="195"/>
      <c r="AL49" s="195"/>
      <c r="AM49" s="195"/>
      <c r="AN49" s="195"/>
      <c r="AO49" s="195"/>
      <c r="AP49" s="195"/>
      <c r="AQ49" s="195"/>
      <c r="AR49" s="195"/>
    </row>
    <row r="50" spans="1:44" ht="24">
      <c r="A50" s="193"/>
      <c r="B50" s="140">
        <f t="shared" si="13"/>
        <v>9</v>
      </c>
      <c r="C50" s="196" t="s">
        <v>138</v>
      </c>
      <c r="D50" s="70" t="s">
        <v>218</v>
      </c>
      <c r="E50" s="230" t="str">
        <f t="shared" si="14"/>
        <v/>
      </c>
      <c r="F50" s="230" t="str">
        <f t="shared" si="15"/>
        <v/>
      </c>
      <c r="G50" s="176"/>
      <c r="H50" s="330"/>
      <c r="I50" s="330"/>
      <c r="J50" s="68"/>
      <c r="K50" s="230" t="str">
        <f t="shared" si="16"/>
        <v/>
      </c>
      <c r="L50" s="230" t="str">
        <f t="shared" si="17"/>
        <v/>
      </c>
      <c r="M50" s="176"/>
      <c r="N50" s="353"/>
      <c r="O50" s="354"/>
      <c r="P50" s="67"/>
      <c r="Q50" s="230" t="str">
        <f t="shared" si="18"/>
        <v/>
      </c>
      <c r="R50" s="230" t="str">
        <f t="shared" si="19"/>
        <v/>
      </c>
      <c r="S50" s="176"/>
      <c r="T50" s="67"/>
      <c r="U50" s="65"/>
      <c r="V50" s="194"/>
      <c r="W50" s="194"/>
      <c r="X50" s="194"/>
      <c r="Y50" s="194"/>
      <c r="Z50" s="194"/>
      <c r="AA50" s="194"/>
      <c r="AB50" s="194"/>
      <c r="AC50" s="194"/>
      <c r="AD50" s="194"/>
      <c r="AE50" s="194"/>
      <c r="AF50" s="194"/>
      <c r="AG50" s="194"/>
      <c r="AH50" s="195"/>
      <c r="AI50" s="195"/>
      <c r="AJ50" s="195"/>
      <c r="AK50" s="195"/>
      <c r="AL50" s="195"/>
      <c r="AM50" s="195"/>
      <c r="AN50" s="195"/>
      <c r="AO50" s="195"/>
      <c r="AP50" s="195"/>
      <c r="AQ50" s="195"/>
      <c r="AR50" s="195"/>
    </row>
    <row r="51" spans="1:44" ht="36">
      <c r="A51" s="193"/>
      <c r="B51" s="140">
        <f t="shared" si="13"/>
        <v>10</v>
      </c>
      <c r="C51" s="196" t="s">
        <v>138</v>
      </c>
      <c r="D51" s="70" t="s">
        <v>219</v>
      </c>
      <c r="E51" s="230" t="str">
        <f t="shared" si="14"/>
        <v/>
      </c>
      <c r="F51" s="230" t="str">
        <f t="shared" si="15"/>
        <v/>
      </c>
      <c r="G51" s="176"/>
      <c r="H51" s="330"/>
      <c r="I51" s="330"/>
      <c r="J51" s="68"/>
      <c r="K51" s="230" t="str">
        <f t="shared" si="16"/>
        <v/>
      </c>
      <c r="L51" s="230" t="str">
        <f t="shared" si="17"/>
        <v/>
      </c>
      <c r="M51" s="176"/>
      <c r="N51" s="353"/>
      <c r="O51" s="354"/>
      <c r="P51" s="67"/>
      <c r="Q51" s="230" t="str">
        <f t="shared" si="18"/>
        <v/>
      </c>
      <c r="R51" s="230" t="str">
        <f t="shared" si="19"/>
        <v/>
      </c>
      <c r="S51" s="176"/>
      <c r="T51" s="67"/>
      <c r="U51" s="65"/>
      <c r="V51" s="194"/>
      <c r="W51" s="194"/>
      <c r="X51" s="194"/>
      <c r="Y51" s="194"/>
      <c r="Z51" s="194"/>
      <c r="AA51" s="194"/>
      <c r="AB51" s="194"/>
      <c r="AC51" s="194"/>
      <c r="AD51" s="194"/>
      <c r="AE51" s="194"/>
      <c r="AF51" s="194"/>
      <c r="AG51" s="194"/>
      <c r="AH51" s="195"/>
      <c r="AI51" s="195"/>
      <c r="AJ51" s="195"/>
      <c r="AK51" s="195"/>
      <c r="AL51" s="195"/>
      <c r="AM51" s="195"/>
      <c r="AN51" s="195"/>
      <c r="AO51" s="195"/>
      <c r="AP51" s="195"/>
      <c r="AQ51" s="195"/>
      <c r="AR51" s="195"/>
    </row>
    <row r="52" spans="1:44" ht="48">
      <c r="A52" s="193"/>
      <c r="B52" s="140">
        <f t="shared" si="13"/>
        <v>11</v>
      </c>
      <c r="C52" s="196" t="s">
        <v>138</v>
      </c>
      <c r="D52" s="70" t="s">
        <v>220</v>
      </c>
      <c r="E52" s="230" t="str">
        <f t="shared" si="14"/>
        <v/>
      </c>
      <c r="F52" s="230" t="str">
        <f t="shared" si="15"/>
        <v/>
      </c>
      <c r="G52" s="176"/>
      <c r="H52" s="330"/>
      <c r="I52" s="330"/>
      <c r="J52" s="68"/>
      <c r="K52" s="230" t="str">
        <f t="shared" si="16"/>
        <v/>
      </c>
      <c r="L52" s="230" t="str">
        <f t="shared" si="17"/>
        <v/>
      </c>
      <c r="M52" s="176"/>
      <c r="N52" s="353"/>
      <c r="O52" s="354"/>
      <c r="P52" s="67"/>
      <c r="Q52" s="230" t="str">
        <f t="shared" si="18"/>
        <v/>
      </c>
      <c r="R52" s="230" t="str">
        <f t="shared" si="19"/>
        <v/>
      </c>
      <c r="S52" s="176"/>
      <c r="T52" s="67"/>
      <c r="U52" s="65"/>
      <c r="V52" s="194"/>
      <c r="W52" s="194"/>
      <c r="X52" s="194"/>
      <c r="Y52" s="194"/>
      <c r="Z52" s="194"/>
      <c r="AA52" s="194"/>
      <c r="AB52" s="194"/>
      <c r="AC52" s="194"/>
      <c r="AD52" s="194"/>
      <c r="AE52" s="194"/>
      <c r="AF52" s="194"/>
      <c r="AG52" s="194"/>
      <c r="AH52" s="195"/>
      <c r="AI52" s="195"/>
      <c r="AJ52" s="195"/>
      <c r="AK52" s="195"/>
      <c r="AL52" s="195"/>
      <c r="AM52" s="195"/>
      <c r="AN52" s="195"/>
      <c r="AO52" s="195"/>
      <c r="AP52" s="195"/>
      <c r="AQ52" s="195"/>
      <c r="AR52" s="195"/>
    </row>
    <row r="53" spans="1:44" ht="24">
      <c r="A53" s="193"/>
      <c r="B53" s="140">
        <f t="shared" si="13"/>
        <v>12</v>
      </c>
      <c r="C53" s="196" t="s">
        <v>138</v>
      </c>
      <c r="D53" s="70" t="s">
        <v>221</v>
      </c>
      <c r="E53" s="230" t="str">
        <f t="shared" si="14"/>
        <v/>
      </c>
      <c r="F53" s="230" t="str">
        <f t="shared" si="15"/>
        <v/>
      </c>
      <c r="G53" s="176"/>
      <c r="H53" s="330"/>
      <c r="I53" s="330"/>
      <c r="J53" s="68"/>
      <c r="K53" s="230" t="str">
        <f t="shared" si="16"/>
        <v/>
      </c>
      <c r="L53" s="230" t="str">
        <f t="shared" si="17"/>
        <v/>
      </c>
      <c r="M53" s="176"/>
      <c r="N53" s="353"/>
      <c r="O53" s="354"/>
      <c r="P53" s="67"/>
      <c r="Q53" s="230" t="str">
        <f t="shared" si="18"/>
        <v/>
      </c>
      <c r="R53" s="230" t="str">
        <f t="shared" si="19"/>
        <v/>
      </c>
      <c r="S53" s="176"/>
      <c r="T53" s="67"/>
      <c r="U53" s="65"/>
      <c r="V53" s="194"/>
      <c r="W53" s="194"/>
      <c r="X53" s="194"/>
      <c r="Y53" s="194"/>
      <c r="Z53" s="194"/>
      <c r="AA53" s="194"/>
      <c r="AB53" s="194"/>
      <c r="AC53" s="194"/>
      <c r="AD53" s="194"/>
      <c r="AE53" s="194"/>
      <c r="AF53" s="194"/>
      <c r="AG53" s="194"/>
      <c r="AH53" s="195"/>
      <c r="AI53" s="195"/>
      <c r="AJ53" s="195"/>
      <c r="AK53" s="195"/>
      <c r="AL53" s="195"/>
      <c r="AM53" s="195"/>
      <c r="AN53" s="195"/>
      <c r="AO53" s="195"/>
      <c r="AP53" s="195"/>
      <c r="AQ53" s="195"/>
      <c r="AR53" s="195"/>
    </row>
    <row r="54" spans="1:44" ht="13.5" thickBot="1">
      <c r="A54" s="199"/>
      <c r="B54" s="349" t="s">
        <v>149</v>
      </c>
      <c r="C54" s="346"/>
      <c r="D54" s="346"/>
      <c r="E54" s="254"/>
      <c r="F54" s="255"/>
      <c r="G54" s="141"/>
      <c r="H54" s="141"/>
      <c r="I54" s="141"/>
      <c r="J54" s="142"/>
      <c r="K54" s="263"/>
      <c r="L54" s="263"/>
      <c r="M54" s="141"/>
      <c r="N54" s="141"/>
      <c r="O54" s="141"/>
      <c r="P54" s="142"/>
      <c r="Q54" s="263"/>
      <c r="R54" s="263"/>
      <c r="S54" s="141"/>
      <c r="T54" s="142"/>
      <c r="U54" s="143"/>
      <c r="V54" s="200"/>
      <c r="W54" s="199"/>
      <c r="X54" s="199"/>
      <c r="Y54" s="199"/>
      <c r="Z54" s="199"/>
      <c r="AA54" s="199"/>
      <c r="AB54" s="199"/>
      <c r="AC54" s="199"/>
      <c r="AD54" s="199"/>
      <c r="AE54" s="199"/>
      <c r="AF54" s="199"/>
      <c r="AG54" s="199"/>
      <c r="AH54" s="199"/>
      <c r="AI54" s="199"/>
      <c r="AJ54" s="199"/>
      <c r="AK54" s="199"/>
      <c r="AL54" s="199"/>
      <c r="AM54" s="199"/>
      <c r="AN54" s="199"/>
      <c r="AO54" s="199"/>
      <c r="AP54" s="199"/>
      <c r="AQ54" s="199"/>
      <c r="AR54" s="199"/>
    </row>
    <row r="55" spans="1:44" ht="56.25" customHeight="1" thickBot="1">
      <c r="A55" s="201"/>
      <c r="B55" s="82"/>
      <c r="C55" s="332" t="s">
        <v>52</v>
      </c>
      <c r="D55" s="332"/>
      <c r="E55" s="332"/>
      <c r="F55" s="332"/>
      <c r="G55" s="332"/>
      <c r="H55" s="332"/>
      <c r="I55" s="332"/>
      <c r="J55" s="332"/>
      <c r="K55" s="251"/>
      <c r="L55" s="251"/>
      <c r="M55" s="84"/>
      <c r="N55" s="350"/>
      <c r="O55" s="350"/>
      <c r="P55" s="83"/>
      <c r="Q55" s="251"/>
      <c r="R55" s="251"/>
      <c r="S55" s="84"/>
      <c r="T55" s="83"/>
      <c r="U55" s="85"/>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row>
    <row r="56" spans="1:44" ht="24">
      <c r="A56" s="199"/>
      <c r="B56" s="87">
        <v>1</v>
      </c>
      <c r="C56" s="196" t="s">
        <v>139</v>
      </c>
      <c r="D56" s="197" t="s">
        <v>71</v>
      </c>
      <c r="E56" s="230" t="str">
        <f>IF(((C56="Auditoría de Gestión de la Configuración")*AND(G56="No")),"No","")</f>
        <v/>
      </c>
      <c r="F56" s="230" t="str">
        <f>IF(((C56="Auditoría de Gestión de la Configuración")*AND(G56="Si")),"Si","")</f>
        <v>Si</v>
      </c>
      <c r="G56" s="174" t="s">
        <v>134</v>
      </c>
      <c r="H56" s="351"/>
      <c r="I56" s="352"/>
      <c r="J56" s="80"/>
      <c r="K56" s="230" t="str">
        <f>IF(((C56="Auditoría de gestión de la configuración")*AND(M56="No")),"No","")</f>
        <v/>
      </c>
      <c r="L56" s="230" t="str">
        <f>IF(((C56="Auditoría de gestión de la configuración")*AND(M56="Si")),"Si","")</f>
        <v>Si</v>
      </c>
      <c r="M56" s="174" t="s">
        <v>134</v>
      </c>
      <c r="N56" s="351"/>
      <c r="O56" s="352"/>
      <c r="P56" s="77"/>
      <c r="Q56" s="230" t="str">
        <f>IF(((C56="Auditoría de gestión de la configuración")*AND(S56="No")),"No","")</f>
        <v/>
      </c>
      <c r="R56" s="230" t="str">
        <f>IF(((C56="Auditoría de gestión de la configuración")*AND(S56="Si")),"Si","")</f>
        <v>Si</v>
      </c>
      <c r="S56" s="174" t="s">
        <v>134</v>
      </c>
      <c r="T56" s="66"/>
      <c r="U56" s="66"/>
      <c r="V56" s="200"/>
      <c r="W56" s="199"/>
      <c r="X56" s="199"/>
      <c r="Y56" s="199"/>
      <c r="Z56" s="199"/>
      <c r="AA56" s="199"/>
      <c r="AB56" s="199"/>
      <c r="AC56" s="199"/>
      <c r="AD56" s="199"/>
      <c r="AE56" s="199"/>
      <c r="AF56" s="199"/>
      <c r="AG56" s="199"/>
      <c r="AH56" s="199"/>
      <c r="AI56" s="199"/>
      <c r="AJ56" s="199"/>
      <c r="AK56" s="199"/>
      <c r="AL56" s="199"/>
      <c r="AM56" s="199"/>
      <c r="AN56" s="199"/>
      <c r="AO56" s="199"/>
      <c r="AP56" s="199"/>
      <c r="AQ56" s="199"/>
      <c r="AR56" s="199"/>
    </row>
    <row r="57" spans="1:44" ht="24">
      <c r="A57" s="199"/>
      <c r="B57" s="86">
        <f>B56+1</f>
        <v>2</v>
      </c>
      <c r="C57" s="196" t="s">
        <v>139</v>
      </c>
      <c r="D57" s="198" t="s">
        <v>76</v>
      </c>
      <c r="E57" s="230" t="str">
        <f>IF(((C57="Auditoría de Gestión de la Configuración")*AND(G57="No")),"No","")</f>
        <v/>
      </c>
      <c r="F57" s="230" t="str">
        <f>IF(((C57="Auditoría de Gestión de la Configuración")*AND(G57="Si")),"Si","")</f>
        <v>Si</v>
      </c>
      <c r="G57" s="175" t="s">
        <v>134</v>
      </c>
      <c r="H57" s="353"/>
      <c r="I57" s="354"/>
      <c r="J57" s="73"/>
      <c r="K57" s="230" t="str">
        <f>IF(((C57="Auditoría de gestión de la configuración")*AND(M57="No")),"No","")</f>
        <v>No</v>
      </c>
      <c r="L57" s="230" t="str">
        <f>IF(((C57="Auditoría de gestión de la configuración")*AND(M57="Si")),"Si","")</f>
        <v/>
      </c>
      <c r="M57" s="175" t="s">
        <v>135</v>
      </c>
      <c r="N57" s="353"/>
      <c r="O57" s="354"/>
      <c r="P57" s="61"/>
      <c r="Q57" s="230" t="str">
        <f>IF(((C57="Auditoría de gestión de la configuración")*AND(S57="No")),"No","")</f>
        <v/>
      </c>
      <c r="R57" s="230" t="str">
        <f>IF(((C57="Auditoría de gestión de la configuración")*AND(S57="Si")),"Si","")</f>
        <v>Si</v>
      </c>
      <c r="S57" s="175" t="s">
        <v>134</v>
      </c>
      <c r="T57" s="66"/>
      <c r="U57" s="66"/>
      <c r="V57" s="200"/>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99"/>
    </row>
    <row r="58" spans="1:44" ht="24">
      <c r="A58" s="199"/>
      <c r="B58" s="86">
        <f t="shared" ref="B58:B67" si="20">B57+1</f>
        <v>3</v>
      </c>
      <c r="C58" s="196" t="s">
        <v>138</v>
      </c>
      <c r="D58" s="198" t="s">
        <v>200</v>
      </c>
      <c r="E58" s="230" t="str">
        <f>IF(((C58="Auditoría de Calidad")*AND(G58="No")),"No","")</f>
        <v/>
      </c>
      <c r="F58" s="230" t="str">
        <f>IF(((C58="Auditoría de Calidad")*AND(G58="Si")),"Si","")</f>
        <v/>
      </c>
      <c r="G58" s="171"/>
      <c r="H58" s="347"/>
      <c r="I58" s="348"/>
      <c r="J58" s="74"/>
      <c r="K58" s="230" t="str">
        <f>IF(((C58="Auditoría de Calidad")*AND(M58="No")),"No","")</f>
        <v/>
      </c>
      <c r="L58" s="230" t="str">
        <f>IF(((C58="Auditoría de Calidad")*AND(M58="Si")),"Si","")</f>
        <v/>
      </c>
      <c r="M58" s="171"/>
      <c r="N58" s="347"/>
      <c r="O58" s="348"/>
      <c r="P58" s="64"/>
      <c r="Q58" s="230" t="str">
        <f>IF(((C58="Auditoría de Calidad")*AND(S58="No")),"No","")</f>
        <v/>
      </c>
      <c r="R58" s="230" t="str">
        <f>IF(((C58="Auditoría de Calidad")*AND(S58="Si")),"Si","")</f>
        <v/>
      </c>
      <c r="S58" s="171"/>
      <c r="T58" s="65"/>
      <c r="U58" s="62"/>
      <c r="V58" s="200"/>
      <c r="W58" s="199"/>
      <c r="X58" s="199"/>
      <c r="Y58" s="199"/>
      <c r="Z58" s="199"/>
      <c r="AA58" s="199"/>
      <c r="AB58" s="199"/>
      <c r="AC58" s="199"/>
      <c r="AD58" s="199"/>
      <c r="AE58" s="199"/>
      <c r="AF58" s="199"/>
      <c r="AG58" s="199"/>
      <c r="AH58" s="199"/>
      <c r="AI58" s="199"/>
      <c r="AJ58" s="199"/>
      <c r="AK58" s="199"/>
      <c r="AL58" s="199"/>
      <c r="AM58" s="199"/>
      <c r="AN58" s="199"/>
      <c r="AO58" s="199"/>
      <c r="AP58" s="199"/>
      <c r="AQ58" s="199"/>
      <c r="AR58" s="199"/>
    </row>
    <row r="59" spans="1:44" ht="24">
      <c r="A59" s="199"/>
      <c r="B59" s="86">
        <f t="shared" si="20"/>
        <v>4</v>
      </c>
      <c r="C59" s="196" t="s">
        <v>138</v>
      </c>
      <c r="D59" s="70" t="s">
        <v>207</v>
      </c>
      <c r="E59" s="230" t="str">
        <f t="shared" ref="E59:E67" si="21">IF(((C59="Auditoría de Calidad")*AND(G59="No")),"No","")</f>
        <v/>
      </c>
      <c r="F59" s="230" t="str">
        <f t="shared" ref="F59:F67" si="22">IF(((C59="Auditoría de Calidad")*AND(G59="Si")),"Si","")</f>
        <v/>
      </c>
      <c r="G59" s="171"/>
      <c r="H59" s="347"/>
      <c r="I59" s="348"/>
      <c r="J59" s="69"/>
      <c r="K59" s="230" t="str">
        <f t="shared" ref="K59:K67" si="23">IF(((C59="Auditoría de Calidad")*AND(M59="No")),"No","")</f>
        <v/>
      </c>
      <c r="L59" s="230" t="str">
        <f t="shared" ref="L59:L67" si="24">IF(((C59="Auditoría de Calidad")*AND(M59="Si")),"Si","")</f>
        <v/>
      </c>
      <c r="M59" s="171"/>
      <c r="N59" s="347"/>
      <c r="O59" s="348"/>
      <c r="P59" s="64"/>
      <c r="Q59" s="230" t="str">
        <f t="shared" ref="Q59:Q67" si="25">IF(((C59="Auditoría de Calidad")*AND(S59="No")),"No","")</f>
        <v/>
      </c>
      <c r="R59" s="230" t="str">
        <f t="shared" ref="R59:R67" si="26">IF(((C59="Auditoría de Calidad")*AND(S59="Si")),"Si","")</f>
        <v/>
      </c>
      <c r="S59" s="171"/>
      <c r="T59" s="65"/>
      <c r="U59" s="65"/>
      <c r="V59" s="200"/>
      <c r="W59" s="199"/>
      <c r="X59" s="199"/>
      <c r="Y59" s="199"/>
      <c r="Z59" s="199"/>
      <c r="AA59" s="199"/>
      <c r="AB59" s="199"/>
      <c r="AC59" s="199"/>
      <c r="AD59" s="199"/>
      <c r="AE59" s="199"/>
      <c r="AF59" s="199"/>
      <c r="AG59" s="199"/>
      <c r="AH59" s="199"/>
      <c r="AI59" s="199"/>
      <c r="AJ59" s="199"/>
      <c r="AK59" s="199"/>
      <c r="AL59" s="199"/>
      <c r="AM59" s="199"/>
      <c r="AN59" s="199"/>
      <c r="AO59" s="199"/>
      <c r="AP59" s="199"/>
      <c r="AQ59" s="199"/>
      <c r="AR59" s="199"/>
    </row>
    <row r="60" spans="1:44" ht="24">
      <c r="A60" s="199"/>
      <c r="B60" s="86">
        <f t="shared" si="20"/>
        <v>5</v>
      </c>
      <c r="C60" s="196" t="s">
        <v>138</v>
      </c>
      <c r="D60" s="70" t="s">
        <v>208</v>
      </c>
      <c r="E60" s="230" t="str">
        <f t="shared" si="21"/>
        <v/>
      </c>
      <c r="F60" s="230" t="str">
        <f t="shared" si="22"/>
        <v/>
      </c>
      <c r="G60" s="171"/>
      <c r="H60" s="347"/>
      <c r="I60" s="348"/>
      <c r="J60" s="69"/>
      <c r="K60" s="230" t="str">
        <f t="shared" si="23"/>
        <v/>
      </c>
      <c r="L60" s="230" t="str">
        <f t="shared" si="24"/>
        <v/>
      </c>
      <c r="M60" s="171"/>
      <c r="N60" s="347"/>
      <c r="O60" s="348"/>
      <c r="P60" s="64"/>
      <c r="Q60" s="230" t="str">
        <f t="shared" si="25"/>
        <v/>
      </c>
      <c r="R60" s="230" t="str">
        <f t="shared" si="26"/>
        <v/>
      </c>
      <c r="S60" s="171"/>
      <c r="T60" s="65"/>
      <c r="U60" s="65"/>
      <c r="V60" s="200"/>
      <c r="W60" s="199"/>
      <c r="X60" s="199"/>
      <c r="Y60" s="199"/>
      <c r="Z60" s="199"/>
      <c r="AA60" s="199"/>
      <c r="AB60" s="199"/>
      <c r="AC60" s="199"/>
      <c r="AD60" s="199"/>
      <c r="AE60" s="199"/>
      <c r="AF60" s="199"/>
      <c r="AG60" s="199"/>
      <c r="AH60" s="199"/>
      <c r="AI60" s="199"/>
      <c r="AJ60" s="199"/>
      <c r="AK60" s="199"/>
      <c r="AL60" s="199"/>
      <c r="AM60" s="199"/>
      <c r="AN60" s="199"/>
      <c r="AO60" s="199"/>
      <c r="AP60" s="199"/>
      <c r="AQ60" s="199"/>
      <c r="AR60" s="199"/>
    </row>
    <row r="61" spans="1:44" ht="24">
      <c r="A61" s="199"/>
      <c r="B61" s="86">
        <f t="shared" si="20"/>
        <v>6</v>
      </c>
      <c r="C61" s="196" t="s">
        <v>138</v>
      </c>
      <c r="D61" s="70" t="s">
        <v>209</v>
      </c>
      <c r="E61" s="230" t="str">
        <f t="shared" si="21"/>
        <v/>
      </c>
      <c r="F61" s="230" t="str">
        <f t="shared" si="22"/>
        <v/>
      </c>
      <c r="G61" s="171"/>
      <c r="H61" s="347"/>
      <c r="I61" s="348"/>
      <c r="J61" s="69"/>
      <c r="K61" s="230" t="str">
        <f t="shared" si="23"/>
        <v/>
      </c>
      <c r="L61" s="230" t="str">
        <f t="shared" si="24"/>
        <v/>
      </c>
      <c r="M61" s="171"/>
      <c r="N61" s="347"/>
      <c r="O61" s="348"/>
      <c r="P61" s="64"/>
      <c r="Q61" s="230" t="str">
        <f t="shared" si="25"/>
        <v/>
      </c>
      <c r="R61" s="230" t="str">
        <f t="shared" si="26"/>
        <v/>
      </c>
      <c r="S61" s="171"/>
      <c r="T61" s="65"/>
      <c r="U61" s="65"/>
      <c r="V61" s="200"/>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row>
    <row r="62" spans="1:44" ht="48">
      <c r="A62" s="199"/>
      <c r="B62" s="86">
        <f t="shared" si="20"/>
        <v>7</v>
      </c>
      <c r="C62" s="196" t="s">
        <v>138</v>
      </c>
      <c r="D62" s="70" t="s">
        <v>222</v>
      </c>
      <c r="E62" s="230" t="str">
        <f t="shared" si="21"/>
        <v/>
      </c>
      <c r="F62" s="230" t="str">
        <f t="shared" si="22"/>
        <v/>
      </c>
      <c r="G62" s="171"/>
      <c r="H62" s="63"/>
      <c r="I62" s="64"/>
      <c r="J62" s="69"/>
      <c r="K62" s="230" t="str">
        <f t="shared" si="23"/>
        <v/>
      </c>
      <c r="L62" s="230" t="str">
        <f t="shared" si="24"/>
        <v/>
      </c>
      <c r="M62" s="171"/>
      <c r="N62" s="63"/>
      <c r="O62" s="64"/>
      <c r="P62" s="64"/>
      <c r="Q62" s="230" t="str">
        <f t="shared" si="25"/>
        <v/>
      </c>
      <c r="R62" s="230" t="str">
        <f t="shared" si="26"/>
        <v/>
      </c>
      <c r="S62" s="171"/>
      <c r="T62" s="65"/>
      <c r="U62" s="65"/>
      <c r="V62" s="200"/>
      <c r="W62" s="199"/>
      <c r="X62" s="199"/>
      <c r="Y62" s="199"/>
      <c r="Z62" s="199"/>
      <c r="AA62" s="199"/>
      <c r="AB62" s="199"/>
      <c r="AC62" s="199"/>
      <c r="AD62" s="199"/>
      <c r="AE62" s="199"/>
      <c r="AF62" s="199"/>
      <c r="AG62" s="199"/>
      <c r="AH62" s="199"/>
      <c r="AI62" s="199"/>
      <c r="AJ62" s="199"/>
      <c r="AK62" s="199"/>
      <c r="AL62" s="199"/>
      <c r="AM62" s="199"/>
      <c r="AN62" s="199"/>
      <c r="AO62" s="199"/>
      <c r="AP62" s="199"/>
      <c r="AQ62" s="199"/>
      <c r="AR62" s="199"/>
    </row>
    <row r="63" spans="1:44" ht="36">
      <c r="A63" s="199"/>
      <c r="B63" s="86">
        <f t="shared" si="20"/>
        <v>8</v>
      </c>
      <c r="C63" s="196" t="s">
        <v>138</v>
      </c>
      <c r="D63" s="70" t="s">
        <v>223</v>
      </c>
      <c r="E63" s="230" t="str">
        <f t="shared" si="21"/>
        <v/>
      </c>
      <c r="F63" s="230" t="str">
        <f t="shared" si="22"/>
        <v/>
      </c>
      <c r="G63" s="171"/>
      <c r="H63" s="63"/>
      <c r="I63" s="64"/>
      <c r="J63" s="69"/>
      <c r="K63" s="230" t="str">
        <f t="shared" si="23"/>
        <v/>
      </c>
      <c r="L63" s="230" t="str">
        <f t="shared" si="24"/>
        <v/>
      </c>
      <c r="M63" s="171"/>
      <c r="N63" s="63"/>
      <c r="O63" s="64"/>
      <c r="P63" s="64"/>
      <c r="Q63" s="230" t="str">
        <f t="shared" si="25"/>
        <v/>
      </c>
      <c r="R63" s="230" t="str">
        <f t="shared" si="26"/>
        <v/>
      </c>
      <c r="S63" s="171"/>
      <c r="T63" s="65"/>
      <c r="U63" s="65"/>
      <c r="V63" s="200"/>
      <c r="W63" s="199"/>
      <c r="X63" s="199"/>
      <c r="Y63" s="199"/>
      <c r="Z63" s="199"/>
      <c r="AA63" s="199"/>
      <c r="AB63" s="199"/>
      <c r="AC63" s="199"/>
      <c r="AD63" s="199"/>
      <c r="AE63" s="199"/>
      <c r="AF63" s="199"/>
      <c r="AG63" s="199"/>
      <c r="AH63" s="199"/>
      <c r="AI63" s="199"/>
      <c r="AJ63" s="199"/>
      <c r="AK63" s="199"/>
      <c r="AL63" s="199"/>
      <c r="AM63" s="199"/>
      <c r="AN63" s="199"/>
      <c r="AO63" s="199"/>
      <c r="AP63" s="199"/>
      <c r="AQ63" s="199"/>
      <c r="AR63" s="199"/>
    </row>
    <row r="64" spans="1:44" ht="24">
      <c r="A64" s="199"/>
      <c r="B64" s="86">
        <f t="shared" si="20"/>
        <v>9</v>
      </c>
      <c r="C64" s="196" t="s">
        <v>138</v>
      </c>
      <c r="D64" s="70" t="s">
        <v>224</v>
      </c>
      <c r="E64" s="230" t="str">
        <f t="shared" si="21"/>
        <v/>
      </c>
      <c r="F64" s="230" t="str">
        <f t="shared" si="22"/>
        <v/>
      </c>
      <c r="G64" s="171"/>
      <c r="H64" s="63"/>
      <c r="I64" s="64"/>
      <c r="J64" s="69"/>
      <c r="K64" s="230" t="str">
        <f t="shared" si="23"/>
        <v/>
      </c>
      <c r="L64" s="230" t="str">
        <f t="shared" si="24"/>
        <v/>
      </c>
      <c r="M64" s="171"/>
      <c r="N64" s="63"/>
      <c r="O64" s="64"/>
      <c r="P64" s="64"/>
      <c r="Q64" s="230" t="str">
        <f t="shared" si="25"/>
        <v/>
      </c>
      <c r="R64" s="230" t="str">
        <f t="shared" si="26"/>
        <v/>
      </c>
      <c r="S64" s="171"/>
      <c r="T64" s="65"/>
      <c r="U64" s="65"/>
      <c r="V64" s="200"/>
      <c r="W64" s="199"/>
      <c r="X64" s="199"/>
      <c r="Y64" s="199"/>
      <c r="Z64" s="199"/>
      <c r="AA64" s="199"/>
      <c r="AB64" s="199"/>
      <c r="AC64" s="199"/>
      <c r="AD64" s="199"/>
      <c r="AE64" s="199"/>
      <c r="AF64" s="199"/>
      <c r="AG64" s="199"/>
      <c r="AH64" s="199"/>
      <c r="AI64" s="199"/>
      <c r="AJ64" s="199"/>
      <c r="AK64" s="199"/>
      <c r="AL64" s="199"/>
      <c r="AM64" s="199"/>
      <c r="AN64" s="199"/>
      <c r="AO64" s="199"/>
      <c r="AP64" s="199"/>
      <c r="AQ64" s="199"/>
      <c r="AR64" s="199"/>
    </row>
    <row r="65" spans="1:44" ht="48">
      <c r="B65" s="86">
        <f t="shared" si="20"/>
        <v>10</v>
      </c>
      <c r="C65" s="196" t="s">
        <v>138</v>
      </c>
      <c r="D65" s="70" t="s">
        <v>225</v>
      </c>
      <c r="E65" s="230" t="str">
        <f t="shared" si="21"/>
        <v/>
      </c>
      <c r="F65" s="230" t="str">
        <f t="shared" si="22"/>
        <v/>
      </c>
      <c r="G65" s="171"/>
      <c r="H65" s="347"/>
      <c r="I65" s="348"/>
      <c r="J65" s="69"/>
      <c r="K65" s="230" t="str">
        <f t="shared" si="23"/>
        <v/>
      </c>
      <c r="L65" s="230" t="str">
        <f t="shared" si="24"/>
        <v/>
      </c>
      <c r="M65" s="171"/>
      <c r="N65" s="347"/>
      <c r="O65" s="348"/>
      <c r="P65" s="64"/>
      <c r="Q65" s="230" t="str">
        <f t="shared" si="25"/>
        <v/>
      </c>
      <c r="R65" s="230" t="str">
        <f t="shared" si="26"/>
        <v/>
      </c>
      <c r="S65" s="171"/>
      <c r="T65" s="65"/>
      <c r="U65" s="65"/>
      <c r="X65" s="191"/>
      <c r="Y65" s="192"/>
      <c r="Z65" s="192"/>
      <c r="AA65" s="192"/>
    </row>
    <row r="66" spans="1:44" ht="48">
      <c r="A66" s="202"/>
      <c r="B66" s="86">
        <f t="shared" si="20"/>
        <v>11</v>
      </c>
      <c r="C66" s="196" t="s">
        <v>138</v>
      </c>
      <c r="D66" s="70" t="s">
        <v>226</v>
      </c>
      <c r="E66" s="230" t="str">
        <f t="shared" si="21"/>
        <v/>
      </c>
      <c r="F66" s="230" t="str">
        <f t="shared" si="22"/>
        <v/>
      </c>
      <c r="G66" s="171"/>
      <c r="H66" s="347"/>
      <c r="I66" s="348"/>
      <c r="J66" s="69"/>
      <c r="K66" s="230" t="str">
        <f t="shared" si="23"/>
        <v/>
      </c>
      <c r="L66" s="230" t="str">
        <f t="shared" si="24"/>
        <v/>
      </c>
      <c r="M66" s="171"/>
      <c r="N66" s="347"/>
      <c r="O66" s="348"/>
      <c r="P66" s="64"/>
      <c r="Q66" s="230" t="str">
        <f t="shared" si="25"/>
        <v/>
      </c>
      <c r="R66" s="230" t="str">
        <f t="shared" si="26"/>
        <v/>
      </c>
      <c r="S66" s="171"/>
      <c r="T66" s="65"/>
      <c r="U66" s="65"/>
      <c r="W66" s="14"/>
      <c r="X66" s="14"/>
      <c r="Y66" s="203"/>
      <c r="Z66" s="203"/>
      <c r="AA66" s="203"/>
      <c r="AB66" s="203"/>
      <c r="AC66" s="203"/>
      <c r="AD66" s="203"/>
      <c r="AE66" s="203"/>
      <c r="AF66" s="203"/>
      <c r="AG66" s="203"/>
      <c r="AH66" s="203"/>
      <c r="AI66" s="203"/>
      <c r="AJ66" s="203"/>
      <c r="AK66" s="203"/>
      <c r="AL66" s="203"/>
      <c r="AM66" s="203"/>
      <c r="AN66" s="203"/>
      <c r="AO66" s="203"/>
      <c r="AP66" s="203"/>
      <c r="AQ66" s="203"/>
      <c r="AR66" s="203"/>
    </row>
    <row r="67" spans="1:44" ht="24">
      <c r="A67" s="202"/>
      <c r="B67" s="86">
        <f t="shared" si="20"/>
        <v>12</v>
      </c>
      <c r="C67" s="196" t="s">
        <v>138</v>
      </c>
      <c r="D67" s="70" t="s">
        <v>227</v>
      </c>
      <c r="E67" s="230" t="str">
        <f t="shared" si="21"/>
        <v/>
      </c>
      <c r="F67" s="230" t="str">
        <f t="shared" si="22"/>
        <v/>
      </c>
      <c r="G67" s="171"/>
      <c r="H67" s="347"/>
      <c r="I67" s="348"/>
      <c r="J67" s="69"/>
      <c r="K67" s="230" t="str">
        <f t="shared" si="23"/>
        <v/>
      </c>
      <c r="L67" s="230" t="str">
        <f t="shared" si="24"/>
        <v/>
      </c>
      <c r="M67" s="171"/>
      <c r="N67" s="347"/>
      <c r="O67" s="348"/>
      <c r="P67" s="64"/>
      <c r="Q67" s="230" t="str">
        <f t="shared" si="25"/>
        <v/>
      </c>
      <c r="R67" s="230" t="str">
        <f t="shared" si="26"/>
        <v/>
      </c>
      <c r="S67" s="171"/>
      <c r="T67" s="65"/>
      <c r="U67" s="65"/>
      <c r="W67" s="14"/>
      <c r="X67" s="14"/>
      <c r="Y67" s="203"/>
      <c r="Z67" s="203"/>
      <c r="AA67" s="203"/>
      <c r="AB67" s="203"/>
      <c r="AC67" s="203"/>
      <c r="AD67" s="203"/>
      <c r="AE67" s="203"/>
      <c r="AF67" s="203"/>
      <c r="AG67" s="203"/>
      <c r="AH67" s="203"/>
      <c r="AI67" s="203"/>
      <c r="AJ67" s="203"/>
      <c r="AK67" s="203"/>
      <c r="AL67" s="203"/>
      <c r="AM67" s="203"/>
      <c r="AN67" s="203"/>
      <c r="AO67" s="203"/>
      <c r="AP67" s="203"/>
      <c r="AQ67" s="203"/>
      <c r="AR67" s="203"/>
    </row>
  </sheetData>
  <mergeCells count="120">
    <mergeCell ref="B2:U2"/>
    <mergeCell ref="P4:S4"/>
    <mergeCell ref="C5:C6"/>
    <mergeCell ref="D5:D6"/>
    <mergeCell ref="P6:S6"/>
    <mergeCell ref="P12:P13"/>
    <mergeCell ref="S12:S13"/>
    <mergeCell ref="T12:T13"/>
    <mergeCell ref="C10:E10"/>
    <mergeCell ref="C11:E11"/>
    <mergeCell ref="P8:S8"/>
    <mergeCell ref="B12:B13"/>
    <mergeCell ref="C12:C13"/>
    <mergeCell ref="D12:D13"/>
    <mergeCell ref="G12:G13"/>
    <mergeCell ref="H12:I13"/>
    <mergeCell ref="G11:I11"/>
    <mergeCell ref="M11:O11"/>
    <mergeCell ref="S11:U11"/>
    <mergeCell ref="U12:U13"/>
    <mergeCell ref="J12:J13"/>
    <mergeCell ref="M12:M13"/>
    <mergeCell ref="N12:O13"/>
    <mergeCell ref="H19:I19"/>
    <mergeCell ref="N19:O19"/>
    <mergeCell ref="H20:I20"/>
    <mergeCell ref="N20:O20"/>
    <mergeCell ref="B14:D14"/>
    <mergeCell ref="C15:J15"/>
    <mergeCell ref="H16:I16"/>
    <mergeCell ref="H17:I17"/>
    <mergeCell ref="H18:I18"/>
    <mergeCell ref="N18:O18"/>
    <mergeCell ref="H24:I24"/>
    <mergeCell ref="N24:O24"/>
    <mergeCell ref="H25:I25"/>
    <mergeCell ref="N25:O25"/>
    <mergeCell ref="H26:I26"/>
    <mergeCell ref="N26:O26"/>
    <mergeCell ref="H21:I21"/>
    <mergeCell ref="N21:O21"/>
    <mergeCell ref="H22:I22"/>
    <mergeCell ref="N22:O22"/>
    <mergeCell ref="H23:I23"/>
    <mergeCell ref="N23:O23"/>
    <mergeCell ref="C30:J30"/>
    <mergeCell ref="N30:O30"/>
    <mergeCell ref="H31:I31"/>
    <mergeCell ref="N31:O31"/>
    <mergeCell ref="H32:I32"/>
    <mergeCell ref="N32:O32"/>
    <mergeCell ref="H27:I27"/>
    <mergeCell ref="N27:O27"/>
    <mergeCell ref="H28:I28"/>
    <mergeCell ref="N28:O28"/>
    <mergeCell ref="H29:I29"/>
    <mergeCell ref="N29:O29"/>
    <mergeCell ref="H36:I36"/>
    <mergeCell ref="N36:O36"/>
    <mergeCell ref="H37:I37"/>
    <mergeCell ref="N37:O37"/>
    <mergeCell ref="H38:I38"/>
    <mergeCell ref="N38:O38"/>
    <mergeCell ref="H33:I33"/>
    <mergeCell ref="N33:O33"/>
    <mergeCell ref="H34:I34"/>
    <mergeCell ref="N34:O34"/>
    <mergeCell ref="H35:I35"/>
    <mergeCell ref="N35:O35"/>
    <mergeCell ref="H42:I42"/>
    <mergeCell ref="N42:O42"/>
    <mergeCell ref="H43:I43"/>
    <mergeCell ref="N43:O43"/>
    <mergeCell ref="H44:I44"/>
    <mergeCell ref="N44:O44"/>
    <mergeCell ref="H39:I39"/>
    <mergeCell ref="N39:O39"/>
    <mergeCell ref="H40:I40"/>
    <mergeCell ref="N40:O40"/>
    <mergeCell ref="C41:J41"/>
    <mergeCell ref="N41:O41"/>
    <mergeCell ref="H48:I48"/>
    <mergeCell ref="N48:O48"/>
    <mergeCell ref="H49:I49"/>
    <mergeCell ref="N49:O49"/>
    <mergeCell ref="H50:I50"/>
    <mergeCell ref="N50:O50"/>
    <mergeCell ref="H45:I45"/>
    <mergeCell ref="N45:O45"/>
    <mergeCell ref="H46:I46"/>
    <mergeCell ref="N46:O46"/>
    <mergeCell ref="H47:I47"/>
    <mergeCell ref="N47:O47"/>
    <mergeCell ref="B54:D54"/>
    <mergeCell ref="C55:J55"/>
    <mergeCell ref="N55:O55"/>
    <mergeCell ref="H56:I56"/>
    <mergeCell ref="N56:O56"/>
    <mergeCell ref="H57:I57"/>
    <mergeCell ref="N57:O57"/>
    <mergeCell ref="H51:I51"/>
    <mergeCell ref="N51:O51"/>
    <mergeCell ref="H52:I52"/>
    <mergeCell ref="N52:O52"/>
    <mergeCell ref="H53:I53"/>
    <mergeCell ref="N53:O53"/>
    <mergeCell ref="H67:I67"/>
    <mergeCell ref="N67:O67"/>
    <mergeCell ref="H61:I61"/>
    <mergeCell ref="N61:O61"/>
    <mergeCell ref="H65:I65"/>
    <mergeCell ref="N65:O65"/>
    <mergeCell ref="H66:I66"/>
    <mergeCell ref="N66:O66"/>
    <mergeCell ref="H58:I58"/>
    <mergeCell ref="N58:O58"/>
    <mergeCell ref="H59:I59"/>
    <mergeCell ref="N59:O59"/>
    <mergeCell ref="H60:I60"/>
    <mergeCell ref="N60:O60"/>
  </mergeCells>
  <phoneticPr fontId="33" type="noConversion"/>
  <conditionalFormatting sqref="G10 M10 S10">
    <cfRule type="cellIs" dxfId="29" priority="1" stopIfTrue="1" operator="between">
      <formula>1</formula>
      <formula>0.99</formula>
    </cfRule>
    <cfRule type="cellIs" dxfId="28" priority="2" stopIfTrue="1" operator="between">
      <formula>0.98</formula>
      <formula>0.9</formula>
    </cfRule>
    <cfRule type="cellIs" dxfId="27" priority="3" stopIfTrue="1" operator="between">
      <formula>0.89</formula>
      <formula>0</formula>
    </cfRule>
  </conditionalFormatting>
  <dataValidations count="2">
    <dataValidation type="list" allowBlank="1" showInputMessage="1" showErrorMessage="1" sqref="C31:C40 C42:C53 C16:C29 C56:C67" xr:uid="{00000000-0002-0000-0600-000000000000}">
      <formula1>Tipos</formula1>
    </dataValidation>
    <dataValidation type="list" allowBlank="1" showInputMessage="1" showErrorMessage="1" sqref="U58 S56:S67 G56:G67 M56:M67 M42:M53 G42:G53 S42:S53 M16:M29 G16:G29 S16:S29 M31:M40 S31:S40 G31:G40" xr:uid="{00000000-0002-0000-0600-000001000000}">
      <formula1>"Si,No,No Aplica"</formula1>
    </dataValidation>
  </dataValidation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3"/>
  </sheetPr>
  <dimension ref="A1:AN62"/>
  <sheetViews>
    <sheetView zoomScale="85" workbookViewId="0">
      <pane ySplit="13" topLeftCell="A14" activePane="bottomLeft" state="frozen"/>
      <selection pane="bottomLeft" activeCell="G21" sqref="G21"/>
    </sheetView>
  </sheetViews>
  <sheetFormatPr baseColWidth="10" defaultRowHeight="12.75"/>
  <cols>
    <col min="1" max="1" width="2.28515625" style="187" customWidth="1"/>
    <col min="2" max="2" width="3.7109375" style="188" customWidth="1"/>
    <col min="3" max="3" width="20.140625" style="188" customWidth="1"/>
    <col min="4" max="4" width="40.5703125" style="188" customWidth="1"/>
    <col min="5" max="5" width="6.85546875" style="188" hidden="1" customWidth="1"/>
    <col min="6" max="6" width="6.42578125" style="188" hidden="1" customWidth="1"/>
    <col min="7" max="7" width="11.42578125" style="187"/>
    <col min="8" max="8" width="8.7109375" style="187" customWidth="1"/>
    <col min="9" max="10" width="15.7109375" style="187" customWidth="1"/>
    <col min="11" max="11" width="5" style="201" hidden="1" customWidth="1"/>
    <col min="12" max="12" width="5.140625" style="201" hidden="1" customWidth="1"/>
    <col min="13" max="13" width="8.7109375" style="205" customWidth="1"/>
    <col min="14" max="14" width="13.5703125" style="187" customWidth="1"/>
    <col min="15" max="15" width="14.5703125" style="187" customWidth="1"/>
    <col min="16" max="16" width="5.28515625" style="201" hidden="1" customWidth="1"/>
    <col min="17" max="17" width="5.42578125" style="201" hidden="1" customWidth="1"/>
    <col min="18" max="18" width="12.7109375" style="205" customWidth="1"/>
    <col min="19" max="19" width="20.140625" style="187" bestFit="1" customWidth="1"/>
    <col min="20" max="20" width="13.5703125" style="187" customWidth="1"/>
    <col min="21" max="21" width="13.42578125" style="187" customWidth="1"/>
    <col min="22" max="22" width="6.7109375" style="187" customWidth="1"/>
    <col min="23" max="23" width="7.7109375" style="187" customWidth="1"/>
    <col min="24" max="24" width="5.7109375" style="187" customWidth="1"/>
    <col min="25" max="25" width="9.5703125" style="187" customWidth="1"/>
    <col min="26" max="26" width="12.7109375" style="191" customWidth="1"/>
    <col min="27" max="37" width="11.42578125" style="192"/>
    <col min="38" max="16384" width="11.42578125" style="183"/>
  </cols>
  <sheetData>
    <row r="1" spans="1:37">
      <c r="M1" s="187"/>
    </row>
    <row r="2" spans="1:37" ht="15.75">
      <c r="A2" s="181"/>
      <c r="B2" s="316" t="s">
        <v>54</v>
      </c>
      <c r="C2" s="316"/>
      <c r="D2" s="316"/>
      <c r="E2" s="316"/>
      <c r="F2" s="316"/>
      <c r="G2" s="316"/>
      <c r="H2" s="316"/>
      <c r="I2" s="316"/>
      <c r="J2" s="316"/>
      <c r="K2" s="316"/>
      <c r="L2" s="316"/>
      <c r="M2" s="316"/>
      <c r="N2" s="316"/>
      <c r="O2" s="316"/>
      <c r="P2" s="316"/>
      <c r="Q2" s="316"/>
      <c r="R2" s="316"/>
      <c r="S2" s="316"/>
      <c r="T2" s="316"/>
      <c r="U2" s="182"/>
      <c r="V2" s="181"/>
      <c r="W2" s="181"/>
      <c r="X2" s="181"/>
      <c r="Y2" s="181"/>
      <c r="Z2" s="181"/>
      <c r="AA2" s="181"/>
      <c r="AB2" s="181"/>
      <c r="AC2" s="181"/>
      <c r="AD2" s="181"/>
      <c r="AE2" s="181"/>
      <c r="AF2" s="181"/>
      <c r="AG2" s="181"/>
      <c r="AH2" s="181"/>
      <c r="AI2" s="181"/>
      <c r="AJ2" s="181"/>
      <c r="AK2" s="181"/>
    </row>
    <row r="3" spans="1:37">
      <c r="A3" s="184"/>
      <c r="B3" s="184"/>
      <c r="C3" s="184"/>
      <c r="D3" s="184"/>
      <c r="E3" s="258"/>
      <c r="F3" s="258"/>
      <c r="G3" s="184"/>
      <c r="H3" s="184"/>
      <c r="I3" s="184"/>
      <c r="J3" s="184"/>
      <c r="K3" s="258"/>
      <c r="L3" s="258"/>
      <c r="M3" s="184"/>
      <c r="N3" s="184"/>
      <c r="O3" s="184"/>
      <c r="P3" s="258"/>
      <c r="Q3" s="258"/>
      <c r="R3" s="206"/>
      <c r="S3" s="184"/>
      <c r="T3" s="182"/>
      <c r="U3" s="182"/>
      <c r="V3" s="184"/>
      <c r="W3" s="184"/>
      <c r="X3" s="184"/>
      <c r="Y3" s="184"/>
      <c r="Z3" s="184"/>
      <c r="AA3" s="184"/>
      <c r="AB3" s="184"/>
      <c r="AC3" s="184"/>
      <c r="AD3" s="184"/>
      <c r="AE3" s="184"/>
      <c r="AF3" s="184"/>
      <c r="AG3" s="184"/>
      <c r="AH3" s="184"/>
      <c r="AI3" s="184"/>
      <c r="AJ3" s="184"/>
      <c r="AK3" s="184"/>
    </row>
    <row r="4" spans="1:37">
      <c r="A4" s="181"/>
      <c r="B4" s="181"/>
      <c r="C4" s="49" t="s">
        <v>216</v>
      </c>
      <c r="D4" s="185" t="str">
        <f>Inicio!D4</f>
        <v>EVOLUTIVO FRONT END</v>
      </c>
      <c r="E4" s="258"/>
      <c r="F4" s="258"/>
      <c r="G4" s="184"/>
      <c r="H4" s="184"/>
      <c r="I4" s="184"/>
      <c r="J4" s="49" t="s">
        <v>58</v>
      </c>
      <c r="K4" s="261"/>
      <c r="L4" s="261"/>
      <c r="M4" s="184"/>
      <c r="N4" s="49" t="s">
        <v>78</v>
      </c>
      <c r="O4" s="337" t="s">
        <v>61</v>
      </c>
      <c r="P4" s="337"/>
      <c r="Q4" s="337"/>
      <c r="R4" s="337"/>
      <c r="S4" s="49" t="s">
        <v>56</v>
      </c>
      <c r="T4" s="58" t="s">
        <v>57</v>
      </c>
      <c r="U4" s="182"/>
      <c r="V4" s="181"/>
      <c r="W4" s="181"/>
      <c r="X4" s="181"/>
      <c r="Y4" s="181"/>
      <c r="Z4" s="181"/>
      <c r="AA4" s="181"/>
      <c r="AB4" s="181"/>
      <c r="AC4" s="181"/>
      <c r="AD4" s="181"/>
      <c r="AE4" s="181"/>
      <c r="AF4" s="181"/>
      <c r="AG4" s="181"/>
      <c r="AH4" s="181"/>
      <c r="AI4" s="181"/>
      <c r="AJ4" s="181"/>
      <c r="AK4" s="181"/>
    </row>
    <row r="5" spans="1:37">
      <c r="A5" s="181"/>
      <c r="B5" s="181"/>
      <c r="C5" s="338" t="s">
        <v>144</v>
      </c>
      <c r="D5" s="359">
        <f>Inicio!D5</f>
        <v>0</v>
      </c>
      <c r="E5" s="260"/>
      <c r="F5" s="260"/>
      <c r="G5" s="186"/>
      <c r="H5" s="186"/>
      <c r="I5" s="184"/>
      <c r="J5" s="184"/>
      <c r="K5" s="262"/>
      <c r="L5" s="262"/>
      <c r="M5" s="184"/>
      <c r="N5" s="184"/>
      <c r="O5" s="184"/>
      <c r="P5" s="258"/>
      <c r="Q5" s="258"/>
      <c r="R5" s="206"/>
      <c r="S5" s="184"/>
      <c r="T5" s="182"/>
      <c r="U5" s="182"/>
      <c r="V5" s="181"/>
      <c r="W5" s="181"/>
      <c r="X5" s="181"/>
      <c r="Y5" s="181"/>
      <c r="Z5" s="181"/>
      <c r="AA5" s="181"/>
      <c r="AB5" s="181"/>
      <c r="AC5" s="181"/>
      <c r="AD5" s="181"/>
      <c r="AE5" s="181"/>
      <c r="AF5" s="181"/>
      <c r="AG5" s="181"/>
      <c r="AH5" s="181"/>
      <c r="AI5" s="181"/>
      <c r="AJ5" s="181"/>
      <c r="AK5" s="181"/>
    </row>
    <row r="6" spans="1:37">
      <c r="A6" s="181"/>
      <c r="B6" s="181"/>
      <c r="C6" s="339"/>
      <c r="D6" s="360"/>
      <c r="E6" s="260"/>
      <c r="F6" s="260"/>
      <c r="G6" s="186"/>
      <c r="H6" s="186"/>
      <c r="I6" s="184"/>
      <c r="J6" s="49" t="s">
        <v>59</v>
      </c>
      <c r="K6" s="261"/>
      <c r="L6" s="261"/>
      <c r="M6" s="184"/>
      <c r="N6" s="49" t="s">
        <v>78</v>
      </c>
      <c r="O6" s="337" t="s">
        <v>61</v>
      </c>
      <c r="P6" s="337"/>
      <c r="Q6" s="337"/>
      <c r="R6" s="337"/>
      <c r="S6" s="49" t="s">
        <v>56</v>
      </c>
      <c r="T6" s="58" t="s">
        <v>57</v>
      </c>
      <c r="U6" s="182"/>
      <c r="V6" s="181"/>
      <c r="W6" s="181"/>
      <c r="X6" s="181"/>
      <c r="Y6" s="181"/>
      <c r="Z6" s="181"/>
      <c r="AA6" s="181"/>
      <c r="AB6" s="181"/>
      <c r="AC6" s="181"/>
      <c r="AD6" s="181"/>
      <c r="AE6" s="181"/>
      <c r="AF6" s="181"/>
      <c r="AG6" s="181"/>
      <c r="AH6" s="181"/>
      <c r="AI6" s="181"/>
      <c r="AJ6" s="181"/>
      <c r="AK6" s="181"/>
    </row>
    <row r="7" spans="1:37">
      <c r="A7" s="181"/>
      <c r="B7" s="181"/>
      <c r="C7" s="49" t="s">
        <v>2</v>
      </c>
      <c r="D7" s="185">
        <f>Inicio!D7</f>
        <v>0</v>
      </c>
      <c r="E7" s="260"/>
      <c r="F7" s="260"/>
      <c r="G7" s="186"/>
      <c r="H7" s="186"/>
      <c r="I7" s="184"/>
      <c r="J7" s="184"/>
      <c r="K7" s="262"/>
      <c r="L7" s="262"/>
      <c r="M7" s="184"/>
      <c r="N7" s="184"/>
      <c r="O7" s="184"/>
      <c r="P7" s="258"/>
      <c r="Q7" s="258"/>
      <c r="R7" s="206"/>
      <c r="S7" s="184"/>
      <c r="T7" s="182"/>
      <c r="U7" s="182"/>
      <c r="V7" s="181"/>
      <c r="W7" s="181"/>
      <c r="X7" s="181"/>
      <c r="Y7" s="181"/>
      <c r="Z7" s="181"/>
      <c r="AA7" s="181"/>
      <c r="AB7" s="181"/>
      <c r="AC7" s="181"/>
      <c r="AD7" s="181"/>
      <c r="AE7" s="181"/>
      <c r="AF7" s="181"/>
      <c r="AG7" s="181"/>
      <c r="AH7" s="181"/>
      <c r="AI7" s="181"/>
      <c r="AJ7" s="181"/>
      <c r="AK7" s="181"/>
    </row>
    <row r="8" spans="1:37">
      <c r="A8" s="181"/>
      <c r="B8" s="181"/>
      <c r="C8" s="49" t="s">
        <v>145</v>
      </c>
      <c r="D8" s="185">
        <f>Inicio!D8</f>
        <v>0</v>
      </c>
      <c r="E8" s="260"/>
      <c r="F8" s="260"/>
      <c r="G8" s="186"/>
      <c r="H8" s="186"/>
      <c r="I8" s="184"/>
      <c r="J8" s="49" t="s">
        <v>60</v>
      </c>
      <c r="K8" s="261"/>
      <c r="L8" s="261"/>
      <c r="M8" s="184"/>
      <c r="N8" s="49" t="s">
        <v>78</v>
      </c>
      <c r="O8" s="337" t="s">
        <v>61</v>
      </c>
      <c r="P8" s="337"/>
      <c r="Q8" s="337"/>
      <c r="R8" s="337"/>
      <c r="S8" s="49" t="s">
        <v>56</v>
      </c>
      <c r="T8" s="58" t="s">
        <v>57</v>
      </c>
      <c r="U8" s="182"/>
      <c r="V8" s="181"/>
      <c r="W8" s="181"/>
      <c r="X8" s="181"/>
      <c r="Y8" s="181"/>
      <c r="Z8" s="181"/>
      <c r="AA8" s="181"/>
      <c r="AB8" s="181"/>
      <c r="AC8" s="181"/>
      <c r="AD8" s="181"/>
      <c r="AE8" s="181"/>
      <c r="AF8" s="181"/>
      <c r="AG8" s="181"/>
      <c r="AH8" s="181"/>
      <c r="AI8" s="181"/>
      <c r="AJ8" s="181"/>
      <c r="AK8" s="181"/>
    </row>
    <row r="9" spans="1:37">
      <c r="M9" s="187"/>
    </row>
    <row r="10" spans="1:37">
      <c r="C10" s="361"/>
      <c r="D10" s="361"/>
      <c r="E10" s="361"/>
      <c r="G10" s="189">
        <f>IF((COUNTIF(F16:F62,"Si")=0)*AND(COUNTIF(E16:E62,"No")=0),0,((COUNTIF(F16:F62,"Si")))/((COUNTIF(F16:F62,"Si")+COUNTIF(E16:E62,"No"))))</f>
        <v>1</v>
      </c>
      <c r="H10" s="190"/>
      <c r="I10" s="181"/>
      <c r="M10" s="189">
        <f>IF((COUNTIF(L16:L62,"Si")=0)*AND(COUNTIF(K16:K62,"No")=0),0,((COUNTIF(L16:L62,"Si")))/((COUNTIF(L16:L62,"Si")+COUNTIF(K16:K62,"No"))))</f>
        <v>0.75</v>
      </c>
      <c r="N10" s="181"/>
      <c r="R10" s="189">
        <f>IF((COUNTIF(Q16:Q62,"Si")=0)*AND(COUNTIF(P16:P62,"No")=0),0,((COUNTIF(Q16:Q62,"Si")))/((COUNTIF(Q16:Q62,"Si")+COUNTIF(P16:P62,"No"))))</f>
        <v>0.75</v>
      </c>
      <c r="S10" s="190"/>
      <c r="T10" s="181"/>
    </row>
    <row r="11" spans="1:37" ht="13.5" hidden="1" thickBot="1">
      <c r="C11" s="343"/>
      <c r="D11" s="343"/>
      <c r="E11" s="344"/>
      <c r="G11" s="320" t="s">
        <v>79</v>
      </c>
      <c r="H11" s="309"/>
      <c r="I11" s="310"/>
      <c r="M11" s="320" t="s">
        <v>79</v>
      </c>
      <c r="N11" s="310"/>
      <c r="R11" s="320" t="s">
        <v>79</v>
      </c>
      <c r="S11" s="309"/>
      <c r="T11" s="310"/>
    </row>
    <row r="12" spans="1:37">
      <c r="B12" s="294" t="s">
        <v>72</v>
      </c>
      <c r="C12" s="304" t="s">
        <v>70</v>
      </c>
      <c r="D12" s="294" t="s">
        <v>73</v>
      </c>
      <c r="E12" s="207"/>
      <c r="F12" s="207"/>
      <c r="G12" s="303" t="s">
        <v>121</v>
      </c>
      <c r="H12" s="303" t="s">
        <v>120</v>
      </c>
      <c r="I12" s="303"/>
      <c r="J12" s="312" t="s">
        <v>109</v>
      </c>
      <c r="K12" s="249"/>
      <c r="L12" s="249"/>
      <c r="M12" s="303" t="s">
        <v>122</v>
      </c>
      <c r="N12" s="303" t="s">
        <v>120</v>
      </c>
      <c r="O12" s="312" t="s">
        <v>109</v>
      </c>
      <c r="P12" s="249"/>
      <c r="Q12" s="249"/>
      <c r="R12" s="303" t="s">
        <v>123</v>
      </c>
      <c r="S12" s="312" t="s">
        <v>120</v>
      </c>
      <c r="T12" s="312" t="s">
        <v>109</v>
      </c>
    </row>
    <row r="13" spans="1:37" ht="13.5" thickBot="1">
      <c r="A13" s="193"/>
      <c r="B13" s="295"/>
      <c r="C13" s="305"/>
      <c r="D13" s="345"/>
      <c r="E13" s="264"/>
      <c r="F13" s="265"/>
      <c r="G13" s="325"/>
      <c r="H13" s="302"/>
      <c r="I13" s="302"/>
      <c r="J13" s="313"/>
      <c r="K13" s="210"/>
      <c r="L13" s="210"/>
      <c r="M13" s="302"/>
      <c r="N13" s="302"/>
      <c r="O13" s="313"/>
      <c r="P13" s="210"/>
      <c r="Q13" s="210"/>
      <c r="R13" s="302"/>
      <c r="S13" s="313"/>
      <c r="T13" s="313"/>
      <c r="U13" s="194"/>
      <c r="V13" s="194"/>
      <c r="W13" s="194"/>
      <c r="X13" s="194"/>
      <c r="Y13" s="194"/>
      <c r="Z13" s="194"/>
      <c r="AA13" s="194"/>
      <c r="AB13" s="194"/>
      <c r="AC13" s="194"/>
      <c r="AD13" s="194"/>
      <c r="AE13" s="194"/>
      <c r="AF13" s="194"/>
      <c r="AG13" s="195"/>
      <c r="AH13" s="195"/>
      <c r="AI13" s="195"/>
      <c r="AJ13" s="195"/>
      <c r="AK13" s="195"/>
    </row>
    <row r="14" spans="1:37" ht="13.5" thickBot="1">
      <c r="A14" s="193"/>
      <c r="B14" s="335" t="s">
        <v>150</v>
      </c>
      <c r="C14" s="336"/>
      <c r="D14" s="346"/>
      <c r="E14" s="254"/>
      <c r="F14" s="255"/>
      <c r="G14" s="141"/>
      <c r="H14" s="88"/>
      <c r="I14" s="88"/>
      <c r="J14" s="81"/>
      <c r="K14" s="250"/>
      <c r="L14" s="250"/>
      <c r="M14" s="88"/>
      <c r="N14" s="88"/>
      <c r="O14" s="81"/>
      <c r="P14" s="250"/>
      <c r="Q14" s="250"/>
      <c r="R14" s="88"/>
      <c r="S14" s="81"/>
      <c r="T14" s="89"/>
      <c r="U14" s="194"/>
      <c r="V14" s="194"/>
      <c r="W14" s="194"/>
      <c r="X14" s="194"/>
      <c r="Y14" s="194"/>
      <c r="Z14" s="194"/>
      <c r="AA14" s="194"/>
      <c r="AB14" s="194"/>
      <c r="AC14" s="194"/>
      <c r="AD14" s="194"/>
      <c r="AE14" s="194"/>
      <c r="AF14" s="194"/>
      <c r="AG14" s="195"/>
      <c r="AH14" s="195"/>
      <c r="AI14" s="195"/>
      <c r="AJ14" s="195"/>
      <c r="AK14" s="195"/>
    </row>
    <row r="15" spans="1:37" ht="53.25" customHeight="1" thickBot="1">
      <c r="A15" s="193"/>
      <c r="B15" s="82"/>
      <c r="C15" s="332" t="s">
        <v>154</v>
      </c>
      <c r="D15" s="332"/>
      <c r="E15" s="332"/>
      <c r="F15" s="332"/>
      <c r="G15" s="332"/>
      <c r="H15" s="332"/>
      <c r="I15" s="332"/>
      <c r="J15" s="332"/>
      <c r="K15" s="251"/>
      <c r="L15" s="251"/>
      <c r="M15" s="84"/>
      <c r="N15" s="84"/>
      <c r="O15" s="83"/>
      <c r="P15" s="251"/>
      <c r="Q15" s="251"/>
      <c r="R15" s="84"/>
      <c r="S15" s="83"/>
      <c r="T15" s="85"/>
      <c r="U15" s="194"/>
      <c r="V15" s="194"/>
      <c r="W15" s="194"/>
      <c r="X15" s="194"/>
      <c r="Y15" s="194"/>
      <c r="Z15" s="194"/>
      <c r="AA15" s="194"/>
      <c r="AB15" s="194"/>
      <c r="AC15" s="194"/>
      <c r="AD15" s="194"/>
      <c r="AE15" s="194"/>
      <c r="AF15" s="194"/>
      <c r="AG15" s="195"/>
      <c r="AH15" s="195"/>
      <c r="AI15" s="195"/>
      <c r="AJ15" s="195"/>
      <c r="AK15" s="195"/>
    </row>
    <row r="16" spans="1:37" ht="36">
      <c r="A16" s="193"/>
      <c r="B16" s="139">
        <v>1</v>
      </c>
      <c r="C16" s="196" t="s">
        <v>139</v>
      </c>
      <c r="D16" s="197" t="s">
        <v>234</v>
      </c>
      <c r="E16" s="174" t="str">
        <f>IF(((C16="Auditoría de gestión de la configuración")*AND(G16="No")),"No","")</f>
        <v/>
      </c>
      <c r="F16" s="174" t="str">
        <f>IF(((C16="Auditoría de gestión de la configuración")*AND(G16="Si")),"Si","")</f>
        <v>Si</v>
      </c>
      <c r="G16" s="174" t="s">
        <v>134</v>
      </c>
      <c r="H16" s="333"/>
      <c r="I16" s="334"/>
      <c r="J16" s="80"/>
      <c r="K16" s="174" t="str">
        <f>IF(((C16="Auditoría de gestión de la configuración")*AND(M16="No")),"No","")</f>
        <v/>
      </c>
      <c r="L16" s="174" t="str">
        <f>IF(((C16="Auditoría de gestión de la configuración")*AND(M16="Si")),"Si","")</f>
        <v>Si</v>
      </c>
      <c r="M16" s="174" t="s">
        <v>134</v>
      </c>
      <c r="N16" s="149"/>
      <c r="O16" s="80"/>
      <c r="P16" s="174" t="str">
        <f>IF(((C16="Auditoría de gestión de la configuración")*AND(R16="No")),"No","")</f>
        <v/>
      </c>
      <c r="Q16" s="174" t="str">
        <f>IF(((C16="Auditoría de gestión de la configuración")*AND(R16="Si")),"Si","")</f>
        <v>Si</v>
      </c>
      <c r="R16" s="174" t="s">
        <v>134</v>
      </c>
      <c r="S16" s="80"/>
      <c r="T16" s="80"/>
      <c r="U16" s="194"/>
      <c r="V16" s="194"/>
      <c r="W16" s="194"/>
      <c r="X16" s="194"/>
      <c r="Y16" s="194"/>
      <c r="Z16" s="194"/>
      <c r="AA16" s="194"/>
      <c r="AB16" s="194"/>
      <c r="AC16" s="194"/>
      <c r="AD16" s="194"/>
      <c r="AE16" s="194"/>
      <c r="AF16" s="194"/>
      <c r="AG16" s="195"/>
      <c r="AH16" s="195"/>
      <c r="AI16" s="195"/>
      <c r="AJ16" s="195"/>
      <c r="AK16" s="195"/>
    </row>
    <row r="17" spans="1:37" ht="48">
      <c r="A17" s="193"/>
      <c r="B17" s="139">
        <f>1+B16</f>
        <v>2</v>
      </c>
      <c r="C17" s="196" t="s">
        <v>138</v>
      </c>
      <c r="D17" s="197" t="s">
        <v>236</v>
      </c>
      <c r="E17" s="174" t="str">
        <f>IF(((C17="Auditoría de Calidad")*AND(G17="No")),"No","")</f>
        <v/>
      </c>
      <c r="F17" s="174" t="str">
        <f>IF(((C17="Auditoría de Calidad")*AND(G17="Si")),"Si","")</f>
        <v/>
      </c>
      <c r="G17" s="174"/>
      <c r="H17" s="333"/>
      <c r="I17" s="334"/>
      <c r="J17" s="80"/>
      <c r="K17" s="174" t="str">
        <f>IF(((C17="Auditoría de Calidad")*AND(M17="No")),"No","")</f>
        <v/>
      </c>
      <c r="L17" s="174" t="str">
        <f>IF(((C17="Auditoría de Calidad")*AND(M17="Si")),"Si","")</f>
        <v/>
      </c>
      <c r="M17" s="174"/>
      <c r="N17" s="148"/>
      <c r="O17" s="80"/>
      <c r="P17" s="174" t="str">
        <f>IF(((C17="Auditoría de Calidad")*AND(R17="No")),"No","")</f>
        <v/>
      </c>
      <c r="Q17" s="174" t="str">
        <f>IF(((C17="Auditoría de Calidad")*AND(R17="Si")),"Si","")</f>
        <v/>
      </c>
      <c r="R17" s="174"/>
      <c r="S17" s="80"/>
      <c r="T17" s="80"/>
      <c r="U17" s="194"/>
      <c r="V17" s="194"/>
      <c r="W17" s="194"/>
      <c r="X17" s="194"/>
      <c r="Y17" s="194"/>
      <c r="Z17" s="194"/>
      <c r="AA17" s="194"/>
      <c r="AB17" s="194"/>
      <c r="AC17" s="194"/>
      <c r="AD17" s="194"/>
      <c r="AE17" s="194"/>
      <c r="AF17" s="194"/>
      <c r="AG17" s="195"/>
      <c r="AH17" s="195"/>
      <c r="AI17" s="195"/>
      <c r="AJ17" s="195"/>
      <c r="AK17" s="195"/>
    </row>
    <row r="18" spans="1:37" ht="48">
      <c r="A18" s="193"/>
      <c r="B18" s="139">
        <f t="shared" ref="B18:B30" si="0">1+B17</f>
        <v>3</v>
      </c>
      <c r="C18" s="196" t="s">
        <v>138</v>
      </c>
      <c r="D18" s="197" t="s">
        <v>237</v>
      </c>
      <c r="E18" s="174" t="str">
        <f t="shared" ref="E18:E30" si="1">IF(((C18="Auditoría de Calidad")*AND(G18="No")),"No","")</f>
        <v/>
      </c>
      <c r="F18" s="174" t="str">
        <f t="shared" ref="F18:F30" si="2">IF(((C18="Auditoría de Calidad")*AND(G18="Si")),"Si","")</f>
        <v/>
      </c>
      <c r="G18" s="174"/>
      <c r="H18" s="333"/>
      <c r="I18" s="334"/>
      <c r="J18" s="80"/>
      <c r="K18" s="174" t="str">
        <f t="shared" ref="K18:K30" si="3">IF(((C18="Auditoría de Calidad")*AND(M18="No")),"No","")</f>
        <v/>
      </c>
      <c r="L18" s="174" t="str">
        <f t="shared" ref="L18:L30" si="4">IF(((C18="Auditoría de Calidad")*AND(M18="Si")),"Si","")</f>
        <v/>
      </c>
      <c r="M18" s="174"/>
      <c r="N18" s="148"/>
      <c r="O18" s="80"/>
      <c r="P18" s="174" t="str">
        <f t="shared" ref="P18:P30" si="5">IF(((C18="Auditoría de Calidad")*AND(R18="No")),"No","")</f>
        <v/>
      </c>
      <c r="Q18" s="174" t="str">
        <f t="shared" ref="Q18:Q30" si="6">IF(((C18="Auditoría de Calidad")*AND(R18="Si")),"Si","")</f>
        <v/>
      </c>
      <c r="R18" s="174"/>
      <c r="S18" s="80"/>
      <c r="T18" s="80"/>
      <c r="U18" s="194"/>
      <c r="V18" s="194"/>
      <c r="W18" s="194"/>
      <c r="X18" s="194"/>
      <c r="Y18" s="194"/>
      <c r="Z18" s="194"/>
      <c r="AA18" s="194"/>
      <c r="AB18" s="194"/>
      <c r="AC18" s="194"/>
      <c r="AD18" s="194"/>
      <c r="AE18" s="194"/>
      <c r="AF18" s="194"/>
      <c r="AG18" s="195"/>
      <c r="AH18" s="195"/>
      <c r="AI18" s="195"/>
      <c r="AJ18" s="195"/>
      <c r="AK18" s="195"/>
    </row>
    <row r="19" spans="1:37" ht="48">
      <c r="A19" s="193"/>
      <c r="B19" s="139">
        <f t="shared" si="0"/>
        <v>4</v>
      </c>
      <c r="C19" s="196" t="s">
        <v>138</v>
      </c>
      <c r="D19" s="197" t="s">
        <v>0</v>
      </c>
      <c r="E19" s="174" t="str">
        <f t="shared" si="1"/>
        <v/>
      </c>
      <c r="F19" s="174" t="str">
        <f t="shared" si="2"/>
        <v/>
      </c>
      <c r="G19" s="174"/>
      <c r="H19" s="333"/>
      <c r="I19" s="334"/>
      <c r="J19" s="80"/>
      <c r="K19" s="174" t="str">
        <f t="shared" si="3"/>
        <v/>
      </c>
      <c r="L19" s="174" t="str">
        <f t="shared" si="4"/>
        <v/>
      </c>
      <c r="M19" s="174"/>
      <c r="N19" s="148"/>
      <c r="O19" s="80"/>
      <c r="P19" s="174" t="str">
        <f t="shared" si="5"/>
        <v/>
      </c>
      <c r="Q19" s="174" t="str">
        <f t="shared" si="6"/>
        <v/>
      </c>
      <c r="R19" s="174"/>
      <c r="S19" s="80"/>
      <c r="T19" s="80"/>
      <c r="U19" s="194"/>
      <c r="V19" s="194"/>
      <c r="W19" s="194"/>
      <c r="X19" s="194"/>
      <c r="Y19" s="194"/>
      <c r="Z19" s="194"/>
      <c r="AA19" s="194"/>
      <c r="AB19" s="194"/>
      <c r="AC19" s="194"/>
      <c r="AD19" s="194"/>
      <c r="AE19" s="194"/>
      <c r="AF19" s="194"/>
      <c r="AG19" s="195"/>
      <c r="AH19" s="195"/>
      <c r="AI19" s="195"/>
      <c r="AJ19" s="195"/>
      <c r="AK19" s="195"/>
    </row>
    <row r="20" spans="1:37" ht="60">
      <c r="A20" s="193"/>
      <c r="B20" s="139">
        <f t="shared" si="0"/>
        <v>5</v>
      </c>
      <c r="C20" s="196" t="s">
        <v>138</v>
      </c>
      <c r="D20" s="197" t="s">
        <v>1</v>
      </c>
      <c r="E20" s="174" t="str">
        <f t="shared" si="1"/>
        <v/>
      </c>
      <c r="F20" s="174" t="str">
        <f t="shared" si="2"/>
        <v/>
      </c>
      <c r="G20" s="174"/>
      <c r="H20" s="333"/>
      <c r="I20" s="334"/>
      <c r="J20" s="80"/>
      <c r="K20" s="174" t="str">
        <f t="shared" si="3"/>
        <v/>
      </c>
      <c r="L20" s="174" t="str">
        <f t="shared" si="4"/>
        <v/>
      </c>
      <c r="M20" s="174"/>
      <c r="N20" s="148"/>
      <c r="O20" s="80"/>
      <c r="P20" s="174" t="str">
        <f t="shared" si="5"/>
        <v/>
      </c>
      <c r="Q20" s="174" t="str">
        <f t="shared" si="6"/>
        <v/>
      </c>
      <c r="R20" s="174"/>
      <c r="S20" s="80"/>
      <c r="T20" s="80"/>
      <c r="U20" s="194"/>
      <c r="V20" s="194"/>
      <c r="W20" s="194"/>
      <c r="X20" s="194"/>
      <c r="Y20" s="194"/>
      <c r="Z20" s="194"/>
      <c r="AA20" s="194"/>
      <c r="AB20" s="194"/>
      <c r="AC20" s="194"/>
      <c r="AD20" s="194"/>
      <c r="AE20" s="194"/>
      <c r="AF20" s="194"/>
      <c r="AG20" s="195"/>
      <c r="AH20" s="195"/>
      <c r="AI20" s="195"/>
      <c r="AJ20" s="195"/>
      <c r="AK20" s="195"/>
    </row>
    <row r="21" spans="1:37" ht="24">
      <c r="A21" s="193"/>
      <c r="B21" s="139">
        <f t="shared" si="0"/>
        <v>6</v>
      </c>
      <c r="C21" s="196" t="s">
        <v>138</v>
      </c>
      <c r="D21" s="197" t="s">
        <v>228</v>
      </c>
      <c r="E21" s="174" t="str">
        <f t="shared" si="1"/>
        <v/>
      </c>
      <c r="F21" s="174" t="str">
        <f t="shared" si="2"/>
        <v/>
      </c>
      <c r="G21" s="174"/>
      <c r="H21" s="333"/>
      <c r="I21" s="334"/>
      <c r="J21" s="80"/>
      <c r="K21" s="174" t="str">
        <f t="shared" si="3"/>
        <v/>
      </c>
      <c r="L21" s="174" t="str">
        <f t="shared" si="4"/>
        <v/>
      </c>
      <c r="M21" s="174"/>
      <c r="N21" s="148"/>
      <c r="O21" s="80"/>
      <c r="P21" s="174" t="str">
        <f t="shared" si="5"/>
        <v/>
      </c>
      <c r="Q21" s="174" t="str">
        <f t="shared" si="6"/>
        <v/>
      </c>
      <c r="R21" s="174"/>
      <c r="S21" s="80"/>
      <c r="T21" s="80"/>
      <c r="U21" s="194"/>
      <c r="V21" s="194"/>
      <c r="W21" s="194"/>
      <c r="X21" s="194"/>
      <c r="Y21" s="194"/>
      <c r="Z21" s="194"/>
      <c r="AA21" s="194"/>
      <c r="AB21" s="194"/>
      <c r="AC21" s="194"/>
      <c r="AD21" s="194"/>
      <c r="AE21" s="194"/>
      <c r="AF21" s="194"/>
      <c r="AG21" s="195"/>
      <c r="AH21" s="195"/>
      <c r="AI21" s="195"/>
      <c r="AJ21" s="195"/>
      <c r="AK21" s="195"/>
    </row>
    <row r="22" spans="1:37" ht="36">
      <c r="A22" s="193"/>
      <c r="B22" s="139">
        <f t="shared" si="0"/>
        <v>7</v>
      </c>
      <c r="C22" s="196" t="s">
        <v>138</v>
      </c>
      <c r="D22" s="197" t="s">
        <v>168</v>
      </c>
      <c r="E22" s="174" t="str">
        <f t="shared" si="1"/>
        <v/>
      </c>
      <c r="F22" s="174" t="str">
        <f t="shared" si="2"/>
        <v/>
      </c>
      <c r="G22" s="174"/>
      <c r="H22" s="333"/>
      <c r="I22" s="334"/>
      <c r="J22" s="80"/>
      <c r="K22" s="174" t="str">
        <f t="shared" si="3"/>
        <v/>
      </c>
      <c r="L22" s="174" t="str">
        <f t="shared" si="4"/>
        <v/>
      </c>
      <c r="M22" s="174"/>
      <c r="N22" s="148"/>
      <c r="O22" s="80"/>
      <c r="P22" s="174" t="str">
        <f t="shared" si="5"/>
        <v/>
      </c>
      <c r="Q22" s="174" t="str">
        <f t="shared" si="6"/>
        <v/>
      </c>
      <c r="R22" s="174"/>
      <c r="S22" s="80"/>
      <c r="T22" s="80"/>
      <c r="U22" s="194"/>
      <c r="V22" s="194"/>
      <c r="W22" s="194"/>
      <c r="X22" s="194"/>
      <c r="Y22" s="194"/>
      <c r="Z22" s="194"/>
      <c r="AA22" s="194"/>
      <c r="AB22" s="194"/>
      <c r="AC22" s="194"/>
      <c r="AD22" s="194"/>
      <c r="AE22" s="194"/>
      <c r="AF22" s="194"/>
      <c r="AG22" s="195"/>
      <c r="AH22" s="195"/>
      <c r="AI22" s="195"/>
      <c r="AJ22" s="195"/>
      <c r="AK22" s="195"/>
    </row>
    <row r="23" spans="1:37">
      <c r="A23" s="193"/>
      <c r="B23" s="139">
        <f t="shared" si="0"/>
        <v>8</v>
      </c>
      <c r="C23" s="196" t="s">
        <v>138</v>
      </c>
      <c r="D23" s="197" t="s">
        <v>169</v>
      </c>
      <c r="E23" s="174" t="str">
        <f t="shared" si="1"/>
        <v/>
      </c>
      <c r="F23" s="174" t="str">
        <f t="shared" si="2"/>
        <v/>
      </c>
      <c r="G23" s="174"/>
      <c r="H23" s="333"/>
      <c r="I23" s="334"/>
      <c r="J23" s="80"/>
      <c r="K23" s="174" t="str">
        <f t="shared" si="3"/>
        <v/>
      </c>
      <c r="L23" s="174" t="str">
        <f t="shared" si="4"/>
        <v/>
      </c>
      <c r="M23" s="174"/>
      <c r="N23" s="148"/>
      <c r="O23" s="80"/>
      <c r="P23" s="174" t="str">
        <f t="shared" si="5"/>
        <v/>
      </c>
      <c r="Q23" s="174" t="str">
        <f t="shared" si="6"/>
        <v/>
      </c>
      <c r="R23" s="174"/>
      <c r="S23" s="80"/>
      <c r="T23" s="80"/>
      <c r="U23" s="194"/>
      <c r="V23" s="194"/>
      <c r="W23" s="194"/>
      <c r="X23" s="194"/>
      <c r="Y23" s="194"/>
      <c r="Z23" s="194"/>
      <c r="AA23" s="194"/>
      <c r="AB23" s="194"/>
      <c r="AC23" s="194"/>
      <c r="AD23" s="194"/>
      <c r="AE23" s="194"/>
      <c r="AF23" s="194"/>
      <c r="AG23" s="195"/>
      <c r="AH23" s="195"/>
      <c r="AI23" s="195"/>
      <c r="AJ23" s="195"/>
      <c r="AK23" s="195"/>
    </row>
    <row r="24" spans="1:37" ht="24">
      <c r="A24" s="193"/>
      <c r="B24" s="139">
        <f t="shared" si="0"/>
        <v>9</v>
      </c>
      <c r="C24" s="196" t="s">
        <v>138</v>
      </c>
      <c r="D24" s="197" t="s">
        <v>229</v>
      </c>
      <c r="E24" s="174" t="str">
        <f t="shared" si="1"/>
        <v/>
      </c>
      <c r="F24" s="174" t="str">
        <f t="shared" si="2"/>
        <v/>
      </c>
      <c r="G24" s="174"/>
      <c r="H24" s="333"/>
      <c r="I24" s="334"/>
      <c r="J24" s="80"/>
      <c r="K24" s="174" t="str">
        <f t="shared" si="3"/>
        <v/>
      </c>
      <c r="L24" s="174" t="str">
        <f t="shared" si="4"/>
        <v/>
      </c>
      <c r="M24" s="174"/>
      <c r="N24" s="148"/>
      <c r="O24" s="80"/>
      <c r="P24" s="174" t="str">
        <f t="shared" si="5"/>
        <v/>
      </c>
      <c r="Q24" s="174" t="str">
        <f t="shared" si="6"/>
        <v/>
      </c>
      <c r="R24" s="174"/>
      <c r="S24" s="80"/>
      <c r="T24" s="80"/>
      <c r="U24" s="194"/>
      <c r="V24" s="194"/>
      <c r="W24" s="194"/>
      <c r="X24" s="194"/>
      <c r="Y24" s="194"/>
      <c r="Z24" s="194"/>
      <c r="AA24" s="194"/>
      <c r="AB24" s="194"/>
      <c r="AC24" s="194"/>
      <c r="AD24" s="194"/>
      <c r="AE24" s="194"/>
      <c r="AF24" s="194"/>
      <c r="AG24" s="195"/>
      <c r="AH24" s="195"/>
      <c r="AI24" s="195"/>
      <c r="AJ24" s="195"/>
      <c r="AK24" s="195"/>
    </row>
    <row r="25" spans="1:37" ht="24">
      <c r="A25" s="193"/>
      <c r="B25" s="139">
        <f t="shared" si="0"/>
        <v>10</v>
      </c>
      <c r="C25" s="196" t="s">
        <v>138</v>
      </c>
      <c r="D25" s="197" t="s">
        <v>230</v>
      </c>
      <c r="E25" s="174" t="str">
        <f t="shared" si="1"/>
        <v/>
      </c>
      <c r="F25" s="174" t="str">
        <f t="shared" si="2"/>
        <v/>
      </c>
      <c r="G25" s="174"/>
      <c r="H25" s="333"/>
      <c r="I25" s="334"/>
      <c r="J25" s="80"/>
      <c r="K25" s="174" t="str">
        <f t="shared" si="3"/>
        <v/>
      </c>
      <c r="L25" s="174" t="str">
        <f t="shared" si="4"/>
        <v/>
      </c>
      <c r="M25" s="174"/>
      <c r="N25" s="148"/>
      <c r="O25" s="80"/>
      <c r="P25" s="174" t="str">
        <f t="shared" si="5"/>
        <v/>
      </c>
      <c r="Q25" s="174" t="str">
        <f t="shared" si="6"/>
        <v/>
      </c>
      <c r="R25" s="174"/>
      <c r="S25" s="80"/>
      <c r="T25" s="80"/>
      <c r="U25" s="194"/>
      <c r="V25" s="194"/>
      <c r="W25" s="194"/>
      <c r="X25" s="194"/>
      <c r="Y25" s="194"/>
      <c r="Z25" s="194"/>
      <c r="AA25" s="194"/>
      <c r="AB25" s="194"/>
      <c r="AC25" s="194"/>
      <c r="AD25" s="194"/>
      <c r="AE25" s="194"/>
      <c r="AF25" s="194"/>
      <c r="AG25" s="195"/>
      <c r="AH25" s="195"/>
      <c r="AI25" s="195"/>
      <c r="AJ25" s="195"/>
      <c r="AK25" s="195"/>
    </row>
    <row r="26" spans="1:37" ht="24">
      <c r="A26" s="193"/>
      <c r="B26" s="139">
        <f t="shared" si="0"/>
        <v>11</v>
      </c>
      <c r="C26" s="196" t="s">
        <v>138</v>
      </c>
      <c r="D26" s="197" t="s">
        <v>231</v>
      </c>
      <c r="E26" s="174" t="str">
        <f t="shared" si="1"/>
        <v/>
      </c>
      <c r="F26" s="174" t="str">
        <f t="shared" si="2"/>
        <v/>
      </c>
      <c r="G26" s="174"/>
      <c r="H26" s="333"/>
      <c r="I26" s="334"/>
      <c r="J26" s="80"/>
      <c r="K26" s="174" t="str">
        <f t="shared" si="3"/>
        <v/>
      </c>
      <c r="L26" s="174" t="str">
        <f t="shared" si="4"/>
        <v/>
      </c>
      <c r="M26" s="174"/>
      <c r="N26" s="148"/>
      <c r="O26" s="80"/>
      <c r="P26" s="174" t="str">
        <f t="shared" si="5"/>
        <v/>
      </c>
      <c r="Q26" s="174" t="str">
        <f t="shared" si="6"/>
        <v/>
      </c>
      <c r="R26" s="174"/>
      <c r="S26" s="80"/>
      <c r="T26" s="80"/>
      <c r="U26" s="194"/>
      <c r="V26" s="194"/>
      <c r="W26" s="194"/>
      <c r="X26" s="194"/>
      <c r="Y26" s="194"/>
      <c r="Z26" s="194"/>
      <c r="AA26" s="194"/>
      <c r="AB26" s="194"/>
      <c r="AC26" s="194"/>
      <c r="AD26" s="194"/>
      <c r="AE26" s="194"/>
      <c r="AF26" s="194"/>
      <c r="AG26" s="195"/>
      <c r="AH26" s="195"/>
      <c r="AI26" s="195"/>
      <c r="AJ26" s="195"/>
      <c r="AK26" s="195"/>
    </row>
    <row r="27" spans="1:37" ht="24">
      <c r="A27" s="193"/>
      <c r="B27" s="139">
        <f t="shared" si="0"/>
        <v>12</v>
      </c>
      <c r="C27" s="196" t="s">
        <v>138</v>
      </c>
      <c r="D27" s="71" t="s">
        <v>232</v>
      </c>
      <c r="E27" s="174" t="str">
        <f t="shared" si="1"/>
        <v/>
      </c>
      <c r="F27" s="174" t="str">
        <f t="shared" si="2"/>
        <v/>
      </c>
      <c r="G27" s="174"/>
      <c r="H27" s="333"/>
      <c r="I27" s="334"/>
      <c r="J27" s="80"/>
      <c r="K27" s="174" t="str">
        <f t="shared" si="3"/>
        <v/>
      </c>
      <c r="L27" s="174" t="str">
        <f t="shared" si="4"/>
        <v/>
      </c>
      <c r="M27" s="174"/>
      <c r="N27" s="148"/>
      <c r="O27" s="80"/>
      <c r="P27" s="174" t="str">
        <f t="shared" si="5"/>
        <v/>
      </c>
      <c r="Q27" s="174" t="str">
        <f t="shared" si="6"/>
        <v/>
      </c>
      <c r="R27" s="174"/>
      <c r="S27" s="80"/>
      <c r="T27" s="80"/>
      <c r="U27" s="194"/>
      <c r="V27" s="194"/>
      <c r="W27" s="194"/>
      <c r="X27" s="194"/>
      <c r="Y27" s="194"/>
      <c r="Z27" s="194"/>
      <c r="AA27" s="194"/>
      <c r="AB27" s="194"/>
      <c r="AC27" s="194"/>
      <c r="AD27" s="194"/>
      <c r="AE27" s="194"/>
      <c r="AF27" s="194"/>
      <c r="AG27" s="195"/>
      <c r="AH27" s="195"/>
      <c r="AI27" s="195"/>
      <c r="AJ27" s="195"/>
      <c r="AK27" s="195"/>
    </row>
    <row r="28" spans="1:37">
      <c r="A28" s="193"/>
      <c r="B28" s="139">
        <f t="shared" si="0"/>
        <v>13</v>
      </c>
      <c r="C28" s="196" t="s">
        <v>138</v>
      </c>
      <c r="D28" s="197" t="s">
        <v>233</v>
      </c>
      <c r="E28" s="174" t="str">
        <f t="shared" si="1"/>
        <v/>
      </c>
      <c r="F28" s="174" t="str">
        <f t="shared" si="2"/>
        <v/>
      </c>
      <c r="G28" s="174"/>
      <c r="H28" s="333"/>
      <c r="I28" s="334"/>
      <c r="J28" s="80"/>
      <c r="K28" s="174" t="str">
        <f t="shared" si="3"/>
        <v/>
      </c>
      <c r="L28" s="174" t="str">
        <f t="shared" si="4"/>
        <v/>
      </c>
      <c r="M28" s="174"/>
      <c r="N28" s="148"/>
      <c r="O28" s="80"/>
      <c r="P28" s="174" t="str">
        <f t="shared" si="5"/>
        <v/>
      </c>
      <c r="Q28" s="174" t="str">
        <f t="shared" si="6"/>
        <v/>
      </c>
      <c r="R28" s="174"/>
      <c r="S28" s="80"/>
      <c r="T28" s="80"/>
      <c r="U28" s="194"/>
      <c r="V28" s="194"/>
      <c r="W28" s="194"/>
      <c r="X28" s="194"/>
      <c r="Y28" s="194"/>
      <c r="Z28" s="194"/>
      <c r="AA28" s="194"/>
      <c r="AB28" s="194"/>
      <c r="AC28" s="194"/>
      <c r="AD28" s="194"/>
      <c r="AE28" s="194"/>
      <c r="AF28" s="194"/>
      <c r="AG28" s="195"/>
      <c r="AH28" s="195"/>
      <c r="AI28" s="195"/>
      <c r="AJ28" s="195"/>
      <c r="AK28" s="195"/>
    </row>
    <row r="29" spans="1:37" ht="24">
      <c r="A29" s="193"/>
      <c r="B29" s="139">
        <f t="shared" si="0"/>
        <v>14</v>
      </c>
      <c r="C29" s="196" t="s">
        <v>138</v>
      </c>
      <c r="D29" s="197" t="s">
        <v>235</v>
      </c>
      <c r="E29" s="174" t="str">
        <f t="shared" si="1"/>
        <v/>
      </c>
      <c r="F29" s="174" t="str">
        <f t="shared" si="2"/>
        <v/>
      </c>
      <c r="G29" s="174"/>
      <c r="H29" s="333"/>
      <c r="I29" s="334"/>
      <c r="J29" s="80"/>
      <c r="K29" s="174" t="str">
        <f t="shared" si="3"/>
        <v/>
      </c>
      <c r="L29" s="174" t="str">
        <f t="shared" si="4"/>
        <v/>
      </c>
      <c r="M29" s="174"/>
      <c r="N29" s="148"/>
      <c r="O29" s="80"/>
      <c r="P29" s="174" t="str">
        <f t="shared" si="5"/>
        <v/>
      </c>
      <c r="Q29" s="174" t="str">
        <f t="shared" si="6"/>
        <v/>
      </c>
      <c r="R29" s="174"/>
      <c r="S29" s="80"/>
      <c r="T29" s="80"/>
      <c r="U29" s="194"/>
      <c r="V29" s="194"/>
      <c r="W29" s="194"/>
      <c r="X29" s="194"/>
      <c r="Y29" s="194"/>
      <c r="Z29" s="194"/>
      <c r="AA29" s="194"/>
      <c r="AB29" s="194"/>
      <c r="AC29" s="194"/>
      <c r="AD29" s="194"/>
      <c r="AE29" s="194"/>
      <c r="AF29" s="194"/>
      <c r="AG29" s="195"/>
      <c r="AH29" s="195"/>
      <c r="AI29" s="195"/>
      <c r="AJ29" s="195"/>
      <c r="AK29" s="195"/>
    </row>
    <row r="30" spans="1:37" ht="24.75" thickBot="1">
      <c r="A30" s="193"/>
      <c r="B30" s="139">
        <f t="shared" si="0"/>
        <v>15</v>
      </c>
      <c r="C30" s="196" t="s">
        <v>138</v>
      </c>
      <c r="D30" s="197" t="s">
        <v>170</v>
      </c>
      <c r="E30" s="174" t="str">
        <f t="shared" si="1"/>
        <v/>
      </c>
      <c r="F30" s="174" t="str">
        <f t="shared" si="2"/>
        <v/>
      </c>
      <c r="G30" s="174"/>
      <c r="H30" s="333"/>
      <c r="I30" s="334"/>
      <c r="J30" s="80"/>
      <c r="K30" s="174" t="str">
        <f t="shared" si="3"/>
        <v/>
      </c>
      <c r="L30" s="174" t="str">
        <f t="shared" si="4"/>
        <v/>
      </c>
      <c r="M30" s="174"/>
      <c r="N30" s="75"/>
      <c r="O30" s="80"/>
      <c r="P30" s="174" t="str">
        <f t="shared" si="5"/>
        <v/>
      </c>
      <c r="Q30" s="174" t="str">
        <f t="shared" si="6"/>
        <v/>
      </c>
      <c r="R30" s="174"/>
      <c r="S30" s="80"/>
      <c r="T30" s="80"/>
      <c r="U30" s="194"/>
      <c r="V30" s="194"/>
      <c r="W30" s="194"/>
      <c r="X30" s="194"/>
      <c r="Y30" s="194"/>
      <c r="Z30" s="194"/>
      <c r="AA30" s="194"/>
      <c r="AB30" s="194"/>
      <c r="AC30" s="194"/>
      <c r="AD30" s="194"/>
      <c r="AE30" s="194"/>
      <c r="AF30" s="194"/>
      <c r="AG30" s="195"/>
      <c r="AH30" s="195"/>
      <c r="AI30" s="195"/>
      <c r="AJ30" s="195"/>
      <c r="AK30" s="195"/>
    </row>
    <row r="31" spans="1:37" ht="55.5" customHeight="1" thickBot="1">
      <c r="A31" s="193"/>
      <c r="B31" s="82"/>
      <c r="C31" s="332" t="s">
        <v>151</v>
      </c>
      <c r="D31" s="332"/>
      <c r="E31" s="332"/>
      <c r="F31" s="332"/>
      <c r="G31" s="332"/>
      <c r="H31" s="332"/>
      <c r="I31" s="332"/>
      <c r="J31" s="332"/>
      <c r="K31" s="251"/>
      <c r="L31" s="251"/>
      <c r="M31" s="84"/>
      <c r="N31" s="84"/>
      <c r="O31" s="83"/>
      <c r="P31" s="251"/>
      <c r="Q31" s="251"/>
      <c r="R31" s="84"/>
      <c r="S31" s="83"/>
      <c r="T31" s="85"/>
      <c r="U31" s="194"/>
      <c r="V31" s="194"/>
      <c r="W31" s="194"/>
      <c r="X31" s="194"/>
      <c r="Y31" s="194"/>
      <c r="Z31" s="194"/>
      <c r="AA31" s="194"/>
      <c r="AB31" s="194"/>
      <c r="AC31" s="194"/>
      <c r="AD31" s="194"/>
      <c r="AE31" s="194"/>
      <c r="AF31" s="194"/>
      <c r="AG31" s="195"/>
      <c r="AH31" s="195"/>
      <c r="AI31" s="195"/>
      <c r="AJ31" s="195"/>
      <c r="AK31" s="195"/>
    </row>
    <row r="32" spans="1:37" ht="36">
      <c r="A32" s="193"/>
      <c r="B32" s="139">
        <v>1</v>
      </c>
      <c r="C32" s="196" t="s">
        <v>139</v>
      </c>
      <c r="D32" s="197" t="s">
        <v>234</v>
      </c>
      <c r="E32" s="174" t="str">
        <f>IF(((C32="Auditoría de gestión de la configuración")*AND(G32="No")),"No","")</f>
        <v/>
      </c>
      <c r="F32" s="174" t="str">
        <f>IF(((C32="Auditoría de gestión de la configuración")*AND(G32="Si")),"Si","")</f>
        <v>Si</v>
      </c>
      <c r="G32" s="174" t="s">
        <v>134</v>
      </c>
      <c r="H32" s="333"/>
      <c r="I32" s="334"/>
      <c r="J32" s="80"/>
      <c r="K32" s="174" t="str">
        <f>IF(((C32="Auditoría de gestión de la configuración")*AND(M32="No")),"No","")</f>
        <v/>
      </c>
      <c r="L32" s="174" t="str">
        <f>IF(((C32="Auditoría de gestión de la configuración")*AND(M32="Si")),"Si","")</f>
        <v>Si</v>
      </c>
      <c r="M32" s="174" t="s">
        <v>134</v>
      </c>
      <c r="N32" s="149"/>
      <c r="O32" s="80"/>
      <c r="P32" s="174" t="str">
        <f>IF(((C32="Auditoría de gestión de la configuración")*AND(R32="No")),"No","")</f>
        <v/>
      </c>
      <c r="Q32" s="174" t="str">
        <f>IF(((C32="Auditoría de gestión de la configuración")*AND(R32="Si")),"Si","")</f>
        <v>Si</v>
      </c>
      <c r="R32" s="174" t="s">
        <v>134</v>
      </c>
      <c r="S32" s="80"/>
      <c r="T32" s="80"/>
      <c r="U32" s="194"/>
      <c r="V32" s="194"/>
      <c r="W32" s="194"/>
      <c r="X32" s="194"/>
      <c r="Y32" s="194"/>
      <c r="Z32" s="194"/>
      <c r="AA32" s="194"/>
      <c r="AB32" s="194"/>
      <c r="AC32" s="194"/>
      <c r="AD32" s="194"/>
      <c r="AE32" s="194"/>
      <c r="AF32" s="194"/>
      <c r="AG32" s="195"/>
      <c r="AH32" s="195"/>
      <c r="AI32" s="195"/>
      <c r="AJ32" s="195"/>
      <c r="AK32" s="195"/>
    </row>
    <row r="33" spans="1:40" ht="48">
      <c r="A33" s="193"/>
      <c r="B33" s="139">
        <f>1+B32</f>
        <v>2</v>
      </c>
      <c r="C33" s="196" t="s">
        <v>138</v>
      </c>
      <c r="D33" s="197" t="s">
        <v>236</v>
      </c>
      <c r="E33" s="174" t="str">
        <f>IF(((C33="Auditoría de Calidad")*AND(G33="No")),"No","")</f>
        <v/>
      </c>
      <c r="F33" s="174" t="str">
        <f>IF(((C33="Auditoría de Calidad")*AND(G33="Si")),"Si","")</f>
        <v/>
      </c>
      <c r="G33" s="174"/>
      <c r="H33" s="333"/>
      <c r="I33" s="334"/>
      <c r="J33" s="80"/>
      <c r="K33" s="174" t="str">
        <f>IF(((C33="Auditoría de Calidad")*AND(M33="No")),"No","")</f>
        <v/>
      </c>
      <c r="L33" s="174" t="str">
        <f>IF(((C33="Auditoría de Calidad")*AND(M33="Si")),"Si","")</f>
        <v/>
      </c>
      <c r="M33" s="174"/>
      <c r="N33" s="148"/>
      <c r="O33" s="80"/>
      <c r="P33" s="174" t="str">
        <f>IF(((C33="Auditoría de Calidad")*AND(R33="No")),"No","")</f>
        <v/>
      </c>
      <c r="Q33" s="174" t="str">
        <f>IF(((C33="Auditoría de Calidad")*AND(R33="Si")),"Si","")</f>
        <v/>
      </c>
      <c r="R33" s="174"/>
      <c r="S33" s="80"/>
      <c r="T33" s="80"/>
      <c r="U33" s="194"/>
      <c r="V33" s="194"/>
      <c r="W33" s="194"/>
      <c r="X33" s="194"/>
      <c r="Y33" s="194"/>
      <c r="Z33" s="194"/>
      <c r="AA33" s="194"/>
      <c r="AB33" s="194"/>
      <c r="AC33" s="194"/>
      <c r="AD33" s="194"/>
      <c r="AE33" s="194"/>
      <c r="AF33" s="194"/>
      <c r="AG33" s="195"/>
      <c r="AH33" s="195"/>
      <c r="AI33" s="195"/>
      <c r="AJ33" s="195"/>
      <c r="AK33" s="195"/>
    </row>
    <row r="34" spans="1:40" ht="36">
      <c r="A34" s="193"/>
      <c r="B34" s="139">
        <f>1+B33</f>
        <v>3</v>
      </c>
      <c r="C34" s="196" t="s">
        <v>138</v>
      </c>
      <c r="D34" s="197" t="s">
        <v>136</v>
      </c>
      <c r="E34" s="174" t="str">
        <f t="shared" ref="E34:E46" si="7">IF(((C34="Auditoría de Calidad")*AND(G34="No")),"No","")</f>
        <v/>
      </c>
      <c r="F34" s="174" t="str">
        <f t="shared" ref="F34:F46" si="8">IF(((C34="Auditoría de Calidad")*AND(G34="Si")),"Si","")</f>
        <v/>
      </c>
      <c r="G34" s="174"/>
      <c r="H34" s="333"/>
      <c r="I34" s="334"/>
      <c r="J34" s="179"/>
      <c r="K34" s="174" t="str">
        <f t="shared" ref="K34:K46" si="9">IF(((C34="Auditoría de Calidad")*AND(M34="No")),"No","")</f>
        <v/>
      </c>
      <c r="L34" s="174" t="str">
        <f t="shared" ref="L34:L46" si="10">IF(((C34="Auditoría de Calidad")*AND(M34="Si")),"Si","")</f>
        <v/>
      </c>
      <c r="M34" s="174"/>
      <c r="N34" s="148"/>
      <c r="O34" s="80"/>
      <c r="P34" s="174" t="str">
        <f t="shared" ref="P34:P46" si="11">IF(((C34="Auditoría de Calidad")*AND(R34="No")),"No","")</f>
        <v/>
      </c>
      <c r="Q34" s="174" t="str">
        <f t="shared" ref="Q34:Q46" si="12">IF(((C34="Auditoría de Calidad")*AND(R34="Si")),"Si","")</f>
        <v/>
      </c>
      <c r="R34" s="174"/>
      <c r="S34" s="80"/>
      <c r="T34" s="80"/>
      <c r="U34" s="194"/>
      <c r="V34" s="194"/>
      <c r="W34" s="194"/>
      <c r="X34" s="194"/>
      <c r="Y34" s="194"/>
      <c r="Z34" s="194"/>
      <c r="AA34" s="194"/>
      <c r="AB34" s="194"/>
      <c r="AC34" s="194"/>
      <c r="AD34" s="194"/>
      <c r="AE34" s="194"/>
      <c r="AF34" s="194"/>
      <c r="AG34" s="195"/>
      <c r="AH34" s="195"/>
      <c r="AI34" s="195"/>
      <c r="AJ34" s="195"/>
      <c r="AK34" s="195"/>
    </row>
    <row r="35" spans="1:40" ht="48">
      <c r="A35" s="193"/>
      <c r="B35" s="139">
        <f>1+B34</f>
        <v>4</v>
      </c>
      <c r="C35" s="196" t="s">
        <v>138</v>
      </c>
      <c r="D35" s="197" t="s">
        <v>137</v>
      </c>
      <c r="E35" s="174" t="str">
        <f t="shared" si="7"/>
        <v/>
      </c>
      <c r="F35" s="174" t="str">
        <f t="shared" si="8"/>
        <v/>
      </c>
      <c r="G35" s="174"/>
      <c r="H35" s="333"/>
      <c r="I35" s="334"/>
      <c r="J35" s="179"/>
      <c r="K35" s="174" t="str">
        <f t="shared" si="9"/>
        <v/>
      </c>
      <c r="L35" s="174" t="str">
        <f t="shared" si="10"/>
        <v/>
      </c>
      <c r="M35" s="174"/>
      <c r="N35" s="208"/>
      <c r="O35" s="80"/>
      <c r="P35" s="174" t="str">
        <f t="shared" si="11"/>
        <v/>
      </c>
      <c r="Q35" s="174" t="str">
        <f t="shared" si="12"/>
        <v/>
      </c>
      <c r="R35" s="174"/>
      <c r="S35" s="80"/>
      <c r="T35" s="80"/>
      <c r="U35" s="194"/>
      <c r="V35" s="194"/>
      <c r="W35" s="194"/>
      <c r="X35" s="194"/>
      <c r="Y35" s="194"/>
      <c r="Z35" s="194"/>
      <c r="AA35" s="194"/>
      <c r="AB35" s="194"/>
      <c r="AC35" s="194"/>
      <c r="AD35" s="194"/>
      <c r="AE35" s="194"/>
      <c r="AF35" s="194"/>
      <c r="AG35" s="195"/>
      <c r="AH35" s="195"/>
      <c r="AI35" s="195"/>
      <c r="AJ35" s="195"/>
      <c r="AK35" s="195"/>
    </row>
    <row r="36" spans="1:40" ht="48">
      <c r="A36" s="193"/>
      <c r="B36" s="139">
        <f>1+B35</f>
        <v>5</v>
      </c>
      <c r="C36" s="196" t="s">
        <v>138</v>
      </c>
      <c r="D36" s="197" t="s">
        <v>0</v>
      </c>
      <c r="E36" s="174" t="str">
        <f t="shared" si="7"/>
        <v/>
      </c>
      <c r="F36" s="174" t="str">
        <f t="shared" si="8"/>
        <v/>
      </c>
      <c r="G36" s="174"/>
      <c r="H36" s="333"/>
      <c r="I36" s="334"/>
      <c r="J36" s="80"/>
      <c r="K36" s="174" t="str">
        <f t="shared" si="9"/>
        <v/>
      </c>
      <c r="L36" s="174" t="str">
        <f t="shared" si="10"/>
        <v/>
      </c>
      <c r="M36" s="174"/>
      <c r="N36" s="148"/>
      <c r="O36" s="80"/>
      <c r="P36" s="174" t="str">
        <f t="shared" si="11"/>
        <v/>
      </c>
      <c r="Q36" s="174" t="str">
        <f t="shared" si="12"/>
        <v/>
      </c>
      <c r="R36" s="174"/>
      <c r="S36" s="80"/>
      <c r="T36" s="80"/>
      <c r="U36" s="194"/>
      <c r="V36" s="194"/>
      <c r="W36" s="194"/>
      <c r="X36" s="194"/>
      <c r="Y36" s="194"/>
      <c r="Z36" s="194"/>
      <c r="AA36" s="194"/>
      <c r="AB36" s="194"/>
      <c r="AC36" s="194"/>
      <c r="AD36" s="194"/>
      <c r="AE36" s="194"/>
      <c r="AF36" s="194"/>
      <c r="AG36" s="195"/>
      <c r="AH36" s="195"/>
      <c r="AI36" s="195"/>
      <c r="AJ36" s="195"/>
      <c r="AK36" s="195"/>
    </row>
    <row r="37" spans="1:40" ht="60">
      <c r="A37" s="193"/>
      <c r="B37" s="139">
        <f t="shared" ref="B37:B46" si="13">1+B36</f>
        <v>6</v>
      </c>
      <c r="C37" s="196" t="s">
        <v>138</v>
      </c>
      <c r="D37" s="197" t="s">
        <v>1</v>
      </c>
      <c r="E37" s="174" t="str">
        <f t="shared" si="7"/>
        <v/>
      </c>
      <c r="F37" s="174" t="str">
        <f t="shared" si="8"/>
        <v/>
      </c>
      <c r="G37" s="174"/>
      <c r="H37" s="333"/>
      <c r="I37" s="334"/>
      <c r="J37" s="80"/>
      <c r="K37" s="174" t="str">
        <f t="shared" si="9"/>
        <v/>
      </c>
      <c r="L37" s="174" t="str">
        <f t="shared" si="10"/>
        <v/>
      </c>
      <c r="M37" s="174"/>
      <c r="N37" s="148"/>
      <c r="O37" s="80"/>
      <c r="P37" s="174" t="str">
        <f t="shared" si="11"/>
        <v/>
      </c>
      <c r="Q37" s="174" t="str">
        <f t="shared" si="12"/>
        <v/>
      </c>
      <c r="R37" s="174"/>
      <c r="S37" s="80"/>
      <c r="T37" s="80"/>
      <c r="U37" s="194"/>
      <c r="V37" s="194"/>
      <c r="W37" s="194"/>
      <c r="X37" s="194"/>
      <c r="Y37" s="194"/>
      <c r="Z37" s="194"/>
      <c r="AA37" s="194"/>
      <c r="AB37" s="194"/>
      <c r="AC37" s="194"/>
      <c r="AD37" s="194"/>
      <c r="AE37" s="194"/>
      <c r="AF37" s="194"/>
      <c r="AG37" s="195"/>
      <c r="AH37" s="195"/>
      <c r="AI37" s="195"/>
      <c r="AJ37" s="195"/>
      <c r="AK37" s="195"/>
    </row>
    <row r="38" spans="1:40" ht="24">
      <c r="A38" s="193"/>
      <c r="B38" s="139">
        <f t="shared" si="13"/>
        <v>7</v>
      </c>
      <c r="C38" s="196" t="s">
        <v>138</v>
      </c>
      <c r="D38" s="197" t="s">
        <v>228</v>
      </c>
      <c r="E38" s="174" t="str">
        <f t="shared" si="7"/>
        <v/>
      </c>
      <c r="F38" s="174" t="str">
        <f t="shared" si="8"/>
        <v/>
      </c>
      <c r="G38" s="174"/>
      <c r="H38" s="333"/>
      <c r="I38" s="334"/>
      <c r="J38" s="80"/>
      <c r="K38" s="174" t="str">
        <f t="shared" si="9"/>
        <v/>
      </c>
      <c r="L38" s="174" t="str">
        <f t="shared" si="10"/>
        <v/>
      </c>
      <c r="M38" s="174"/>
      <c r="N38" s="148"/>
      <c r="O38" s="80"/>
      <c r="P38" s="174" t="str">
        <f t="shared" si="11"/>
        <v/>
      </c>
      <c r="Q38" s="174" t="str">
        <f t="shared" si="12"/>
        <v/>
      </c>
      <c r="R38" s="174"/>
      <c r="S38" s="80"/>
      <c r="T38" s="80"/>
      <c r="U38" s="194"/>
      <c r="V38" s="194"/>
      <c r="W38" s="194"/>
      <c r="X38" s="194"/>
      <c r="Y38" s="194"/>
      <c r="Z38" s="194"/>
      <c r="AA38" s="194"/>
      <c r="AB38" s="194"/>
      <c r="AC38" s="194"/>
      <c r="AD38" s="194"/>
      <c r="AE38" s="194"/>
      <c r="AF38" s="194"/>
      <c r="AG38" s="195"/>
      <c r="AH38" s="195"/>
      <c r="AI38" s="195"/>
      <c r="AJ38" s="195"/>
      <c r="AK38" s="195"/>
    </row>
    <row r="39" spans="1:40" ht="36">
      <c r="A39" s="193"/>
      <c r="B39" s="139">
        <f t="shared" si="13"/>
        <v>8</v>
      </c>
      <c r="C39" s="196" t="s">
        <v>138</v>
      </c>
      <c r="D39" s="197" t="s">
        <v>168</v>
      </c>
      <c r="E39" s="174" t="str">
        <f t="shared" si="7"/>
        <v/>
      </c>
      <c r="F39" s="174" t="str">
        <f t="shared" si="8"/>
        <v/>
      </c>
      <c r="G39" s="174"/>
      <c r="H39" s="333"/>
      <c r="I39" s="334"/>
      <c r="J39" s="80"/>
      <c r="K39" s="174" t="str">
        <f t="shared" si="9"/>
        <v/>
      </c>
      <c r="L39" s="174" t="str">
        <f t="shared" si="10"/>
        <v/>
      </c>
      <c r="M39" s="174"/>
      <c r="N39" s="148"/>
      <c r="O39" s="80"/>
      <c r="P39" s="174" t="str">
        <f t="shared" si="11"/>
        <v/>
      </c>
      <c r="Q39" s="174" t="str">
        <f t="shared" si="12"/>
        <v/>
      </c>
      <c r="R39" s="174"/>
      <c r="S39" s="80"/>
      <c r="T39" s="80"/>
      <c r="U39" s="194"/>
      <c r="V39" s="194"/>
      <c r="W39" s="194"/>
      <c r="X39" s="194"/>
      <c r="Y39" s="194"/>
      <c r="Z39" s="194"/>
      <c r="AA39" s="194"/>
      <c r="AB39" s="194"/>
      <c r="AC39" s="194"/>
      <c r="AD39" s="194"/>
      <c r="AE39" s="194"/>
      <c r="AF39" s="194"/>
      <c r="AG39" s="195"/>
      <c r="AH39" s="195"/>
      <c r="AI39" s="195"/>
      <c r="AJ39" s="195"/>
      <c r="AK39" s="195"/>
    </row>
    <row r="40" spans="1:40">
      <c r="A40" s="193"/>
      <c r="B40" s="139">
        <f t="shared" si="13"/>
        <v>9</v>
      </c>
      <c r="C40" s="196" t="s">
        <v>138</v>
      </c>
      <c r="D40" s="197" t="s">
        <v>169</v>
      </c>
      <c r="E40" s="174" t="str">
        <f t="shared" si="7"/>
        <v/>
      </c>
      <c r="F40" s="174" t="str">
        <f t="shared" si="8"/>
        <v/>
      </c>
      <c r="G40" s="174"/>
      <c r="H40" s="333"/>
      <c r="I40" s="334"/>
      <c r="J40" s="80"/>
      <c r="K40" s="174" t="str">
        <f t="shared" si="9"/>
        <v/>
      </c>
      <c r="L40" s="174" t="str">
        <f t="shared" si="10"/>
        <v/>
      </c>
      <c r="M40" s="174"/>
      <c r="N40" s="148"/>
      <c r="O40" s="80"/>
      <c r="P40" s="174" t="str">
        <f t="shared" si="11"/>
        <v/>
      </c>
      <c r="Q40" s="174" t="str">
        <f t="shared" si="12"/>
        <v/>
      </c>
      <c r="R40" s="174"/>
      <c r="S40" s="80"/>
      <c r="T40" s="80"/>
      <c r="U40" s="194"/>
      <c r="V40" s="194"/>
      <c r="W40" s="194"/>
      <c r="X40" s="194"/>
      <c r="Y40" s="194"/>
      <c r="Z40" s="194"/>
      <c r="AA40" s="194"/>
      <c r="AB40" s="194"/>
      <c r="AC40" s="194"/>
      <c r="AD40" s="194"/>
      <c r="AE40" s="194"/>
      <c r="AF40" s="194"/>
      <c r="AG40" s="195"/>
      <c r="AH40" s="195"/>
      <c r="AI40" s="195"/>
      <c r="AJ40" s="195"/>
      <c r="AK40" s="195"/>
    </row>
    <row r="41" spans="1:40" ht="24">
      <c r="A41" s="193"/>
      <c r="B41" s="139">
        <f t="shared" si="13"/>
        <v>10</v>
      </c>
      <c r="C41" s="196" t="s">
        <v>138</v>
      </c>
      <c r="D41" s="197" t="s">
        <v>229</v>
      </c>
      <c r="E41" s="174" t="str">
        <f t="shared" si="7"/>
        <v/>
      </c>
      <c r="F41" s="174" t="str">
        <f t="shared" si="8"/>
        <v/>
      </c>
      <c r="G41" s="174"/>
      <c r="H41" s="333"/>
      <c r="I41" s="334"/>
      <c r="J41" s="80"/>
      <c r="K41" s="174" t="str">
        <f t="shared" si="9"/>
        <v/>
      </c>
      <c r="L41" s="174" t="str">
        <f t="shared" si="10"/>
        <v/>
      </c>
      <c r="M41" s="174"/>
      <c r="N41" s="148"/>
      <c r="O41" s="80"/>
      <c r="P41" s="174" t="str">
        <f t="shared" si="11"/>
        <v/>
      </c>
      <c r="Q41" s="174" t="str">
        <f t="shared" si="12"/>
        <v/>
      </c>
      <c r="R41" s="174"/>
      <c r="S41" s="80"/>
      <c r="T41" s="80"/>
      <c r="U41" s="194"/>
      <c r="V41" s="194"/>
      <c r="W41" s="194"/>
      <c r="X41" s="194"/>
      <c r="Y41" s="194"/>
      <c r="Z41" s="194"/>
      <c r="AA41" s="194"/>
      <c r="AB41" s="194"/>
      <c r="AC41" s="194"/>
      <c r="AD41" s="194"/>
      <c r="AE41" s="194"/>
      <c r="AF41" s="194"/>
      <c r="AG41" s="195"/>
      <c r="AH41" s="195"/>
      <c r="AI41" s="195"/>
      <c r="AJ41" s="195"/>
      <c r="AK41" s="195"/>
    </row>
    <row r="42" spans="1:40" ht="24">
      <c r="A42" s="193"/>
      <c r="B42" s="139">
        <f t="shared" si="13"/>
        <v>11</v>
      </c>
      <c r="C42" s="196" t="s">
        <v>138</v>
      </c>
      <c r="D42" s="197" t="s">
        <v>230</v>
      </c>
      <c r="E42" s="174" t="str">
        <f t="shared" si="7"/>
        <v/>
      </c>
      <c r="F42" s="174" t="str">
        <f t="shared" si="8"/>
        <v/>
      </c>
      <c r="G42" s="174"/>
      <c r="H42" s="333"/>
      <c r="I42" s="334"/>
      <c r="J42" s="80"/>
      <c r="K42" s="174" t="str">
        <f t="shared" si="9"/>
        <v/>
      </c>
      <c r="L42" s="174" t="str">
        <f t="shared" si="10"/>
        <v/>
      </c>
      <c r="M42" s="174"/>
      <c r="N42" s="148"/>
      <c r="O42" s="80"/>
      <c r="P42" s="174" t="str">
        <f t="shared" si="11"/>
        <v/>
      </c>
      <c r="Q42" s="174" t="str">
        <f t="shared" si="12"/>
        <v/>
      </c>
      <c r="R42" s="174"/>
      <c r="S42" s="80"/>
      <c r="T42" s="80"/>
      <c r="U42" s="194"/>
      <c r="V42" s="194"/>
      <c r="W42" s="194"/>
      <c r="X42" s="194"/>
      <c r="Y42" s="194"/>
      <c r="Z42" s="194"/>
      <c r="AA42" s="194"/>
      <c r="AB42" s="194"/>
      <c r="AC42" s="194"/>
      <c r="AD42" s="194"/>
      <c r="AE42" s="194"/>
      <c r="AF42" s="194"/>
      <c r="AG42" s="195"/>
      <c r="AH42" s="195"/>
      <c r="AI42" s="195"/>
      <c r="AJ42" s="195"/>
      <c r="AK42" s="195"/>
    </row>
    <row r="43" spans="1:40" ht="24">
      <c r="A43" s="193"/>
      <c r="B43" s="139">
        <f t="shared" si="13"/>
        <v>12</v>
      </c>
      <c r="C43" s="196" t="s">
        <v>138</v>
      </c>
      <c r="D43" s="197" t="s">
        <v>231</v>
      </c>
      <c r="E43" s="174" t="str">
        <f t="shared" si="7"/>
        <v/>
      </c>
      <c r="F43" s="174" t="str">
        <f t="shared" si="8"/>
        <v/>
      </c>
      <c r="G43" s="174"/>
      <c r="H43" s="333"/>
      <c r="I43" s="334"/>
      <c r="J43" s="80"/>
      <c r="K43" s="174" t="str">
        <f t="shared" si="9"/>
        <v/>
      </c>
      <c r="L43" s="174" t="str">
        <f t="shared" si="10"/>
        <v/>
      </c>
      <c r="M43" s="174"/>
      <c r="N43" s="148"/>
      <c r="O43" s="80"/>
      <c r="P43" s="174" t="str">
        <f t="shared" si="11"/>
        <v/>
      </c>
      <c r="Q43" s="174" t="str">
        <f t="shared" si="12"/>
        <v/>
      </c>
      <c r="R43" s="174"/>
      <c r="S43" s="80"/>
      <c r="T43" s="80"/>
      <c r="U43" s="194"/>
      <c r="V43" s="194"/>
      <c r="W43" s="194"/>
      <c r="X43" s="194"/>
      <c r="Y43" s="194"/>
      <c r="Z43" s="194"/>
      <c r="AA43" s="194"/>
      <c r="AB43" s="194"/>
      <c r="AC43" s="194"/>
      <c r="AD43" s="194"/>
      <c r="AE43" s="194"/>
      <c r="AF43" s="194"/>
      <c r="AG43" s="195"/>
      <c r="AH43" s="195"/>
      <c r="AI43" s="195"/>
      <c r="AJ43" s="195"/>
      <c r="AK43" s="195"/>
    </row>
    <row r="44" spans="1:40" ht="24">
      <c r="A44" s="193"/>
      <c r="B44" s="139">
        <f t="shared" si="13"/>
        <v>13</v>
      </c>
      <c r="C44" s="196" t="s">
        <v>138</v>
      </c>
      <c r="D44" s="197" t="s">
        <v>232</v>
      </c>
      <c r="E44" s="174" t="str">
        <f t="shared" si="7"/>
        <v/>
      </c>
      <c r="F44" s="174" t="str">
        <f t="shared" si="8"/>
        <v/>
      </c>
      <c r="G44" s="174"/>
      <c r="H44" s="333"/>
      <c r="I44" s="334"/>
      <c r="J44" s="80"/>
      <c r="K44" s="174" t="str">
        <f t="shared" si="9"/>
        <v/>
      </c>
      <c r="L44" s="174" t="str">
        <f t="shared" si="10"/>
        <v/>
      </c>
      <c r="M44" s="174"/>
      <c r="N44" s="148"/>
      <c r="O44" s="80"/>
      <c r="P44" s="174" t="str">
        <f t="shared" si="11"/>
        <v/>
      </c>
      <c r="Q44" s="174" t="str">
        <f t="shared" si="12"/>
        <v/>
      </c>
      <c r="R44" s="174"/>
      <c r="S44" s="80"/>
      <c r="T44" s="80"/>
      <c r="U44" s="194"/>
      <c r="V44" s="194"/>
      <c r="W44" s="194"/>
      <c r="X44" s="194"/>
      <c r="Y44" s="194"/>
      <c r="Z44" s="194"/>
      <c r="AA44" s="194"/>
      <c r="AB44" s="194"/>
      <c r="AC44" s="194"/>
      <c r="AD44" s="194"/>
      <c r="AE44" s="194"/>
      <c r="AF44" s="194"/>
      <c r="AG44" s="195"/>
      <c r="AH44" s="195"/>
      <c r="AI44" s="195"/>
      <c r="AJ44" s="195"/>
      <c r="AK44" s="195"/>
    </row>
    <row r="45" spans="1:40">
      <c r="A45" s="193"/>
      <c r="B45" s="139">
        <f t="shared" si="13"/>
        <v>14</v>
      </c>
      <c r="C45" s="196" t="s">
        <v>138</v>
      </c>
      <c r="D45" s="197" t="s">
        <v>233</v>
      </c>
      <c r="E45" s="174" t="str">
        <f t="shared" si="7"/>
        <v/>
      </c>
      <c r="F45" s="174" t="str">
        <f t="shared" si="8"/>
        <v/>
      </c>
      <c r="G45" s="174"/>
      <c r="H45" s="333"/>
      <c r="I45" s="334"/>
      <c r="J45" s="80"/>
      <c r="K45" s="174" t="str">
        <f t="shared" si="9"/>
        <v/>
      </c>
      <c r="L45" s="174" t="str">
        <f t="shared" si="10"/>
        <v/>
      </c>
      <c r="M45" s="174"/>
      <c r="N45" s="148"/>
      <c r="O45" s="80"/>
      <c r="P45" s="174" t="str">
        <f t="shared" si="11"/>
        <v/>
      </c>
      <c r="Q45" s="174" t="str">
        <f t="shared" si="12"/>
        <v/>
      </c>
      <c r="R45" s="174"/>
      <c r="S45" s="80"/>
      <c r="T45" s="80"/>
      <c r="U45" s="194"/>
      <c r="V45" s="194"/>
      <c r="W45" s="194"/>
      <c r="X45" s="194"/>
      <c r="Y45" s="194"/>
      <c r="Z45" s="194"/>
      <c r="AA45" s="194"/>
      <c r="AB45" s="194"/>
      <c r="AC45" s="194"/>
      <c r="AD45" s="194"/>
      <c r="AE45" s="194"/>
      <c r="AF45" s="194"/>
      <c r="AG45" s="195"/>
      <c r="AH45" s="195"/>
      <c r="AI45" s="195"/>
      <c r="AJ45" s="195"/>
      <c r="AK45" s="195"/>
    </row>
    <row r="46" spans="1:40" ht="24.75" thickBot="1">
      <c r="A46" s="193"/>
      <c r="B46" s="139">
        <f t="shared" si="13"/>
        <v>15</v>
      </c>
      <c r="C46" s="196" t="s">
        <v>138</v>
      </c>
      <c r="D46" s="197" t="s">
        <v>235</v>
      </c>
      <c r="E46" s="257" t="str">
        <f t="shared" si="7"/>
        <v/>
      </c>
      <c r="F46" s="257" t="str">
        <f t="shared" si="8"/>
        <v/>
      </c>
      <c r="G46" s="174"/>
      <c r="H46" s="333"/>
      <c r="I46" s="334"/>
      <c r="J46" s="80"/>
      <c r="K46" s="174" t="str">
        <f t="shared" si="9"/>
        <v/>
      </c>
      <c r="L46" s="174" t="str">
        <f t="shared" si="10"/>
        <v/>
      </c>
      <c r="M46" s="174"/>
      <c r="N46" s="150"/>
      <c r="O46" s="80"/>
      <c r="P46" s="174" t="str">
        <f t="shared" si="11"/>
        <v/>
      </c>
      <c r="Q46" s="174" t="str">
        <f t="shared" si="12"/>
        <v/>
      </c>
      <c r="R46" s="174"/>
      <c r="S46" s="80"/>
      <c r="T46" s="80"/>
      <c r="U46" s="194"/>
      <c r="V46" s="194"/>
      <c r="W46" s="194"/>
      <c r="X46" s="194"/>
      <c r="Y46" s="194"/>
      <c r="Z46" s="194"/>
      <c r="AA46" s="194"/>
      <c r="AB46" s="194"/>
      <c r="AC46" s="194"/>
      <c r="AD46" s="194"/>
      <c r="AE46" s="194"/>
      <c r="AF46" s="194"/>
      <c r="AG46" s="195"/>
      <c r="AH46" s="195"/>
      <c r="AI46" s="195"/>
      <c r="AJ46" s="195"/>
      <c r="AK46" s="195"/>
    </row>
    <row r="47" spans="1:40" ht="13.5" customHeight="1" thickBot="1">
      <c r="A47" s="193"/>
      <c r="B47" s="335" t="s">
        <v>149</v>
      </c>
      <c r="C47" s="336"/>
      <c r="D47" s="336"/>
      <c r="E47" s="254"/>
      <c r="F47" s="255"/>
      <c r="G47" s="88"/>
      <c r="H47" s="88"/>
      <c r="I47" s="88"/>
      <c r="J47" s="81"/>
      <c r="K47" s="250"/>
      <c r="L47" s="250"/>
      <c r="M47" s="88"/>
      <c r="N47" s="88"/>
      <c r="O47" s="81"/>
      <c r="P47" s="250"/>
      <c r="Q47" s="250"/>
      <c r="R47" s="88"/>
      <c r="S47" s="81"/>
      <c r="T47" s="89"/>
      <c r="U47" s="194"/>
      <c r="V47" s="194"/>
      <c r="W47" s="194"/>
      <c r="X47" s="194"/>
      <c r="Y47" s="194"/>
      <c r="Z47" s="194"/>
      <c r="AA47" s="194"/>
      <c r="AB47" s="194"/>
      <c r="AC47" s="194"/>
      <c r="AD47" s="194"/>
      <c r="AE47" s="194"/>
      <c r="AF47" s="194"/>
      <c r="AG47" s="195"/>
      <c r="AH47" s="195"/>
      <c r="AI47" s="195"/>
      <c r="AJ47" s="195"/>
      <c r="AK47" s="195"/>
      <c r="AL47" s="195"/>
      <c r="AM47" s="195"/>
      <c r="AN47" s="195"/>
    </row>
    <row r="48" spans="1:40" ht="59.25" customHeight="1" thickBot="1">
      <c r="A48" s="193"/>
      <c r="B48" s="82"/>
      <c r="C48" s="332" t="s">
        <v>53</v>
      </c>
      <c r="D48" s="332"/>
      <c r="E48" s="332"/>
      <c r="F48" s="332"/>
      <c r="G48" s="332"/>
      <c r="H48" s="332"/>
      <c r="I48" s="332"/>
      <c r="J48" s="332"/>
      <c r="K48" s="251"/>
      <c r="L48" s="251"/>
      <c r="M48" s="84"/>
      <c r="N48" s="84"/>
      <c r="O48" s="83"/>
      <c r="P48" s="251"/>
      <c r="Q48" s="251"/>
      <c r="R48" s="84"/>
      <c r="S48" s="83"/>
      <c r="T48" s="85"/>
      <c r="U48" s="194"/>
      <c r="V48" s="194"/>
      <c r="W48" s="194"/>
      <c r="X48" s="194"/>
      <c r="Y48" s="194"/>
      <c r="Z48" s="194"/>
      <c r="AA48" s="194"/>
      <c r="AB48" s="194"/>
      <c r="AC48" s="194"/>
      <c r="AD48" s="194"/>
      <c r="AE48" s="194"/>
      <c r="AF48" s="194"/>
      <c r="AG48" s="195"/>
      <c r="AH48" s="195"/>
      <c r="AI48" s="195"/>
      <c r="AJ48" s="195"/>
      <c r="AK48" s="195"/>
    </row>
    <row r="49" spans="1:37" ht="36">
      <c r="A49" s="193"/>
      <c r="B49" s="86">
        <v>1</v>
      </c>
      <c r="C49" s="196" t="s">
        <v>139</v>
      </c>
      <c r="D49" s="197" t="s">
        <v>85</v>
      </c>
      <c r="E49" s="174" t="str">
        <f>IF(((C49="Auditoría de gestión de la configuración")*AND(G49="No")),"No","")</f>
        <v/>
      </c>
      <c r="F49" s="174" t="str">
        <f>IF(((C49="Auditoría de gestión de la configuración")*AND(G49="Si")),"Si","")</f>
        <v>Si</v>
      </c>
      <c r="G49" s="174" t="s">
        <v>134</v>
      </c>
      <c r="H49" s="330"/>
      <c r="I49" s="330"/>
      <c r="J49" s="80"/>
      <c r="K49" s="174" t="str">
        <f>IF(((C49="Auditoría de gestión de la configuración")*AND(M49="No")),"No","")</f>
        <v/>
      </c>
      <c r="L49" s="174" t="str">
        <f>IF(((C49="Auditoría de gestión de la configuración")*AND(M49="Si")),"Si","")</f>
        <v>Si</v>
      </c>
      <c r="M49" s="174" t="s">
        <v>134</v>
      </c>
      <c r="N49" s="68"/>
      <c r="O49" s="80"/>
      <c r="P49" s="174" t="str">
        <f>IF(((C49="Auditoría de gestión de la configuración")*AND(R49="No")),"No","")</f>
        <v>No</v>
      </c>
      <c r="Q49" s="174" t="str">
        <f>IF(((C49="Auditoría de gestión de la configuración")*AND(R49="Si")),"Si","")</f>
        <v/>
      </c>
      <c r="R49" s="174" t="s">
        <v>135</v>
      </c>
      <c r="S49" s="66"/>
      <c r="T49" s="66"/>
      <c r="U49" s="194"/>
      <c r="V49" s="194"/>
      <c r="W49" s="194"/>
      <c r="X49" s="194"/>
      <c r="Y49" s="194"/>
      <c r="Z49" s="194"/>
      <c r="AA49" s="194"/>
      <c r="AB49" s="194"/>
      <c r="AC49" s="194"/>
      <c r="AD49" s="194"/>
      <c r="AE49" s="194"/>
      <c r="AF49" s="194"/>
      <c r="AG49" s="195"/>
      <c r="AH49" s="195"/>
      <c r="AI49" s="195"/>
      <c r="AJ49" s="195"/>
      <c r="AK49" s="195"/>
    </row>
    <row r="50" spans="1:37" ht="24">
      <c r="A50" s="193"/>
      <c r="B50" s="86">
        <f t="shared" ref="B50:B62" si="14">B49+1</f>
        <v>2</v>
      </c>
      <c r="C50" s="196" t="s">
        <v>139</v>
      </c>
      <c r="D50" s="198" t="s">
        <v>86</v>
      </c>
      <c r="E50" s="174" t="str">
        <f>IF(((C50="Auditoría de gestión de la configuración")*AND(G50="No")),"No","")</f>
        <v/>
      </c>
      <c r="F50" s="174" t="str">
        <f>IF(((C50="Auditoría de gestión de la configuración")*AND(G50="Si")),"Si","")</f>
        <v>Si</v>
      </c>
      <c r="G50" s="174" t="s">
        <v>134</v>
      </c>
      <c r="H50" s="330"/>
      <c r="I50" s="330"/>
      <c r="J50" s="80"/>
      <c r="K50" s="174" t="str">
        <f>IF(((C50="Auditoría de gestión de la configuración")*AND(M50="No")),"No","")</f>
        <v>No</v>
      </c>
      <c r="L50" s="174" t="str">
        <f>IF(((C50="Auditoría de gestión de la configuración")*AND(M50="Si")),"Si","")</f>
        <v/>
      </c>
      <c r="M50" s="174" t="s">
        <v>135</v>
      </c>
      <c r="N50" s="68"/>
      <c r="O50" s="73"/>
      <c r="P50" s="174" t="str">
        <f>IF(((C50="Auditoría de gestión de la configuración")*AND(R50="No")),"No","")</f>
        <v/>
      </c>
      <c r="Q50" s="174" t="str">
        <f>IF(((C50="Auditoría de gestión de la configuración")*AND(R50="Si")),"Si","")</f>
        <v>Si</v>
      </c>
      <c r="R50" s="174" t="s">
        <v>134</v>
      </c>
      <c r="S50" s="66"/>
      <c r="T50" s="66"/>
      <c r="U50" s="194"/>
      <c r="V50" s="194"/>
      <c r="W50" s="194"/>
      <c r="X50" s="194"/>
      <c r="Y50" s="194"/>
      <c r="Z50" s="194"/>
      <c r="AA50" s="194"/>
      <c r="AB50" s="194"/>
      <c r="AC50" s="194"/>
      <c r="AD50" s="194"/>
      <c r="AE50" s="194"/>
      <c r="AF50" s="194"/>
      <c r="AG50" s="195"/>
      <c r="AH50" s="195"/>
      <c r="AI50" s="195"/>
      <c r="AJ50" s="195"/>
      <c r="AK50" s="195"/>
    </row>
    <row r="51" spans="1:37" ht="24">
      <c r="A51" s="199"/>
      <c r="B51" s="86">
        <f t="shared" si="14"/>
        <v>3</v>
      </c>
      <c r="C51" s="196" t="s">
        <v>138</v>
      </c>
      <c r="D51" s="70" t="s">
        <v>210</v>
      </c>
      <c r="E51" s="174" t="str">
        <f>IF(((C51="Auditoría de Calidad")*AND(G51="No")),"No","")</f>
        <v/>
      </c>
      <c r="F51" s="174" t="str">
        <f>IF(((C51="Auditoría de Calidad")*AND(G51="Si")),"Si","")</f>
        <v/>
      </c>
      <c r="G51" s="174"/>
      <c r="H51" s="330"/>
      <c r="I51" s="330"/>
      <c r="J51" s="80"/>
      <c r="K51" s="174" t="str">
        <f>IF(((C51="Auditoría de Calidad")*AND(M51="No")),"No","")</f>
        <v/>
      </c>
      <c r="L51" s="174" t="str">
        <f>IF(((C51="Auditoría de Calidad")*AND(M51="Si")),"Si","")</f>
        <v/>
      </c>
      <c r="M51" s="174"/>
      <c r="N51" s="68"/>
      <c r="O51" s="73"/>
      <c r="P51" s="174" t="str">
        <f>IF(((C51="Auditoría de Calidad")*AND(R51="No")),"No","")</f>
        <v/>
      </c>
      <c r="Q51" s="174" t="str">
        <f>IF(((C51="Auditoría de Calidad")*AND(R51="Si")),"Si","")</f>
        <v/>
      </c>
      <c r="R51" s="174"/>
      <c r="S51" s="66"/>
      <c r="T51" s="66"/>
      <c r="U51" s="200"/>
      <c r="V51" s="199"/>
      <c r="W51" s="199"/>
      <c r="X51" s="199"/>
      <c r="Y51" s="199"/>
      <c r="Z51" s="199"/>
      <c r="AA51" s="199"/>
      <c r="AB51" s="199"/>
      <c r="AC51" s="199"/>
      <c r="AD51" s="199"/>
      <c r="AE51" s="199"/>
      <c r="AF51" s="199"/>
      <c r="AG51" s="199"/>
      <c r="AH51" s="199"/>
      <c r="AI51" s="199"/>
      <c r="AJ51" s="199"/>
      <c r="AK51" s="199"/>
    </row>
    <row r="52" spans="1:37" ht="24">
      <c r="A52" s="199"/>
      <c r="B52" s="86">
        <f t="shared" si="14"/>
        <v>4</v>
      </c>
      <c r="C52" s="196" t="s">
        <v>138</v>
      </c>
      <c r="D52" s="70" t="s">
        <v>211</v>
      </c>
      <c r="E52" s="174" t="str">
        <f t="shared" ref="E52:E62" si="15">IF(((C52="Auditoría de Calidad")*AND(G52="No")),"No","")</f>
        <v/>
      </c>
      <c r="F52" s="174" t="str">
        <f t="shared" ref="F52:F62" si="16">IF(((C52="Auditoría de Calidad")*AND(G52="Si")),"Si","")</f>
        <v/>
      </c>
      <c r="G52" s="174"/>
      <c r="H52" s="330"/>
      <c r="I52" s="330"/>
      <c r="J52" s="80"/>
      <c r="K52" s="174" t="str">
        <f t="shared" ref="K52:K62" si="17">IF(((C52="Auditoría de Calidad")*AND(M52="No")),"No","")</f>
        <v/>
      </c>
      <c r="L52" s="174" t="str">
        <f t="shared" ref="L52:L62" si="18">IF(((C52="Auditoría de Calidad")*AND(M52="Si")),"Si","")</f>
        <v/>
      </c>
      <c r="M52" s="174"/>
      <c r="N52" s="68"/>
      <c r="O52" s="73"/>
      <c r="P52" s="174" t="str">
        <f t="shared" ref="P52:P62" si="19">IF(((C52="Auditoría de Calidad")*AND(R52="No")),"No","")</f>
        <v/>
      </c>
      <c r="Q52" s="174" t="str">
        <f t="shared" ref="Q52:Q62" si="20">IF(((C52="Auditoría de Calidad")*AND(R52="Si")),"Si","")</f>
        <v/>
      </c>
      <c r="R52" s="174"/>
      <c r="S52" s="66"/>
      <c r="T52" s="66"/>
      <c r="U52" s="200"/>
      <c r="V52" s="199"/>
      <c r="W52" s="199"/>
      <c r="X52" s="199"/>
      <c r="Y52" s="199"/>
      <c r="Z52" s="199"/>
      <c r="AA52" s="199"/>
      <c r="AB52" s="199"/>
      <c r="AC52" s="199"/>
      <c r="AD52" s="199"/>
      <c r="AE52" s="199"/>
      <c r="AF52" s="199"/>
      <c r="AG52" s="199"/>
      <c r="AH52" s="199"/>
      <c r="AI52" s="199"/>
      <c r="AJ52" s="199"/>
      <c r="AK52" s="199"/>
    </row>
    <row r="53" spans="1:37" ht="36">
      <c r="A53" s="199"/>
      <c r="B53" s="86">
        <f t="shared" si="14"/>
        <v>5</v>
      </c>
      <c r="C53" s="196" t="s">
        <v>138</v>
      </c>
      <c r="D53" s="70" t="s">
        <v>87</v>
      </c>
      <c r="E53" s="174" t="str">
        <f t="shared" si="15"/>
        <v/>
      </c>
      <c r="F53" s="174" t="str">
        <f t="shared" si="16"/>
        <v/>
      </c>
      <c r="G53" s="174"/>
      <c r="H53" s="330"/>
      <c r="I53" s="330"/>
      <c r="J53" s="80"/>
      <c r="K53" s="174" t="str">
        <f t="shared" si="17"/>
        <v/>
      </c>
      <c r="L53" s="174" t="str">
        <f t="shared" si="18"/>
        <v/>
      </c>
      <c r="M53" s="174"/>
      <c r="N53" s="68"/>
      <c r="O53" s="73"/>
      <c r="P53" s="174" t="str">
        <f t="shared" si="19"/>
        <v/>
      </c>
      <c r="Q53" s="174" t="str">
        <f t="shared" si="20"/>
        <v/>
      </c>
      <c r="R53" s="174"/>
      <c r="S53" s="66"/>
      <c r="T53" s="66"/>
      <c r="U53" s="200"/>
      <c r="V53" s="199"/>
      <c r="W53" s="199"/>
      <c r="X53" s="199"/>
      <c r="Y53" s="199"/>
      <c r="Z53" s="199"/>
      <c r="AA53" s="199"/>
      <c r="AB53" s="199"/>
      <c r="AC53" s="199"/>
      <c r="AD53" s="199"/>
      <c r="AE53" s="199"/>
      <c r="AF53" s="199"/>
      <c r="AG53" s="199"/>
      <c r="AH53" s="199"/>
      <c r="AI53" s="199"/>
      <c r="AJ53" s="199"/>
      <c r="AK53" s="199"/>
    </row>
    <row r="54" spans="1:37" ht="24">
      <c r="A54" s="199"/>
      <c r="B54" s="86">
        <f t="shared" si="14"/>
        <v>6</v>
      </c>
      <c r="C54" s="196" t="s">
        <v>138</v>
      </c>
      <c r="D54" s="70" t="s">
        <v>88</v>
      </c>
      <c r="E54" s="174" t="str">
        <f t="shared" si="15"/>
        <v/>
      </c>
      <c r="F54" s="174" t="str">
        <f t="shared" si="16"/>
        <v/>
      </c>
      <c r="G54" s="174"/>
      <c r="H54" s="330"/>
      <c r="I54" s="330"/>
      <c r="J54" s="80"/>
      <c r="K54" s="174" t="str">
        <f t="shared" si="17"/>
        <v/>
      </c>
      <c r="L54" s="174" t="str">
        <f t="shared" si="18"/>
        <v/>
      </c>
      <c r="M54" s="174"/>
      <c r="N54" s="68"/>
      <c r="O54" s="73"/>
      <c r="P54" s="174" t="str">
        <f t="shared" si="19"/>
        <v/>
      </c>
      <c r="Q54" s="174" t="str">
        <f t="shared" si="20"/>
        <v/>
      </c>
      <c r="R54" s="174"/>
      <c r="S54" s="66"/>
      <c r="T54" s="66"/>
      <c r="U54" s="200"/>
      <c r="V54" s="199"/>
      <c r="W54" s="199"/>
      <c r="X54" s="199"/>
      <c r="Y54" s="199"/>
      <c r="Z54" s="199"/>
      <c r="AA54" s="199"/>
      <c r="AB54" s="199"/>
      <c r="AC54" s="199"/>
      <c r="AD54" s="199"/>
      <c r="AE54" s="199"/>
      <c r="AF54" s="199"/>
      <c r="AG54" s="199"/>
      <c r="AH54" s="199"/>
      <c r="AI54" s="199"/>
      <c r="AJ54" s="199"/>
      <c r="AK54" s="199"/>
    </row>
    <row r="55" spans="1:37" ht="48">
      <c r="A55" s="199"/>
      <c r="B55" s="86">
        <f t="shared" si="14"/>
        <v>7</v>
      </c>
      <c r="C55" s="196" t="s">
        <v>138</v>
      </c>
      <c r="D55" s="70" t="s">
        <v>89</v>
      </c>
      <c r="E55" s="174" t="str">
        <f t="shared" si="15"/>
        <v/>
      </c>
      <c r="F55" s="174" t="str">
        <f t="shared" si="16"/>
        <v/>
      </c>
      <c r="G55" s="174"/>
      <c r="H55" s="330"/>
      <c r="I55" s="330"/>
      <c r="J55" s="80"/>
      <c r="K55" s="174" t="str">
        <f t="shared" si="17"/>
        <v/>
      </c>
      <c r="L55" s="174" t="str">
        <f t="shared" si="18"/>
        <v/>
      </c>
      <c r="M55" s="174"/>
      <c r="N55" s="68"/>
      <c r="O55" s="73"/>
      <c r="P55" s="174" t="str">
        <f t="shared" si="19"/>
        <v/>
      </c>
      <c r="Q55" s="174" t="str">
        <f t="shared" si="20"/>
        <v/>
      </c>
      <c r="R55" s="174"/>
      <c r="S55" s="66"/>
      <c r="T55" s="66"/>
      <c r="U55" s="200"/>
      <c r="V55" s="199"/>
      <c r="W55" s="199"/>
      <c r="X55" s="199"/>
      <c r="Y55" s="199"/>
      <c r="Z55" s="199"/>
      <c r="AA55" s="199"/>
      <c r="AB55" s="199"/>
      <c r="AC55" s="199"/>
      <c r="AD55" s="199"/>
      <c r="AE55" s="199"/>
      <c r="AF55" s="199"/>
      <c r="AG55" s="199"/>
      <c r="AH55" s="199"/>
      <c r="AI55" s="199"/>
      <c r="AJ55" s="199"/>
      <c r="AK55" s="199"/>
    </row>
    <row r="56" spans="1:37" ht="36">
      <c r="A56" s="199"/>
      <c r="B56" s="86">
        <f t="shared" si="14"/>
        <v>8</v>
      </c>
      <c r="C56" s="196" t="s">
        <v>138</v>
      </c>
      <c r="D56" s="70" t="s">
        <v>90</v>
      </c>
      <c r="E56" s="174" t="str">
        <f t="shared" si="15"/>
        <v/>
      </c>
      <c r="F56" s="174" t="str">
        <f t="shared" si="16"/>
        <v/>
      </c>
      <c r="G56" s="174"/>
      <c r="H56" s="330"/>
      <c r="I56" s="330"/>
      <c r="J56" s="80"/>
      <c r="K56" s="174" t="str">
        <f t="shared" si="17"/>
        <v/>
      </c>
      <c r="L56" s="174" t="str">
        <f t="shared" si="18"/>
        <v/>
      </c>
      <c r="M56" s="174"/>
      <c r="N56" s="68"/>
      <c r="O56" s="73"/>
      <c r="P56" s="174" t="str">
        <f t="shared" si="19"/>
        <v/>
      </c>
      <c r="Q56" s="174" t="str">
        <f t="shared" si="20"/>
        <v/>
      </c>
      <c r="R56" s="174"/>
      <c r="S56" s="66"/>
      <c r="T56" s="66"/>
      <c r="U56" s="200"/>
      <c r="V56" s="199"/>
      <c r="W56" s="199"/>
      <c r="X56" s="199"/>
      <c r="Y56" s="199"/>
      <c r="Z56" s="199"/>
      <c r="AA56" s="199"/>
      <c r="AB56" s="199"/>
      <c r="AC56" s="199"/>
      <c r="AD56" s="199"/>
      <c r="AE56" s="199"/>
      <c r="AF56" s="199"/>
      <c r="AG56" s="199"/>
      <c r="AH56" s="199"/>
      <c r="AI56" s="199"/>
      <c r="AJ56" s="199"/>
      <c r="AK56" s="199"/>
    </row>
    <row r="57" spans="1:37" ht="36">
      <c r="A57" s="199"/>
      <c r="B57" s="86">
        <f t="shared" si="14"/>
        <v>9</v>
      </c>
      <c r="C57" s="196" t="s">
        <v>138</v>
      </c>
      <c r="D57" s="70" t="s">
        <v>91</v>
      </c>
      <c r="E57" s="174" t="str">
        <f t="shared" si="15"/>
        <v/>
      </c>
      <c r="F57" s="174" t="str">
        <f t="shared" si="16"/>
        <v/>
      </c>
      <c r="G57" s="174"/>
      <c r="H57" s="330"/>
      <c r="I57" s="330"/>
      <c r="J57" s="80"/>
      <c r="K57" s="174" t="str">
        <f t="shared" si="17"/>
        <v/>
      </c>
      <c r="L57" s="174" t="str">
        <f t="shared" si="18"/>
        <v/>
      </c>
      <c r="M57" s="174"/>
      <c r="N57" s="68"/>
      <c r="O57" s="73"/>
      <c r="P57" s="174" t="str">
        <f t="shared" si="19"/>
        <v/>
      </c>
      <c r="Q57" s="174" t="str">
        <f t="shared" si="20"/>
        <v/>
      </c>
      <c r="R57" s="174"/>
      <c r="S57" s="66"/>
      <c r="T57" s="66"/>
      <c r="U57" s="200"/>
      <c r="V57" s="199"/>
      <c r="W57" s="199"/>
      <c r="X57" s="199"/>
      <c r="Y57" s="199"/>
      <c r="Z57" s="199"/>
      <c r="AA57" s="199"/>
      <c r="AB57" s="199"/>
      <c r="AC57" s="199"/>
      <c r="AD57" s="199"/>
      <c r="AE57" s="199"/>
      <c r="AF57" s="199"/>
      <c r="AG57" s="199"/>
      <c r="AH57" s="199"/>
      <c r="AI57" s="199"/>
      <c r="AJ57" s="199"/>
      <c r="AK57" s="199"/>
    </row>
    <row r="58" spans="1:37" ht="60">
      <c r="A58" s="199"/>
      <c r="B58" s="86">
        <f t="shared" si="14"/>
        <v>10</v>
      </c>
      <c r="C58" s="196" t="s">
        <v>138</v>
      </c>
      <c r="D58" s="70" t="s">
        <v>92</v>
      </c>
      <c r="E58" s="174" t="str">
        <f t="shared" si="15"/>
        <v/>
      </c>
      <c r="F58" s="174" t="str">
        <f t="shared" si="16"/>
        <v/>
      </c>
      <c r="G58" s="174"/>
      <c r="H58" s="330"/>
      <c r="I58" s="330"/>
      <c r="J58" s="80"/>
      <c r="K58" s="174" t="str">
        <f t="shared" si="17"/>
        <v/>
      </c>
      <c r="L58" s="174" t="str">
        <f t="shared" si="18"/>
        <v/>
      </c>
      <c r="M58" s="174"/>
      <c r="N58" s="68"/>
      <c r="O58" s="73"/>
      <c r="P58" s="174" t="str">
        <f t="shared" si="19"/>
        <v/>
      </c>
      <c r="Q58" s="174" t="str">
        <f t="shared" si="20"/>
        <v/>
      </c>
      <c r="R58" s="174"/>
      <c r="S58" s="66"/>
      <c r="T58" s="66"/>
      <c r="U58" s="200"/>
      <c r="V58" s="199"/>
      <c r="W58" s="199"/>
      <c r="X58" s="199"/>
      <c r="Y58" s="199"/>
      <c r="Z58" s="199"/>
      <c r="AA58" s="199"/>
      <c r="AB58" s="199"/>
      <c r="AC58" s="199"/>
      <c r="AD58" s="199"/>
      <c r="AE58" s="199"/>
      <c r="AF58" s="199"/>
      <c r="AG58" s="199"/>
      <c r="AH58" s="199"/>
      <c r="AI58" s="199"/>
      <c r="AJ58" s="199"/>
      <c r="AK58" s="199"/>
    </row>
    <row r="59" spans="1:37">
      <c r="A59" s="199"/>
      <c r="B59" s="86">
        <f t="shared" si="14"/>
        <v>11</v>
      </c>
      <c r="C59" s="196" t="s">
        <v>138</v>
      </c>
      <c r="D59" s="70" t="s">
        <v>212</v>
      </c>
      <c r="E59" s="174" t="str">
        <f t="shared" si="15"/>
        <v/>
      </c>
      <c r="F59" s="174" t="str">
        <f t="shared" si="16"/>
        <v/>
      </c>
      <c r="G59" s="174"/>
      <c r="H59" s="330"/>
      <c r="I59" s="330"/>
      <c r="J59" s="80"/>
      <c r="K59" s="174" t="str">
        <f t="shared" si="17"/>
        <v/>
      </c>
      <c r="L59" s="174" t="str">
        <f t="shared" si="18"/>
        <v/>
      </c>
      <c r="M59" s="174"/>
      <c r="N59" s="68"/>
      <c r="O59" s="73"/>
      <c r="P59" s="174" t="str">
        <f t="shared" si="19"/>
        <v/>
      </c>
      <c r="Q59" s="174" t="str">
        <f t="shared" si="20"/>
        <v/>
      </c>
      <c r="R59" s="174"/>
      <c r="S59" s="66"/>
      <c r="T59" s="66"/>
      <c r="U59" s="200"/>
      <c r="V59" s="199"/>
      <c r="W59" s="199"/>
      <c r="X59" s="199"/>
      <c r="Y59" s="199"/>
      <c r="Z59" s="199"/>
      <c r="AA59" s="199"/>
      <c r="AB59" s="199"/>
      <c r="AC59" s="199"/>
      <c r="AD59" s="199"/>
      <c r="AE59" s="199"/>
      <c r="AF59" s="199"/>
      <c r="AG59" s="199"/>
      <c r="AH59" s="199"/>
      <c r="AI59" s="199"/>
      <c r="AJ59" s="199"/>
      <c r="AK59" s="199"/>
    </row>
    <row r="60" spans="1:37" ht="24">
      <c r="A60" s="199"/>
      <c r="B60" s="86">
        <f t="shared" si="14"/>
        <v>12</v>
      </c>
      <c r="C60" s="196" t="s">
        <v>138</v>
      </c>
      <c r="D60" s="70" t="s">
        <v>95</v>
      </c>
      <c r="E60" s="174" t="str">
        <f t="shared" si="15"/>
        <v/>
      </c>
      <c r="F60" s="174" t="str">
        <f t="shared" si="16"/>
        <v/>
      </c>
      <c r="G60" s="174"/>
      <c r="H60" s="330"/>
      <c r="I60" s="330"/>
      <c r="J60" s="80"/>
      <c r="K60" s="174" t="str">
        <f t="shared" si="17"/>
        <v/>
      </c>
      <c r="L60" s="174" t="str">
        <f t="shared" si="18"/>
        <v/>
      </c>
      <c r="M60" s="174"/>
      <c r="N60" s="68"/>
      <c r="O60" s="73"/>
      <c r="P60" s="174" t="str">
        <f t="shared" si="19"/>
        <v/>
      </c>
      <c r="Q60" s="174" t="str">
        <f t="shared" si="20"/>
        <v/>
      </c>
      <c r="R60" s="174"/>
      <c r="S60" s="66"/>
      <c r="T60" s="66"/>
      <c r="U60" s="200"/>
      <c r="V60" s="199"/>
      <c r="W60" s="199"/>
      <c r="X60" s="199"/>
      <c r="Y60" s="199"/>
      <c r="Z60" s="199"/>
      <c r="AA60" s="199"/>
      <c r="AB60" s="199"/>
      <c r="AC60" s="199"/>
      <c r="AD60" s="199"/>
      <c r="AE60" s="199"/>
      <c r="AF60" s="199"/>
      <c r="AG60" s="199"/>
      <c r="AH60" s="199"/>
      <c r="AI60" s="199"/>
      <c r="AJ60" s="199"/>
      <c r="AK60" s="199"/>
    </row>
    <row r="61" spans="1:37" ht="36">
      <c r="A61" s="199"/>
      <c r="B61" s="86">
        <f t="shared" si="14"/>
        <v>13</v>
      </c>
      <c r="C61" s="196" t="s">
        <v>138</v>
      </c>
      <c r="D61" s="70" t="s">
        <v>94</v>
      </c>
      <c r="E61" s="174" t="str">
        <f t="shared" si="15"/>
        <v/>
      </c>
      <c r="F61" s="174" t="str">
        <f t="shared" si="16"/>
        <v/>
      </c>
      <c r="G61" s="174"/>
      <c r="H61" s="330"/>
      <c r="I61" s="330"/>
      <c r="J61" s="80"/>
      <c r="K61" s="174" t="str">
        <f t="shared" si="17"/>
        <v/>
      </c>
      <c r="L61" s="174" t="str">
        <f t="shared" si="18"/>
        <v/>
      </c>
      <c r="M61" s="174"/>
      <c r="N61" s="68"/>
      <c r="O61" s="73"/>
      <c r="P61" s="174" t="str">
        <f t="shared" si="19"/>
        <v/>
      </c>
      <c r="Q61" s="174" t="str">
        <f t="shared" si="20"/>
        <v/>
      </c>
      <c r="R61" s="174"/>
      <c r="S61" s="66"/>
      <c r="T61" s="66"/>
      <c r="U61" s="200"/>
      <c r="V61" s="199"/>
      <c r="W61" s="199"/>
      <c r="X61" s="199"/>
      <c r="Y61" s="199"/>
      <c r="Z61" s="199"/>
      <c r="AA61" s="199"/>
      <c r="AB61" s="199"/>
      <c r="AC61" s="199"/>
      <c r="AD61" s="199"/>
      <c r="AE61" s="199"/>
      <c r="AF61" s="199"/>
      <c r="AG61" s="199"/>
      <c r="AH61" s="199"/>
      <c r="AI61" s="199"/>
      <c r="AJ61" s="199"/>
      <c r="AK61" s="199"/>
    </row>
    <row r="62" spans="1:37" ht="48.75" thickBot="1">
      <c r="A62" s="199"/>
      <c r="B62" s="86">
        <f t="shared" si="14"/>
        <v>14</v>
      </c>
      <c r="C62" s="196" t="s">
        <v>138</v>
      </c>
      <c r="D62" s="70" t="s">
        <v>93</v>
      </c>
      <c r="E62" s="174" t="str">
        <f t="shared" si="15"/>
        <v/>
      </c>
      <c r="F62" s="174" t="str">
        <f t="shared" si="16"/>
        <v/>
      </c>
      <c r="G62" s="174"/>
      <c r="H62" s="330"/>
      <c r="I62" s="330"/>
      <c r="J62" s="80"/>
      <c r="K62" s="174" t="str">
        <f t="shared" si="17"/>
        <v/>
      </c>
      <c r="L62" s="174" t="str">
        <f t="shared" si="18"/>
        <v/>
      </c>
      <c r="M62" s="174"/>
      <c r="N62" s="68"/>
      <c r="O62" s="147"/>
      <c r="P62" s="174" t="str">
        <f t="shared" si="19"/>
        <v/>
      </c>
      <c r="Q62" s="174" t="str">
        <f t="shared" si="20"/>
        <v/>
      </c>
      <c r="R62" s="174"/>
      <c r="S62" s="66"/>
      <c r="T62" s="66"/>
      <c r="U62" s="200"/>
      <c r="V62" s="199"/>
      <c r="W62" s="199"/>
      <c r="X62" s="199"/>
      <c r="Y62" s="199"/>
      <c r="Z62" s="199"/>
      <c r="AA62" s="199"/>
      <c r="AB62" s="199"/>
      <c r="AC62" s="199"/>
      <c r="AD62" s="199"/>
      <c r="AE62" s="199"/>
      <c r="AF62" s="199"/>
      <c r="AG62" s="199"/>
      <c r="AH62" s="199"/>
      <c r="AI62" s="199"/>
      <c r="AJ62" s="199"/>
      <c r="AK62" s="199"/>
    </row>
  </sheetData>
  <mergeCells count="72">
    <mergeCell ref="O8:R8"/>
    <mergeCell ref="B12:B13"/>
    <mergeCell ref="C12:C13"/>
    <mergeCell ref="D12:D13"/>
    <mergeCell ref="G12:G13"/>
    <mergeCell ref="H12:I13"/>
    <mergeCell ref="M11:N11"/>
    <mergeCell ref="R11:T11"/>
    <mergeCell ref="T12:T13"/>
    <mergeCell ref="M12:M13"/>
    <mergeCell ref="R12:R13"/>
    <mergeCell ref="S12:S13"/>
    <mergeCell ref="C10:E10"/>
    <mergeCell ref="C11:E11"/>
    <mergeCell ref="G11:I11"/>
    <mergeCell ref="N12:N13"/>
    <mergeCell ref="B2:T2"/>
    <mergeCell ref="O4:R4"/>
    <mergeCell ref="C5:C6"/>
    <mergeCell ref="D5:D6"/>
    <mergeCell ref="O6:R6"/>
    <mergeCell ref="H22:I22"/>
    <mergeCell ref="B14:D14"/>
    <mergeCell ref="C15:J15"/>
    <mergeCell ref="H16:I16"/>
    <mergeCell ref="H17:I17"/>
    <mergeCell ref="H18:I18"/>
    <mergeCell ref="O12:O13"/>
    <mergeCell ref="H19:I19"/>
    <mergeCell ref="H20:I20"/>
    <mergeCell ref="H21:I21"/>
    <mergeCell ref="J12:J13"/>
    <mergeCell ref="H23:I23"/>
    <mergeCell ref="H24:I24"/>
    <mergeCell ref="H25:I25"/>
    <mergeCell ref="H38:I38"/>
    <mergeCell ref="H26:I26"/>
    <mergeCell ref="H27:I27"/>
    <mergeCell ref="H28:I28"/>
    <mergeCell ref="H29:I29"/>
    <mergeCell ref="H34:I34"/>
    <mergeCell ref="H35:I35"/>
    <mergeCell ref="H36:I36"/>
    <mergeCell ref="H37:I37"/>
    <mergeCell ref="H30:I30"/>
    <mergeCell ref="C31:J31"/>
    <mergeCell ref="H32:I32"/>
    <mergeCell ref="H33:I33"/>
    <mergeCell ref="H50:I50"/>
    <mergeCell ref="H51:I51"/>
    <mergeCell ref="H52:I52"/>
    <mergeCell ref="H39:I39"/>
    <mergeCell ref="H40:I40"/>
    <mergeCell ref="H41:I41"/>
    <mergeCell ref="H42:I42"/>
    <mergeCell ref="H43:I43"/>
    <mergeCell ref="H44:I44"/>
    <mergeCell ref="H45:I45"/>
    <mergeCell ref="H46:I46"/>
    <mergeCell ref="C48:J48"/>
    <mergeCell ref="H49:I49"/>
    <mergeCell ref="B47:D47"/>
    <mergeCell ref="H59:I59"/>
    <mergeCell ref="H60:I60"/>
    <mergeCell ref="H61:I61"/>
    <mergeCell ref="H62:I62"/>
    <mergeCell ref="H53:I53"/>
    <mergeCell ref="H54:I54"/>
    <mergeCell ref="H55:I55"/>
    <mergeCell ref="H56:I56"/>
    <mergeCell ref="H57:I57"/>
    <mergeCell ref="H58:I58"/>
  </mergeCells>
  <phoneticPr fontId="33" type="noConversion"/>
  <conditionalFormatting sqref="R10 G10 M10">
    <cfRule type="cellIs" dxfId="26" priority="1" stopIfTrue="1" operator="between">
      <formula>1</formula>
      <formula>0.99</formula>
    </cfRule>
    <cfRule type="cellIs" dxfId="25" priority="2" stopIfTrue="1" operator="between">
      <formula>0.98</formula>
      <formula>0.9</formula>
    </cfRule>
    <cfRule type="cellIs" dxfId="24" priority="3" stopIfTrue="1" operator="between">
      <formula>0.89</formula>
      <formula>0</formula>
    </cfRule>
  </conditionalFormatting>
  <dataValidations count="2">
    <dataValidation type="list" allowBlank="1" showInputMessage="1" showErrorMessage="1" sqref="C49:C62 C32:C46 C16:C30" xr:uid="{00000000-0002-0000-0800-000000000000}">
      <formula1>Tipos</formula1>
    </dataValidation>
    <dataValidation type="list" allowBlank="1" showInputMessage="1" showErrorMessage="1" sqref="M49:M62 G32:G46 M32:M46 R32:R46 G16:G30 M16:M30 R16:R30 G49:G62 R49:R62" xr:uid="{00000000-0002-0000-0800-000001000000}">
      <formula1>"Si,No,No Aplica"</formula1>
    </dataValidation>
  </dataValidation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N10"/>
  <sheetViews>
    <sheetView showGridLines="0" workbookViewId="0">
      <selection activeCell="Q19" sqref="Q19"/>
    </sheetView>
  </sheetViews>
  <sheetFormatPr baseColWidth="10" defaultColWidth="9.140625" defaultRowHeight="12.75"/>
  <cols>
    <col min="1" max="1" width="11" customWidth="1"/>
    <col min="2" max="3" width="9.140625" customWidth="1"/>
    <col min="4" max="4" width="14.7109375" customWidth="1"/>
    <col min="5" max="5" width="11.5703125" customWidth="1"/>
    <col min="6" max="6" width="21.140625" customWidth="1"/>
    <col min="7" max="7" width="28.28515625" customWidth="1"/>
    <col min="8" max="8" width="4.7109375" hidden="1" customWidth="1"/>
    <col min="9" max="10" width="5.7109375" hidden="1" customWidth="1"/>
    <col min="11" max="11" width="6.5703125" hidden="1" customWidth="1"/>
    <col min="12" max="13" width="5.7109375" hidden="1" customWidth="1"/>
    <col min="14" max="14" width="5.7109375" customWidth="1"/>
  </cols>
  <sheetData>
    <row r="2" spans="1:14">
      <c r="B2" s="362" t="s">
        <v>140</v>
      </c>
      <c r="C2" s="362"/>
      <c r="D2" s="362"/>
      <c r="E2" s="362"/>
      <c r="F2" s="362"/>
    </row>
    <row r="3" spans="1:14" ht="13.5" thickBot="1"/>
    <row r="4" spans="1:14" ht="13.5" thickBot="1">
      <c r="A4" s="178" t="s">
        <v>155</v>
      </c>
      <c r="B4" s="363" t="s">
        <v>141</v>
      </c>
      <c r="C4" s="363"/>
      <c r="D4" s="363"/>
      <c r="E4" s="363"/>
      <c r="F4" s="222" t="e">
        <f>AVERAGE(H4:N4)</f>
        <v>#REF!</v>
      </c>
      <c r="H4" s="101">
        <f>Inicio!G10</f>
        <v>0.83333333333333337</v>
      </c>
      <c r="I4" s="101">
        <f>Seguimiento!G10</f>
        <v>0.75</v>
      </c>
      <c r="J4" s="101">
        <f>Cierre!G10</f>
        <v>1</v>
      </c>
      <c r="K4" s="101"/>
      <c r="L4" s="101"/>
      <c r="M4" s="101" t="e">
        <f>#REF!</f>
        <v>#REF!</v>
      </c>
      <c r="N4" s="101"/>
    </row>
    <row r="5" spans="1:14" ht="13.5" thickBot="1">
      <c r="B5" s="364"/>
      <c r="C5" s="364"/>
      <c r="D5" s="364"/>
      <c r="E5" s="364"/>
      <c r="F5" s="364"/>
    </row>
    <row r="6" spans="1:14" ht="13.5" thickBot="1">
      <c r="A6" s="178" t="s">
        <v>156</v>
      </c>
      <c r="B6" s="363" t="s">
        <v>141</v>
      </c>
      <c r="C6" s="363"/>
      <c r="D6" s="363"/>
      <c r="E6" s="363"/>
      <c r="F6" s="222" t="e">
        <f>AVERAGE(H6:N6)</f>
        <v>#REF!</v>
      </c>
      <c r="H6" s="101">
        <f>Inicio!L10</f>
        <v>0.8</v>
      </c>
      <c r="I6" s="101">
        <f>Seguimiento!L10</f>
        <v>1</v>
      </c>
      <c r="J6" s="101">
        <f>Cierre!M10</f>
        <v>0.5</v>
      </c>
      <c r="K6" s="101"/>
      <c r="L6" s="101"/>
      <c r="M6" s="101" t="e">
        <f>#REF!</f>
        <v>#REF!</v>
      </c>
      <c r="N6" s="101"/>
    </row>
    <row r="7" spans="1:14" ht="13.5" thickBot="1">
      <c r="B7" s="364"/>
      <c r="C7" s="364"/>
      <c r="D7" s="364"/>
      <c r="E7" s="364"/>
      <c r="F7" s="364"/>
    </row>
    <row r="8" spans="1:14" ht="13.5" thickBot="1">
      <c r="A8" s="178" t="s">
        <v>157</v>
      </c>
      <c r="B8" s="363" t="s">
        <v>141</v>
      </c>
      <c r="C8" s="363"/>
      <c r="D8" s="363"/>
      <c r="E8" s="363"/>
      <c r="F8" s="222" t="e">
        <f>AVERAGE(H8:N8)</f>
        <v>#REF!</v>
      </c>
      <c r="H8" s="101">
        <f>Inicio!Q10</f>
        <v>0.83333333333333337</v>
      </c>
      <c r="I8" s="101">
        <f>Seguimiento!Q10</f>
        <v>1</v>
      </c>
      <c r="J8" s="101">
        <f>Cierre!S10</f>
        <v>1</v>
      </c>
      <c r="K8" s="101"/>
      <c r="L8" s="101"/>
      <c r="M8" s="101" t="e">
        <f>#REF!</f>
        <v>#REF!</v>
      </c>
      <c r="N8" s="101"/>
    </row>
    <row r="10" spans="1:14">
      <c r="B10" s="132"/>
    </row>
  </sheetData>
  <mergeCells count="6">
    <mergeCell ref="B2:F2"/>
    <mergeCell ref="B4:E4"/>
    <mergeCell ref="B6:E6"/>
    <mergeCell ref="B8:E8"/>
    <mergeCell ref="B5:F5"/>
    <mergeCell ref="B7:F7"/>
  </mergeCells>
  <phoneticPr fontId="33" type="noConversion"/>
  <conditionalFormatting sqref="F8 F6 F4">
    <cfRule type="cellIs" dxfId="23" priority="1" stopIfTrue="1" operator="between">
      <formula>1</formula>
      <formula>0.99</formula>
    </cfRule>
    <cfRule type="cellIs" dxfId="22" priority="2" stopIfTrue="1" operator="between">
      <formula>0.98</formula>
      <formula>0.9</formula>
    </cfRule>
    <cfRule type="cellIs" dxfId="21" priority="3" stopIfTrue="1" operator="between">
      <formula>0.89</formula>
      <formula>0</formula>
    </cfRule>
  </conditionalFormatting>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Historial de Revisiones</vt:lpstr>
      <vt:lpstr>Instructivo</vt:lpstr>
      <vt:lpstr>Inicio</vt:lpstr>
      <vt:lpstr>Seguimiento</vt:lpstr>
      <vt:lpstr>Cierre</vt:lpstr>
      <vt:lpstr>Configuraciones Tipo o Nuevas</vt:lpstr>
      <vt:lpstr>Desarrollos Departamentales</vt:lpstr>
      <vt:lpstr>Atención de Incidencias - DD</vt:lpstr>
      <vt:lpstr>Auditoria_Configuracion_Calidad</vt:lpstr>
      <vt:lpstr>Lista de chequeo</vt:lpstr>
      <vt:lpstr>Tablas</vt:lpstr>
      <vt:lpstr>TipoProy</vt:lpstr>
      <vt:lpstr>Tipos</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8.6.01.R22 Revision QA-Desarrollo</dc:title>
  <dc:subject>PPQA</dc:subject>
  <dc:creator>Luis Pérez Godoy</dc:creator>
  <cp:lastModifiedBy>Elliot Leo Garamendi Sarmiento</cp:lastModifiedBy>
  <cp:lastPrinted>2008-05-07T23:44:06Z</cp:lastPrinted>
  <dcterms:created xsi:type="dcterms:W3CDTF">1999-09-29T20:05:53Z</dcterms:created>
  <dcterms:modified xsi:type="dcterms:W3CDTF">2020-02-05T08:35:26Z</dcterms:modified>
</cp:coreProperties>
</file>