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571"/>
  <workbookPr autoCompressPictures="0" defaultThemeVersion="124226"/>
  <mc:AlternateContent xmlns:mc="http://schemas.openxmlformats.org/markup-compatibility/2006">
    <mc:Choice Requires="x15">
      <x15ac:absPath xmlns:x15ac="http://schemas.microsoft.com/office/spreadsheetml/2010/11/ac" url="C:\Users\VJ\Documents\MSBA\BRS-Excel Skills\"/>
    </mc:Choice>
  </mc:AlternateContent>
  <bookViews>
    <workbookView xWindow="0" yWindow="0" windowWidth="14233" windowHeight="9407" tabRatio="801" activeTab="7"/>
  </bookViews>
  <sheets>
    <sheet name="PMT-Loan" sheetId="2" r:id="rId1"/>
    <sheet name="PMT-Annuity" sheetId="6" r:id="rId2"/>
    <sheet name="CUMIPMT" sheetId="1" r:id="rId3"/>
    <sheet name="FV" sheetId="3" r:id="rId4"/>
    <sheet name="NPER" sheetId="4" r:id="rId5"/>
    <sheet name="PV" sheetId="5" r:id="rId6"/>
    <sheet name="NPV" sheetId="21" r:id="rId7"/>
    <sheet name="Feb 7th Property stuff" sheetId="22" r:id="rId8"/>
  </sheets>
  <definedNames>
    <definedName name="_xlnm.Print_Area" localSheetId="4">NPER!$A$1:$I$10</definedName>
    <definedName name="solver_eng" localSheetId="7" hidden="1">1</definedName>
    <definedName name="solver_eng" localSheetId="6" hidden="1">1</definedName>
    <definedName name="solver_neg" localSheetId="7" hidden="1">1</definedName>
    <definedName name="solver_neg" localSheetId="6" hidden="1">1</definedName>
    <definedName name="solver_num" localSheetId="7" hidden="1">0</definedName>
    <definedName name="solver_num" localSheetId="6" hidden="1">0</definedName>
    <definedName name="solver_opt" localSheetId="7" hidden="1">'Feb 7th Property stuff'!$C$28</definedName>
    <definedName name="solver_opt" localSheetId="6" hidden="1">NPV!$C$23</definedName>
    <definedName name="solver_typ" localSheetId="7" hidden="1">1</definedName>
    <definedName name="solver_typ" localSheetId="6" hidden="1">1</definedName>
    <definedName name="solver_val" localSheetId="7" hidden="1">0</definedName>
    <definedName name="solver_val" localSheetId="6" hidden="1">0</definedName>
    <definedName name="solver_ver" localSheetId="7" hidden="1">3</definedName>
    <definedName name="solver_ver" localSheetId="6" hidden="1">3</definedName>
  </definedNames>
  <calcPr calcId="171027"/>
  <extLst>
    <ext xmlns:mx="http://schemas.microsoft.com/office/mac/excel/2008/main" uri="{7523E5D3-25F3-A5E0-1632-64F254C22452}">
      <mx:ArchID Flags="2"/>
    </ext>
  </extLst>
</workbook>
</file>

<file path=xl/calcChain.xml><?xml version="1.0" encoding="utf-8"?>
<calcChain xmlns="http://schemas.openxmlformats.org/spreadsheetml/2006/main">
  <c r="L19" i="22" l="1"/>
  <c r="N19" i="22" s="1"/>
  <c r="L18" i="22"/>
  <c r="M19" i="22"/>
  <c r="H19" i="22"/>
  <c r="G19" i="22"/>
  <c r="O34" i="22"/>
  <c r="N34" i="22"/>
  <c r="N32" i="22"/>
  <c r="H6" i="22" s="1"/>
  <c r="O32" i="22"/>
  <c r="M10" i="22"/>
  <c r="N10" i="22" s="1"/>
  <c r="H7" i="22"/>
  <c r="H8" i="22"/>
  <c r="H9" i="22"/>
  <c r="H10" i="22"/>
  <c r="H11" i="22"/>
  <c r="H12" i="22"/>
  <c r="H13" i="22"/>
  <c r="H14" i="22"/>
  <c r="H15" i="22"/>
  <c r="H16" i="22"/>
  <c r="H17" i="22"/>
  <c r="H18" i="22"/>
  <c r="M12" i="22"/>
  <c r="M13" i="22"/>
  <c r="M16" i="22"/>
  <c r="M17" i="22"/>
  <c r="M8" i="22"/>
  <c r="M7" i="22"/>
  <c r="H5" i="22"/>
  <c r="C18" i="21"/>
  <c r="L6" i="22"/>
  <c r="L7" i="22"/>
  <c r="L8" i="22"/>
  <c r="L9" i="22"/>
  <c r="L10" i="22"/>
  <c r="L11" i="22"/>
  <c r="L12" i="22"/>
  <c r="L13" i="22"/>
  <c r="L14" i="22"/>
  <c r="L15" i="22"/>
  <c r="L16" i="22"/>
  <c r="N16" i="22" s="1"/>
  <c r="L17" i="22"/>
  <c r="L5" i="22"/>
  <c r="G6" i="22"/>
  <c r="G7" i="22"/>
  <c r="G8" i="22"/>
  <c r="G9" i="22"/>
  <c r="G10" i="22"/>
  <c r="G11" i="22"/>
  <c r="G12" i="22"/>
  <c r="G13" i="22"/>
  <c r="G14" i="22"/>
  <c r="G15" i="22"/>
  <c r="G16" i="22"/>
  <c r="G17" i="22"/>
  <c r="G18" i="22"/>
  <c r="I18" i="22" s="1"/>
  <c r="G5" i="22"/>
  <c r="F15" i="22"/>
  <c r="F16" i="22" s="1"/>
  <c r="F17" i="22" s="1"/>
  <c r="F18" i="22" s="1"/>
  <c r="F19" i="22" s="1"/>
  <c r="N4" i="22"/>
  <c r="I4" i="22"/>
  <c r="I19" i="22" l="1"/>
  <c r="I10" i="22"/>
  <c r="I14" i="22"/>
  <c r="I9" i="22"/>
  <c r="N7" i="22"/>
  <c r="I16" i="22"/>
  <c r="I12" i="22"/>
  <c r="I8" i="22"/>
  <c r="N12" i="22"/>
  <c r="I6" i="22"/>
  <c r="M5" i="22"/>
  <c r="M9" i="22"/>
  <c r="M15" i="22"/>
  <c r="N15" i="22" s="1"/>
  <c r="M11" i="22"/>
  <c r="N11" i="22" s="1"/>
  <c r="M6" i="22"/>
  <c r="N6" i="22" s="1"/>
  <c r="M18" i="22"/>
  <c r="M14" i="22"/>
  <c r="N14" i="22" s="1"/>
  <c r="I7" i="22"/>
  <c r="I17" i="22"/>
  <c r="N9" i="22"/>
  <c r="I15" i="22"/>
  <c r="I11" i="22"/>
  <c r="H20" i="22"/>
  <c r="N8" i="22"/>
  <c r="L20" i="22"/>
  <c r="N17" i="22"/>
  <c r="G20" i="22"/>
  <c r="N13" i="22"/>
  <c r="I13" i="22"/>
  <c r="N5" i="22"/>
  <c r="I5" i="22"/>
  <c r="C23" i="22" s="1"/>
  <c r="B11" i="2"/>
  <c r="I20" i="22" l="1"/>
  <c r="M20" i="22"/>
  <c r="N20" i="22" s="1"/>
  <c r="N18" i="22"/>
  <c r="C19" i="21"/>
  <c r="G14" i="21"/>
  <c r="C21" i="21"/>
  <c r="I14" i="21"/>
  <c r="M15" i="21"/>
  <c r="N15" i="21" s="1"/>
  <c r="L15" i="21"/>
  <c r="H15" i="21"/>
  <c r="G15" i="21"/>
  <c r="N5" i="21"/>
  <c r="N6" i="21"/>
  <c r="N7" i="21"/>
  <c r="N8" i="21"/>
  <c r="N9" i="21"/>
  <c r="N10" i="21"/>
  <c r="N11" i="21"/>
  <c r="N12" i="21"/>
  <c r="N13" i="21"/>
  <c r="N14" i="21"/>
  <c r="N4" i="21"/>
  <c r="I5" i="21"/>
  <c r="I6" i="21"/>
  <c r="I7" i="21"/>
  <c r="I8" i="21"/>
  <c r="I9" i="21"/>
  <c r="I10" i="21"/>
  <c r="I11" i="21"/>
  <c r="I12" i="21"/>
  <c r="I13" i="21"/>
  <c r="I4" i="21"/>
  <c r="C24" i="22" l="1"/>
  <c r="C26" i="22" s="1"/>
  <c r="I15" i="21"/>
</calcChain>
</file>

<file path=xl/sharedStrings.xml><?xml version="1.0" encoding="utf-8"?>
<sst xmlns="http://schemas.openxmlformats.org/spreadsheetml/2006/main" count="120" uniqueCount="84">
  <si>
    <t>Years of the loan</t>
  </si>
  <si>
    <t>Description (Result)</t>
  </si>
  <si>
    <t>Total interest paid in the second year of payments, periods 13 through 24 (-11135.23)</t>
  </si>
  <si>
    <t>Interest paid in a single payment in the first month (-937.50)</t>
  </si>
  <si>
    <t>Annual interest rate</t>
  </si>
  <si>
    <t>Present value</t>
  </si>
  <si>
    <t>Number of months of payments</t>
  </si>
  <si>
    <t>Amount of loan</t>
  </si>
  <si>
    <t>Monthly payment for a loan with the above terms (-1,037.03)</t>
  </si>
  <si>
    <t>Monthly payment for a loan with the above terms, except payments are due at the beginning of the period (-1,030.16)</t>
  </si>
  <si>
    <t>This formula calculates the payment for a loan based on constant payments and a constant interest rate.</t>
  </si>
  <si>
    <t>This formula returns the cumulative interest paid on a loan between start_period and end_period.</t>
  </si>
  <si>
    <t>Formula: =PMT(rate,nper,pv,fv,type)</t>
  </si>
  <si>
    <t>Formula: =CUMIPMT(rate,nper,pv,start_period,end_period,type)</t>
  </si>
  <si>
    <t>Amount of the payment</t>
  </si>
  <si>
    <t>Formula:  =FV(rate,nper,pmt,pv,type)</t>
  </si>
  <si>
    <t>Use this formula to calculate the future value of an investment based on periodic, constant payments and a constant interest rate.</t>
  </si>
  <si>
    <t>Payment made each period</t>
  </si>
  <si>
    <t>Future value</t>
  </si>
  <si>
    <t>Periods for the investment with the above terms (60)</t>
  </si>
  <si>
    <t>Money paid out of an insurance annuity at the end of every month</t>
  </si>
  <si>
    <t>Interest rate earned on the money paid out</t>
  </si>
  <si>
    <t>Years the money will be paid out</t>
  </si>
  <si>
    <t>Years you plan on saving</t>
  </si>
  <si>
    <t>Amount you want to have save in 18 years</t>
  </si>
  <si>
    <t>Use this PMT to determine payments to annuities other than loans.</t>
  </si>
  <si>
    <t>Amount to save each month to have 50,000 at the end of 18 years (-129.08)
Present value is zero as of now.</t>
  </si>
  <si>
    <t>Formula
PMT(rate,nper,pv,fv,type)</t>
  </si>
  <si>
    <t>Future value of an investment with the above terms (33,849.45)</t>
  </si>
  <si>
    <t>Future value of an investment with the same terms but without the initial investment of 500 (32,939.75)</t>
  </si>
  <si>
    <t>Number of payments (10 years of investment)</t>
  </si>
  <si>
    <t>Use this formula to calculate the number of periods for an investment based on periodic or number of periods to pay off the loan, by making constant payments and at constant interest rate.</t>
  </si>
  <si>
    <t xml:space="preserve">Payment is due at the beginning of the period </t>
  </si>
  <si>
    <t>Periods for the investment with the above terms, except payments are made at the end of the period (60)</t>
  </si>
  <si>
    <t>Payment is due at the beginning of the period</t>
  </si>
  <si>
    <t>Present value of an annuity with the terms above (-59,777.15).  FV is omitted so pmt argument is included.</t>
  </si>
  <si>
    <t>Present value (initial investment of 500, then followed by monthly payments of 200)</t>
  </si>
  <si>
    <t xml:space="preserve">        Cash Flow High Priced Machine </t>
  </si>
  <si>
    <t xml:space="preserve">Cash Flow Low Priced Machine </t>
  </si>
  <si>
    <t>Year</t>
  </si>
  <si>
    <t>Revenue</t>
  </si>
  <si>
    <t>Total</t>
  </si>
  <si>
    <t>What factor has causes the ranking of the projects to change at different discount rates</t>
  </si>
  <si>
    <t>NPV for High Priced Machine</t>
  </si>
  <si>
    <t>NPV for Low Priced Machine</t>
  </si>
  <si>
    <t>Formula:  =NPER(rate, pmt, pv, fv, type)</t>
  </si>
  <si>
    <t>Periods for the investment with the above terms, payment made at the end of the period except with a future value of 0 as to pay off the loan (-9.578)</t>
  </si>
  <si>
    <t>Formula:  =PV(rate,nper,pmt,fv,type)</t>
  </si>
  <si>
    <t>Use this formula to find the present value of an investment.
If pmt is omitted, you must include the fv argument OR Vice Versa.</t>
  </si>
  <si>
    <t xml:space="preserve">Present value of an investment to save $50,000 in future with above terms.  Excludes pmt but includes fv argument. </t>
  </si>
  <si>
    <t>Expense</t>
  </si>
  <si>
    <t>Net Cashflow</t>
  </si>
  <si>
    <t>At what range of discount rate would the High Price machine be preferred over the Low Price machine</t>
  </si>
  <si>
    <t>Calculate the Present Value of each machine at a discount rate of:</t>
  </si>
  <si>
    <t>Cost of Overhauls and Salvage Values</t>
  </si>
  <si>
    <t>Discount Rate</t>
  </si>
  <si>
    <t xml:space="preserve">around </t>
  </si>
  <si>
    <t>(0,0.75)</t>
  </si>
  <si>
    <t>&lt;-- DON’T discount year 0 with NPV function</t>
  </si>
  <si>
    <t xml:space="preserve">its already in todays dollars, use NPV with future </t>
  </si>
  <si>
    <t>net cashflows and then add year 0 net cashflow after</t>
  </si>
  <si>
    <t>property</t>
  </si>
  <si>
    <t>cost</t>
  </si>
  <si>
    <t>rent/month</t>
  </si>
  <si>
    <t>vacancy</t>
  </si>
  <si>
    <t>expenses</t>
  </si>
  <si>
    <t>roof</t>
  </si>
  <si>
    <t>boiler plate</t>
  </si>
  <si>
    <t>bathroom</t>
  </si>
  <si>
    <t>yr3</t>
  </si>
  <si>
    <t>yr1</t>
  </si>
  <si>
    <t>yr4</t>
  </si>
  <si>
    <t>Want the house with higher NPV</t>
  </si>
  <si>
    <t xml:space="preserve">        Cash Flow Property 1</t>
  </si>
  <si>
    <t>Cash Flow Property 2</t>
  </si>
  <si>
    <t>utilities/yr</t>
  </si>
  <si>
    <t>NPV for Property 1</t>
  </si>
  <si>
    <t>NPV for Property 2</t>
  </si>
  <si>
    <t>taxes/yr</t>
  </si>
  <si>
    <t>year</t>
  </si>
  <si>
    <t>*</t>
  </si>
  <si>
    <t>maintenance/yr</t>
  </si>
  <si>
    <t>insurance/yr</t>
  </si>
  <si>
    <t>utilities/mo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</si>
</sst>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6" formatCode="&quot;$&quot;#,##0_);[Red]\(&quot;$&quot;#,##0\)"/>
    <numFmt numFmtId="8" formatCode="&quot;$&quot;#,##0.00_);[Red]\(&quot;$&quot;#,##0.00\)"/>
    <numFmt numFmtId="44" formatCode="_(&quot;$&quot;* #,##0.00_);_(&quot;$&quot;* \(#,##0.00\);_(&quot;$&quot;* &quot;-&quot;??_);_(@_)"/>
  </numFmts>
  <fonts count="9" x14ac:knownFonts="1">
    <font>
      <sz val="11"/>
      <color theme="1"/>
      <name val="Calibri"/>
      <family val="2"/>
      <scheme val="minor"/>
    </font>
    <font>
      <sz val="11"/>
      <color theme="1"/>
      <name val="Calibri"/>
      <family val="2"/>
      <scheme val="minor"/>
    </font>
    <font>
      <b/>
      <sz val="11"/>
      <color rgb="FFFFFFFF"/>
      <name val="Calibri"/>
      <family val="2"/>
      <scheme val="minor"/>
    </font>
    <font>
      <sz val="11"/>
      <name val="Calibri"/>
      <family val="2"/>
      <scheme val="minor"/>
    </font>
    <font>
      <sz val="11"/>
      <name val="Calibri"/>
      <family val="2"/>
    </font>
    <font>
      <b/>
      <sz val="11"/>
      <color theme="1"/>
      <name val="Calibri"/>
      <family val="2"/>
      <scheme val="minor"/>
    </font>
    <font>
      <b/>
      <sz val="11"/>
      <color theme="1"/>
      <name val="Calibri"/>
      <family val="2"/>
    </font>
    <font>
      <b/>
      <sz val="11"/>
      <name val="Calibri"/>
      <family val="2"/>
    </font>
    <font>
      <sz val="11"/>
      <color rgb="FFFF0000"/>
      <name val="Calibri"/>
      <family val="2"/>
      <scheme val="minor"/>
    </font>
  </fonts>
  <fills count="8">
    <fill>
      <patternFill patternType="none"/>
    </fill>
    <fill>
      <patternFill patternType="gray125"/>
    </fill>
    <fill>
      <patternFill patternType="solid">
        <fgColor rgb="FFFFFFFF"/>
        <bgColor indexed="64"/>
      </patternFill>
    </fill>
    <fill>
      <patternFill patternType="solid">
        <fgColor rgb="FF6B82B2"/>
        <bgColor indexed="64"/>
      </patternFill>
    </fill>
    <fill>
      <patternFill patternType="solid">
        <fgColor rgb="FFF2F2F2"/>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right style="thin">
        <color auto="1"/>
      </right>
      <top style="thin">
        <color auto="1"/>
      </top>
      <bottom/>
      <diagonal/>
    </border>
    <border>
      <left/>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44" fontId="1" fillId="0" borderId="0" applyFont="0" applyFill="0" applyBorder="0" applyAlignment="0" applyProtection="0"/>
  </cellStyleXfs>
  <cellXfs count="53">
    <xf numFmtId="0" fontId="0" fillId="0" borderId="0" xfId="0"/>
    <xf numFmtId="0" fontId="2" fillId="3" borderId="1" xfId="0" applyFont="1" applyFill="1" applyBorder="1" applyAlignment="1">
      <alignment horizontal="center" wrapText="1"/>
    </xf>
    <xf numFmtId="0" fontId="0" fillId="4" borderId="1" xfId="0" applyFill="1" applyBorder="1" applyAlignment="1">
      <alignment vertical="top" wrapText="1" indent="1"/>
    </xf>
    <xf numFmtId="0" fontId="0" fillId="2" borderId="1" xfId="0" applyFill="1" applyBorder="1" applyAlignment="1">
      <alignment vertical="top" wrapText="1" indent="1"/>
    </xf>
    <xf numFmtId="8" fontId="0" fillId="4" borderId="1" xfId="0" applyNumberFormat="1" applyFill="1" applyBorder="1" applyAlignment="1">
      <alignment vertical="top" wrapText="1" indent="1"/>
    </xf>
    <xf numFmtId="8" fontId="3" fillId="2" borderId="1" xfId="0" applyNumberFormat="1" applyFont="1" applyFill="1" applyBorder="1" applyAlignment="1">
      <alignment vertical="top" wrapText="1" indent="1"/>
    </xf>
    <xf numFmtId="9" fontId="3" fillId="5" borderId="1" xfId="1" applyFont="1" applyFill="1" applyBorder="1" applyAlignment="1">
      <alignment horizontal="right" wrapText="1"/>
    </xf>
    <xf numFmtId="0" fontId="3" fillId="5" borderId="1" xfId="0" applyFont="1" applyFill="1" applyBorder="1" applyAlignment="1">
      <alignment horizontal="left" wrapText="1" indent="1"/>
    </xf>
    <xf numFmtId="9" fontId="0" fillId="4" borderId="1" xfId="0" applyNumberFormat="1" applyFill="1" applyBorder="1" applyAlignment="1">
      <alignment vertical="top" wrapText="1" indent="1"/>
    </xf>
    <xf numFmtId="3" fontId="0" fillId="4" borderId="1" xfId="0" applyNumberFormat="1" applyFill="1" applyBorder="1" applyAlignment="1">
      <alignment vertical="top" wrapText="1" indent="1"/>
    </xf>
    <xf numFmtId="0" fontId="0" fillId="2" borderId="1" xfId="0" applyFill="1" applyBorder="1" applyAlignment="1">
      <alignment horizontal="right" vertical="top" wrapText="1" indent="1"/>
    </xf>
    <xf numFmtId="0" fontId="0" fillId="2" borderId="1" xfId="0" applyFill="1" applyBorder="1" applyAlignment="1">
      <alignment horizontal="left" vertical="top" wrapText="1" indent="1"/>
    </xf>
    <xf numFmtId="0" fontId="0" fillId="5" borderId="1" xfId="0" applyFill="1" applyBorder="1" applyAlignment="1">
      <alignment horizontal="right" vertical="top" wrapText="1" indent="1"/>
    </xf>
    <xf numFmtId="0" fontId="0" fillId="5" borderId="1" xfId="0" applyFill="1" applyBorder="1" applyAlignment="1">
      <alignment horizontal="left" vertical="top" wrapText="1" indent="1"/>
    </xf>
    <xf numFmtId="2" fontId="0" fillId="4" borderId="1" xfId="0" applyNumberFormat="1" applyFill="1" applyBorder="1" applyAlignment="1">
      <alignment vertical="top" wrapText="1" indent="1"/>
    </xf>
    <xf numFmtId="0" fontId="3" fillId="0" borderId="0" xfId="0" applyFont="1"/>
    <xf numFmtId="0" fontId="4" fillId="0" borderId="0" xfId="0" applyFont="1" applyAlignment="1"/>
    <xf numFmtId="8" fontId="0" fillId="0" borderId="0" xfId="0" applyNumberFormat="1"/>
    <xf numFmtId="2" fontId="0" fillId="0" borderId="0" xfId="0" applyNumberFormat="1"/>
    <xf numFmtId="0" fontId="0" fillId="0" borderId="0" xfId="0" applyFont="1"/>
    <xf numFmtId="0" fontId="5" fillId="0" borderId="0" xfId="0" applyFont="1" applyAlignment="1">
      <alignment vertical="center"/>
    </xf>
    <xf numFmtId="0" fontId="0" fillId="0" borderId="0" xfId="0" applyFont="1" applyAlignment="1">
      <alignment vertical="center"/>
    </xf>
    <xf numFmtId="0" fontId="5" fillId="0" borderId="0" xfId="0" applyFont="1" applyAlignment="1">
      <alignment vertical="center" wrapText="1"/>
    </xf>
    <xf numFmtId="9" fontId="0" fillId="2" borderId="1" xfId="1" applyFont="1" applyFill="1" applyBorder="1" applyAlignment="1">
      <alignment horizontal="right" vertical="top" wrapText="1" indent="1"/>
    </xf>
    <xf numFmtId="0" fontId="0" fillId="0" borderId="0" xfId="0" applyFill="1" applyBorder="1" applyAlignment="1"/>
    <xf numFmtId="9" fontId="0" fillId="2" borderId="1" xfId="0" applyNumberFormat="1" applyFill="1" applyBorder="1" applyAlignment="1">
      <alignment vertical="top" wrapText="1" indent="1"/>
    </xf>
    <xf numFmtId="0" fontId="0" fillId="0" borderId="1" xfId="0" applyBorder="1" applyAlignment="1">
      <alignment horizontal="center"/>
    </xf>
    <xf numFmtId="6" fontId="0" fillId="0" borderId="1" xfId="0" applyNumberFormat="1" applyBorder="1" applyAlignment="1">
      <alignment horizontal="center" vertical="center"/>
    </xf>
    <xf numFmtId="0" fontId="0" fillId="0" borderId="1" xfId="0" applyBorder="1" applyAlignment="1">
      <alignment horizontal="center" vertical="center"/>
    </xf>
    <xf numFmtId="6" fontId="0" fillId="0" borderId="1" xfId="0" applyNumberFormat="1" applyBorder="1" applyAlignment="1">
      <alignment horizontal="center"/>
    </xf>
    <xf numFmtId="8" fontId="0" fillId="5" borderId="1" xfId="0" applyNumberFormat="1" applyFont="1" applyFill="1" applyBorder="1"/>
    <xf numFmtId="0" fontId="0" fillId="5" borderId="1" xfId="0" applyFont="1" applyFill="1" applyBorder="1" applyAlignment="1">
      <alignment horizontal="center"/>
    </xf>
    <xf numFmtId="0" fontId="0" fillId="5" borderId="1" xfId="0" applyFont="1" applyFill="1" applyBorder="1" applyAlignment="1">
      <alignment horizontal="center" vertical="center"/>
    </xf>
    <xf numFmtId="10" fontId="0" fillId="0" borderId="0" xfId="1" applyNumberFormat="1" applyFont="1"/>
    <xf numFmtId="0" fontId="6" fillId="7" borderId="6" xfId="0" applyFont="1" applyFill="1" applyBorder="1" applyAlignment="1">
      <alignment horizontal="center" wrapText="1"/>
    </xf>
    <xf numFmtId="0" fontId="7" fillId="6" borderId="2" xfId="0" applyFont="1" applyFill="1" applyBorder="1" applyAlignment="1">
      <alignment horizontal="center"/>
    </xf>
    <xf numFmtId="0" fontId="7" fillId="6" borderId="3" xfId="0" applyFont="1" applyFill="1" applyBorder="1" applyAlignment="1">
      <alignment horizontal="center"/>
    </xf>
    <xf numFmtId="0" fontId="5" fillId="6" borderId="2" xfId="0" applyFont="1" applyFill="1" applyBorder="1" applyAlignment="1">
      <alignment horizontal="center" vertical="top" wrapText="1"/>
    </xf>
    <xf numFmtId="0" fontId="5" fillId="6" borderId="3" xfId="0" applyFont="1" applyFill="1" applyBorder="1" applyAlignment="1">
      <alignment horizontal="center" vertical="top" wrapText="1"/>
    </xf>
    <xf numFmtId="0" fontId="7" fillId="6" borderId="2" xfId="0" applyFont="1" applyFill="1" applyBorder="1" applyAlignment="1">
      <alignment horizontal="center" wrapText="1"/>
    </xf>
    <xf numFmtId="0" fontId="7" fillId="6" borderId="3" xfId="0" applyFont="1" applyFill="1" applyBorder="1" applyAlignment="1">
      <alignment horizontal="center" wrapText="1"/>
    </xf>
    <xf numFmtId="0" fontId="7" fillId="6" borderId="4" xfId="0" applyFont="1" applyFill="1" applyBorder="1" applyAlignment="1">
      <alignment horizontal="center" wrapText="1"/>
    </xf>
    <xf numFmtId="0" fontId="7" fillId="6" borderId="7" xfId="0" applyFont="1" applyFill="1" applyBorder="1" applyAlignment="1">
      <alignment horizontal="left" wrapText="1"/>
    </xf>
    <xf numFmtId="0" fontId="7" fillId="6" borderId="5" xfId="0" applyFont="1" applyFill="1" applyBorder="1" applyAlignment="1">
      <alignment horizontal="left"/>
    </xf>
    <xf numFmtId="0" fontId="0" fillId="0" borderId="2" xfId="0" applyBorder="1" applyAlignment="1">
      <alignment horizontal="center"/>
    </xf>
    <xf numFmtId="0" fontId="0" fillId="0" borderId="4" xfId="0" applyBorder="1" applyAlignment="1">
      <alignment horizontal="center"/>
    </xf>
    <xf numFmtId="0" fontId="0" fillId="0" borderId="3" xfId="0" applyBorder="1" applyAlignment="1">
      <alignment horizontal="center"/>
    </xf>
    <xf numFmtId="9" fontId="0" fillId="0" borderId="0" xfId="1" applyFont="1" applyFill="1" applyBorder="1" applyAlignment="1">
      <alignment horizontal="center" vertical="center"/>
    </xf>
    <xf numFmtId="0" fontId="8" fillId="0" borderId="0" xfId="0" applyFont="1"/>
    <xf numFmtId="0" fontId="8" fillId="0" borderId="0" xfId="0" applyFont="1" applyAlignment="1">
      <alignment horizontal="center"/>
    </xf>
    <xf numFmtId="0" fontId="0" fillId="0" borderId="0" xfId="0" applyAlignment="1">
      <alignment horizontal="center"/>
    </xf>
    <xf numFmtId="44" fontId="0" fillId="0" borderId="0" xfId="2" applyFont="1"/>
    <xf numFmtId="9" fontId="0" fillId="0" borderId="0" xfId="1" applyFont="1"/>
  </cellXfs>
  <cellStyles count="3">
    <cellStyle name="Currency" xfId="2" builtinId="4"/>
    <cellStyle name="Normal" xfId="0" builtinId="0"/>
    <cellStyle name="Percent" xfId="1" builtinId="5"/>
  </cellStyles>
  <dxfs count="0"/>
  <tableStyles count="0" defaultTableStyle="TableStyleMedium9"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1</xdr:col>
      <xdr:colOff>3176</xdr:colOff>
      <xdr:row>2</xdr:row>
      <xdr:rowOff>0</xdr:rowOff>
    </xdr:from>
    <xdr:to>
      <xdr:col>3</xdr:col>
      <xdr:colOff>647700</xdr:colOff>
      <xdr:row>15</xdr:row>
      <xdr:rowOff>63499</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676276" y="355600"/>
          <a:ext cx="5902324" cy="23748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have to choose between two merry-go-round engines.  Both engines will do the job.</a:t>
          </a:r>
        </a:p>
        <a:p>
          <a:endParaRPr lang="en-US" sz="1100"/>
        </a:p>
        <a:p>
          <a:r>
            <a:rPr lang="en-US" sz="1100" b="0" i="0" u="none" strike="noStrike">
              <a:solidFill>
                <a:schemeClr val="dk1"/>
              </a:solidFill>
              <a:effectLst/>
              <a:latin typeface="+mn-lt"/>
              <a:ea typeface="+mn-ea"/>
              <a:cs typeface="+mn-cs"/>
            </a:rPr>
            <a:t>You can buy and install a High Priced model ($25,000)</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of a machine that requires less maintenance and a Low Priced model ($18,000) that requires more maintenance.  The high Priced machine is overhauled after 5 years at a cost of $5,000 but then will run for another 5 years without another overhaul.  The Low Priced machine has to be overhauled after 4 years at a cost of $2,500 and every two years thereafter ($2,500 each overhaul). The project involves 10 years</a:t>
          </a:r>
          <a:r>
            <a:rPr lang="en-US" sz="1100" b="0" i="0" u="none" strike="noStrike" baseline="0">
              <a:solidFill>
                <a:schemeClr val="dk1"/>
              </a:solidFill>
              <a:effectLst/>
              <a:latin typeface="+mn-lt"/>
              <a:ea typeface="+mn-ea"/>
              <a:cs typeface="+mn-cs"/>
            </a:rPr>
            <a:t> of operation. At the end of the 10 years, the high priced machine will have a salvage value of $5,000 and the low priced machine will have no salvage value. </a:t>
          </a:r>
        </a:p>
        <a:p>
          <a:endParaRPr lang="en-US" sz="1100"/>
        </a:p>
        <a:p>
          <a:r>
            <a:rPr lang="en-US" sz="1100"/>
            <a:t>The project will bring in revenuw of $7,500 per year. Using the template to the right, build the cash flows for both invetment</a:t>
          </a:r>
          <a:r>
            <a:rPr lang="en-US" sz="1100" baseline="0"/>
            <a:t> options. Then using the template below, calculate the NPV of both investpment options and decide which one is best. The discount rate is 12%.</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3176</xdr:colOff>
      <xdr:row>2</xdr:row>
      <xdr:rowOff>0</xdr:rowOff>
    </xdr:from>
    <xdr:to>
      <xdr:col>3</xdr:col>
      <xdr:colOff>647700</xdr:colOff>
      <xdr:row>20</xdr:row>
      <xdr:rowOff>63499</xdr:rowOff>
    </xdr:to>
    <xdr:sp macro="" textlink="">
      <xdr:nvSpPr>
        <xdr:cNvPr id="2" name="TextBox 1">
          <a:extLst>
            <a:ext uri="{FF2B5EF4-FFF2-40B4-BE49-F238E27FC236}">
              <a16:creationId xmlns:a16="http://schemas.microsoft.com/office/drawing/2014/main" id="{1A85E921-0C0F-44AA-A2A3-F27617D0CA55}"/>
            </a:ext>
          </a:extLst>
        </xdr:cNvPr>
        <xdr:cNvSpPr txBox="1"/>
      </xdr:nvSpPr>
      <xdr:spPr>
        <a:xfrm>
          <a:off x="638176" y="364067"/>
          <a:ext cx="5779557" cy="24299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You have to choose between two merry-go-round engines.  Both engines will do the job.</a:t>
          </a:r>
        </a:p>
        <a:p>
          <a:endParaRPr lang="en-US" sz="1100"/>
        </a:p>
        <a:p>
          <a:r>
            <a:rPr lang="en-US" sz="1100" b="0" i="0" u="none" strike="noStrike">
              <a:solidFill>
                <a:schemeClr val="dk1"/>
              </a:solidFill>
              <a:effectLst/>
              <a:latin typeface="+mn-lt"/>
              <a:ea typeface="+mn-ea"/>
              <a:cs typeface="+mn-cs"/>
            </a:rPr>
            <a:t>You can buy and install a High Priced model ($25,000)</a:t>
          </a:r>
          <a:r>
            <a:rPr lang="en-US" sz="1100" b="0" i="0" u="none" strike="noStrike" baseline="0">
              <a:solidFill>
                <a:schemeClr val="dk1"/>
              </a:solidFill>
              <a:effectLst/>
              <a:latin typeface="+mn-lt"/>
              <a:ea typeface="+mn-ea"/>
              <a:cs typeface="+mn-cs"/>
            </a:rPr>
            <a:t> </a:t>
          </a:r>
          <a:r>
            <a:rPr lang="en-US" sz="1100" b="0" i="0" u="none" strike="noStrike">
              <a:solidFill>
                <a:schemeClr val="dk1"/>
              </a:solidFill>
              <a:effectLst/>
              <a:latin typeface="+mn-lt"/>
              <a:ea typeface="+mn-ea"/>
              <a:cs typeface="+mn-cs"/>
            </a:rPr>
            <a:t>of a machine that requires less maintenance and a Low Priced model ($18,000) that requires more maintenance.  The high Priced machine is overhauled after 5 years at a cost of $5,000 but then will run for another 5 years without another overhaul.  The Low Priced machine has to be overhauled after 4 years at a cost of $2,500 and every two years thereafter ($2,500 each overhaul). The project involves 10 years</a:t>
          </a:r>
          <a:r>
            <a:rPr lang="en-US" sz="1100" b="0" i="0" u="none" strike="noStrike" baseline="0">
              <a:solidFill>
                <a:schemeClr val="dk1"/>
              </a:solidFill>
              <a:effectLst/>
              <a:latin typeface="+mn-lt"/>
              <a:ea typeface="+mn-ea"/>
              <a:cs typeface="+mn-cs"/>
            </a:rPr>
            <a:t> of operation. At the end of the 10 years, the high priced machine will have a salvage value of $5,000 and the low priced machine will have no salvage value. </a:t>
          </a:r>
        </a:p>
        <a:p>
          <a:endParaRPr lang="en-US" sz="1100"/>
        </a:p>
        <a:p>
          <a:r>
            <a:rPr lang="en-US" sz="1100"/>
            <a:t>The project will bring in revenuw of $7,500 per year. Using the template to the right, build the cash flows for both invetment</a:t>
          </a:r>
          <a:r>
            <a:rPr lang="en-US" sz="1100" baseline="0"/>
            <a:t> options. Then using the template below, calculate the NPV of both investpment options and decide which one is best. The discount rate is 12%.</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1"/>
  <sheetViews>
    <sheetView workbookViewId="0">
      <selection activeCell="B12" sqref="B12"/>
    </sheetView>
  </sheetViews>
  <sheetFormatPr defaultColWidth="8.8203125" defaultRowHeight="14.35" x14ac:dyDescent="0.5"/>
  <cols>
    <col min="1" max="1" width="30" bestFit="1" customWidth="1"/>
    <col min="2" max="2" width="48.46875" bestFit="1" customWidth="1"/>
    <col min="3" max="4" width="10.64453125" bestFit="1" customWidth="1"/>
  </cols>
  <sheetData>
    <row r="1" spans="1:4" ht="29.25" customHeight="1" x14ac:dyDescent="0.5">
      <c r="A1" s="34" t="s">
        <v>10</v>
      </c>
      <c r="B1" s="34"/>
    </row>
    <row r="2" spans="1:4" x14ac:dyDescent="0.5">
      <c r="A2" s="6">
        <v>0.08</v>
      </c>
      <c r="B2" s="7" t="s">
        <v>4</v>
      </c>
    </row>
    <row r="3" spans="1:4" x14ac:dyDescent="0.5">
      <c r="A3" s="10">
        <v>10</v>
      </c>
      <c r="B3" s="11" t="s">
        <v>6</v>
      </c>
    </row>
    <row r="4" spans="1:4" x14ac:dyDescent="0.5">
      <c r="A4" s="12">
        <v>10000</v>
      </c>
      <c r="B4" s="13" t="s">
        <v>7</v>
      </c>
    </row>
    <row r="5" spans="1:4" ht="28.7" x14ac:dyDescent="0.5">
      <c r="A5" s="1" t="s">
        <v>12</v>
      </c>
      <c r="B5" s="1" t="s">
        <v>1</v>
      </c>
    </row>
    <row r="6" spans="1:4" ht="28.7" x14ac:dyDescent="0.5">
      <c r="A6" s="4"/>
      <c r="B6" s="2" t="s">
        <v>8</v>
      </c>
      <c r="C6" s="17"/>
      <c r="D6" s="17"/>
    </row>
    <row r="7" spans="1:4" ht="43" x14ac:dyDescent="0.5">
      <c r="A7" s="5"/>
      <c r="B7" s="3" t="s">
        <v>9</v>
      </c>
      <c r="C7" s="17"/>
      <c r="D7" s="17"/>
    </row>
    <row r="9" spans="1:4" ht="15" customHeight="1" x14ac:dyDescent="0.5"/>
    <row r="11" spans="1:4" x14ac:dyDescent="0.5">
      <c r="B11" s="17">
        <f>PMT(A2,A3,0,A4)</f>
        <v>-690.29488697075408</v>
      </c>
    </row>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workbookViewId="0">
      <selection activeCell="B26" sqref="B26"/>
    </sheetView>
  </sheetViews>
  <sheetFormatPr defaultColWidth="8.8203125" defaultRowHeight="14.35" x14ac:dyDescent="0.5"/>
  <cols>
    <col min="1" max="1" width="21.64453125" bestFit="1" customWidth="1"/>
    <col min="2" max="2" width="61.17578125" bestFit="1" customWidth="1"/>
    <col min="4" max="4" width="10.64453125" bestFit="1" customWidth="1"/>
  </cols>
  <sheetData>
    <row r="1" spans="1:4" s="15" customFormat="1" ht="15" customHeight="1" x14ac:dyDescent="0.5">
      <c r="A1" s="35" t="s">
        <v>25</v>
      </c>
      <c r="B1" s="36"/>
      <c r="C1" s="16"/>
    </row>
    <row r="2" spans="1:4" x14ac:dyDescent="0.5">
      <c r="A2" s="23">
        <v>0.06</v>
      </c>
      <c r="B2" s="11" t="s">
        <v>4</v>
      </c>
    </row>
    <row r="3" spans="1:4" x14ac:dyDescent="0.5">
      <c r="A3" s="10">
        <v>18</v>
      </c>
      <c r="B3" s="11" t="s">
        <v>23</v>
      </c>
    </row>
    <row r="4" spans="1:4" ht="30" customHeight="1" x14ac:dyDescent="0.5">
      <c r="A4" s="10">
        <v>50000</v>
      </c>
      <c r="B4" s="11" t="s">
        <v>24</v>
      </c>
    </row>
    <row r="5" spans="1:4" ht="15" customHeight="1" x14ac:dyDescent="0.5">
      <c r="A5" s="1" t="s">
        <v>27</v>
      </c>
      <c r="B5" s="1" t="s">
        <v>1</v>
      </c>
    </row>
    <row r="6" spans="1:4" ht="15" customHeight="1" x14ac:dyDescent="0.5">
      <c r="A6" s="11"/>
      <c r="B6" s="11" t="s">
        <v>26</v>
      </c>
      <c r="D6" s="17"/>
    </row>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0" sqref="B10"/>
    </sheetView>
  </sheetViews>
  <sheetFormatPr defaultColWidth="8.8203125" defaultRowHeight="14.35" x14ac:dyDescent="0.5"/>
  <cols>
    <col min="1" max="1" width="52.46875" bestFit="1" customWidth="1"/>
    <col min="2" max="2" width="49.3515625" bestFit="1" customWidth="1"/>
    <col min="4" max="4" width="9.17578125" bestFit="1" customWidth="1"/>
  </cols>
  <sheetData>
    <row r="1" spans="1:4" ht="29.25" customHeight="1" x14ac:dyDescent="0.5">
      <c r="A1" s="37" t="s">
        <v>11</v>
      </c>
      <c r="B1" s="38"/>
    </row>
    <row r="2" spans="1:4" x14ac:dyDescent="0.5">
      <c r="A2" s="8">
        <v>0.09</v>
      </c>
      <c r="B2" s="2" t="s">
        <v>4</v>
      </c>
    </row>
    <row r="3" spans="1:4" x14ac:dyDescent="0.5">
      <c r="A3" s="3">
        <v>30</v>
      </c>
      <c r="B3" s="3" t="s">
        <v>0</v>
      </c>
    </row>
    <row r="4" spans="1:4" x14ac:dyDescent="0.5">
      <c r="A4" s="9">
        <v>125000</v>
      </c>
      <c r="B4" s="2" t="s">
        <v>5</v>
      </c>
    </row>
    <row r="5" spans="1:4" ht="28.7" x14ac:dyDescent="0.5">
      <c r="A5" s="1" t="s">
        <v>13</v>
      </c>
      <c r="B5" s="1" t="s">
        <v>1</v>
      </c>
    </row>
    <row r="6" spans="1:4" ht="28.7" x14ac:dyDescent="0.5">
      <c r="A6" s="14"/>
      <c r="B6" s="2" t="s">
        <v>2</v>
      </c>
      <c r="D6" s="18"/>
    </row>
    <row r="7" spans="1:4" ht="28.7" x14ac:dyDescent="0.5">
      <c r="A7" s="3"/>
      <c r="B7" s="3" t="s">
        <v>3</v>
      </c>
    </row>
    <row r="8" spans="1:4" ht="17.25" customHeight="1" x14ac:dyDescent="0.5"/>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A7" sqref="A7"/>
    </sheetView>
  </sheetViews>
  <sheetFormatPr defaultColWidth="8.8203125" defaultRowHeight="14.35" x14ac:dyDescent="0.5"/>
  <cols>
    <col min="1" max="1" width="30.46875" bestFit="1" customWidth="1"/>
    <col min="2" max="2" width="51.64453125" bestFit="1" customWidth="1"/>
    <col min="3" max="3" width="6.8203125" customWidth="1"/>
    <col min="4" max="4" width="10.8203125" bestFit="1" customWidth="1"/>
    <col min="5" max="5" width="5.17578125" customWidth="1"/>
    <col min="7" max="7" width="20.64453125" customWidth="1"/>
  </cols>
  <sheetData>
    <row r="1" spans="1:4" ht="27.75" customHeight="1" x14ac:dyDescent="0.5">
      <c r="A1" s="39" t="s">
        <v>16</v>
      </c>
      <c r="B1" s="40"/>
    </row>
    <row r="2" spans="1:4" x14ac:dyDescent="0.5">
      <c r="A2" s="8">
        <v>0.06</v>
      </c>
      <c r="B2" s="2" t="s">
        <v>4</v>
      </c>
    </row>
    <row r="3" spans="1:4" x14ac:dyDescent="0.5">
      <c r="A3" s="3">
        <v>120</v>
      </c>
      <c r="B3" s="3" t="s">
        <v>30</v>
      </c>
    </row>
    <row r="4" spans="1:4" x14ac:dyDescent="0.5">
      <c r="A4" s="2">
        <v>-200</v>
      </c>
      <c r="B4" s="2" t="s">
        <v>14</v>
      </c>
    </row>
    <row r="5" spans="1:4" ht="34.5" customHeight="1" x14ac:dyDescent="0.5">
      <c r="A5" s="3">
        <v>-500</v>
      </c>
      <c r="B5" s="3" t="s">
        <v>36</v>
      </c>
    </row>
    <row r="6" spans="1:4" x14ac:dyDescent="0.5">
      <c r="A6" s="2">
        <v>1</v>
      </c>
      <c r="B6" s="2" t="s">
        <v>34</v>
      </c>
    </row>
    <row r="7" spans="1:4" ht="28.7" x14ac:dyDescent="0.5">
      <c r="A7" s="1" t="s">
        <v>15</v>
      </c>
      <c r="B7" s="1" t="s">
        <v>1</v>
      </c>
    </row>
    <row r="8" spans="1:4" ht="28.7" x14ac:dyDescent="0.5">
      <c r="A8" s="4"/>
      <c r="B8" s="2" t="s">
        <v>28</v>
      </c>
      <c r="D8" s="17"/>
    </row>
    <row r="9" spans="1:4" ht="43.5" customHeight="1" x14ac:dyDescent="0.5">
      <c r="A9" s="4"/>
      <c r="B9" s="2" t="s">
        <v>29</v>
      </c>
      <c r="D9" s="17"/>
    </row>
    <row r="11" spans="1:4" x14ac:dyDescent="0.5">
      <c r="A11" s="17"/>
    </row>
    <row r="14" spans="1:4" x14ac:dyDescent="0.5">
      <c r="D14" s="17"/>
    </row>
    <row r="15" spans="1:4" x14ac:dyDescent="0.5">
      <c r="D15" s="17"/>
    </row>
  </sheetData>
  <mergeCells count="1">
    <mergeCell ref="A1:B1"/>
  </mergeCells>
  <printOptions headings="1" gridLines="1"/>
  <pageMargins left="0.38" right="0.34" top="0.75" bottom="0.75" header="0.3" footer="0.3"/>
  <pageSetup orientation="landscape" cellComments="asDisplayed"/>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10"/>
  <sheetViews>
    <sheetView workbookViewId="0">
      <selection activeCell="B13" sqref="B13"/>
    </sheetView>
  </sheetViews>
  <sheetFormatPr defaultColWidth="8.8203125" defaultRowHeight="14.35" x14ac:dyDescent="0.5"/>
  <cols>
    <col min="1" max="1" width="32" bestFit="1" customWidth="1"/>
    <col min="2" max="2" width="53.64453125" bestFit="1" customWidth="1"/>
  </cols>
  <sheetData>
    <row r="1" spans="1:9" ht="30" customHeight="1" x14ac:dyDescent="0.5">
      <c r="A1" s="39" t="s">
        <v>31</v>
      </c>
      <c r="B1" s="41"/>
      <c r="C1" s="24"/>
      <c r="D1" s="24"/>
      <c r="E1" s="24"/>
      <c r="F1" s="24"/>
      <c r="G1" s="24"/>
      <c r="H1" s="24"/>
      <c r="I1" s="24"/>
    </row>
    <row r="2" spans="1:9" x14ac:dyDescent="0.5">
      <c r="A2" s="8">
        <v>0.12</v>
      </c>
      <c r="B2" s="2" t="s">
        <v>4</v>
      </c>
    </row>
    <row r="3" spans="1:9" x14ac:dyDescent="0.5">
      <c r="A3" s="3">
        <v>-100</v>
      </c>
      <c r="B3" s="3" t="s">
        <v>17</v>
      </c>
    </row>
    <row r="4" spans="1:9" x14ac:dyDescent="0.5">
      <c r="A4" s="2">
        <v>-1000</v>
      </c>
      <c r="B4" s="2" t="s">
        <v>5</v>
      </c>
    </row>
    <row r="5" spans="1:9" x14ac:dyDescent="0.5">
      <c r="A5" s="3">
        <v>10000</v>
      </c>
      <c r="B5" s="3" t="s">
        <v>18</v>
      </c>
    </row>
    <row r="6" spans="1:9" x14ac:dyDescent="0.5">
      <c r="A6" s="2">
        <v>1</v>
      </c>
      <c r="B6" s="2" t="s">
        <v>32</v>
      </c>
    </row>
    <row r="7" spans="1:9" ht="28.7" x14ac:dyDescent="0.5">
      <c r="A7" s="1" t="s">
        <v>45</v>
      </c>
      <c r="B7" s="1" t="s">
        <v>1</v>
      </c>
    </row>
    <row r="8" spans="1:9" x14ac:dyDescent="0.5">
      <c r="A8" s="2"/>
      <c r="B8" s="2" t="s">
        <v>19</v>
      </c>
    </row>
    <row r="9" spans="1:9" ht="28.7" x14ac:dyDescent="0.5">
      <c r="A9" s="3"/>
      <c r="B9" s="3" t="s">
        <v>33</v>
      </c>
    </row>
    <row r="10" spans="1:9" ht="43" x14ac:dyDescent="0.5">
      <c r="A10" s="2"/>
      <c r="B10" s="2" t="s">
        <v>46</v>
      </c>
    </row>
  </sheetData>
  <mergeCells count="1">
    <mergeCell ref="A1:B1"/>
  </mergeCells>
  <printOptions gridLines="1"/>
  <pageMargins left="0.7" right="0.7" top="0.75" bottom="0.75" header="0.3" footer="0.3"/>
  <pageSetup scale="86" orientation="landscape" cellComments="asDisplayed"/>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B15" sqref="B15"/>
    </sheetView>
  </sheetViews>
  <sheetFormatPr defaultColWidth="8.8203125" defaultRowHeight="14.35" x14ac:dyDescent="0.5"/>
  <cols>
    <col min="1" max="1" width="35.8203125" customWidth="1"/>
    <col min="2" max="2" width="54.64453125" customWidth="1"/>
    <col min="4" max="4" width="14.17578125" bestFit="1" customWidth="1"/>
  </cols>
  <sheetData>
    <row r="1" spans="1:4" ht="34.5" customHeight="1" x14ac:dyDescent="0.5">
      <c r="A1" s="42" t="s">
        <v>48</v>
      </c>
      <c r="B1" s="43"/>
    </row>
    <row r="2" spans="1:4" x14ac:dyDescent="0.5">
      <c r="A2" s="2">
        <v>500</v>
      </c>
      <c r="B2" s="2" t="s">
        <v>20</v>
      </c>
    </row>
    <row r="3" spans="1:4" x14ac:dyDescent="0.5">
      <c r="A3" s="25">
        <v>0.08</v>
      </c>
      <c r="B3" s="3" t="s">
        <v>21</v>
      </c>
    </row>
    <row r="4" spans="1:4" x14ac:dyDescent="0.5">
      <c r="A4" s="2">
        <v>20</v>
      </c>
      <c r="B4" s="2" t="s">
        <v>22</v>
      </c>
    </row>
    <row r="5" spans="1:4" x14ac:dyDescent="0.5">
      <c r="A5" s="1" t="s">
        <v>47</v>
      </c>
      <c r="B5" s="1" t="s">
        <v>1</v>
      </c>
    </row>
    <row r="6" spans="1:4" ht="28.7" x14ac:dyDescent="0.5">
      <c r="A6" s="4"/>
      <c r="B6" s="2" t="s">
        <v>35</v>
      </c>
      <c r="D6" s="17"/>
    </row>
    <row r="7" spans="1:4" ht="28.7" x14ac:dyDescent="0.5">
      <c r="A7" s="4"/>
      <c r="B7" s="2" t="s">
        <v>49</v>
      </c>
      <c r="D7" s="17"/>
    </row>
    <row r="8" spans="1:4" x14ac:dyDescent="0.5">
      <c r="A8" s="17"/>
    </row>
  </sheetData>
  <mergeCells count="1">
    <mergeCell ref="A1:B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27"/>
  <sheetViews>
    <sheetView workbookViewId="0">
      <selection activeCell="C19" sqref="C19"/>
    </sheetView>
  </sheetViews>
  <sheetFormatPr defaultColWidth="8.8203125" defaultRowHeight="14.35" x14ac:dyDescent="0.5"/>
  <cols>
    <col min="2" max="2" width="41.17578125" customWidth="1"/>
    <col min="3" max="3" width="30.3515625" bestFit="1" customWidth="1"/>
    <col min="6" max="6" width="4.64453125" bestFit="1" customWidth="1"/>
    <col min="7" max="7" width="11.17578125" bestFit="1" customWidth="1"/>
    <col min="8" max="8" width="8.64453125" bestFit="1" customWidth="1"/>
    <col min="9" max="9" width="11" bestFit="1" customWidth="1"/>
    <col min="10" max="10" width="3" customWidth="1"/>
    <col min="11" max="11" width="4.64453125" bestFit="1" customWidth="1"/>
    <col min="12" max="12" width="8" bestFit="1" customWidth="1"/>
    <col min="13" max="13" width="8.64453125" bestFit="1" customWidth="1"/>
    <col min="14" max="14" width="11" bestFit="1" customWidth="1"/>
  </cols>
  <sheetData>
    <row r="2" spans="6:16" x14ac:dyDescent="0.5">
      <c r="F2" s="44" t="s">
        <v>37</v>
      </c>
      <c r="G2" s="45"/>
      <c r="H2" s="45"/>
      <c r="I2" s="46"/>
      <c r="K2" s="44" t="s">
        <v>38</v>
      </c>
      <c r="L2" s="45"/>
      <c r="M2" s="45"/>
      <c r="N2" s="46"/>
    </row>
    <row r="3" spans="6:16" x14ac:dyDescent="0.5">
      <c r="F3" s="26" t="s">
        <v>39</v>
      </c>
      <c r="G3" s="26" t="s">
        <v>40</v>
      </c>
      <c r="H3" s="26" t="s">
        <v>50</v>
      </c>
      <c r="I3" s="26" t="s">
        <v>51</v>
      </c>
      <c r="K3" s="26" t="s">
        <v>39</v>
      </c>
      <c r="L3" s="26" t="s">
        <v>40</v>
      </c>
      <c r="M3" s="26" t="s">
        <v>50</v>
      </c>
      <c r="N3" s="26" t="s">
        <v>51</v>
      </c>
    </row>
    <row r="4" spans="6:16" x14ac:dyDescent="0.5">
      <c r="F4" s="26">
        <v>0</v>
      </c>
      <c r="G4" s="27">
        <v>0</v>
      </c>
      <c r="H4" s="27">
        <v>-25000</v>
      </c>
      <c r="I4" s="29">
        <f>G4+H4</f>
        <v>-25000</v>
      </c>
      <c r="K4" s="26">
        <v>0</v>
      </c>
      <c r="L4" s="28">
        <v>0</v>
      </c>
      <c r="M4" s="27">
        <v>-18000</v>
      </c>
      <c r="N4" s="27">
        <f>L4+M4</f>
        <v>-18000</v>
      </c>
      <c r="P4" t="s">
        <v>58</v>
      </c>
    </row>
    <row r="5" spans="6:16" x14ac:dyDescent="0.5">
      <c r="F5" s="26">
        <v>1</v>
      </c>
      <c r="G5" s="27">
        <v>7500</v>
      </c>
      <c r="H5" s="27">
        <v>0</v>
      </c>
      <c r="I5" s="29">
        <f t="shared" ref="I5:I15" si="0">G5+H5</f>
        <v>7500</v>
      </c>
      <c r="K5" s="26">
        <v>1</v>
      </c>
      <c r="L5" s="27">
        <v>7500</v>
      </c>
      <c r="M5" s="27">
        <v>0</v>
      </c>
      <c r="N5" s="27">
        <f t="shared" ref="N5:N15" si="1">L5+M5</f>
        <v>7500</v>
      </c>
      <c r="P5" t="s">
        <v>59</v>
      </c>
    </row>
    <row r="6" spans="6:16" x14ac:dyDescent="0.5">
      <c r="F6" s="26">
        <v>2</v>
      </c>
      <c r="G6" s="27">
        <v>7500</v>
      </c>
      <c r="H6" s="27">
        <v>0</v>
      </c>
      <c r="I6" s="29">
        <f t="shared" si="0"/>
        <v>7500</v>
      </c>
      <c r="K6" s="26">
        <v>2</v>
      </c>
      <c r="L6" s="27">
        <v>7500</v>
      </c>
      <c r="M6" s="27">
        <v>0</v>
      </c>
      <c r="N6" s="27">
        <f t="shared" si="1"/>
        <v>7500</v>
      </c>
      <c r="P6" t="s">
        <v>60</v>
      </c>
    </row>
    <row r="7" spans="6:16" x14ac:dyDescent="0.5">
      <c r="F7" s="26">
        <v>3</v>
      </c>
      <c r="G7" s="27">
        <v>7500</v>
      </c>
      <c r="H7" s="27">
        <v>0</v>
      </c>
      <c r="I7" s="29">
        <f t="shared" si="0"/>
        <v>7500</v>
      </c>
      <c r="K7" s="26">
        <v>3</v>
      </c>
      <c r="L7" s="27">
        <v>7500</v>
      </c>
      <c r="M7" s="27">
        <v>0</v>
      </c>
      <c r="N7" s="27">
        <f t="shared" si="1"/>
        <v>7500</v>
      </c>
    </row>
    <row r="8" spans="6:16" x14ac:dyDescent="0.5">
      <c r="F8" s="26">
        <v>4</v>
      </c>
      <c r="G8" s="27">
        <v>7500</v>
      </c>
      <c r="H8" s="27">
        <v>0</v>
      </c>
      <c r="I8" s="29">
        <f t="shared" si="0"/>
        <v>7500</v>
      </c>
      <c r="K8" s="26">
        <v>4</v>
      </c>
      <c r="L8" s="27">
        <v>7500</v>
      </c>
      <c r="M8" s="27">
        <v>-2500</v>
      </c>
      <c r="N8" s="27">
        <f t="shared" si="1"/>
        <v>5000</v>
      </c>
    </row>
    <row r="9" spans="6:16" x14ac:dyDescent="0.5">
      <c r="F9" s="26">
        <v>5</v>
      </c>
      <c r="G9" s="27">
        <v>7500</v>
      </c>
      <c r="H9" s="27">
        <v>-5000</v>
      </c>
      <c r="I9" s="29">
        <f t="shared" si="0"/>
        <v>2500</v>
      </c>
      <c r="K9" s="26">
        <v>5</v>
      </c>
      <c r="L9" s="27">
        <v>7500</v>
      </c>
      <c r="M9" s="27">
        <v>0</v>
      </c>
      <c r="N9" s="27">
        <f t="shared" si="1"/>
        <v>7500</v>
      </c>
    </row>
    <row r="10" spans="6:16" x14ac:dyDescent="0.5">
      <c r="F10" s="26">
        <v>6</v>
      </c>
      <c r="G10" s="27">
        <v>7500</v>
      </c>
      <c r="H10" s="27">
        <v>0</v>
      </c>
      <c r="I10" s="29">
        <f t="shared" si="0"/>
        <v>7500</v>
      </c>
      <c r="K10" s="26">
        <v>6</v>
      </c>
      <c r="L10" s="27">
        <v>7500</v>
      </c>
      <c r="M10" s="27">
        <v>-2500</v>
      </c>
      <c r="N10" s="27">
        <f t="shared" si="1"/>
        <v>5000</v>
      </c>
    </row>
    <row r="11" spans="6:16" x14ac:dyDescent="0.5">
      <c r="F11" s="26">
        <v>7</v>
      </c>
      <c r="G11" s="27">
        <v>7500</v>
      </c>
      <c r="H11" s="27">
        <v>0</v>
      </c>
      <c r="I11" s="29">
        <f t="shared" si="0"/>
        <v>7500</v>
      </c>
      <c r="K11" s="26">
        <v>7</v>
      </c>
      <c r="L11" s="27">
        <v>7500</v>
      </c>
      <c r="M11" s="27">
        <v>0</v>
      </c>
      <c r="N11" s="27">
        <f t="shared" si="1"/>
        <v>7500</v>
      </c>
    </row>
    <row r="12" spans="6:16" x14ac:dyDescent="0.5">
      <c r="F12" s="26">
        <v>8</v>
      </c>
      <c r="G12" s="27">
        <v>7500</v>
      </c>
      <c r="H12" s="27">
        <v>0</v>
      </c>
      <c r="I12" s="29">
        <f t="shared" si="0"/>
        <v>7500</v>
      </c>
      <c r="K12" s="26">
        <v>8</v>
      </c>
      <c r="L12" s="27">
        <v>7500</v>
      </c>
      <c r="M12" s="27">
        <v>-2500</v>
      </c>
      <c r="N12" s="27">
        <f t="shared" si="1"/>
        <v>5000</v>
      </c>
    </row>
    <row r="13" spans="6:16" x14ac:dyDescent="0.5">
      <c r="F13" s="26">
        <v>9</v>
      </c>
      <c r="G13" s="27">
        <v>7500</v>
      </c>
      <c r="H13" s="27">
        <v>0</v>
      </c>
      <c r="I13" s="29">
        <f t="shared" si="0"/>
        <v>7500</v>
      </c>
      <c r="K13" s="26">
        <v>9</v>
      </c>
      <c r="L13" s="27">
        <v>7500</v>
      </c>
      <c r="M13" s="27">
        <v>0</v>
      </c>
      <c r="N13" s="27">
        <f t="shared" si="1"/>
        <v>7500</v>
      </c>
    </row>
    <row r="14" spans="6:16" x14ac:dyDescent="0.5">
      <c r="F14" s="26">
        <v>10</v>
      </c>
      <c r="G14" s="27">
        <f>7500+5000</f>
        <v>12500</v>
      </c>
      <c r="H14" s="27">
        <v>0</v>
      </c>
      <c r="I14" s="29">
        <f t="shared" si="0"/>
        <v>12500</v>
      </c>
      <c r="K14" s="26">
        <v>10</v>
      </c>
      <c r="L14" s="27">
        <v>7500</v>
      </c>
      <c r="M14" s="27">
        <v>0</v>
      </c>
      <c r="N14" s="27">
        <f t="shared" si="1"/>
        <v>7500</v>
      </c>
    </row>
    <row r="15" spans="6:16" x14ac:dyDescent="0.5">
      <c r="F15" s="26" t="s">
        <v>41</v>
      </c>
      <c r="G15" s="29">
        <f>SUM(G4:G14)</f>
        <v>80000</v>
      </c>
      <c r="H15" s="29">
        <f>SUM(H4:H14)</f>
        <v>-30000</v>
      </c>
      <c r="I15" s="29">
        <f>G15+H15</f>
        <v>50000</v>
      </c>
      <c r="K15" s="26" t="s">
        <v>41</v>
      </c>
      <c r="L15" s="27">
        <f>SUM(L4:L14)</f>
        <v>75000</v>
      </c>
      <c r="M15" s="27">
        <f>SUM(M4:M14)</f>
        <v>-25500</v>
      </c>
      <c r="N15" s="27">
        <f>L15+M15</f>
        <v>49500</v>
      </c>
    </row>
    <row r="17" spans="2:12" ht="28.7" x14ac:dyDescent="0.5">
      <c r="B17" s="22" t="s">
        <v>53</v>
      </c>
      <c r="C17" s="33"/>
      <c r="G17" t="s">
        <v>55</v>
      </c>
      <c r="H17" s="47">
        <v>7.4000000000000003E-3</v>
      </c>
      <c r="I17" s="19"/>
      <c r="J17" s="19"/>
      <c r="K17" s="19"/>
      <c r="L17" s="19"/>
    </row>
    <row r="18" spans="2:12" x14ac:dyDescent="0.5">
      <c r="B18" s="21" t="s">
        <v>43</v>
      </c>
      <c r="C18" s="30">
        <f>NPV(H17,I5:I14)+I4</f>
        <v>46861.31182625315</v>
      </c>
      <c r="H18" s="19"/>
      <c r="I18" s="19"/>
      <c r="J18" s="19"/>
      <c r="K18" s="19"/>
      <c r="L18" s="19"/>
    </row>
    <row r="19" spans="2:12" x14ac:dyDescent="0.5">
      <c r="B19" s="21" t="s">
        <v>44</v>
      </c>
      <c r="C19" s="30">
        <f>NPV(H17,N5:N14)+N4</f>
        <v>46859.747831069733</v>
      </c>
      <c r="H19" s="19"/>
      <c r="I19" s="19"/>
      <c r="J19" s="19"/>
      <c r="K19" s="19"/>
      <c r="L19" s="19"/>
    </row>
    <row r="20" spans="2:12" x14ac:dyDescent="0.5">
      <c r="B20" s="21"/>
      <c r="C20" s="19"/>
      <c r="H20" s="19"/>
      <c r="I20" s="19"/>
      <c r="J20" s="19"/>
      <c r="K20" s="19"/>
      <c r="L20" s="19"/>
    </row>
    <row r="21" spans="2:12" ht="43" x14ac:dyDescent="0.5">
      <c r="B21" s="22" t="s">
        <v>52</v>
      </c>
      <c r="C21" s="31" t="str">
        <f>IF(C18&gt;C19,"High Priced Machine", "Low Price Machine")</f>
        <v>High Priced Machine</v>
      </c>
      <c r="G21" t="s">
        <v>56</v>
      </c>
      <c r="H21" s="19" t="s">
        <v>57</v>
      </c>
      <c r="I21" s="19"/>
      <c r="J21" s="19"/>
      <c r="K21" s="19"/>
      <c r="L21" s="19"/>
    </row>
    <row r="22" spans="2:12" x14ac:dyDescent="0.5">
      <c r="B22" s="21"/>
      <c r="C22" s="19"/>
      <c r="H22" s="19"/>
      <c r="I22" s="19"/>
      <c r="J22" s="19"/>
      <c r="K22" s="19"/>
      <c r="L22" s="19"/>
    </row>
    <row r="23" spans="2:12" ht="28.7" x14ac:dyDescent="0.5">
      <c r="B23" s="22" t="s">
        <v>42</v>
      </c>
      <c r="C23" s="32" t="s">
        <v>54</v>
      </c>
      <c r="H23" s="19"/>
      <c r="I23" s="19"/>
      <c r="J23" s="19"/>
      <c r="K23" s="19"/>
      <c r="L23" s="19"/>
    </row>
    <row r="24" spans="2:12" x14ac:dyDescent="0.5">
      <c r="B24" s="20"/>
      <c r="C24" s="19"/>
      <c r="H24" s="19"/>
      <c r="I24" s="19"/>
      <c r="J24" s="19"/>
      <c r="K24" s="19"/>
      <c r="L24" s="19"/>
    </row>
    <row r="25" spans="2:12" x14ac:dyDescent="0.5">
      <c r="F25" s="19"/>
      <c r="G25" s="21"/>
      <c r="H25" s="19"/>
      <c r="I25" s="19"/>
      <c r="J25" s="19"/>
      <c r="K25" s="19"/>
      <c r="L25" s="19"/>
    </row>
    <row r="26" spans="2:12" x14ac:dyDescent="0.5">
      <c r="F26" s="19"/>
      <c r="G26" s="19"/>
      <c r="H26" s="19"/>
      <c r="I26" s="19"/>
      <c r="J26" s="19"/>
      <c r="K26" s="19"/>
      <c r="L26" s="19"/>
    </row>
    <row r="27" spans="2:12" x14ac:dyDescent="0.5">
      <c r="F27" s="19"/>
      <c r="G27" s="19"/>
      <c r="H27" s="19"/>
      <c r="I27" s="19"/>
      <c r="J27" s="19"/>
      <c r="K27" s="19"/>
      <c r="L27" s="19"/>
    </row>
  </sheetData>
  <mergeCells count="2">
    <mergeCell ref="F2:I2"/>
    <mergeCell ref="K2:N2"/>
  </mergeCells>
  <pageMargins left="0.7" right="0.7" top="0.75" bottom="0.75" header="0.3" footer="0.3"/>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P35"/>
  <sheetViews>
    <sheetView tabSelected="1" zoomScale="80" zoomScaleNormal="80" workbookViewId="0">
      <selection activeCell="L25" sqref="L25"/>
    </sheetView>
  </sheetViews>
  <sheetFormatPr defaultColWidth="8.8203125" defaultRowHeight="14.35" x14ac:dyDescent="0.5"/>
  <cols>
    <col min="2" max="2" width="41.17578125" customWidth="1"/>
    <col min="3" max="3" width="30.3515625" customWidth="1"/>
    <col min="6" max="6" width="4.64453125" customWidth="1"/>
    <col min="7" max="7" width="11.17578125" customWidth="1"/>
    <col min="8" max="8" width="9.41015625" bestFit="1" customWidth="1"/>
    <col min="9" max="9" width="11" customWidth="1"/>
    <col min="10" max="10" width="3" customWidth="1"/>
    <col min="11" max="11" width="4.64453125" customWidth="1"/>
    <col min="12" max="12" width="8.8203125" bestFit="1" customWidth="1"/>
    <col min="13" max="13" width="15.41015625" bestFit="1" customWidth="1"/>
    <col min="14" max="15" width="11.87890625" bestFit="1" customWidth="1"/>
  </cols>
  <sheetData>
    <row r="2" spans="6:16" x14ac:dyDescent="0.5">
      <c r="F2" s="44" t="s">
        <v>73</v>
      </c>
      <c r="G2" s="45"/>
      <c r="H2" s="45"/>
      <c r="I2" s="46"/>
      <c r="K2" s="44" t="s">
        <v>74</v>
      </c>
      <c r="L2" s="45"/>
      <c r="M2" s="45"/>
      <c r="N2" s="46"/>
    </row>
    <row r="3" spans="6:16" x14ac:dyDescent="0.5">
      <c r="F3" s="26" t="s">
        <v>39</v>
      </c>
      <c r="G3" s="26" t="s">
        <v>40</v>
      </c>
      <c r="H3" s="26" t="s">
        <v>50</v>
      </c>
      <c r="I3" s="26" t="s">
        <v>51</v>
      </c>
      <c r="K3" s="26" t="s">
        <v>39</v>
      </c>
      <c r="L3" s="26" t="s">
        <v>40</v>
      </c>
      <c r="M3" s="26" t="s">
        <v>50</v>
      </c>
      <c r="N3" s="26" t="s">
        <v>51</v>
      </c>
    </row>
    <row r="4" spans="6:16" x14ac:dyDescent="0.5">
      <c r="F4" s="26">
        <v>0</v>
      </c>
      <c r="G4" s="27">
        <v>0</v>
      </c>
      <c r="H4" s="27">
        <v>-300000</v>
      </c>
      <c r="I4" s="29">
        <f>G4+H4</f>
        <v>-300000</v>
      </c>
      <c r="K4" s="26">
        <v>0</v>
      </c>
      <c r="L4" s="28">
        <v>0</v>
      </c>
      <c r="M4" s="27">
        <v>-250000</v>
      </c>
      <c r="N4" s="27">
        <f>L4+M4</f>
        <v>-250000</v>
      </c>
      <c r="P4" t="s">
        <v>58</v>
      </c>
    </row>
    <row r="5" spans="6:16" x14ac:dyDescent="0.5">
      <c r="F5" s="26">
        <v>1</v>
      </c>
      <c r="G5" s="27">
        <f>$N$24*12*(1-$N$25)</f>
        <v>28500</v>
      </c>
      <c r="H5" s="27">
        <f>SUM($N$30:$N$33)</f>
        <v>-9000</v>
      </c>
      <c r="I5" s="29">
        <f t="shared" ref="I5:I13" si="0">G5+H5</f>
        <v>19500</v>
      </c>
      <c r="K5" s="26">
        <v>1</v>
      </c>
      <c r="L5" s="27">
        <f>$O$24*12*(1-$O$25)</f>
        <v>20088</v>
      </c>
      <c r="M5" s="27">
        <f>SUM($O$30:$O$33)+O28</f>
        <v>-17200</v>
      </c>
      <c r="N5" s="27">
        <f t="shared" ref="N5:N19" si="1">L5+M5</f>
        <v>2888</v>
      </c>
      <c r="P5" t="s">
        <v>59</v>
      </c>
    </row>
    <row r="6" spans="6:16" x14ac:dyDescent="0.5">
      <c r="F6" s="26">
        <v>2</v>
      </c>
      <c r="G6" s="27">
        <f>$N$24*12*(1-$N$25)</f>
        <v>28500</v>
      </c>
      <c r="H6" s="27">
        <f>SUM($N$30:$N$33)</f>
        <v>-9000</v>
      </c>
      <c r="I6" s="29">
        <f t="shared" si="0"/>
        <v>19500</v>
      </c>
      <c r="K6" s="26">
        <v>2</v>
      </c>
      <c r="L6" s="27">
        <f>$O$24*12*(1-$O$25)</f>
        <v>20088</v>
      </c>
      <c r="M6" s="27">
        <f>SUM($O$30:$O$33)</f>
        <v>-7200</v>
      </c>
      <c r="N6" s="27">
        <f t="shared" si="1"/>
        <v>12888</v>
      </c>
      <c r="P6" t="s">
        <v>60</v>
      </c>
    </row>
    <row r="7" spans="6:16" x14ac:dyDescent="0.5">
      <c r="F7" s="26">
        <v>3</v>
      </c>
      <c r="G7" s="27">
        <f>$N$24*12*(1-$N$25)</f>
        <v>28500</v>
      </c>
      <c r="H7" s="27">
        <f>SUM($N$30:$N$33)+N27</f>
        <v>-27000</v>
      </c>
      <c r="I7" s="29">
        <f t="shared" si="0"/>
        <v>1500</v>
      </c>
      <c r="K7" s="26">
        <v>3</v>
      </c>
      <c r="L7" s="27">
        <f>$O$24*12*(1-$O$25)</f>
        <v>20088</v>
      </c>
      <c r="M7" s="27">
        <f>SUM($O$30:$O$33)</f>
        <v>-7200</v>
      </c>
      <c r="N7" s="27">
        <f t="shared" si="1"/>
        <v>12888</v>
      </c>
    </row>
    <row r="8" spans="6:16" x14ac:dyDescent="0.5">
      <c r="F8" s="26">
        <v>4</v>
      </c>
      <c r="G8" s="27">
        <f>$N$24*12*(1-$N$25)</f>
        <v>28500</v>
      </c>
      <c r="H8" s="27">
        <f>SUM($N$30:$N$33)</f>
        <v>-9000</v>
      </c>
      <c r="I8" s="29">
        <f t="shared" si="0"/>
        <v>19500</v>
      </c>
      <c r="K8" s="26">
        <v>4</v>
      </c>
      <c r="L8" s="27">
        <f>$O$24*12*(1-$O$25)</f>
        <v>20088</v>
      </c>
      <c r="M8" s="27">
        <f>SUM($O$30:$O$33)+O29</f>
        <v>-12200</v>
      </c>
      <c r="N8" s="27">
        <f t="shared" si="1"/>
        <v>7888</v>
      </c>
    </row>
    <row r="9" spans="6:16" x14ac:dyDescent="0.5">
      <c r="F9" s="26">
        <v>5</v>
      </c>
      <c r="G9" s="27">
        <f>$N$24*12*(1-$N$25)</f>
        <v>28500</v>
      </c>
      <c r="H9" s="27">
        <f>SUM($N$30:$N$33)</f>
        <v>-9000</v>
      </c>
      <c r="I9" s="29">
        <f t="shared" si="0"/>
        <v>19500</v>
      </c>
      <c r="K9" s="26">
        <v>5</v>
      </c>
      <c r="L9" s="27">
        <f>$O$24*12*(1-$O$25)</f>
        <v>20088</v>
      </c>
      <c r="M9" s="27">
        <f>SUM($O$30:$O$33)</f>
        <v>-7200</v>
      </c>
      <c r="N9" s="27">
        <f t="shared" si="1"/>
        <v>12888</v>
      </c>
    </row>
    <row r="10" spans="6:16" x14ac:dyDescent="0.5">
      <c r="F10" s="26">
        <v>6</v>
      </c>
      <c r="G10" s="27">
        <f>$N$24*12*(1-$N$25)</f>
        <v>28500</v>
      </c>
      <c r="H10" s="27">
        <f>SUM($N$30:$N$33)</f>
        <v>-9000</v>
      </c>
      <c r="I10" s="29">
        <f t="shared" si="0"/>
        <v>19500</v>
      </c>
      <c r="K10" s="26">
        <v>6</v>
      </c>
      <c r="L10" s="27">
        <f>$O$24*12*(1-$O$25)</f>
        <v>20088</v>
      </c>
      <c r="M10" s="27">
        <f>SUM($O$30:$O$33)</f>
        <v>-7200</v>
      </c>
      <c r="N10" s="27">
        <f t="shared" si="1"/>
        <v>12888</v>
      </c>
    </row>
    <row r="11" spans="6:16" x14ac:dyDescent="0.5">
      <c r="F11" s="26">
        <v>7</v>
      </c>
      <c r="G11" s="27">
        <f>$N$24*12*(1-$N$25)</f>
        <v>28500</v>
      </c>
      <c r="H11" s="27">
        <f>SUM($N$30:$N$33)</f>
        <v>-9000</v>
      </c>
      <c r="I11" s="29">
        <f t="shared" si="0"/>
        <v>19500</v>
      </c>
      <c r="K11" s="26">
        <v>7</v>
      </c>
      <c r="L11" s="27">
        <f>$O$24*12*(1-$O$25)</f>
        <v>20088</v>
      </c>
      <c r="M11" s="27">
        <f>SUM($O$30:$O$33)</f>
        <v>-7200</v>
      </c>
      <c r="N11" s="27">
        <f t="shared" si="1"/>
        <v>12888</v>
      </c>
    </row>
    <row r="12" spans="6:16" x14ac:dyDescent="0.5">
      <c r="F12" s="26">
        <v>8</v>
      </c>
      <c r="G12" s="27">
        <f>$N$24*12*(1-$N$25)</f>
        <v>28500</v>
      </c>
      <c r="H12" s="27">
        <f>SUM($N$30:$N$33)</f>
        <v>-9000</v>
      </c>
      <c r="I12" s="29">
        <f t="shared" si="0"/>
        <v>19500</v>
      </c>
      <c r="K12" s="26">
        <v>8</v>
      </c>
      <c r="L12" s="27">
        <f>$O$24*12*(1-$O$25)</f>
        <v>20088</v>
      </c>
      <c r="M12" s="27">
        <f>SUM($O$30:$O$33)</f>
        <v>-7200</v>
      </c>
      <c r="N12" s="27">
        <f t="shared" si="1"/>
        <v>12888</v>
      </c>
    </row>
    <row r="13" spans="6:16" x14ac:dyDescent="0.5">
      <c r="F13" s="26">
        <v>9</v>
      </c>
      <c r="G13" s="27">
        <f>$N$24*12*(1-$N$25)</f>
        <v>28500</v>
      </c>
      <c r="H13" s="27">
        <f>SUM($N$30:$N$33)</f>
        <v>-9000</v>
      </c>
      <c r="I13" s="29">
        <f t="shared" si="0"/>
        <v>19500</v>
      </c>
      <c r="K13" s="26">
        <v>9</v>
      </c>
      <c r="L13" s="27">
        <f>$O$24*12*(1-$O$25)</f>
        <v>20088</v>
      </c>
      <c r="M13" s="27">
        <f>SUM($O$30:$O$33)</f>
        <v>-7200</v>
      </c>
      <c r="N13" s="27">
        <f t="shared" si="1"/>
        <v>12888</v>
      </c>
    </row>
    <row r="14" spans="6:16" x14ac:dyDescent="0.5">
      <c r="F14" s="26">
        <v>10</v>
      </c>
      <c r="G14" s="27">
        <f>$N$24*12*(1-$N$25)</f>
        <v>28500</v>
      </c>
      <c r="H14" s="27">
        <f>SUM($N$30:$N$33)</f>
        <v>-9000</v>
      </c>
      <c r="I14" s="29">
        <f>G14+H14</f>
        <v>19500</v>
      </c>
      <c r="K14" s="26">
        <v>10</v>
      </c>
      <c r="L14" s="27">
        <f>$O$24*12*(1-$O$25)</f>
        <v>20088</v>
      </c>
      <c r="M14" s="27">
        <f>SUM($O$30:$O$33)</f>
        <v>-7200</v>
      </c>
      <c r="N14" s="27">
        <f t="shared" si="1"/>
        <v>12888</v>
      </c>
    </row>
    <row r="15" spans="6:16" x14ac:dyDescent="0.5">
      <c r="F15" s="26">
        <f>F14+1</f>
        <v>11</v>
      </c>
      <c r="G15" s="27">
        <f>$N$24*12*(1-$N$25)</f>
        <v>28500</v>
      </c>
      <c r="H15" s="27">
        <f>SUM($N$30:$N$33)</f>
        <v>-9000</v>
      </c>
      <c r="I15" s="29">
        <f t="shared" ref="I15:I19" si="2">G15+H15</f>
        <v>19500</v>
      </c>
      <c r="K15" s="26">
        <v>11</v>
      </c>
      <c r="L15" s="27">
        <f>$O$24*12*(1-$O$25)</f>
        <v>20088</v>
      </c>
      <c r="M15" s="27">
        <f>SUM($O$30:$O$33)</f>
        <v>-7200</v>
      </c>
      <c r="N15" s="27">
        <f t="shared" si="1"/>
        <v>12888</v>
      </c>
    </row>
    <row r="16" spans="6:16" x14ac:dyDescent="0.5">
      <c r="F16" s="26">
        <f t="shared" ref="F16:F19" si="3">F15+1</f>
        <v>12</v>
      </c>
      <c r="G16" s="27">
        <f>$N$24*12*(1-$N$25)</f>
        <v>28500</v>
      </c>
      <c r="H16" s="27">
        <f>SUM($N$30:$N$33)</f>
        <v>-9000</v>
      </c>
      <c r="I16" s="29">
        <f t="shared" si="2"/>
        <v>19500</v>
      </c>
      <c r="K16" s="26">
        <v>12</v>
      </c>
      <c r="L16" s="27">
        <f>$O$24*12*(1-$O$25)</f>
        <v>20088</v>
      </c>
      <c r="M16" s="27">
        <f>SUM($O$30:$O$33)</f>
        <v>-7200</v>
      </c>
      <c r="N16" s="27">
        <f t="shared" si="1"/>
        <v>12888</v>
      </c>
    </row>
    <row r="17" spans="2:16" x14ac:dyDescent="0.5">
      <c r="F17" s="26">
        <f t="shared" si="3"/>
        <v>13</v>
      </c>
      <c r="G17" s="27">
        <f>$N$24*12*(1-$N$25)</f>
        <v>28500</v>
      </c>
      <c r="H17" s="27">
        <f>SUM($N$30:$N$33)</f>
        <v>-9000</v>
      </c>
      <c r="I17" s="29">
        <f t="shared" si="2"/>
        <v>19500</v>
      </c>
      <c r="K17" s="26">
        <v>13</v>
      </c>
      <c r="L17" s="27">
        <f>$O$24*12*(1-$O$25)</f>
        <v>20088</v>
      </c>
      <c r="M17" s="27">
        <f>SUM($O$30:$O$33)</f>
        <v>-7200</v>
      </c>
      <c r="N17" s="27">
        <f t="shared" si="1"/>
        <v>12888</v>
      </c>
    </row>
    <row r="18" spans="2:16" x14ac:dyDescent="0.5">
      <c r="F18" s="26">
        <f>F17+1</f>
        <v>14</v>
      </c>
      <c r="G18" s="27">
        <f>$N$24*12*(1-$N$25)</f>
        <v>28500</v>
      </c>
      <c r="H18" s="27">
        <f>SUM($N$30:$N$33)</f>
        <v>-9000</v>
      </c>
      <c r="I18" s="29">
        <f t="shared" si="2"/>
        <v>19500</v>
      </c>
      <c r="K18" s="26">
        <v>14</v>
      </c>
      <c r="L18" s="27">
        <f>$O$24*12*(1-$O$25)</f>
        <v>20088</v>
      </c>
      <c r="M18" s="27">
        <f>SUM($O$30:$O$33)</f>
        <v>-7200</v>
      </c>
      <c r="N18" s="27">
        <f t="shared" si="1"/>
        <v>12888</v>
      </c>
    </row>
    <row r="19" spans="2:16" x14ac:dyDescent="0.5">
      <c r="F19" s="26">
        <f t="shared" si="3"/>
        <v>15</v>
      </c>
      <c r="G19" s="27">
        <f>$N$24*12*(1-$N$25) +N23*2</f>
        <v>628500</v>
      </c>
      <c r="H19" s="27">
        <f>SUM($N$30:$N$33)</f>
        <v>-9000</v>
      </c>
      <c r="I19" s="29">
        <f t="shared" si="2"/>
        <v>619500</v>
      </c>
      <c r="K19" s="26">
        <v>15</v>
      </c>
      <c r="L19" s="27">
        <f>$O$24*12*(1-$O$25)+O23*2</f>
        <v>520088</v>
      </c>
      <c r="M19" s="27">
        <f>SUM($O$30:$O$33)</f>
        <v>-7200</v>
      </c>
      <c r="N19" s="27">
        <f t="shared" si="1"/>
        <v>512888</v>
      </c>
    </row>
    <row r="20" spans="2:16" x14ac:dyDescent="0.5">
      <c r="F20" s="26" t="s">
        <v>41</v>
      </c>
      <c r="G20" s="29">
        <f>SUM(G4:G19)</f>
        <v>1027500</v>
      </c>
      <c r="H20" s="29">
        <f>SUM(H4:H19)</f>
        <v>-453000</v>
      </c>
      <c r="I20" s="29">
        <f>G20+H20</f>
        <v>574500</v>
      </c>
      <c r="K20" s="26" t="s">
        <v>41</v>
      </c>
      <c r="L20" s="27">
        <f>SUM(L4:L19)</f>
        <v>801320</v>
      </c>
      <c r="M20" s="27">
        <f>SUM(M4:M19)</f>
        <v>-373000</v>
      </c>
      <c r="N20" s="27">
        <f>L20+M20</f>
        <v>428320</v>
      </c>
    </row>
    <row r="22" spans="2:16" ht="28.7" x14ac:dyDescent="0.5">
      <c r="B22" s="22" t="s">
        <v>53</v>
      </c>
      <c r="C22" s="33"/>
      <c r="G22" t="s">
        <v>55</v>
      </c>
      <c r="H22" s="47">
        <v>0.09</v>
      </c>
      <c r="I22" s="19"/>
      <c r="J22" s="19"/>
      <c r="K22" s="19"/>
      <c r="L22" s="19"/>
      <c r="M22" t="s">
        <v>61</v>
      </c>
      <c r="N22">
        <v>1</v>
      </c>
      <c r="O22">
        <v>2</v>
      </c>
    </row>
    <row r="23" spans="2:16" x14ac:dyDescent="0.5">
      <c r="B23" s="21" t="s">
        <v>76</v>
      </c>
      <c r="C23" s="30">
        <f>NPV(H22,I5:I19)+H4</f>
        <v>8006.9465289291693</v>
      </c>
      <c r="H23" s="19"/>
      <c r="I23" s="19"/>
      <c r="J23" s="19"/>
      <c r="K23" s="19"/>
      <c r="L23" s="19"/>
      <c r="M23" s="50" t="s">
        <v>62</v>
      </c>
      <c r="N23" s="51">
        <v>300000</v>
      </c>
      <c r="O23" s="51">
        <v>250000</v>
      </c>
    </row>
    <row r="24" spans="2:16" x14ac:dyDescent="0.5">
      <c r="B24" s="21" t="s">
        <v>77</v>
      </c>
      <c r="C24" s="30">
        <f>NPV(H22,N5:N19)+M4</f>
        <v>-21561.264841411175</v>
      </c>
      <c r="G24" t="s">
        <v>72</v>
      </c>
      <c r="J24" s="19"/>
      <c r="K24" s="19"/>
      <c r="L24" s="19"/>
      <c r="M24" s="50" t="s">
        <v>63</v>
      </c>
      <c r="N24" s="51">
        <v>2500</v>
      </c>
      <c r="O24" s="51">
        <v>1800</v>
      </c>
    </row>
    <row r="25" spans="2:16" x14ac:dyDescent="0.5">
      <c r="B25" s="21"/>
      <c r="C25" s="19"/>
      <c r="H25" s="19"/>
      <c r="I25" s="19"/>
      <c r="J25" s="19"/>
      <c r="K25" s="19"/>
      <c r="L25" s="19"/>
      <c r="M25" s="50" t="s">
        <v>64</v>
      </c>
      <c r="N25" s="52">
        <v>0.05</v>
      </c>
      <c r="O25" s="52">
        <v>7.0000000000000007E-2</v>
      </c>
    </row>
    <row r="26" spans="2:16" ht="43" x14ac:dyDescent="0.5">
      <c r="B26" s="22" t="s">
        <v>52</v>
      </c>
      <c r="C26" s="31" t="str">
        <f>IF(C23&gt;C24,"Property 1", "Property 2")</f>
        <v>Property 1</v>
      </c>
      <c r="G26" t="s">
        <v>56</v>
      </c>
      <c r="H26" s="19" t="s">
        <v>57</v>
      </c>
      <c r="I26" s="19"/>
      <c r="J26" s="19"/>
      <c r="K26" s="19"/>
      <c r="L26" s="19"/>
      <c r="M26" s="48" t="s">
        <v>65</v>
      </c>
      <c r="P26" t="s">
        <v>79</v>
      </c>
    </row>
    <row r="27" spans="2:16" x14ac:dyDescent="0.5">
      <c r="B27" s="21"/>
      <c r="C27" s="19"/>
      <c r="H27" s="19"/>
      <c r="I27" s="19"/>
      <c r="J27" s="19"/>
      <c r="K27" s="19"/>
      <c r="L27" s="19"/>
      <c r="M27" s="49" t="s">
        <v>66</v>
      </c>
      <c r="N27" s="51">
        <v>-18000</v>
      </c>
      <c r="O27" s="51"/>
      <c r="P27" t="s">
        <v>69</v>
      </c>
    </row>
    <row r="28" spans="2:16" x14ac:dyDescent="0.5">
      <c r="B28" s="22"/>
      <c r="C28" s="32"/>
      <c r="H28" s="19"/>
      <c r="I28" s="19"/>
      <c r="J28" s="19"/>
      <c r="K28" s="19"/>
      <c r="L28" s="19"/>
      <c r="M28" s="49" t="s">
        <v>67</v>
      </c>
      <c r="N28" s="51"/>
      <c r="O28" s="51">
        <v>-10000</v>
      </c>
      <c r="P28" t="s">
        <v>70</v>
      </c>
    </row>
    <row r="29" spans="2:16" x14ac:dyDescent="0.5">
      <c r="B29" s="20"/>
      <c r="C29" s="19"/>
      <c r="H29" s="19"/>
      <c r="I29" s="19"/>
      <c r="J29" s="19"/>
      <c r="K29" s="19"/>
      <c r="L29" s="19"/>
      <c r="M29" s="49" t="s">
        <v>68</v>
      </c>
      <c r="N29" s="51"/>
      <c r="O29" s="51">
        <v>-5000</v>
      </c>
      <c r="P29" t="s">
        <v>71</v>
      </c>
    </row>
    <row r="30" spans="2:16" x14ac:dyDescent="0.5">
      <c r="F30" s="19"/>
      <c r="G30" s="21"/>
      <c r="H30" s="19"/>
      <c r="I30" s="19"/>
      <c r="J30" s="19"/>
      <c r="K30" s="19"/>
      <c r="L30" s="19"/>
      <c r="M30" s="49" t="s">
        <v>82</v>
      </c>
      <c r="N30" s="51">
        <v>-1200</v>
      </c>
      <c r="O30" s="51">
        <v>-1000</v>
      </c>
      <c r="P30" t="s">
        <v>80</v>
      </c>
    </row>
    <row r="31" spans="2:16" x14ac:dyDescent="0.5">
      <c r="F31" s="19"/>
      <c r="G31" s="19"/>
      <c r="H31" s="19"/>
      <c r="I31" s="19"/>
      <c r="J31" s="19"/>
      <c r="K31" s="19"/>
      <c r="L31" s="19"/>
      <c r="M31" s="49" t="s">
        <v>81</v>
      </c>
      <c r="N31" s="51">
        <v>-1000</v>
      </c>
      <c r="O31" s="51">
        <v>-1000</v>
      </c>
      <c r="P31" t="s">
        <v>80</v>
      </c>
    </row>
    <row r="32" spans="2:16" x14ac:dyDescent="0.5">
      <c r="F32" s="19"/>
      <c r="G32" s="19"/>
      <c r="H32" s="19"/>
      <c r="I32" s="19"/>
      <c r="J32" s="19"/>
      <c r="K32" s="19"/>
      <c r="L32" s="19"/>
      <c r="M32" s="49" t="s">
        <v>75</v>
      </c>
      <c r="N32" s="51">
        <f>12*N35</f>
        <v>-1800</v>
      </c>
      <c r="O32" s="51">
        <f>12*O35</f>
        <v>-1200</v>
      </c>
      <c r="P32" t="s">
        <v>80</v>
      </c>
    </row>
    <row r="33" spans="13:16" x14ac:dyDescent="0.5">
      <c r="M33" s="49" t="s">
        <v>78</v>
      </c>
      <c r="N33" s="51">
        <v>-5000</v>
      </c>
      <c r="O33" s="51">
        <v>-4000</v>
      </c>
      <c r="P33" t="s">
        <v>80</v>
      </c>
    </row>
    <row r="34" spans="13:16" x14ac:dyDescent="0.5">
      <c r="N34" s="51">
        <f>SUM(N30:N33)</f>
        <v>-9000</v>
      </c>
      <c r="O34" s="51">
        <f>SUM(O30:O33)</f>
        <v>-7200</v>
      </c>
    </row>
    <row r="35" spans="13:16" x14ac:dyDescent="0.5">
      <c r="M35" s="49" t="s">
        <v>83</v>
      </c>
      <c r="N35" s="51">
        <v>-150</v>
      </c>
      <c r="O35" s="51">
        <v>-100</v>
      </c>
    </row>
  </sheetData>
  <mergeCells count="2">
    <mergeCell ref="F2:I2"/>
    <mergeCell ref="K2:N2"/>
  </mergeCells>
  <pageMargins left="0.7" right="0.7" top="0.75" bottom="0.75" header="0.3" footer="0.3"/>
  <pageSetup orientation="portrait" horizontalDpi="4294967292" verticalDpi="429496729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PMT-Loan</vt:lpstr>
      <vt:lpstr>PMT-Annuity</vt:lpstr>
      <vt:lpstr>CUMIPMT</vt:lpstr>
      <vt:lpstr>FV</vt:lpstr>
      <vt:lpstr>NPER</vt:lpstr>
      <vt:lpstr>PV</vt:lpstr>
      <vt:lpstr>NPV</vt:lpstr>
      <vt:lpstr>Feb 7th Property stuff</vt:lpstr>
      <vt:lpstr>NPER!Print_Area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VJ</cp:lastModifiedBy>
  <cp:lastPrinted>2010-09-07T14:56:50Z</cp:lastPrinted>
  <dcterms:created xsi:type="dcterms:W3CDTF">2010-02-04T17:32:46Z</dcterms:created>
  <dcterms:modified xsi:type="dcterms:W3CDTF">2017-02-09T19:00:42Z</dcterms:modified>
  <cp:category/>
</cp:coreProperties>
</file>