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ocuments\BE WARNED OF FALSE INTRUDERS... DO NOT CLICK\DO NOT COME NEAR THIS FOLDER... BIKO\SPIRIT DOCUMENT\MY DATA SCIENCE PROJECT\"/>
    </mc:Choice>
  </mc:AlternateContent>
  <xr:revisionPtr revIDLastSave="0" documentId="13_ncr:1_{73E37873-6683-4A2C-9F22-A718E8B409BA}" xr6:coauthVersionLast="47" xr6:coauthVersionMax="47" xr10:uidLastSave="{00000000-0000-0000-0000-000000000000}"/>
  <bookViews>
    <workbookView xWindow="-120" yWindow="-120" windowWidth="20730" windowHeight="11160" firstSheet="1" activeTab="3" xr2:uid="{ACF87B1F-5680-494C-9D0C-0D7907726D56}"/>
  </bookViews>
  <sheets>
    <sheet name="Datasets" sheetId="1" r:id="rId1"/>
    <sheet name="Pivottables" sheetId="6" r:id="rId2"/>
    <sheet name="Income Sources" sheetId="2" r:id="rId3"/>
    <sheet name="Geographically" sheetId="3" r:id="rId4"/>
    <sheet name="Sales Process" sheetId="4" r:id="rId5"/>
    <sheet name="Project Status" sheetId="5" r:id="rId6"/>
  </sheets>
  <definedNames>
    <definedName name="Slicer_Year">#N/A</definedName>
    <definedName name="Slicer_Year1">#N/A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M5" i="6" l="1"/>
  <c r="CL5" i="6"/>
  <c r="BS6" i="6"/>
  <c r="BP5" i="6"/>
  <c r="BO6" i="6"/>
  <c r="BP6" i="6"/>
  <c r="BO7" i="6"/>
  <c r="BP7" i="6"/>
  <c r="BO8" i="6"/>
  <c r="BP8" i="6"/>
  <c r="BO9" i="6"/>
  <c r="BP9" i="6"/>
  <c r="BO10" i="6"/>
  <c r="BP10" i="6"/>
  <c r="BO5" i="6"/>
  <c r="BN5" i="6"/>
  <c r="BM6" i="6"/>
  <c r="BN6" i="6"/>
  <c r="BM7" i="6"/>
  <c r="BN7" i="6"/>
  <c r="BM8" i="6"/>
  <c r="BN8" i="6"/>
  <c r="BM9" i="6"/>
  <c r="BN9" i="6"/>
  <c r="BM10" i="6"/>
  <c r="BN10" i="6"/>
  <c r="BM5" i="6"/>
  <c r="BV5" i="6"/>
  <c r="BW5" i="6"/>
  <c r="BV6" i="6"/>
  <c r="BW6" i="6"/>
  <c r="BV7" i="6"/>
  <c r="BW7" i="6"/>
  <c r="BV8" i="6"/>
  <c r="BW8" i="6"/>
  <c r="BV9" i="6"/>
  <c r="BW9" i="6"/>
  <c r="BV10" i="6"/>
  <c r="BW10" i="6"/>
  <c r="CC5" i="6"/>
  <c r="CG6" i="6" s="1"/>
  <c r="CB5" i="6"/>
  <c r="CF6" i="6" s="1"/>
  <c r="BB27" i="6"/>
  <c r="BC27" i="6"/>
  <c r="BB8" i="6"/>
  <c r="BC8" i="6"/>
  <c r="BB9" i="6"/>
  <c r="BC9" i="6"/>
  <c r="BB10" i="6"/>
  <c r="BC10" i="6"/>
  <c r="BB11" i="6"/>
  <c r="BC11" i="6"/>
  <c r="BB12" i="6"/>
  <c r="BC12" i="6"/>
  <c r="BB13" i="6"/>
  <c r="BC13" i="6"/>
  <c r="BB14" i="6"/>
  <c r="BC14" i="6"/>
  <c r="BB15" i="6"/>
  <c r="BC15" i="6"/>
  <c r="BB16" i="6"/>
  <c r="BC16" i="6"/>
  <c r="BB17" i="6"/>
  <c r="BC17" i="6"/>
  <c r="BB18" i="6"/>
  <c r="BC18" i="6"/>
  <c r="BB19" i="6"/>
  <c r="BC19" i="6"/>
  <c r="BB20" i="6"/>
  <c r="BC20" i="6"/>
  <c r="BB21" i="6"/>
  <c r="BC21" i="6"/>
  <c r="BB22" i="6"/>
  <c r="BC22" i="6"/>
  <c r="BB23" i="6"/>
  <c r="BC23" i="6"/>
  <c r="BB24" i="6"/>
  <c r="BC24" i="6"/>
  <c r="BB25" i="6"/>
  <c r="BC25" i="6"/>
  <c r="BB26" i="6"/>
  <c r="BC26" i="6"/>
  <c r="BC7" i="6"/>
  <c r="BB7" i="6"/>
  <c r="K12" i="6"/>
  <c r="AT8" i="6"/>
  <c r="AT7" i="6"/>
  <c r="AS8" i="6"/>
  <c r="AS7" i="6"/>
  <c r="AE7" i="6"/>
  <c r="AK7" i="6"/>
  <c r="N8" i="6"/>
  <c r="N9" i="6"/>
  <c r="N10" i="6"/>
  <c r="N11" i="6"/>
  <c r="N12" i="6"/>
  <c r="N7" i="6"/>
  <c r="O8" i="6"/>
  <c r="O9" i="6"/>
  <c r="O10" i="6"/>
  <c r="O11" i="6"/>
  <c r="O12" i="6"/>
  <c r="O7" i="6"/>
  <c r="K8" i="6"/>
  <c r="K9" i="6"/>
  <c r="K10" i="6"/>
  <c r="K11" i="6"/>
  <c r="U7" i="6"/>
  <c r="V7" i="6" s="1"/>
  <c r="K7" i="6"/>
  <c r="CJ6" i="6" l="1"/>
  <c r="CK6" i="6"/>
  <c r="CL6" i="6"/>
  <c r="CI6" i="6"/>
  <c r="M7" i="6"/>
  <c r="L12" i="6"/>
  <c r="L11" i="6"/>
  <c r="L10" i="6"/>
  <c r="L9" i="6"/>
  <c r="L8" i="6"/>
  <c r="M12" i="6"/>
  <c r="M11" i="6"/>
  <c r="M10" i="6"/>
  <c r="M9" i="6"/>
  <c r="M8" i="6"/>
  <c r="L7" i="6"/>
</calcChain>
</file>

<file path=xl/sharedStrings.xml><?xml version="1.0" encoding="utf-8"?>
<sst xmlns="http://schemas.openxmlformats.org/spreadsheetml/2006/main" count="3796" uniqueCount="82">
  <si>
    <t>Year</t>
  </si>
  <si>
    <t>Month</t>
  </si>
  <si>
    <t>Income sources</t>
  </si>
  <si>
    <t>Income Breakdowns</t>
  </si>
  <si>
    <t>Counts</t>
  </si>
  <si>
    <t>Income</t>
  </si>
  <si>
    <t>Target Income</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</si>
  <si>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</si>
  <si>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</si>
  <si>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</si>
  <si>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</si>
  <si>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</si>
  <si>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</si>
  <si>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</si>
  <si>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</si>
  <si>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</si>
  <si>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</si>
  <si>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</si>
  <si>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</si>
  <si>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</si>
  <si>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</si>
  <si>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</si>
  <si>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</si>
  <si>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</si>
  <si>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</si>
  <si>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</si>
  <si>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</si>
  <si>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</si>
  <si>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</si>
  <si>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</si>
  <si>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</si>
  <si>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</si>
  <si>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</si>
  <si>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</si>
  <si>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</si>
  <si>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</si>
  <si>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</si>
  <si>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</si>
  <si>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</si>
  <si>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</si>
  <si>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</si>
  <si>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</si>
  <si>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Operating Profit</t>
  </si>
  <si>
    <t>Row Labels</t>
  </si>
  <si>
    <t>Grand Total</t>
  </si>
  <si>
    <t>Sum of Income</t>
  </si>
  <si>
    <t>Sum of Income2</t>
  </si>
  <si>
    <t>X</t>
  </si>
  <si>
    <t>Y</t>
  </si>
  <si>
    <t>Amount</t>
  </si>
  <si>
    <t>Max</t>
  </si>
  <si>
    <t>Without Max</t>
  </si>
  <si>
    <t>Sum of Target Income</t>
  </si>
  <si>
    <t>Target</t>
  </si>
  <si>
    <t>Sum of Counts</t>
  </si>
  <si>
    <t>Sum of Counts2</t>
  </si>
  <si>
    <t xml:space="preserve"> Count</t>
  </si>
  <si>
    <t>Count %</t>
  </si>
  <si>
    <t>Ave. Income by Month</t>
  </si>
  <si>
    <t>Sum of Operating Profit</t>
  </si>
  <si>
    <t xml:space="preserve">Operating Profits </t>
  </si>
  <si>
    <t>Country</t>
  </si>
  <si>
    <t>Egypt</t>
  </si>
  <si>
    <t>USA</t>
  </si>
  <si>
    <t>Russia</t>
  </si>
  <si>
    <t>United Kingdom</t>
  </si>
  <si>
    <t>Brazil</t>
  </si>
  <si>
    <t>Canada</t>
  </si>
  <si>
    <t>Sum of Amount</t>
  </si>
  <si>
    <t>Sum of Amount2</t>
  </si>
  <si>
    <t>Geographically</t>
  </si>
  <si>
    <t>Total Sales</t>
  </si>
  <si>
    <t xml:space="preserve"> </t>
  </si>
  <si>
    <t>Sum of Target</t>
  </si>
  <si>
    <t>Remaining Percentage</t>
  </si>
  <si>
    <t>Actual</t>
  </si>
  <si>
    <t>Highest Country</t>
  </si>
  <si>
    <t>Non-Highest</t>
  </si>
  <si>
    <t>Payroll Taxes</t>
  </si>
  <si>
    <t>Property Taxes</t>
  </si>
  <si>
    <t>Excise Taxes</t>
  </si>
  <si>
    <t>Total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</si>
</sst>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_(* \(#,##0\);_(* &quot;-&quot;??_);_(@_)"/>
    <numFmt numFmtId="165" formatCode="_-* #,##0_-;\-* #,##0_-;_-* &quot;-&quot;??_-;_-@_-"/>
    <numFmt numFmtId="166" formatCode="&quot;₦&quot;#,##0"/>
    <numFmt numFmtId="167" formatCode="0.0%"/>
    <numFmt numFmtId="168" formatCode="&quot;₦&quot;#,##0.0000"/>
  </numFmts>
  <fonts count="16"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sz val="11"/>
      <color theme="1" tint="0.249977111117893"/>
      <name val="Arial"/>
      <family val="2"/>
    </font>
    <font>
      <sz val="11"/>
      <color theme="1"/>
      <name val="Arial"/>
    </font>
    <font>
      <sz val="11"/>
      <color theme="1" tint="0.249977111117893"/>
      <name val="Arial"/>
    </font>
    <font>
      <sz val="11"/>
      <color theme="0"/>
      <name val="Arial"/>
      <family val="2"/>
    </font>
    <font>
      <sz val="11"/>
      <color theme="6" tint="-0.249977111117893"/>
      <name val="Arial"/>
      <family val="2"/>
    </font>
    <font>
      <sz val="12"/>
      <color theme="1"/>
      <name val="Calibri"/>
      <family val="2"/>
      <scheme val="minor"/>
    </font>
    <font>
      <b/>
      <sz val="10"/>
      <color theme="1"/>
      <name val="Arial"/>
      <family val="2"/>
    </font>
    <font>
      <b/>
      <sz val="10"/>
      <color theme="0"/>
      <name val="Arial"/>
      <family val="2"/>
    </font>
    <font>
      <sz val="16"/>
      <color rgb="FFC240D8"/>
      <name val="Calibri"/>
      <family val="2"/>
      <scheme val="minor"/>
    </font>
    <font>
      <sz val="16"/>
      <color rgb="FF5A097C"/>
      <name val="Calibri"/>
      <family val="2"/>
      <scheme val="minor"/>
    </font>
    <font>
      <sz val="16"/>
      <color rgb="FF0F11A7"/>
      <name val="Calibri"/>
      <family val="2"/>
      <scheme val="minor"/>
    </font>
    <font>
      <sz val="16"/>
      <color rgb="FF296EFC"/>
      <name val="Calibri"/>
      <family val="2"/>
      <scheme val="minor"/>
    </font>
  </fonts>
  <fills count="9">
    <fill>
      <patternFill patternType="none"/>
    </fill>
    <fill>
      <patternFill patternType="gray125"/>
    </fill>
    <fill>
      <patternFill patternType="solid">
        <fgColor theme="1"/>
        <bgColor indexed="64"/>
      </patternFill>
    </fill>
    <fill>
      <patternFill patternType="solid">
        <fgColor rgb="FF5A2BCB"/>
        <bgColor indexed="64"/>
      </patternFill>
    </fill>
    <fill>
      <patternFill patternType="solid">
        <fgColor rgb="FF1D1D3C"/>
        <bgColor indexed="64"/>
      </patternFill>
    </fill>
    <fill>
      <patternFill patternType="solid">
        <fgColor theme="0"/>
        <bgColor indexed="64"/>
      </patternFill>
    </fill>
    <fill>
      <patternFill patternType="solid">
        <fgColor rgb="FFCC0E62"/>
        <bgColor indexed="64"/>
      </patternFill>
    </fill>
    <fill>
      <patternFill patternType="solid">
        <fgColor rgb="FF194AFE"/>
        <bgColor indexed="64"/>
      </patternFill>
    </fill>
    <fill>
      <patternFill patternType="solid">
        <fgColor rgb="FF8989BC"/>
        <bgColor indexed="64"/>
      </patternFill>
    </fill>
  </fills>
  <borders count="20">
    <border>
      <left/>
      <right/>
      <top/>
      <bottom/>
      <diagonal/>
    </border>
    <border>
      <left/>
      <right/>
      <top style="thin">
        <color theme="6" tint="0.79998168889431442"/>
      </top>
      <bottom style="thin">
        <color theme="6" tint="0.79998168889431442"/>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2" tint="-0.249977111117893"/>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theme="2" tint="-0.499984740745262"/>
      </bottom>
      <diagonal/>
    </border>
    <border>
      <left style="thin">
        <color theme="2" tint="-0.499984740745262"/>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right/>
      <top style="thin">
        <color theme="2" tint="-0.499984740745262"/>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6">
    <xf numFmtId="0" fontId="0" fillId="0" borderId="0" xfId="0"/>
    <xf numFmtId="0" fontId="0" fillId="2" borderId="0" xfId="0" applyFill="1"/>
    <xf numFmtId="0" fontId="2" fillId="3"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3"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left" vertical="center"/>
    </xf>
    <xf numFmtId="0" fontId="2" fillId="4" borderId="2" xfId="0" applyFont="1" applyFill="1" applyBorder="1" applyAlignment="1">
      <alignment horizontal="center" vertical="center"/>
    </xf>
    <xf numFmtId="0" fontId="4" fillId="0" borderId="0" xfId="0" applyFont="1" applyAlignment="1">
      <alignment horizontal="center" vertical="center"/>
    </xf>
    <xf numFmtId="165" fontId="3" fillId="0" borderId="0" xfId="1" applyNumberFormat="1" applyFont="1" applyAlignment="1">
      <alignment vertical="center"/>
    </xf>
    <xf numFmtId="165" fontId="4" fillId="0" borderId="0" xfId="1" applyNumberFormat="1" applyFont="1" applyAlignment="1">
      <alignment vertical="center"/>
    </xf>
    <xf numFmtId="0" fontId="5" fillId="0" borderId="0" xfId="0" pivotButton="1" applyFont="1" applyAlignment="1">
      <alignment vertical="center"/>
    </xf>
    <xf numFmtId="0" fontId="5" fillId="0" borderId="0" xfId="0" applyFont="1" applyAlignment="1">
      <alignment vertical="center"/>
    </xf>
    <xf numFmtId="10" fontId="6" fillId="0" borderId="0" xfId="0" applyNumberFormat="1" applyFont="1" applyAlignment="1">
      <alignment vertical="center"/>
    </xf>
    <xf numFmtId="0" fontId="6" fillId="0" borderId="0" xfId="0" applyFont="1" applyAlignment="1">
      <alignment horizontal="left" vertical="center"/>
    </xf>
    <xf numFmtId="9" fontId="4" fillId="0" borderId="0" xfId="2" applyFont="1" applyAlignment="1">
      <alignment vertical="center"/>
    </xf>
    <xf numFmtId="165" fontId="6" fillId="0" borderId="0" xfId="0" applyNumberFormat="1" applyFont="1" applyAlignment="1">
      <alignment vertical="center"/>
    </xf>
    <xf numFmtId="0" fontId="5" fillId="0" borderId="0" xfId="0" applyFont="1" applyAlignment="1">
      <alignment horizontal="left" vertical="center"/>
    </xf>
    <xf numFmtId="0" fontId="2" fillId="5" borderId="0" xfId="0" applyFont="1" applyFill="1" applyAlignment="1">
      <alignment horizontal="center" vertical="center"/>
    </xf>
    <xf numFmtId="165" fontId="4" fillId="0" borderId="0" xfId="0" applyNumberFormat="1" applyFont="1" applyAlignment="1">
      <alignment vertical="center"/>
    </xf>
    <xf numFmtId="0" fontId="2" fillId="4" borderId="3" xfId="0" applyFont="1" applyFill="1" applyBorder="1" applyAlignment="1">
      <alignment horizontal="center" vertical="center"/>
    </xf>
    <xf numFmtId="165" fontId="4" fillId="0" borderId="4" xfId="0" applyNumberFormat="1" applyFont="1" applyBorder="1" applyAlignment="1">
      <alignment vertical="center"/>
    </xf>
    <xf numFmtId="10" fontId="4" fillId="0" borderId="5" xfId="2" applyNumberFormat="1" applyFont="1" applyBorder="1" applyAlignment="1">
      <alignment vertical="center"/>
    </xf>
    <xf numFmtId="0" fontId="2" fillId="4" borderId="6" xfId="0" applyFont="1" applyFill="1" applyBorder="1" applyAlignment="1">
      <alignment horizontal="center" vertical="center"/>
    </xf>
    <xf numFmtId="165" fontId="4" fillId="0" borderId="2" xfId="0" applyNumberFormat="1" applyFont="1" applyBorder="1" applyAlignment="1">
      <alignment vertical="center"/>
    </xf>
    <xf numFmtId="10" fontId="4" fillId="0" borderId="7" xfId="2" applyNumberFormat="1" applyFont="1" applyBorder="1" applyAlignment="1">
      <alignment vertical="center"/>
    </xf>
    <xf numFmtId="0" fontId="5" fillId="0" borderId="0" xfId="0" applyFont="1" applyAlignment="1">
      <alignment horizontal="left" vertical="center" indent="1"/>
    </xf>
    <xf numFmtId="165" fontId="4" fillId="0" borderId="0" xfId="1" applyNumberFormat="1" applyFont="1" applyBorder="1" applyAlignment="1">
      <alignment vertical="center"/>
    </xf>
    <xf numFmtId="9" fontId="4" fillId="0" borderId="0" xfId="2" applyFont="1" applyBorder="1" applyAlignment="1">
      <alignment vertical="center"/>
    </xf>
    <xf numFmtId="0" fontId="4" fillId="0" borderId="2" xfId="0" applyFont="1" applyBorder="1" applyAlignment="1">
      <alignment vertical="center"/>
    </xf>
    <xf numFmtId="165" fontId="4" fillId="0" borderId="2" xfId="1" applyNumberFormat="1" applyFont="1" applyBorder="1" applyAlignment="1">
      <alignment vertical="center"/>
    </xf>
    <xf numFmtId="9" fontId="4" fillId="0" borderId="2" xfId="2" applyFont="1" applyBorder="1" applyAlignment="1">
      <alignment vertical="center"/>
    </xf>
    <xf numFmtId="0" fontId="7" fillId="6" borderId="0" xfId="0" applyFont="1" applyFill="1" applyAlignment="1">
      <alignment horizontal="center" vertical="center"/>
    </xf>
    <xf numFmtId="0" fontId="2" fillId="6" borderId="0" xfId="0" applyFont="1" applyFill="1" applyAlignment="1">
      <alignment horizontal="center" vertical="center"/>
    </xf>
    <xf numFmtId="0" fontId="3" fillId="0" borderId="0" xfId="0" applyFont="1" applyAlignment="1">
      <alignment horizontal="center" vertical="center"/>
    </xf>
    <xf numFmtId="1" fontId="8" fillId="0" borderId="0" xfId="0" applyNumberFormat="1" applyFont="1" applyAlignment="1">
      <alignment horizontal="center" vertical="center"/>
    </xf>
    <xf numFmtId="1" fontId="3" fillId="0" borderId="0" xfId="0" applyNumberFormat="1" applyFont="1" applyAlignment="1">
      <alignment horizontal="center" vertical="center"/>
    </xf>
    <xf numFmtId="10" fontId="0" fillId="0" borderId="0" xfId="0" applyNumberFormat="1"/>
    <xf numFmtId="0" fontId="7" fillId="7" borderId="0" xfId="0" applyFont="1" applyFill="1" applyAlignment="1">
      <alignment vertical="center"/>
    </xf>
    <xf numFmtId="166" fontId="3" fillId="0" borderId="8" xfId="1" applyNumberFormat="1" applyFont="1" applyBorder="1" applyAlignment="1">
      <alignment vertical="center"/>
    </xf>
    <xf numFmtId="0" fontId="2" fillId="8" borderId="0" xfId="0" applyFont="1" applyFill="1" applyAlignment="1">
      <alignment vertical="center"/>
    </xf>
    <xf numFmtId="9" fontId="3" fillId="0" borderId="2" xfId="2" applyFont="1" applyBorder="1" applyAlignment="1">
      <alignment horizontal="center" vertical="center"/>
    </xf>
    <xf numFmtId="0" fontId="2" fillId="8" borderId="0" xfId="0" applyFont="1" applyFill="1" applyAlignment="1">
      <alignment horizontal="center" vertical="center"/>
    </xf>
    <xf numFmtId="9" fontId="3" fillId="0" borderId="0" xfId="2" applyFont="1" applyBorder="1" applyAlignment="1">
      <alignment horizontal="center" vertical="center"/>
    </xf>
    <xf numFmtId="9" fontId="4" fillId="0" borderId="0" xfId="2" applyFont="1" applyAlignment="1">
      <alignment horizontal="center" vertical="center"/>
    </xf>
    <xf numFmtId="9" fontId="3" fillId="0" borderId="0" xfId="2" applyFont="1" applyAlignment="1">
      <alignment horizontal="center" vertical="center"/>
    </xf>
    <xf numFmtId="9" fontId="3" fillId="0" borderId="4" xfId="2" applyFont="1" applyFill="1" applyBorder="1" applyAlignment="1">
      <alignment horizontal="center" vertical="center"/>
    </xf>
    <xf numFmtId="9" fontId="3" fillId="0" borderId="0" xfId="2" applyFont="1" applyFill="1" applyBorder="1" applyAlignment="1">
      <alignment horizontal="center" vertical="center"/>
    </xf>
    <xf numFmtId="9" fontId="3" fillId="0" borderId="2" xfId="2" applyFont="1" applyFill="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6" xfId="0" applyFont="1" applyBorder="1" applyAlignment="1">
      <alignment horizontal="center" vertical="center"/>
    </xf>
    <xf numFmtId="10" fontId="9" fillId="0" borderId="0" xfId="0" applyNumberFormat="1" applyFont="1"/>
    <xf numFmtId="0" fontId="10" fillId="0" borderId="0" xfId="0" applyFont="1" applyAlignment="1">
      <alignment vertical="center"/>
    </xf>
    <xf numFmtId="0" fontId="3" fillId="0" borderId="9" xfId="0" applyFont="1" applyBorder="1" applyAlignment="1">
      <alignment horizontal="left"/>
    </xf>
    <xf numFmtId="0" fontId="3" fillId="0" borderId="10" xfId="0" applyFont="1" applyBorder="1" applyAlignment="1">
      <alignment horizontal="left"/>
    </xf>
    <xf numFmtId="0" fontId="3" fillId="0" borderId="6" xfId="0" applyFont="1" applyBorder="1" applyAlignment="1">
      <alignment horizontal="left"/>
    </xf>
    <xf numFmtId="10" fontId="12" fillId="0" borderId="13" xfId="0" applyNumberFormat="1" applyFont="1" applyBorder="1" applyAlignment="1">
      <alignment horizontal="center" vertical="center"/>
    </xf>
    <xf numFmtId="10" fontId="12" fillId="0" borderId="15" xfId="0" applyNumberFormat="1" applyFont="1" applyBorder="1" applyAlignment="1">
      <alignment horizontal="center" vertical="center"/>
    </xf>
    <xf numFmtId="10" fontId="12" fillId="0" borderId="17" xfId="0" applyNumberFormat="1" applyFont="1" applyBorder="1" applyAlignment="1">
      <alignment horizontal="center" vertical="center"/>
    </xf>
    <xf numFmtId="10" fontId="13" fillId="0" borderId="14" xfId="0" applyNumberFormat="1" applyFont="1" applyBorder="1" applyAlignment="1">
      <alignment horizontal="center" vertical="center"/>
    </xf>
    <xf numFmtId="10" fontId="13" fillId="0" borderId="16" xfId="0" applyNumberFormat="1" applyFont="1" applyBorder="1" applyAlignment="1">
      <alignment horizontal="center" vertical="center"/>
    </xf>
    <xf numFmtId="10" fontId="13" fillId="0" borderId="18" xfId="0" applyNumberFormat="1" applyFont="1" applyBorder="1" applyAlignment="1">
      <alignment horizontal="center" vertical="center"/>
    </xf>
    <xf numFmtId="10" fontId="14" fillId="0" borderId="19" xfId="0" applyNumberFormat="1" applyFont="1" applyBorder="1" applyAlignment="1">
      <alignment horizontal="center"/>
    </xf>
    <xf numFmtId="10" fontId="14" fillId="0" borderId="0" xfId="0" applyNumberFormat="1" applyFont="1" applyAlignment="1">
      <alignment horizontal="center"/>
    </xf>
    <xf numFmtId="10" fontId="14" fillId="0" borderId="12" xfId="0" applyNumberFormat="1" applyFont="1" applyBorder="1" applyAlignment="1">
      <alignment horizontal="center"/>
    </xf>
    <xf numFmtId="10" fontId="15" fillId="0" borderId="14" xfId="0" applyNumberFormat="1" applyFont="1" applyBorder="1" applyAlignment="1">
      <alignment horizontal="center"/>
    </xf>
    <xf numFmtId="10" fontId="15" fillId="0" borderId="16" xfId="0" applyNumberFormat="1" applyFont="1" applyBorder="1" applyAlignment="1">
      <alignment horizontal="center"/>
    </xf>
    <xf numFmtId="10" fontId="15" fillId="0" borderId="18" xfId="0" applyNumberFormat="1" applyFont="1" applyBorder="1" applyAlignment="1">
      <alignment horizontal="center"/>
    </xf>
    <xf numFmtId="0" fontId="5" fillId="0" borderId="0" xfId="0" applyFont="1"/>
    <xf numFmtId="10" fontId="5" fillId="0" borderId="0" xfId="0" applyNumberFormat="1" applyFont="1"/>
    <xf numFmtId="0" fontId="5" fillId="0" borderId="0" xfId="0" applyFont="1" applyAlignment="1">
      <alignment horizontal="left"/>
    </xf>
    <xf numFmtId="0" fontId="5" fillId="0" borderId="0" xfId="0" pivotButton="1" applyFont="1"/>
    <xf numFmtId="0" fontId="0" fillId="2" borderId="0" xfId="0" applyFill="1" applyAlignment="1">
      <alignment horizontal="center"/>
    </xf>
    <xf numFmtId="167" fontId="3" fillId="0" borderId="0" xfId="2" applyNumberFormat="1" applyFont="1" applyBorder="1" applyAlignment="1">
      <alignment horizontal="center" vertical="center"/>
    </xf>
    <xf numFmtId="166" fontId="3" fillId="0" borderId="5" xfId="1" applyNumberFormat="1" applyFont="1" applyFill="1" applyBorder="1" applyAlignment="1">
      <alignment vertical="center"/>
    </xf>
    <xf numFmtId="166" fontId="3" fillId="0" borderId="11" xfId="1" applyNumberFormat="1" applyFont="1" applyFill="1" applyBorder="1" applyAlignment="1">
      <alignment vertical="center"/>
    </xf>
    <xf numFmtId="166" fontId="3" fillId="0" borderId="7" xfId="1" applyNumberFormat="1" applyFont="1" applyFill="1" applyBorder="1" applyAlignment="1">
      <alignment vertical="center"/>
    </xf>
    <xf numFmtId="166" fontId="3" fillId="0" borderId="2" xfId="0" applyNumberFormat="1" applyFont="1" applyBorder="1" applyAlignment="1">
      <alignment horizontal="center" vertical="center"/>
    </xf>
    <xf numFmtId="9" fontId="2" fillId="8" borderId="0" xfId="0" applyNumberFormat="1" applyFont="1" applyFill="1" applyAlignment="1">
      <alignment horizontal="center" vertical="center"/>
    </xf>
    <xf numFmtId="168" fontId="3" fillId="0" borderId="2" xfId="0" applyNumberFormat="1" applyFont="1" applyBorder="1" applyAlignment="1">
      <alignment vertical="center"/>
    </xf>
    <xf numFmtId="167" fontId="3" fillId="0" borderId="0" xfId="0" applyNumberFormat="1" applyFont="1" applyAlignment="1">
      <alignment horizontal="center" vertical="center"/>
    </xf>
    <xf numFmtId="0" fontId="11" fillId="8" borderId="0" xfId="0" applyFont="1" applyFill="1" applyAlignment="1">
      <alignment vertical="center"/>
    </xf>
    <xf numFmtId="0" fontId="11" fillId="8" borderId="12" xfId="0" applyFont="1" applyFill="1" applyBorder="1" applyAlignment="1">
      <alignment vertical="center"/>
    </xf>
    <xf numFmtId="0" fontId="0" fillId="0" borderId="0" xfId="0" applyNumberFormat="1"/>
    <xf numFmtId="0" fontId="5" fillId="0" borderId="0" xfId="0" applyNumberFormat="1" applyFont="1"/>
    <xf numFmtId="0" fontId="5" fillId="0" borderId="0" xfId="0" applyFont="1" applyFill="1" applyAlignment="1">
      <alignment horizontal="left"/>
    </xf>
    <xf numFmtId="0" fontId="5" fillId="0" borderId="0" xfId="0" applyNumberFormat="1" applyFont="1" applyFill="1"/>
    <xf numFmtId="10" fontId="5" fillId="0" borderId="0" xfId="0" applyNumberFormat="1" applyFont="1" applyFill="1"/>
    <xf numFmtId="0" fontId="6" fillId="0" borderId="0" xfId="0" applyNumberFormat="1" applyFont="1" applyAlignment="1">
      <alignment vertical="center"/>
    </xf>
  </cellXfs>
  <cellStyles count="3">
    <cellStyle name="Comma" xfId="1" builtinId="3"/>
    <cellStyle name="Normal" xfId="0" builtinId="0"/>
    <cellStyle name="Percent" xfId="2" builtinId="5"/>
  </cellStyles>
  <dxfs count="508">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5" formatCode="_-* #,##0_-;\-* #,##0_-;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numFmt numFmtId="14" formatCode="0.00%"/>
    </dxf>
    <dxf>
      <font>
        <color theme="0"/>
      </font>
    </dxf>
    <dxf>
      <fill>
        <patternFill patternType="solid">
          <bgColor theme="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z val="12"/>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color theme="0"/>
      </font>
    </dxf>
    <dxf>
      <fill>
        <patternFill patternType="solid">
          <bgColor theme="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z val="12"/>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color theme="0"/>
      </font>
    </dxf>
    <dxf>
      <fill>
        <patternFill patternType="solid">
          <bgColor theme="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z val="12"/>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color theme="0"/>
      </font>
    </dxf>
    <dxf>
      <fill>
        <patternFill patternType="solid">
          <bgColor theme="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z val="12"/>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color theme="0"/>
      </font>
    </dxf>
    <dxf>
      <fill>
        <patternFill patternType="solid">
          <bgColor theme="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z val="12"/>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color theme="0"/>
      </font>
    </dxf>
    <dxf>
      <fill>
        <patternFill patternType="solid">
          <bgColor theme="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z val="12"/>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color theme="0"/>
      </font>
    </dxf>
    <dxf>
      <fill>
        <patternFill patternType="solid">
          <bgColor theme="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z val="12"/>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numFmt numFmtId="165" formatCode="_-* #,##0_-;\-* #,##0_-;_-* &quot;-&quot;??_-;_-@_-"/>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65" formatCode="_-* #,##0_-;\-* #,##0_-;_-* &quot;-&quot;??_-;_-@_-"/>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sz val="12"/>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numFmt numFmtId="14" formatCode="0.00%"/>
    </dxf>
    <dxf>
      <numFmt numFmtId="165" formatCode="_-* #,##0_-;\-* #,##0_-;_-* &quot;-&quot;??_-;_-@_-"/>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5" formatCode="_-* #,##0_-;\-* #,##0_-;_-* &quot;-&quot;??_-;_-@_-"/>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5" formatCode="_-* #,##0_-;\-* #,##0_-;_-* &quot;-&quot;??_-;_-@_-"/>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s>
  <tableStyles count="0" defaultTableStyle="TableStyleMedium2" defaultPivotStyle="PivotStyleLight16"/>
  <colors>
    <mruColors>
      <color rgb="FF9947F7"/>
      <color rgb="FF00F1DF"/>
      <color rgb="FFC240D4"/>
      <color rgb="FFC240D8"/>
      <color rgb="FF296EFC"/>
      <color rgb="FF5063F3"/>
      <color rgb="FF0F11A7"/>
      <color rgb="FF5A097C"/>
      <color rgb="FF9BF8F2"/>
      <color rgb="FFCC0E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8000">
                  <a:srgbClr val="00F1DF">
                    <a:alpha val="80000"/>
                  </a:srgbClr>
                </a:gs>
                <a:gs pos="7000">
                  <a:srgbClr val="9947F7">
                    <a:alpha val="80000"/>
                  </a:srgbClr>
                </a:gs>
              </a:gsLst>
              <a:lin ang="5400000" scaled="1"/>
              <a:tileRect/>
            </a:gradFill>
            <a:ln>
              <a:noFill/>
            </a:ln>
            <a:effectLst/>
          </c:spPr>
          <c:invertIfNegative val="0"/>
          <c:val>
            <c:numRef>
              <c:f>Pivottables!$CL$5</c:f>
              <c:numCache>
                <c:formatCode>0%</c:formatCode>
                <c:ptCount val="1"/>
                <c:pt idx="0">
                  <c:v>0.22799999999999998</c:v>
                </c:pt>
              </c:numCache>
            </c:numRef>
          </c:val>
          <c:extLst>
            <c:ext xmlns:c16="http://schemas.microsoft.com/office/drawing/2014/chart" uri="{C3380CC4-5D6E-409C-BE32-E72D297353CC}">
              <c16:uniqueId val="{00000000-6553-4215-9A02-68222861F674}"/>
            </c:ext>
          </c:extLst>
        </c:ser>
        <c:ser>
          <c:idx val="1"/>
          <c:order val="1"/>
          <c:spPr>
            <a:solidFill>
              <a:schemeClr val="tx1">
                <a:lumMod val="75000"/>
                <a:lumOff val="25000"/>
              </a:schemeClr>
            </a:solidFill>
            <a:ln>
              <a:noFill/>
            </a:ln>
            <a:effectLst/>
          </c:spPr>
          <c:invertIfNegative val="0"/>
          <c:val>
            <c:numRef>
              <c:f>Pivottables!$CM$5</c:f>
              <c:numCache>
                <c:formatCode>0.0%</c:formatCode>
                <c:ptCount val="1"/>
                <c:pt idx="0">
                  <c:v>0.77200000000000002</c:v>
                </c:pt>
              </c:numCache>
            </c:numRef>
          </c:val>
          <c:extLst>
            <c:ext xmlns:c16="http://schemas.microsoft.com/office/drawing/2014/chart" uri="{C3380CC4-5D6E-409C-BE32-E72D297353CC}">
              <c16:uniqueId val="{00000003-6553-4215-9A02-68222861F674}"/>
            </c:ext>
          </c:extLst>
        </c:ser>
        <c:dLbls>
          <c:showLegendKey val="0"/>
          <c:showVal val="0"/>
          <c:showCatName val="0"/>
          <c:showSerName val="0"/>
          <c:showPercent val="0"/>
          <c:showBubbleSize val="0"/>
        </c:dLbls>
        <c:gapWidth val="150"/>
        <c:overlap val="100"/>
        <c:axId val="769107040"/>
        <c:axId val="674345216"/>
      </c:barChart>
      <c:catAx>
        <c:axId val="769107040"/>
        <c:scaling>
          <c:orientation val="minMax"/>
        </c:scaling>
        <c:delete val="1"/>
        <c:axPos val="b"/>
        <c:majorTickMark val="none"/>
        <c:minorTickMark val="none"/>
        <c:tickLblPos val="nextTo"/>
        <c:crossAx val="674345216"/>
        <c:crosses val="autoZero"/>
        <c:auto val="1"/>
        <c:lblAlgn val="ctr"/>
        <c:lblOffset val="100"/>
        <c:noMultiLvlLbl val="0"/>
      </c:catAx>
      <c:valAx>
        <c:axId val="674345216"/>
        <c:scaling>
          <c:orientation val="minMax"/>
          <c:max val="1"/>
        </c:scaling>
        <c:delete val="1"/>
        <c:axPos val="l"/>
        <c:numFmt formatCode="0%" sourceLinked="1"/>
        <c:majorTickMark val="none"/>
        <c:minorTickMark val="none"/>
        <c:tickLblPos val="nextTo"/>
        <c:crossAx val="76910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16853932584272"/>
          <c:y val="0.10988800214643843"/>
          <c:w val="0.75660296676398597"/>
          <c:h val="0.84968661251728395"/>
        </c:manualLayout>
      </c:layout>
      <c:doughnutChart>
        <c:varyColors val="1"/>
        <c:ser>
          <c:idx val="0"/>
          <c:order val="0"/>
          <c:spPr>
            <a:gradFill>
              <a:gsLst>
                <a:gs pos="61000">
                  <a:srgbClr val="9947F7"/>
                </a:gs>
                <a:gs pos="0">
                  <a:srgbClr val="DC25FA"/>
                </a:gs>
              </a:gsLst>
              <a:lin ang="5400000" scaled="1"/>
            </a:gradFill>
            <a:ln w="107950">
              <a:solidFill>
                <a:schemeClr val="tx1"/>
              </a:solidFill>
            </a:ln>
          </c:spPr>
          <c:dPt>
            <c:idx val="0"/>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01-EBB3-4C29-A3D6-4FD26CA7D1F5}"/>
              </c:ext>
            </c:extLst>
          </c:dPt>
          <c:dPt>
            <c:idx val="1"/>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03-EBB3-4C29-A3D6-4FD26CA7D1F5}"/>
              </c:ext>
            </c:extLst>
          </c:dPt>
          <c:dPt>
            <c:idx val="2"/>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05-EBB3-4C29-A3D6-4FD26CA7D1F5}"/>
              </c:ext>
            </c:extLst>
          </c:dPt>
          <c:dPt>
            <c:idx val="3"/>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07-EBB3-4C29-A3D6-4FD26CA7D1F5}"/>
              </c:ext>
            </c:extLst>
          </c:dPt>
          <c:dPt>
            <c:idx val="4"/>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09-EBB3-4C29-A3D6-4FD26CA7D1F5}"/>
              </c:ext>
            </c:extLst>
          </c:dPt>
          <c:dPt>
            <c:idx val="5"/>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0B-EBB3-4C29-A3D6-4FD26CA7D1F5}"/>
              </c:ext>
            </c:extLst>
          </c:dPt>
          <c:dPt>
            <c:idx val="6"/>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0D-EBB3-4C29-A3D6-4FD26CA7D1F5}"/>
              </c:ext>
            </c:extLst>
          </c:dPt>
          <c:dPt>
            <c:idx val="7"/>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0F-EBB3-4C29-A3D6-4FD26CA7D1F5}"/>
              </c:ext>
            </c:extLst>
          </c:dPt>
          <c:dPt>
            <c:idx val="8"/>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11-EBB3-4C29-A3D6-4FD26CA7D1F5}"/>
              </c:ext>
            </c:extLst>
          </c:dPt>
          <c:dPt>
            <c:idx val="9"/>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13-EBB3-4C29-A3D6-4FD26CA7D1F5}"/>
              </c:ext>
            </c:extLst>
          </c:dPt>
          <c:dPt>
            <c:idx val="10"/>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15-EBB3-4C29-A3D6-4FD26CA7D1F5}"/>
              </c:ext>
            </c:extLst>
          </c:dPt>
          <c:dPt>
            <c:idx val="11"/>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17-EBB3-4C29-A3D6-4FD26CA7D1F5}"/>
              </c:ext>
            </c:extLst>
          </c:dPt>
          <c:dPt>
            <c:idx val="12"/>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19-EBB3-4C29-A3D6-4FD26CA7D1F5}"/>
              </c:ext>
            </c:extLst>
          </c:dPt>
          <c:dPt>
            <c:idx val="13"/>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1B-EBB3-4C29-A3D6-4FD26CA7D1F5}"/>
              </c:ext>
            </c:extLst>
          </c:dPt>
          <c:dPt>
            <c:idx val="14"/>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1D-EBB3-4C29-A3D6-4FD26CA7D1F5}"/>
              </c:ext>
            </c:extLst>
          </c:dPt>
          <c:dPt>
            <c:idx val="15"/>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1F-EBB3-4C29-A3D6-4FD26CA7D1F5}"/>
              </c:ext>
            </c:extLst>
          </c:dPt>
          <c:dPt>
            <c:idx val="16"/>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21-EBB3-4C29-A3D6-4FD26CA7D1F5}"/>
              </c:ext>
            </c:extLst>
          </c:dPt>
          <c:dPt>
            <c:idx val="17"/>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23-EBB3-4C29-A3D6-4FD26CA7D1F5}"/>
              </c:ext>
            </c:extLst>
          </c:dPt>
          <c:dPt>
            <c:idx val="18"/>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25-EBB3-4C29-A3D6-4FD26CA7D1F5}"/>
              </c:ext>
            </c:extLst>
          </c:dPt>
          <c:dPt>
            <c:idx val="19"/>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27-EBB3-4C29-A3D6-4FD26CA7D1F5}"/>
              </c:ext>
            </c:extLst>
          </c:dPt>
          <c:dPt>
            <c:idx val="20"/>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29-EBB3-4C29-A3D6-4FD26CA7D1F5}"/>
              </c:ext>
            </c:extLst>
          </c:dPt>
          <c:dPt>
            <c:idx val="21"/>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2B-EBB3-4C29-A3D6-4FD26CA7D1F5}"/>
              </c:ext>
            </c:extLst>
          </c:dPt>
          <c:dPt>
            <c:idx val="22"/>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2D-EBB3-4C29-A3D6-4FD26CA7D1F5}"/>
              </c:ext>
            </c:extLst>
          </c:dPt>
          <c:dPt>
            <c:idx val="23"/>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2F-EBB3-4C29-A3D6-4FD26CA7D1F5}"/>
              </c:ext>
            </c:extLst>
          </c:dPt>
          <c:dPt>
            <c:idx val="24"/>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31-EBB3-4C29-A3D6-4FD26CA7D1F5}"/>
              </c:ext>
            </c:extLst>
          </c:dPt>
          <c:dPt>
            <c:idx val="25"/>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33-EBB3-4C29-A3D6-4FD26CA7D1F5}"/>
              </c:ext>
            </c:extLst>
          </c:dPt>
          <c:dPt>
            <c:idx val="26"/>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35-EBB3-4C29-A3D6-4FD26CA7D1F5}"/>
              </c:ext>
            </c:extLst>
          </c:dPt>
          <c:dPt>
            <c:idx val="27"/>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37-EBB3-4C29-A3D6-4FD26CA7D1F5}"/>
              </c:ext>
            </c:extLst>
          </c:dPt>
          <c:dPt>
            <c:idx val="28"/>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39-EBB3-4C29-A3D6-4FD26CA7D1F5}"/>
              </c:ext>
            </c:extLst>
          </c:dPt>
          <c:dPt>
            <c:idx val="29"/>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3B-EBB3-4C29-A3D6-4FD26CA7D1F5}"/>
              </c:ext>
            </c:extLst>
          </c:dPt>
          <c:dPt>
            <c:idx val="30"/>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3D-EBB3-4C29-A3D6-4FD26CA7D1F5}"/>
              </c:ext>
            </c:extLst>
          </c:dPt>
          <c:dPt>
            <c:idx val="31"/>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3F-EBB3-4C29-A3D6-4FD26CA7D1F5}"/>
              </c:ext>
            </c:extLst>
          </c:dPt>
          <c:dPt>
            <c:idx val="32"/>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41-EBB3-4C29-A3D6-4FD26CA7D1F5}"/>
              </c:ext>
            </c:extLst>
          </c:dPt>
          <c:dPt>
            <c:idx val="33"/>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43-EBB3-4C29-A3D6-4FD26CA7D1F5}"/>
              </c:ext>
            </c:extLst>
          </c:dPt>
          <c:dPt>
            <c:idx val="34"/>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45-EBB3-4C29-A3D6-4FD26CA7D1F5}"/>
              </c:ext>
            </c:extLst>
          </c:dPt>
          <c:dPt>
            <c:idx val="35"/>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47-EBB3-4C29-A3D6-4FD26CA7D1F5}"/>
              </c:ext>
            </c:extLst>
          </c:dPt>
          <c:dPt>
            <c:idx val="36"/>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49-EBB3-4C29-A3D6-4FD26CA7D1F5}"/>
              </c:ext>
            </c:extLst>
          </c:dPt>
          <c:dPt>
            <c:idx val="37"/>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4B-EBB3-4C29-A3D6-4FD26CA7D1F5}"/>
              </c:ext>
            </c:extLst>
          </c:dPt>
          <c:dPt>
            <c:idx val="38"/>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4D-EBB3-4C29-A3D6-4FD26CA7D1F5}"/>
              </c:ext>
            </c:extLst>
          </c:dPt>
          <c:dPt>
            <c:idx val="39"/>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4F-EBB3-4C29-A3D6-4FD26CA7D1F5}"/>
              </c:ext>
            </c:extLst>
          </c:dPt>
          <c:dPt>
            <c:idx val="40"/>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51-EBB3-4C29-A3D6-4FD26CA7D1F5}"/>
              </c:ext>
            </c:extLst>
          </c:dPt>
          <c:dPt>
            <c:idx val="41"/>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53-EBB3-4C29-A3D6-4FD26CA7D1F5}"/>
              </c:ext>
            </c:extLst>
          </c:dPt>
          <c:dPt>
            <c:idx val="42"/>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55-EBB3-4C29-A3D6-4FD26CA7D1F5}"/>
              </c:ext>
            </c:extLst>
          </c:dPt>
          <c:dPt>
            <c:idx val="43"/>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57-EBB3-4C29-A3D6-4FD26CA7D1F5}"/>
              </c:ext>
            </c:extLst>
          </c:dPt>
          <c:dPt>
            <c:idx val="44"/>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59-EBB3-4C29-A3D6-4FD26CA7D1F5}"/>
              </c:ext>
            </c:extLst>
          </c:dPt>
          <c:dPt>
            <c:idx val="45"/>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5B-EBB3-4C29-A3D6-4FD26CA7D1F5}"/>
              </c:ext>
            </c:extLst>
          </c:dPt>
          <c:dPt>
            <c:idx val="46"/>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5D-EBB3-4C29-A3D6-4FD26CA7D1F5}"/>
              </c:ext>
            </c:extLst>
          </c:dPt>
          <c:dPt>
            <c:idx val="47"/>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5F-EBB3-4C29-A3D6-4FD26CA7D1F5}"/>
              </c:ext>
            </c:extLst>
          </c:dPt>
          <c:dPt>
            <c:idx val="48"/>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61-EBB3-4C29-A3D6-4FD26CA7D1F5}"/>
              </c:ext>
            </c:extLst>
          </c:dPt>
          <c:dPt>
            <c:idx val="49"/>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63-EBB3-4C29-A3D6-4FD26CA7D1F5}"/>
              </c:ext>
            </c:extLst>
          </c:dPt>
          <c:dPt>
            <c:idx val="50"/>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65-EBB3-4C29-A3D6-4FD26CA7D1F5}"/>
              </c:ext>
            </c:extLst>
          </c:dPt>
          <c:dPt>
            <c:idx val="51"/>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67-EBB3-4C29-A3D6-4FD26CA7D1F5}"/>
              </c:ext>
            </c:extLst>
          </c:dPt>
          <c:dPt>
            <c:idx val="52"/>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69-EBB3-4C29-A3D6-4FD26CA7D1F5}"/>
              </c:ext>
            </c:extLst>
          </c:dPt>
          <c:dPt>
            <c:idx val="53"/>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6B-EBB3-4C29-A3D6-4FD26CA7D1F5}"/>
              </c:ext>
            </c:extLst>
          </c:dPt>
          <c:dPt>
            <c:idx val="54"/>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6D-EBB3-4C29-A3D6-4FD26CA7D1F5}"/>
              </c:ext>
            </c:extLst>
          </c:dPt>
          <c:dPt>
            <c:idx val="55"/>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6F-EBB3-4C29-A3D6-4FD26CA7D1F5}"/>
              </c:ext>
            </c:extLst>
          </c:dPt>
          <c:dPt>
            <c:idx val="56"/>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71-EBB3-4C29-A3D6-4FD26CA7D1F5}"/>
              </c:ext>
            </c:extLst>
          </c:dPt>
          <c:dPt>
            <c:idx val="57"/>
            <c:bubble3D val="0"/>
            <c:spPr>
              <a:gradFill>
                <a:gsLst>
                  <a:gs pos="61000">
                    <a:srgbClr val="9947F7"/>
                  </a:gs>
                  <a:gs pos="0">
                    <a:srgbClr val="DC25FA"/>
                  </a:gs>
                </a:gsLst>
                <a:lin ang="5400000" scaled="1"/>
              </a:gradFill>
              <a:ln w="107950">
                <a:solidFill>
                  <a:schemeClr val="tx1"/>
                </a:solidFill>
              </a:ln>
              <a:effectLst/>
            </c:spPr>
            <c:extLst>
              <c:ext xmlns:c16="http://schemas.microsoft.com/office/drawing/2014/chart" uri="{C3380CC4-5D6E-409C-BE32-E72D297353CC}">
                <c16:uniqueId val="{00000073-EBB3-4C29-A3D6-4FD26CA7D1F5}"/>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EBB3-4C29-A3D6-4FD26CA7D1F5}"/>
            </c:ext>
          </c:extLst>
        </c:ser>
        <c:dLbls>
          <c:showLegendKey val="0"/>
          <c:showVal val="0"/>
          <c:showCatName val="0"/>
          <c:showSerName val="0"/>
          <c:showPercent val="0"/>
          <c:showBubbleSize val="0"/>
          <c:showLeaderLines val="1"/>
        </c:dLbls>
        <c:firstSliceAng val="0"/>
        <c:holeSize val="79"/>
      </c:doughnutChart>
      <c:doughnutChart>
        <c:varyColors val="1"/>
        <c:ser>
          <c:idx val="1"/>
          <c:order val="1"/>
          <c:tx>
            <c:v>Percentage</c:v>
          </c:tx>
          <c:spPr>
            <a:ln>
              <a:noFill/>
            </a:ln>
          </c:spPr>
          <c:dPt>
            <c:idx val="0"/>
            <c:bubble3D val="0"/>
            <c:spPr>
              <a:solidFill>
                <a:srgbClr val="9BF8F2">
                  <a:alpha val="0"/>
                </a:srgbClr>
              </a:solidFill>
              <a:ln w="19050">
                <a:noFill/>
              </a:ln>
              <a:effectLst/>
            </c:spPr>
            <c:extLst>
              <c:ext xmlns:c16="http://schemas.microsoft.com/office/drawing/2014/chart" uri="{C3380CC4-5D6E-409C-BE32-E72D297353CC}">
                <c16:uniqueId val="{00000076-EBB3-4C29-A3D6-4FD26CA7D1F5}"/>
              </c:ext>
            </c:extLst>
          </c:dPt>
          <c:dPt>
            <c:idx val="1"/>
            <c:bubble3D val="0"/>
            <c:spPr>
              <a:solidFill>
                <a:schemeClr val="tx1">
                  <a:alpha val="92000"/>
                </a:schemeClr>
              </a:solidFill>
              <a:ln w="19050">
                <a:noFill/>
              </a:ln>
              <a:effectLst/>
            </c:spPr>
            <c:extLst>
              <c:ext xmlns:c16="http://schemas.microsoft.com/office/drawing/2014/chart" uri="{C3380CC4-5D6E-409C-BE32-E72D297353CC}">
                <c16:uniqueId val="{00000078-EBB3-4C29-A3D6-4FD26CA7D1F5}"/>
              </c:ext>
            </c:extLst>
          </c:dPt>
          <c:val>
            <c:numRef>
              <c:f>Pivottables!$U$7:$V$7</c:f>
              <c:numCache>
                <c:formatCode>0%</c:formatCode>
                <c:ptCount val="2"/>
                <c:pt idx="0">
                  <c:v>0.89285714285714313</c:v>
                </c:pt>
                <c:pt idx="1">
                  <c:v>0.10714285714285687</c:v>
                </c:pt>
              </c:numCache>
            </c:numRef>
          </c:val>
          <c:extLst>
            <c:ext xmlns:c16="http://schemas.microsoft.com/office/drawing/2014/chart" uri="{C3380CC4-5D6E-409C-BE32-E72D297353CC}">
              <c16:uniqueId val="{00000079-EBB3-4C29-A3D6-4FD26CA7D1F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Financial Statistics Dashboard Using Excel PART 2.xlsx]Pivottables!PivotTable4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7000">
                <a:srgbClr val="C240D8"/>
              </a:gs>
              <a:gs pos="28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72146377386281"/>
          <c:y val="5.4132495066976163E-2"/>
          <c:w val="0.68413225325251614"/>
          <c:h val="0.8917350098660477"/>
        </c:manualLayout>
      </c:layout>
      <c:barChart>
        <c:barDir val="bar"/>
        <c:grouping val="clustered"/>
        <c:varyColors val="0"/>
        <c:ser>
          <c:idx val="0"/>
          <c:order val="0"/>
          <c:tx>
            <c:strRef>
              <c:f>Pivottables!$AI$6</c:f>
              <c:strCache>
                <c:ptCount val="1"/>
                <c:pt idx="0">
                  <c:v>Total</c:v>
                </c:pt>
              </c:strCache>
            </c:strRef>
          </c:tx>
          <c:spPr>
            <a:gradFill flip="none" rotWithShape="1">
              <a:gsLst>
                <a:gs pos="77000">
                  <a:srgbClr val="C240D8"/>
                </a:gs>
                <a:gs pos="28000">
                  <a:srgbClr val="9BF8F2"/>
                </a:gs>
              </a:gsLst>
              <a:lin ang="0" scaled="1"/>
              <a:tileRect/>
            </a:gradFill>
            <a:ln>
              <a:noFill/>
            </a:ln>
            <a:effectLst/>
          </c:spPr>
          <c:invertIfNegative val="0"/>
          <c:cat>
            <c:strRef>
              <c:f>Pivottables!$AH$7:$AH$19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Pivottables!$AI$7:$AI$19</c:f>
              <c:numCache>
                <c:formatCode>_-* #,##0_-;\-* #,##0_-;_-* "-"??_-;_-@_-</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59D3-4B87-8184-DF10825B7A3B}"/>
            </c:ext>
          </c:extLst>
        </c:ser>
        <c:dLbls>
          <c:showLegendKey val="0"/>
          <c:showVal val="0"/>
          <c:showCatName val="0"/>
          <c:showSerName val="0"/>
          <c:showPercent val="0"/>
          <c:showBubbleSize val="0"/>
        </c:dLbls>
        <c:gapWidth val="230"/>
        <c:axId val="2049078048"/>
        <c:axId val="318206032"/>
      </c:barChart>
      <c:catAx>
        <c:axId val="20490780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318206032"/>
        <c:crosses val="autoZero"/>
        <c:auto val="1"/>
        <c:lblAlgn val="ctr"/>
        <c:lblOffset val="100"/>
        <c:noMultiLvlLbl val="0"/>
      </c:catAx>
      <c:valAx>
        <c:axId val="318206032"/>
        <c:scaling>
          <c:orientation val="minMax"/>
        </c:scaling>
        <c:delete val="1"/>
        <c:axPos val="b"/>
        <c:numFmt formatCode="_-* #,##0_-;\-* #,##0_-;_-* &quot;-&quot;??_-;_-@_-" sourceLinked="1"/>
        <c:majorTickMark val="none"/>
        <c:minorTickMark val="none"/>
        <c:tickLblPos val="nextTo"/>
        <c:crossAx val="20490780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Financial Statistics Dashboard Using Excel PART 2.xlsx]Pivottables!PivotTable5</c:name>
    <c:fmtId val="2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chemeClr val="tx1"/>
            </a:solidFill>
          </a:ln>
          <a:effectLst/>
        </c:spPr>
      </c:pivotFmt>
      <c:pivotFmt>
        <c:idx val="17"/>
        <c:spPr>
          <a:solidFill>
            <a:srgbClr val="9BF8F2"/>
          </a:solidFill>
          <a:ln w="19050">
            <a:solidFill>
              <a:schemeClr val="tx1"/>
            </a:solidFill>
          </a:ln>
          <a:effectLst/>
        </c:spPr>
      </c:pivotFmt>
    </c:pivotFmts>
    <c:plotArea>
      <c:layout/>
      <c:doughnutChart>
        <c:varyColors val="1"/>
        <c:ser>
          <c:idx val="0"/>
          <c:order val="0"/>
          <c:tx>
            <c:strRef>
              <c:f>Pivottables!$AO$6</c:f>
              <c:strCache>
                <c:ptCount val="1"/>
                <c:pt idx="0">
                  <c:v>Sum of Income</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1F01-47F3-8571-3EA7D13316C7}"/>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1F01-47F3-8571-3EA7D13316C7}"/>
              </c:ext>
            </c:extLst>
          </c:dPt>
          <c:cat>
            <c:strRef>
              <c:f>Pivottables!$AN$7:$AN$9</c:f>
              <c:strCache>
                <c:ptCount val="2"/>
                <c:pt idx="0">
                  <c:v>B2B</c:v>
                </c:pt>
                <c:pt idx="1">
                  <c:v>B2C</c:v>
                </c:pt>
              </c:strCache>
            </c:strRef>
          </c:cat>
          <c:val>
            <c:numRef>
              <c:f>Pivottables!$AO$7:$AO$9</c:f>
              <c:numCache>
                <c:formatCode>_-* #,##0_-;\-* #,##0_-;_-* "-"??_-;_-@_-</c:formatCode>
                <c:ptCount val="2"/>
                <c:pt idx="0">
                  <c:v>432460.49999999994</c:v>
                </c:pt>
                <c:pt idx="1">
                  <c:v>370157.09999999992</c:v>
                </c:pt>
              </c:numCache>
            </c:numRef>
          </c:val>
          <c:extLst>
            <c:ext xmlns:c16="http://schemas.microsoft.com/office/drawing/2014/chart" uri="{C3380CC4-5D6E-409C-BE32-E72D297353CC}">
              <c16:uniqueId val="{00000004-1F01-47F3-8571-3EA7D13316C7}"/>
            </c:ext>
          </c:extLst>
        </c:ser>
        <c:ser>
          <c:idx val="1"/>
          <c:order val="1"/>
          <c:tx>
            <c:strRef>
              <c:f>Pivottables!$AP$6</c:f>
              <c:strCache>
                <c:ptCount val="1"/>
                <c:pt idx="0">
                  <c:v>Sum of Income2</c:v>
                </c:pt>
              </c:strCache>
            </c:strRef>
          </c:tx>
          <c:dPt>
            <c:idx val="0"/>
            <c:bubble3D val="0"/>
            <c:spPr>
              <a:solidFill>
                <a:srgbClr val="194AFE"/>
              </a:solidFill>
              <a:ln w="19050">
                <a:solidFill>
                  <a:schemeClr val="tx1"/>
                </a:solidFill>
              </a:ln>
              <a:effectLst/>
            </c:spPr>
            <c:extLst>
              <c:ext xmlns:c16="http://schemas.microsoft.com/office/drawing/2014/chart" uri="{C3380CC4-5D6E-409C-BE32-E72D297353CC}">
                <c16:uniqueId val="{00000006-1F01-47F3-8571-3EA7D13316C7}"/>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1F01-47F3-8571-3EA7D13316C7}"/>
              </c:ext>
            </c:extLst>
          </c:dPt>
          <c:cat>
            <c:strRef>
              <c:f>Pivottables!$AN$7:$AN$9</c:f>
              <c:strCache>
                <c:ptCount val="2"/>
                <c:pt idx="0">
                  <c:v>B2B</c:v>
                </c:pt>
                <c:pt idx="1">
                  <c:v>B2C</c:v>
                </c:pt>
              </c:strCache>
            </c:strRef>
          </c:cat>
          <c:val>
            <c:numRef>
              <c:f>Pivottables!$AP$7:$AP$9</c:f>
              <c:numCache>
                <c:formatCode>0.00%</c:formatCode>
                <c:ptCount val="2"/>
                <c:pt idx="0">
                  <c:v>0.53881263007439661</c:v>
                </c:pt>
                <c:pt idx="1">
                  <c:v>0.46118736992560339</c:v>
                </c:pt>
              </c:numCache>
            </c:numRef>
          </c:val>
          <c:extLst>
            <c:ext xmlns:c16="http://schemas.microsoft.com/office/drawing/2014/chart" uri="{C3380CC4-5D6E-409C-BE32-E72D297353CC}">
              <c16:uniqueId val="{00000009-1F01-47F3-8571-3EA7D13316C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Financial Statistics Dashboard Using Excel PART 2.xlsx]Pivottables!PivotTable2</c:name>
    <c:fmtId val="6"/>
  </c:pivotSource>
  <c:chart>
    <c:autoTitleDeleted val="0"/>
    <c:pivotFmts>
      <c:pivotFmt>
        <c:idx val="0"/>
        <c:spPr>
          <a:gradFill>
            <a:gsLst>
              <a:gs pos="41000">
                <a:srgbClr val="194AFE"/>
              </a:gs>
              <a:gs pos="100000">
                <a:schemeClr val="tx1"/>
              </a:gs>
            </a:gsLst>
            <a:lin ang="5400000" scaled="1"/>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41000">
                <a:srgbClr val="194AFE"/>
              </a:gs>
              <a:gs pos="100000">
                <a:schemeClr val="tx1"/>
              </a:gs>
            </a:gsLst>
            <a:lin ang="5400000" scaled="1"/>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41000">
                <a:srgbClr val="194AFE"/>
              </a:gs>
              <a:gs pos="100000">
                <a:schemeClr val="tx1"/>
              </a:gs>
            </a:gsLst>
            <a:lin ang="5400000" scaled="1"/>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19383850582062E-2"/>
          <c:y val="0.132013201320132"/>
          <c:w val="0.87636123229883589"/>
          <c:h val="0.51331098464177127"/>
        </c:manualLayout>
      </c:layout>
      <c:areaChart>
        <c:grouping val="standard"/>
        <c:varyColors val="0"/>
        <c:ser>
          <c:idx val="1"/>
          <c:order val="1"/>
          <c:tx>
            <c:strRef>
              <c:f>Pivottables!$AC$6</c:f>
              <c:strCache>
                <c:ptCount val="1"/>
                <c:pt idx="0">
                  <c:v>Sum of Income2</c:v>
                </c:pt>
              </c:strCache>
            </c:strRef>
          </c:tx>
          <c:spPr>
            <a:solidFill>
              <a:schemeClr val="accent2"/>
            </a:solidFill>
            <a:ln>
              <a:noFill/>
            </a:ln>
            <a:effectLst/>
          </c:spPr>
          <c:cat>
            <c:strRef>
              <c:f>Pivottables!$AA$7:$AA$19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Pivottables!$AC$7:$AC$19</c:f>
              <c:numCache>
                <c:formatCode>_-* #,##0_-;\-* #,##0_-;_-*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14FA-4915-81A2-72739C2B82B7}"/>
            </c:ext>
          </c:extLst>
        </c:ser>
        <c:ser>
          <c:idx val="0"/>
          <c:order val="0"/>
          <c:tx>
            <c:strRef>
              <c:f>Pivottables!$AB$6</c:f>
              <c:strCache>
                <c:ptCount val="1"/>
                <c:pt idx="0">
                  <c:v>Sum of Income</c:v>
                </c:pt>
              </c:strCache>
            </c:strRef>
          </c:tx>
          <c:spPr>
            <a:gradFill>
              <a:gsLst>
                <a:gs pos="41000">
                  <a:srgbClr val="194AFE"/>
                </a:gs>
                <a:gs pos="100000">
                  <a:schemeClr val="tx1"/>
                </a:gs>
              </a:gsLst>
              <a:lin ang="5400000" scaled="1"/>
            </a:gradFill>
            <a:ln w="12700">
              <a:noFill/>
            </a:ln>
            <a:effectLst/>
          </c:spPr>
          <c:cat>
            <c:strRef>
              <c:f>Pivottables!$AA$7:$AA$19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Pivottables!$AB$7:$AB$19</c:f>
              <c:numCache>
                <c:formatCode>_-* #,##0_-;\-* #,##0_-;_-*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14FA-4915-81A2-72739C2B82B7}"/>
            </c:ext>
          </c:extLst>
        </c:ser>
        <c:dLbls>
          <c:showLegendKey val="0"/>
          <c:showVal val="0"/>
          <c:showCatName val="0"/>
          <c:showSerName val="0"/>
          <c:showPercent val="0"/>
          <c:showBubbleSize val="0"/>
        </c:dLbls>
        <c:axId val="1966774832"/>
        <c:axId val="1891945568"/>
      </c:areaChart>
      <c:catAx>
        <c:axId val="19667748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NG"/>
          </a:p>
        </c:txPr>
        <c:crossAx val="1891945568"/>
        <c:crosses val="autoZero"/>
        <c:auto val="1"/>
        <c:lblAlgn val="ctr"/>
        <c:lblOffset val="100"/>
        <c:noMultiLvlLbl val="0"/>
      </c:catAx>
      <c:valAx>
        <c:axId val="1891945568"/>
        <c:scaling>
          <c:orientation val="minMax"/>
        </c:scaling>
        <c:delete val="1"/>
        <c:axPos val="l"/>
        <c:numFmt formatCode="_-* #,##0_-;\-* #,##0_-;_-* &quot;-&quot;??_-;_-@_-" sourceLinked="1"/>
        <c:majorTickMark val="none"/>
        <c:minorTickMark val="none"/>
        <c:tickLblPos val="nextTo"/>
        <c:crossAx val="196677483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74160350666295E-2"/>
          <c:y val="3.7160187469061141E-2"/>
          <c:w val="0.94908512330946682"/>
          <c:h val="0.93051031487513569"/>
        </c:manualLayout>
      </c:layout>
      <c:bubbleChart>
        <c:varyColors val="0"/>
        <c:ser>
          <c:idx val="0"/>
          <c:order val="0"/>
          <c:tx>
            <c:v>Income Sources</c:v>
          </c:tx>
          <c:spPr>
            <a:gradFill flip="none" rotWithShape="1">
              <a:gsLst>
                <a:gs pos="37000">
                  <a:srgbClr val="100D83"/>
                </a:gs>
                <a:gs pos="78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layout>
                <c:manualLayout>
                  <c:x val="-0.10335823083576445"/>
                  <c:y val="-1.014732400628124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fld id="{DE9A1571-C723-4916-8181-44F962D01D68}" type="CELLRANGE">
                      <a:rPr lang="en-US"/>
                      <a:pPr>
                        <a:defRPr b="1">
                          <a:solidFill>
                            <a:schemeClr val="bg1"/>
                          </a:solidFill>
                          <a:latin typeface="Arial" panose="020B0604020202020204" pitchFamily="34" charset="0"/>
                          <a:cs typeface="Arial" panose="020B0604020202020204" pitchFamily="34" charset="0"/>
                        </a:defRPr>
                      </a:pPr>
                      <a:t>[CELLRANGE]</a:t>
                    </a:fld>
                    <a:endParaRPr lang="en-NG"/>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r"/>
              <c:showLegendKey val="0"/>
              <c:showVal val="0"/>
              <c:showCatName val="0"/>
              <c:showSerName val="0"/>
              <c:showPercent val="0"/>
              <c:showBubbleSize val="0"/>
              <c:extLst>
                <c:ext xmlns:c15="http://schemas.microsoft.com/office/drawing/2012/chart" uri="{CE6537A1-D6FC-4f65-9D91-7224C49458BB}">
                  <c15:layout>
                    <c:manualLayout>
                      <c:w val="6.982588851587429E-2"/>
                      <c:h val="3.6857102070355578E-2"/>
                    </c:manualLayout>
                  </c15:layout>
                  <c15:dlblFieldTable/>
                  <c15:showDataLabelsRange val="1"/>
                </c:ext>
                <c:ext xmlns:c16="http://schemas.microsoft.com/office/drawing/2014/chart" uri="{C3380CC4-5D6E-409C-BE32-E72D297353CC}">
                  <c16:uniqueId val="{00000000-2BEF-4C78-91EA-1517DE39E976}"/>
                </c:ext>
              </c:extLst>
            </c:dLbl>
            <c:dLbl>
              <c:idx val="1"/>
              <c:tx>
                <c:rich>
                  <a:bodyPr/>
                  <a:lstStyle/>
                  <a:p>
                    <a:fld id="{860BBC8B-7422-4428-A658-C288EAB60287}"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BEF-4C78-91EA-1517DE39E976}"/>
                </c:ext>
              </c:extLst>
            </c:dLbl>
            <c:dLbl>
              <c:idx val="2"/>
              <c:layout>
                <c:manualLayout>
                  <c:x val="-6.8410102668601841E-2"/>
                  <c:y val="-9.0297076957058103E-3"/>
                </c:manualLayout>
              </c:layout>
              <c:tx>
                <c:rich>
                  <a:bodyPr/>
                  <a:lstStyle/>
                  <a:p>
                    <a:fld id="{1C2BAF7F-45DA-4190-9149-1DC90342205A}" type="CELLRANGE">
                      <a:rPr lang="en-US"/>
                      <a:pPr/>
                      <a:t>[CELLRANGE]</a:t>
                    </a:fld>
                    <a:endParaRPr lang="en-NG"/>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BEF-4C78-91EA-1517DE39E976}"/>
                </c:ext>
              </c:extLst>
            </c:dLbl>
            <c:dLbl>
              <c:idx val="3"/>
              <c:tx>
                <c:rich>
                  <a:bodyPr/>
                  <a:lstStyle/>
                  <a:p>
                    <a:fld id="{80230A78-FD32-425C-AC40-DA29096B8DEA}"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EF-4C78-91EA-1517DE39E976}"/>
                </c:ext>
              </c:extLst>
            </c:dLbl>
            <c:dLbl>
              <c:idx val="4"/>
              <c:delete val="1"/>
              <c:extLst>
                <c:ext xmlns:c15="http://schemas.microsoft.com/office/drawing/2012/chart" uri="{CE6537A1-D6FC-4f65-9D91-7224C49458BB}">
                  <c15:layout>
                    <c:manualLayout>
                      <c:w val="7.9582347203939516E-2"/>
                      <c:h val="7.7276925130121452E-2"/>
                    </c:manualLayout>
                  </c15:layout>
                </c:ext>
                <c:ext xmlns:c16="http://schemas.microsoft.com/office/drawing/2014/chart" uri="{C3380CC4-5D6E-409C-BE32-E72D297353CC}">
                  <c16:uniqueId val="{00000004-2BEF-4C78-91EA-1517DE39E976}"/>
                </c:ext>
              </c:extLst>
            </c:dLbl>
            <c:dLbl>
              <c:idx val="5"/>
              <c:layout>
                <c:manualLayout>
                  <c:x val="-7.3048148202444305E-2"/>
                  <c:y val="-6.7797380575120077E-3"/>
                </c:manualLayout>
              </c:layout>
              <c:tx>
                <c:rich>
                  <a:bodyPr/>
                  <a:lstStyle/>
                  <a:p>
                    <a:fld id="{1947D3A3-B919-4215-BAA7-EB0FF3760456}" type="CELLRANGE">
                      <a:rPr lang="en-US"/>
                      <a:pPr/>
                      <a:t>[CELLRANGE]</a:t>
                    </a:fld>
                    <a:endParaRPr lang="en-NG"/>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BEF-4C78-91EA-1517DE39E9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Pivottables!$I$7:$I$12</c:f>
              <c:numCache>
                <c:formatCode>General</c:formatCode>
                <c:ptCount val="6"/>
                <c:pt idx="0">
                  <c:v>1</c:v>
                </c:pt>
                <c:pt idx="1">
                  <c:v>7</c:v>
                </c:pt>
                <c:pt idx="2">
                  <c:v>4</c:v>
                </c:pt>
                <c:pt idx="3">
                  <c:v>2</c:v>
                </c:pt>
                <c:pt idx="4">
                  <c:v>6</c:v>
                </c:pt>
                <c:pt idx="5">
                  <c:v>5</c:v>
                </c:pt>
              </c:numCache>
            </c:numRef>
          </c:xVal>
          <c:yVal>
            <c:numRef>
              <c:f>Pivottables!$J$7:$J$12</c:f>
              <c:numCache>
                <c:formatCode>General</c:formatCode>
                <c:ptCount val="6"/>
                <c:pt idx="0">
                  <c:v>3</c:v>
                </c:pt>
                <c:pt idx="1">
                  <c:v>2</c:v>
                </c:pt>
                <c:pt idx="2">
                  <c:v>1</c:v>
                </c:pt>
                <c:pt idx="3">
                  <c:v>8</c:v>
                </c:pt>
                <c:pt idx="4">
                  <c:v>6</c:v>
                </c:pt>
                <c:pt idx="5">
                  <c:v>9</c:v>
                </c:pt>
              </c:numCache>
            </c:numRef>
          </c:yVal>
          <c:bubbleSize>
            <c:numRef>
              <c:f>Pivottables!$K$7:$K$12</c:f>
              <c:numCache>
                <c:formatCode>_-* #,##0_-;\-* #,##0_-;_-* "-"??_-;_-@_-</c:formatCode>
                <c:ptCount val="6"/>
                <c:pt idx="0">
                  <c:v>168000</c:v>
                </c:pt>
                <c:pt idx="1">
                  <c:v>123865.20000000003</c:v>
                </c:pt>
                <c:pt idx="2">
                  <c:v>58526.399999999987</c:v>
                </c:pt>
                <c:pt idx="3">
                  <c:v>150927.59999999998</c:v>
                </c:pt>
                <c:pt idx="4">
                  <c:v>222098.39999999991</c:v>
                </c:pt>
                <c:pt idx="5">
                  <c:v>79200</c:v>
                </c:pt>
              </c:numCache>
            </c:numRef>
          </c:bubbleSize>
          <c:bubble3D val="0"/>
          <c:extLst>
            <c:ext xmlns:c15="http://schemas.microsoft.com/office/drawing/2012/chart" uri="{02D57815-91ED-43cb-92C2-25804820EDAC}">
              <c15:datalabelsRange>
                <c15:f>Pivottables!$M$7:$M$12</c15:f>
                <c15:dlblRangeCache>
                  <c:ptCount val="6"/>
                  <c:pt idx="0">
                    <c:v> 168,000 </c:v>
                  </c:pt>
                  <c:pt idx="1">
                    <c:v> 123,865 </c:v>
                  </c:pt>
                  <c:pt idx="2">
                    <c:v> 58,526 </c:v>
                  </c:pt>
                  <c:pt idx="3">
                    <c:v> 150,928 </c:v>
                  </c:pt>
                  <c:pt idx="4">
                    <c:v>  </c:v>
                  </c:pt>
                  <c:pt idx="5">
                    <c:v> 79,200 </c:v>
                  </c:pt>
                </c15:dlblRangeCache>
              </c15:datalabelsRange>
            </c:ext>
            <c:ext xmlns:c16="http://schemas.microsoft.com/office/drawing/2014/chart" uri="{C3380CC4-5D6E-409C-BE32-E72D297353CC}">
              <c16:uniqueId val="{00000006-2BEF-4C78-91EA-1517DE39E976}"/>
            </c:ext>
          </c:extLst>
        </c:ser>
        <c:ser>
          <c:idx val="1"/>
          <c:order val="1"/>
          <c:tx>
            <c:v>Max</c:v>
          </c:tx>
          <c:spPr>
            <a:gradFill>
              <a:gsLst>
                <a:gs pos="43000">
                  <a:srgbClr val="100D83"/>
                </a:gs>
                <a:gs pos="100000">
                  <a:srgbClr val="DD115E"/>
                </a:gs>
              </a:gsLst>
              <a:lin ang="5400000" scaled="1"/>
            </a:gradFill>
            <a:ln w="25400">
              <a:noFill/>
            </a:ln>
            <a:effectLst>
              <a:outerShdw blurRad="152400" sx="105000" sy="105000" algn="ctr" rotWithShape="0">
                <a:srgbClr val="DD115E">
                  <a:alpha val="88000"/>
                </a:srgbClr>
              </a:outerShdw>
            </a:effectLst>
          </c:spPr>
          <c:invertIfNegative val="0"/>
          <c:dLbls>
            <c:dLbl>
              <c:idx val="0"/>
              <c:layout>
                <c:manualLayout>
                  <c:x val="-0.10080593142069694"/>
                  <c:y val="-9.019764648062277E-3"/>
                </c:manualLayout>
              </c:layout>
              <c:tx>
                <c:rich>
                  <a:bodyPr/>
                  <a:lstStyle/>
                  <a:p>
                    <a:fld id="{6D3E4BCA-D935-4CEA-8880-DE099F488480}" type="CELLRANGE">
                      <a:rPr lang="en-US"/>
                      <a:pPr/>
                      <a:t>[CELLRANGE]</a:t>
                    </a:fld>
                    <a:endParaRPr lang="en-NG"/>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2BEF-4C78-91EA-1517DE39E976}"/>
                </c:ext>
              </c:extLst>
            </c:dLbl>
            <c:dLbl>
              <c:idx val="1"/>
              <c:tx>
                <c:rich>
                  <a:bodyPr/>
                  <a:lstStyle/>
                  <a:p>
                    <a:fld id="{657B5B27-F69E-450E-8552-2D9928FF3B7D}" type="CELLRANGE">
                      <a:rPr lang="en-NG"/>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EF-4C78-91EA-1517DE39E976}"/>
                </c:ext>
              </c:extLst>
            </c:dLbl>
            <c:dLbl>
              <c:idx val="2"/>
              <c:tx>
                <c:rich>
                  <a:bodyPr/>
                  <a:lstStyle/>
                  <a:p>
                    <a:fld id="{92C8B86C-27F0-458D-B0D2-11DD4D838789}"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BEF-4C78-91EA-1517DE39E976}"/>
                </c:ext>
              </c:extLst>
            </c:dLbl>
            <c:dLbl>
              <c:idx val="3"/>
              <c:tx>
                <c:rich>
                  <a:bodyPr/>
                  <a:lstStyle/>
                  <a:p>
                    <a:fld id="{40DF6116-1B68-417B-A443-420D0A7CE053}"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2BEF-4C78-91EA-1517DE39E976}"/>
                </c:ext>
              </c:extLst>
            </c:dLbl>
            <c:dLbl>
              <c:idx val="4"/>
              <c:delete val="1"/>
              <c:extLst>
                <c:ext xmlns:c15="http://schemas.microsoft.com/office/drawing/2012/chart" uri="{CE6537A1-D6FC-4f65-9D91-7224C49458BB}"/>
                <c:ext xmlns:c16="http://schemas.microsoft.com/office/drawing/2014/chart" uri="{C3380CC4-5D6E-409C-BE32-E72D297353CC}">
                  <c16:uniqueId val="{0000000B-2BEF-4C78-91EA-1517DE39E976}"/>
                </c:ext>
              </c:extLst>
            </c:dLbl>
            <c:dLbl>
              <c:idx val="5"/>
              <c:tx>
                <c:rich>
                  <a:bodyPr/>
                  <a:lstStyle/>
                  <a:p>
                    <a:fld id="{ACE3B343-964E-47DA-92BD-4574776F82F6}" type="CELLRANGE">
                      <a:rPr lang="en-US"/>
                      <a:pPr/>
                      <a:t>[CELLRANGE]</a:t>
                    </a:fld>
                    <a:endParaRPr lang="en-NG"/>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2BEF-4C78-91EA-1517DE39E9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6</c:v>
                </c:pt>
                <c:pt idx="5">
                  <c:v>5</c:v>
                </c:pt>
              </c:numCache>
            </c:numRef>
          </c:xVal>
          <c:yVal>
            <c:numRef>
              <c:f>Pivottables!$J$7:$J$12</c:f>
              <c:numCache>
                <c:formatCode>General</c:formatCode>
                <c:ptCount val="6"/>
                <c:pt idx="0">
                  <c:v>3</c:v>
                </c:pt>
                <c:pt idx="1">
                  <c:v>2</c:v>
                </c:pt>
                <c:pt idx="2">
                  <c:v>1</c:v>
                </c:pt>
                <c:pt idx="3">
                  <c:v>8</c:v>
                </c:pt>
                <c:pt idx="4">
                  <c:v>6</c:v>
                </c:pt>
                <c:pt idx="5">
                  <c:v>9</c:v>
                </c:pt>
              </c:numCache>
            </c:numRef>
          </c:yVal>
          <c:bubbleSize>
            <c:numRef>
              <c:f>Pivottables!$L$7:$L$12</c:f>
              <c:numCache>
                <c:formatCode>_-* #,##0_-;\-* #,##0_-;_-* "-"??_-;_-@_-</c:formatCode>
                <c:ptCount val="6"/>
                <c:pt idx="0">
                  <c:v>0</c:v>
                </c:pt>
                <c:pt idx="1">
                  <c:v>0</c:v>
                </c:pt>
                <c:pt idx="2">
                  <c:v>0</c:v>
                </c:pt>
                <c:pt idx="3">
                  <c:v>0</c:v>
                </c:pt>
                <c:pt idx="4">
                  <c:v>222098.39999999991</c:v>
                </c:pt>
                <c:pt idx="5">
                  <c:v>0</c:v>
                </c:pt>
              </c:numCache>
            </c:numRef>
          </c:bubbleSize>
          <c:bubble3D val="0"/>
          <c:extLst>
            <c:ext xmlns:c15="http://schemas.microsoft.com/office/drawing/2012/chart" uri="{02D57815-91ED-43cb-92C2-25804820EDAC}">
              <c15:datalabelsRange>
                <c15:f>Pivottables!$L$7:$L$12</c15:f>
                <c15:dlblRangeCache>
                  <c:ptCount val="6"/>
                  <c:pt idx="0">
                    <c:v>  </c:v>
                  </c:pt>
                  <c:pt idx="1">
                    <c:v>  </c:v>
                  </c:pt>
                  <c:pt idx="2">
                    <c:v>  </c:v>
                  </c:pt>
                  <c:pt idx="3">
                    <c:v>  </c:v>
                  </c:pt>
                  <c:pt idx="4">
                    <c:v> 222,098 </c:v>
                  </c:pt>
                  <c:pt idx="5">
                    <c:v>  </c:v>
                  </c:pt>
                </c15:dlblRangeCache>
              </c15:datalabelsRange>
            </c:ext>
            <c:ext xmlns:c16="http://schemas.microsoft.com/office/drawing/2014/chart" uri="{C3380CC4-5D6E-409C-BE32-E72D297353CC}">
              <c16:uniqueId val="{0000000D-2BEF-4C78-91EA-1517DE39E976}"/>
            </c:ext>
          </c:extLst>
        </c:ser>
        <c:dLbls>
          <c:showLegendKey val="0"/>
          <c:showVal val="0"/>
          <c:showCatName val="0"/>
          <c:showSerName val="0"/>
          <c:showPercent val="0"/>
          <c:showBubbleSize val="0"/>
        </c:dLbls>
        <c:bubbleScale val="70"/>
        <c:showNegBubbles val="0"/>
        <c:axId val="1798737247"/>
        <c:axId val="1865696127"/>
      </c:bubbleChart>
      <c:valAx>
        <c:axId val="1798737247"/>
        <c:scaling>
          <c:orientation val="minMax"/>
          <c:max val="10"/>
          <c:min val="0"/>
        </c:scaling>
        <c:delete val="1"/>
        <c:axPos val="b"/>
        <c:numFmt formatCode="General" sourceLinked="1"/>
        <c:majorTickMark val="none"/>
        <c:minorTickMark val="none"/>
        <c:tickLblPos val="nextTo"/>
        <c:crossAx val="1865696127"/>
        <c:crosses val="autoZero"/>
        <c:crossBetween val="midCat"/>
      </c:valAx>
      <c:valAx>
        <c:axId val="1865696127"/>
        <c:scaling>
          <c:orientation val="minMax"/>
          <c:max val="10"/>
          <c:min val="0"/>
        </c:scaling>
        <c:delete val="1"/>
        <c:axPos val="l"/>
        <c:numFmt formatCode="General" sourceLinked="1"/>
        <c:majorTickMark val="none"/>
        <c:minorTickMark val="none"/>
        <c:tickLblPos val="nextTo"/>
        <c:crossAx val="1798737247"/>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393101861215411E-2"/>
          <c:y val="4.585029946923197E-2"/>
          <c:w val="0.85919325613076458"/>
          <c:h val="0.95414970053076797"/>
        </c:manualLayout>
      </c:layout>
      <c:doughnutChart>
        <c:varyColors val="1"/>
        <c:ser>
          <c:idx val="0"/>
          <c:order val="0"/>
          <c:spPr>
            <a:gradFill flip="none" rotWithShape="1">
              <a:gsLst>
                <a:gs pos="29000">
                  <a:srgbClr val="194AFE"/>
                </a:gs>
                <a:gs pos="72000">
                  <a:srgbClr val="9BF8F2"/>
                </a:gs>
              </a:gsLst>
              <a:lin ang="2700000" scaled="1"/>
              <a:tileRect/>
            </a:gradFill>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8E1E-4B0E-B834-68A260F64B9F}"/>
              </c:ext>
            </c:extLst>
          </c:dPt>
          <c:dPt>
            <c:idx val="1"/>
            <c:bubble3D val="0"/>
            <c:spPr>
              <a:gradFill flip="none" rotWithShape="1">
                <a:gsLst>
                  <a:gs pos="29000">
                    <a:srgbClr val="194AFE"/>
                  </a:gs>
                  <a:gs pos="72000">
                    <a:srgbClr val="9BF8F2"/>
                  </a:gs>
                </a:gsLst>
                <a:lin ang="2700000" scaled="1"/>
                <a:tileRect/>
              </a:gradFill>
              <a:ln w="19050">
                <a:solidFill>
                  <a:schemeClr val="lt1"/>
                </a:solidFill>
              </a:ln>
              <a:effectLst/>
            </c:spPr>
            <c:extLst>
              <c:ext xmlns:c16="http://schemas.microsoft.com/office/drawing/2014/chart" uri="{C3380CC4-5D6E-409C-BE32-E72D297353CC}">
                <c16:uniqueId val="{00000003-8E1E-4B0E-B834-68A260F64B9F}"/>
              </c:ext>
            </c:extLst>
          </c:dPt>
          <c:cat>
            <c:strRef>
              <c:f>Pivottables!$CB$4:$CC$4</c:f>
              <c:strCache>
                <c:ptCount val="2"/>
                <c:pt idx="0">
                  <c:v>Remaining Percentage</c:v>
                </c:pt>
                <c:pt idx="1">
                  <c:v>Actual</c:v>
                </c:pt>
              </c:strCache>
            </c:strRef>
          </c:cat>
          <c:val>
            <c:numRef>
              <c:f>Pivottables!$CB$5:$CC$5</c:f>
              <c:numCache>
                <c:formatCode>0%</c:formatCode>
                <c:ptCount val="2"/>
                <c:pt idx="0">
                  <c:v>0.26795265721834105</c:v>
                </c:pt>
                <c:pt idx="1">
                  <c:v>0.73204734278165895</c:v>
                </c:pt>
              </c:numCache>
            </c:numRef>
          </c:val>
          <c:extLst>
            <c:ext xmlns:c16="http://schemas.microsoft.com/office/drawing/2014/chart" uri="{C3380CC4-5D6E-409C-BE32-E72D297353CC}">
              <c16:uniqueId val="{00000004-8E1E-4B0E-B834-68A260F64B9F}"/>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diamond"/>
            <c:size val="25"/>
            <c:spPr>
              <a:solidFill>
                <a:schemeClr val="accent2"/>
              </a:solidFill>
              <a:ln w="9525">
                <a:solidFill>
                  <a:schemeClr val="accent2"/>
                </a:solidFill>
              </a:ln>
              <a:effectLst/>
            </c:spPr>
          </c:marker>
          <c:dPt>
            <c:idx val="0"/>
            <c:marker>
              <c:symbol val="diamond"/>
              <c:size val="25"/>
              <c:spPr>
                <a:solidFill>
                  <a:srgbClr val="194AFE"/>
                </a:solidFill>
                <a:ln w="9525">
                  <a:solidFill>
                    <a:srgbClr val="194AFE"/>
                  </a:solidFill>
                </a:ln>
                <a:effectLst/>
              </c:spPr>
            </c:marker>
            <c:bubble3D val="0"/>
            <c:extLst>
              <c:ext xmlns:c16="http://schemas.microsoft.com/office/drawing/2014/chart" uri="{C3380CC4-5D6E-409C-BE32-E72D297353CC}">
                <c16:uniqueId val="{00000005-8E1E-4B0E-B834-68A260F64B9F}"/>
              </c:ext>
            </c:extLst>
          </c:dPt>
          <c:dPt>
            <c:idx val="1"/>
            <c:marker>
              <c:symbol val="diamond"/>
              <c:size val="25"/>
              <c:spPr>
                <a:solidFill>
                  <a:srgbClr val="9BF8F2"/>
                </a:solidFill>
                <a:ln w="9525">
                  <a:solidFill>
                    <a:srgbClr val="9BF8F2"/>
                  </a:solidFill>
                </a:ln>
                <a:effectLst/>
              </c:spPr>
            </c:marker>
            <c:bubble3D val="0"/>
            <c:extLst>
              <c:ext xmlns:c16="http://schemas.microsoft.com/office/drawing/2014/chart" uri="{C3380CC4-5D6E-409C-BE32-E72D297353CC}">
                <c16:uniqueId val="{00000006-8E1E-4B0E-B834-68A260F64B9F}"/>
              </c:ext>
            </c:extLst>
          </c:dPt>
          <c:xVal>
            <c:numRef>
              <c:f>Pivottables!$CF$5:$CF$6</c:f>
              <c:numCache>
                <c:formatCode>General</c:formatCode>
                <c:ptCount val="2"/>
                <c:pt idx="0">
                  <c:v>0</c:v>
                </c:pt>
                <c:pt idx="1">
                  <c:v>0.99364483721177543</c:v>
                </c:pt>
              </c:numCache>
            </c:numRef>
          </c:xVal>
          <c:yVal>
            <c:numRef>
              <c:f>Pivottables!$CG$5:$CG$6</c:f>
              <c:numCache>
                <c:formatCode>General</c:formatCode>
                <c:ptCount val="2"/>
                <c:pt idx="0">
                  <c:v>1</c:v>
                </c:pt>
                <c:pt idx="1">
                  <c:v>-0.11256081681644099</c:v>
                </c:pt>
              </c:numCache>
            </c:numRef>
          </c:yVal>
          <c:smooth val="0"/>
          <c:extLst>
            <c:ext xmlns:c16="http://schemas.microsoft.com/office/drawing/2014/chart" uri="{C3380CC4-5D6E-409C-BE32-E72D297353CC}">
              <c16:uniqueId val="{00000007-8E1E-4B0E-B834-68A260F64B9F}"/>
            </c:ext>
          </c:extLst>
        </c:ser>
        <c:dLbls>
          <c:showLegendKey val="0"/>
          <c:showVal val="0"/>
          <c:showCatName val="0"/>
          <c:showSerName val="0"/>
          <c:showPercent val="0"/>
          <c:showBubbleSize val="0"/>
        </c:dLbls>
        <c:axId val="459324800"/>
        <c:axId val="459322880"/>
      </c:scatterChart>
      <c:valAx>
        <c:axId val="459322880"/>
        <c:scaling>
          <c:orientation val="minMax"/>
          <c:max val="1.1500000000000001"/>
          <c:min val="-1.1500000000000001"/>
        </c:scaling>
        <c:delete val="1"/>
        <c:axPos val="l"/>
        <c:numFmt formatCode="General" sourceLinked="1"/>
        <c:majorTickMark val="out"/>
        <c:minorTickMark val="none"/>
        <c:tickLblPos val="nextTo"/>
        <c:crossAx val="459324800"/>
        <c:crosses val="autoZero"/>
        <c:crossBetween val="midCat"/>
      </c:valAx>
      <c:valAx>
        <c:axId val="459324800"/>
        <c:scaling>
          <c:orientation val="minMax"/>
          <c:max val="1.1500000000000001"/>
          <c:min val="-1.1500000000000001"/>
        </c:scaling>
        <c:delete val="1"/>
        <c:axPos val="b"/>
        <c:numFmt formatCode="General" sourceLinked="1"/>
        <c:majorTickMark val="out"/>
        <c:minorTickMark val="none"/>
        <c:tickLblPos val="nextTo"/>
        <c:crossAx val="459322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215672819833319E-2"/>
          <c:y val="9.389678303706557E-2"/>
          <c:w val="0.90413946644040744"/>
          <c:h val="0.80281675562216226"/>
        </c:manualLayout>
      </c:layout>
      <c:barChart>
        <c:barDir val="bar"/>
        <c:grouping val="percentStacked"/>
        <c:varyColors val="0"/>
        <c:ser>
          <c:idx val="0"/>
          <c:order val="0"/>
          <c:tx>
            <c:strRef>
              <c:f>Pivottables!$BU$5</c:f>
              <c:strCache>
                <c:ptCount val="1"/>
                <c:pt idx="0">
                  <c:v>Egypt</c:v>
                </c:pt>
              </c:strCache>
            </c:strRef>
          </c:tx>
          <c:spPr>
            <a:gradFill flip="none" rotWithShape="1">
              <a:gsLst>
                <a:gs pos="43000">
                  <a:srgbClr val="CC0E62"/>
                </a:gs>
                <a:gs pos="100000">
                  <a:srgbClr val="FF0000"/>
                </a:gs>
              </a:gsLst>
              <a:lin ang="2700000" scaled="1"/>
              <a:tileRect/>
            </a:gradFill>
            <a:ln>
              <a:noFill/>
            </a:ln>
            <a:effectLst/>
          </c:spPr>
          <c:invertIfNegative val="0"/>
          <c:val>
            <c:numRef>
              <c:f>Pivottables!$BV$5</c:f>
              <c:numCache>
                <c:formatCode>0%</c:formatCode>
                <c:ptCount val="1"/>
                <c:pt idx="0">
                  <c:v>0.29544495207826388</c:v>
                </c:pt>
              </c:numCache>
            </c:numRef>
          </c:val>
          <c:extLst>
            <c:ext xmlns:c16="http://schemas.microsoft.com/office/drawing/2014/chart" uri="{C3380CC4-5D6E-409C-BE32-E72D297353CC}">
              <c16:uniqueId val="{00000000-26BD-463D-856B-BFBDC11BAD0E}"/>
            </c:ext>
          </c:extLst>
        </c:ser>
        <c:ser>
          <c:idx val="1"/>
          <c:order val="1"/>
          <c:tx>
            <c:strRef>
              <c:f>Pivottables!$BU$6</c:f>
              <c:strCache>
                <c:ptCount val="1"/>
                <c:pt idx="0">
                  <c:v>USA</c:v>
                </c:pt>
              </c:strCache>
            </c:strRef>
          </c:tx>
          <c:spPr>
            <a:gradFill>
              <a:gsLst>
                <a:gs pos="43000">
                  <a:srgbClr val="9947F7"/>
                </a:gs>
                <a:gs pos="100000">
                  <a:srgbClr val="C240D8"/>
                </a:gs>
              </a:gsLst>
              <a:lin ang="2700000" scaled="1"/>
            </a:gradFill>
            <a:ln>
              <a:noFill/>
            </a:ln>
            <a:effectLst/>
          </c:spPr>
          <c:invertIfNegative val="0"/>
          <c:val>
            <c:numRef>
              <c:f>Pivottables!$BV$6</c:f>
              <c:numCache>
                <c:formatCode>0%</c:formatCode>
                <c:ptCount val="1"/>
                <c:pt idx="0">
                  <c:v>0.17061255400506531</c:v>
                </c:pt>
              </c:numCache>
            </c:numRef>
          </c:val>
          <c:extLst>
            <c:ext xmlns:c16="http://schemas.microsoft.com/office/drawing/2014/chart" uri="{C3380CC4-5D6E-409C-BE32-E72D297353CC}">
              <c16:uniqueId val="{00000001-26BD-463D-856B-BFBDC11BAD0E}"/>
            </c:ext>
          </c:extLst>
        </c:ser>
        <c:ser>
          <c:idx val="2"/>
          <c:order val="2"/>
          <c:tx>
            <c:strRef>
              <c:f>Pivottables!$BU$7</c:f>
              <c:strCache>
                <c:ptCount val="1"/>
                <c:pt idx="0">
                  <c:v>Russia</c:v>
                </c:pt>
              </c:strCache>
            </c:strRef>
          </c:tx>
          <c:spPr>
            <a:gradFill>
              <a:gsLst>
                <a:gs pos="50000">
                  <a:srgbClr val="D39F0B"/>
                </a:gs>
                <a:gs pos="99000">
                  <a:srgbClr val="FFFF00"/>
                </a:gs>
              </a:gsLst>
              <a:lin ang="2700000" scaled="1"/>
            </a:gradFill>
            <a:ln>
              <a:noFill/>
            </a:ln>
            <a:effectLst/>
          </c:spPr>
          <c:invertIfNegative val="0"/>
          <c:val>
            <c:numRef>
              <c:f>Pivottables!$BV$7</c:f>
              <c:numCache>
                <c:formatCode>0%</c:formatCode>
                <c:ptCount val="1"/>
                <c:pt idx="0">
                  <c:v>0.17477156478124845</c:v>
                </c:pt>
              </c:numCache>
            </c:numRef>
          </c:val>
          <c:extLst>
            <c:ext xmlns:c16="http://schemas.microsoft.com/office/drawing/2014/chart" uri="{C3380CC4-5D6E-409C-BE32-E72D297353CC}">
              <c16:uniqueId val="{00000002-26BD-463D-856B-BFBDC11BAD0E}"/>
            </c:ext>
          </c:extLst>
        </c:ser>
        <c:ser>
          <c:idx val="3"/>
          <c:order val="3"/>
          <c:tx>
            <c:strRef>
              <c:f>Pivottables!$BU$8</c:f>
              <c:strCache>
                <c:ptCount val="1"/>
                <c:pt idx="0">
                  <c:v>United Kingdom</c:v>
                </c:pt>
              </c:strCache>
            </c:strRef>
          </c:tx>
          <c:spPr>
            <a:gradFill>
              <a:gsLst>
                <a:gs pos="50000">
                  <a:srgbClr val="00B0F0"/>
                </a:gs>
                <a:gs pos="87000">
                  <a:srgbClr val="9BF8F2"/>
                </a:gs>
              </a:gsLst>
              <a:lin ang="2700000" scaled="1"/>
            </a:gradFill>
            <a:ln>
              <a:noFill/>
            </a:ln>
            <a:effectLst/>
          </c:spPr>
          <c:invertIfNegative val="0"/>
          <c:val>
            <c:numRef>
              <c:f>Pivottables!$BV$8</c:f>
              <c:numCache>
                <c:formatCode>0%</c:formatCode>
                <c:ptCount val="1"/>
                <c:pt idx="0">
                  <c:v>0.1659693598847892</c:v>
                </c:pt>
              </c:numCache>
            </c:numRef>
          </c:val>
          <c:extLst>
            <c:ext xmlns:c16="http://schemas.microsoft.com/office/drawing/2014/chart" uri="{C3380CC4-5D6E-409C-BE32-E72D297353CC}">
              <c16:uniqueId val="{00000003-26BD-463D-856B-BFBDC11BAD0E}"/>
            </c:ext>
          </c:extLst>
        </c:ser>
        <c:ser>
          <c:idx val="4"/>
          <c:order val="4"/>
          <c:tx>
            <c:strRef>
              <c:f>Pivottables!$BU$9</c:f>
              <c:strCache>
                <c:ptCount val="1"/>
                <c:pt idx="0">
                  <c:v>Canada</c:v>
                </c:pt>
              </c:strCache>
            </c:strRef>
          </c:tx>
          <c:spPr>
            <a:gradFill>
              <a:gsLst>
                <a:gs pos="50000">
                  <a:srgbClr val="194AFE"/>
                </a:gs>
                <a:gs pos="87000">
                  <a:srgbClr val="00B0F0"/>
                </a:gs>
              </a:gsLst>
              <a:lin ang="2700000" scaled="1"/>
            </a:gradFill>
            <a:ln>
              <a:noFill/>
            </a:ln>
            <a:effectLst/>
          </c:spPr>
          <c:invertIfNegative val="0"/>
          <c:val>
            <c:numRef>
              <c:f>Pivottables!$BV$9</c:f>
              <c:numCache>
                <c:formatCode>0%</c:formatCode>
                <c:ptCount val="1"/>
                <c:pt idx="0">
                  <c:v>9.6613199582857426E-2</c:v>
                </c:pt>
              </c:numCache>
            </c:numRef>
          </c:val>
          <c:extLst>
            <c:ext xmlns:c16="http://schemas.microsoft.com/office/drawing/2014/chart" uri="{C3380CC4-5D6E-409C-BE32-E72D297353CC}">
              <c16:uniqueId val="{00000004-26BD-463D-856B-BFBDC11BAD0E}"/>
            </c:ext>
          </c:extLst>
        </c:ser>
        <c:ser>
          <c:idx val="5"/>
          <c:order val="5"/>
          <c:tx>
            <c:strRef>
              <c:f>Pivottables!$BU$10</c:f>
              <c:strCache>
                <c:ptCount val="1"/>
                <c:pt idx="0">
                  <c:v>Brazil</c:v>
                </c:pt>
              </c:strCache>
            </c:strRef>
          </c:tx>
          <c:spPr>
            <a:gradFill>
              <a:gsLst>
                <a:gs pos="50000">
                  <a:srgbClr val="9947F7"/>
                </a:gs>
                <a:gs pos="87000">
                  <a:schemeClr val="accent5">
                    <a:lumMod val="75000"/>
                  </a:schemeClr>
                </a:gs>
              </a:gsLst>
              <a:lin ang="2700000" scaled="1"/>
            </a:gradFill>
            <a:ln>
              <a:noFill/>
            </a:ln>
            <a:effectLst/>
          </c:spPr>
          <c:invertIfNegative val="0"/>
          <c:val>
            <c:numRef>
              <c:f>Pivottables!$BV$10</c:f>
              <c:numCache>
                <c:formatCode>0%</c:formatCode>
                <c:ptCount val="1"/>
                <c:pt idx="0">
                  <c:v>9.6588369667775731E-2</c:v>
                </c:pt>
              </c:numCache>
            </c:numRef>
          </c:val>
          <c:extLst>
            <c:ext xmlns:c16="http://schemas.microsoft.com/office/drawing/2014/chart" uri="{C3380CC4-5D6E-409C-BE32-E72D297353CC}">
              <c16:uniqueId val="{00000005-26BD-463D-856B-BFBDC11BAD0E}"/>
            </c:ext>
          </c:extLst>
        </c:ser>
        <c:dLbls>
          <c:showLegendKey val="0"/>
          <c:showVal val="0"/>
          <c:showCatName val="0"/>
          <c:showSerName val="0"/>
          <c:showPercent val="0"/>
          <c:showBubbleSize val="0"/>
        </c:dLbls>
        <c:gapWidth val="150"/>
        <c:overlap val="100"/>
        <c:axId val="372129136"/>
        <c:axId val="372535200"/>
      </c:barChart>
      <c:catAx>
        <c:axId val="372129136"/>
        <c:scaling>
          <c:orientation val="minMax"/>
        </c:scaling>
        <c:delete val="1"/>
        <c:axPos val="l"/>
        <c:numFmt formatCode="General" sourceLinked="1"/>
        <c:majorTickMark val="none"/>
        <c:minorTickMark val="none"/>
        <c:tickLblPos val="nextTo"/>
        <c:crossAx val="372535200"/>
        <c:crosses val="autoZero"/>
        <c:auto val="1"/>
        <c:lblAlgn val="ctr"/>
        <c:lblOffset val="100"/>
        <c:noMultiLvlLbl val="0"/>
      </c:catAx>
      <c:valAx>
        <c:axId val="372535200"/>
        <c:scaling>
          <c:orientation val="minMax"/>
        </c:scaling>
        <c:delete val="1"/>
        <c:axPos val="b"/>
        <c:numFmt formatCode="0%" sourceLinked="1"/>
        <c:majorTickMark val="none"/>
        <c:minorTickMark val="none"/>
        <c:tickLblPos val="nextTo"/>
        <c:crossAx val="3721291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8000">
                  <a:srgbClr val="00F1DF">
                    <a:alpha val="80000"/>
                  </a:srgbClr>
                </a:gs>
                <a:gs pos="7000">
                  <a:srgbClr val="9947F7">
                    <a:alpha val="80000"/>
                  </a:srgbClr>
                </a:gs>
              </a:gsLst>
              <a:lin ang="5400000" scaled="1"/>
              <a:tileRect/>
            </a:gradFill>
            <a:ln>
              <a:noFill/>
            </a:ln>
            <a:effectLst/>
          </c:spPr>
          <c:invertIfNegative val="0"/>
          <c:val>
            <c:numRef>
              <c:f>Pivottables!$CL$5</c:f>
              <c:numCache>
                <c:formatCode>0%</c:formatCode>
                <c:ptCount val="1"/>
                <c:pt idx="0">
                  <c:v>0.22799999999999998</c:v>
                </c:pt>
              </c:numCache>
            </c:numRef>
          </c:val>
          <c:extLst>
            <c:ext xmlns:c16="http://schemas.microsoft.com/office/drawing/2014/chart" uri="{C3380CC4-5D6E-409C-BE32-E72D297353CC}">
              <c16:uniqueId val="{00000000-31E6-4AF6-B71F-7DFB5CF537CC}"/>
            </c:ext>
          </c:extLst>
        </c:ser>
        <c:ser>
          <c:idx val="1"/>
          <c:order val="1"/>
          <c:spPr>
            <a:solidFill>
              <a:schemeClr val="tx1">
                <a:lumMod val="75000"/>
                <a:lumOff val="25000"/>
              </a:schemeClr>
            </a:solidFill>
            <a:ln>
              <a:noFill/>
            </a:ln>
            <a:effectLst/>
          </c:spPr>
          <c:invertIfNegative val="0"/>
          <c:val>
            <c:numRef>
              <c:f>Pivottables!$CM$5</c:f>
              <c:numCache>
                <c:formatCode>0.0%</c:formatCode>
                <c:ptCount val="1"/>
                <c:pt idx="0">
                  <c:v>0.77200000000000002</c:v>
                </c:pt>
              </c:numCache>
            </c:numRef>
          </c:val>
          <c:extLst>
            <c:ext xmlns:c16="http://schemas.microsoft.com/office/drawing/2014/chart" uri="{C3380CC4-5D6E-409C-BE32-E72D297353CC}">
              <c16:uniqueId val="{00000001-31E6-4AF6-B71F-7DFB5CF537CC}"/>
            </c:ext>
          </c:extLst>
        </c:ser>
        <c:dLbls>
          <c:showLegendKey val="0"/>
          <c:showVal val="0"/>
          <c:showCatName val="0"/>
          <c:showSerName val="0"/>
          <c:showPercent val="0"/>
          <c:showBubbleSize val="0"/>
        </c:dLbls>
        <c:gapWidth val="150"/>
        <c:overlap val="100"/>
        <c:axId val="769107040"/>
        <c:axId val="674345216"/>
      </c:barChart>
      <c:catAx>
        <c:axId val="769107040"/>
        <c:scaling>
          <c:orientation val="minMax"/>
        </c:scaling>
        <c:delete val="1"/>
        <c:axPos val="b"/>
        <c:majorTickMark val="none"/>
        <c:minorTickMark val="none"/>
        <c:tickLblPos val="nextTo"/>
        <c:crossAx val="674345216"/>
        <c:crosses val="autoZero"/>
        <c:auto val="1"/>
        <c:lblAlgn val="ctr"/>
        <c:lblOffset val="100"/>
        <c:noMultiLvlLbl val="0"/>
      </c:catAx>
      <c:valAx>
        <c:axId val="674345216"/>
        <c:scaling>
          <c:orientation val="minMax"/>
          <c:max val="1"/>
        </c:scaling>
        <c:delete val="1"/>
        <c:axPos val="l"/>
        <c:numFmt formatCode="0%" sourceLinked="1"/>
        <c:majorTickMark val="none"/>
        <c:minorTickMark val="none"/>
        <c:tickLblPos val="nextTo"/>
        <c:crossAx val="76910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Income Sources'!A1"/><Relationship Id="rId7" Type="http://schemas.openxmlformats.org/officeDocument/2006/relationships/image" Target="../media/image1.png"/><Relationship Id="rId2" Type="http://schemas.openxmlformats.org/officeDocument/2006/relationships/hyperlink" Target="http://www.webstacka.com" TargetMode="External"/><Relationship Id="rId1" Type="http://schemas.openxmlformats.org/officeDocument/2006/relationships/chart" Target="../charts/chart2.xml"/><Relationship Id="rId6" Type="http://schemas.openxmlformats.org/officeDocument/2006/relationships/hyperlink" Target="#'Sales Process'!A1"/><Relationship Id="rId11" Type="http://schemas.openxmlformats.org/officeDocument/2006/relationships/chart" Target="../charts/chart6.xml"/><Relationship Id="rId5" Type="http://schemas.openxmlformats.org/officeDocument/2006/relationships/hyperlink" Target="#'Project Status'!A1"/><Relationship Id="rId10" Type="http://schemas.openxmlformats.org/officeDocument/2006/relationships/chart" Target="../charts/chart5.xml"/><Relationship Id="rId4" Type="http://schemas.openxmlformats.org/officeDocument/2006/relationships/hyperlink" Target="#Geographically!A1"/><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9.xml"/><Relationship Id="rId3" Type="http://schemas.openxmlformats.org/officeDocument/2006/relationships/hyperlink" Target="#Geographically!A1"/><Relationship Id="rId7" Type="http://schemas.openxmlformats.org/officeDocument/2006/relationships/chart" Target="../charts/chart7.xml"/><Relationship Id="rId12" Type="http://schemas.openxmlformats.org/officeDocument/2006/relationships/chart" Target="../charts/chart8.xml"/><Relationship Id="rId2" Type="http://schemas.openxmlformats.org/officeDocument/2006/relationships/hyperlink" Target="#'Income Sources'!A1"/><Relationship Id="rId1" Type="http://schemas.openxmlformats.org/officeDocument/2006/relationships/hyperlink" Target="http://www.webstacka.com" TargetMode="External"/><Relationship Id="rId6" Type="http://schemas.openxmlformats.org/officeDocument/2006/relationships/image" Target="../media/image1.png"/><Relationship Id="rId11" Type="http://schemas.openxmlformats.org/officeDocument/2006/relationships/hyperlink" Target="http://www.freestockphotos.biz/stockphoto/15363" TargetMode="External"/><Relationship Id="rId5" Type="http://schemas.openxmlformats.org/officeDocument/2006/relationships/hyperlink" Target="#'Sales Process'!A1"/><Relationship Id="rId10" Type="http://schemas.openxmlformats.org/officeDocument/2006/relationships/image" Target="../media/image3.png"/><Relationship Id="rId4" Type="http://schemas.openxmlformats.org/officeDocument/2006/relationships/hyperlink" Target="#'Project Status'!A1"/><Relationship Id="rId9" Type="http://schemas.openxmlformats.org/officeDocument/2006/relationships/hyperlink" Target="https://www.pngall.com/world-map-png"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s'!A1"/><Relationship Id="rId1" Type="http://schemas.openxmlformats.org/officeDocument/2006/relationships/hyperlink" Target="http://www.webstacka.com" TargetMode="External"/><Relationship Id="rId6" Type="http://schemas.openxmlformats.org/officeDocument/2006/relationships/image" Target="../media/image1.png"/><Relationship Id="rId5" Type="http://schemas.openxmlformats.org/officeDocument/2006/relationships/hyperlink" Target="#'Sales Process'!A1"/><Relationship Id="rId4" Type="http://schemas.openxmlformats.org/officeDocument/2006/relationships/hyperlink" Target="#'Project Status'!A1"/></Relationships>
</file>

<file path=xl/drawings/_rels/drawing6.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s'!A1"/><Relationship Id="rId1" Type="http://schemas.openxmlformats.org/officeDocument/2006/relationships/hyperlink" Target="http://www.webstacka.com" TargetMode="External"/><Relationship Id="rId6" Type="http://schemas.openxmlformats.org/officeDocument/2006/relationships/image" Target="../media/image1.png"/><Relationship Id="rId5" Type="http://schemas.openxmlformats.org/officeDocument/2006/relationships/hyperlink" Target="#'Sales Process'!A1"/><Relationship Id="rId4" Type="http://schemas.openxmlformats.org/officeDocument/2006/relationships/hyperlink" Target="#'Project Status'!A1"/></Relationships>
</file>

<file path=xl/drawings/drawing1.xml><?xml version="1.0" encoding="utf-8"?>
<xdr:wsDr xmlns:xdr="http://schemas.openxmlformats.org/drawingml/2006/spreadsheetDrawing" xmlns:a="http://schemas.openxmlformats.org/drawingml/2006/main">
  <xdr:twoCellAnchor>
    <xdr:from>
      <xdr:col>81</xdr:col>
      <xdr:colOff>304801</xdr:colOff>
      <xdr:row>11</xdr:row>
      <xdr:rowOff>38099</xdr:rowOff>
    </xdr:from>
    <xdr:to>
      <xdr:col>82</xdr:col>
      <xdr:colOff>127201</xdr:colOff>
      <xdr:row>16</xdr:row>
      <xdr:rowOff>57599</xdr:rowOff>
    </xdr:to>
    <xdr:graphicFrame macro="">
      <xdr:nvGraphicFramePr>
        <xdr:cNvPr id="3" name="Chart 2">
          <a:extLst>
            <a:ext uri="{FF2B5EF4-FFF2-40B4-BE49-F238E27FC236}">
              <a16:creationId xmlns:a16="http://schemas.microsoft.com/office/drawing/2014/main" id="{03AD94CE-358C-03BE-327A-E72B89E29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344996</xdr:colOff>
      <xdr:row>11</xdr:row>
      <xdr:rowOff>76200</xdr:rowOff>
    </xdr:from>
    <xdr:to>
      <xdr:col>14</xdr:col>
      <xdr:colOff>75994</xdr:colOff>
      <xdr:row>27</xdr:row>
      <xdr:rowOff>47625</xdr:rowOff>
    </xdr:to>
    <xdr:graphicFrame macro="">
      <xdr:nvGraphicFramePr>
        <xdr:cNvPr id="90" name="Chart 89">
          <a:extLst>
            <a:ext uri="{FF2B5EF4-FFF2-40B4-BE49-F238E27FC236}">
              <a16:creationId xmlns:a16="http://schemas.microsoft.com/office/drawing/2014/main" id="{3E726D6D-346E-48BB-90C4-FF3C304A7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0</xdr:row>
      <xdr:rowOff>9526</xdr:rowOff>
    </xdr:from>
    <xdr:to>
      <xdr:col>22</xdr:col>
      <xdr:colOff>1149</xdr:colOff>
      <xdr:row>2</xdr:row>
      <xdr:rowOff>38100</xdr:rowOff>
    </xdr:to>
    <xdr:grpSp>
      <xdr:nvGrpSpPr>
        <xdr:cNvPr id="36" name="Group 35">
          <a:extLst>
            <a:ext uri="{FF2B5EF4-FFF2-40B4-BE49-F238E27FC236}">
              <a16:creationId xmlns:a16="http://schemas.microsoft.com/office/drawing/2014/main" id="{FD815257-F57C-2294-2BE2-7FE40A09BB66}"/>
            </a:ext>
          </a:extLst>
        </xdr:cNvPr>
        <xdr:cNvGrpSpPr>
          <a:grpSpLocks/>
        </xdr:cNvGrpSpPr>
      </xdr:nvGrpSpPr>
      <xdr:grpSpPr>
        <a:xfrm>
          <a:off x="607219" y="9526"/>
          <a:ext cx="12752743" cy="409574"/>
          <a:chOff x="0" y="9526"/>
          <a:chExt cx="12801599" cy="409574"/>
        </a:xfrm>
      </xdr:grpSpPr>
      <xdr:sp macro="" textlink="">
        <xdr:nvSpPr>
          <xdr:cNvPr id="2" name="Rectangle 1">
            <a:extLst>
              <a:ext uri="{FF2B5EF4-FFF2-40B4-BE49-F238E27FC236}">
                <a16:creationId xmlns:a16="http://schemas.microsoft.com/office/drawing/2014/main" id="{98189AB2-488C-C4EC-590C-DA21B35428F0}"/>
              </a:ext>
            </a:extLst>
          </xdr:cNvPr>
          <xdr:cNvSpPr/>
        </xdr:nvSpPr>
        <xdr:spPr>
          <a:xfrm>
            <a:off x="0" y="19049"/>
            <a:ext cx="12801599" cy="361951"/>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sp macro="" textlink="">
        <xdr:nvSpPr>
          <xdr:cNvPr id="7" name="TextBox 6">
            <a:extLst>
              <a:ext uri="{FF2B5EF4-FFF2-40B4-BE49-F238E27FC236}">
                <a16:creationId xmlns:a16="http://schemas.microsoft.com/office/drawing/2014/main" id="{662896A9-DFDB-CF51-5B2B-86B9DFD49007}"/>
              </a:ext>
            </a:extLst>
          </xdr:cNvPr>
          <xdr:cNvSpPr txBox="1"/>
        </xdr:nvSpPr>
        <xdr:spPr>
          <a:xfrm>
            <a:off x="600076" y="9526"/>
            <a:ext cx="14858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latin typeface="Arial" panose="020B0604020202020204" pitchFamily="34" charset="0"/>
                <a:cs typeface="Arial" panose="020B0604020202020204" pitchFamily="34" charset="0"/>
              </a:rPr>
              <a:t>Webstacka</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8" name="TextBox 7">
            <a:hlinkClick xmlns:r="http://schemas.openxmlformats.org/officeDocument/2006/relationships" r:id="rId2" tooltip="www.webstacka.com"/>
            <a:extLst>
              <a:ext uri="{FF2B5EF4-FFF2-40B4-BE49-F238E27FC236}">
                <a16:creationId xmlns:a16="http://schemas.microsoft.com/office/drawing/2014/main" id="{4FC6A3A1-ED9F-DD14-4293-DE635530487B}"/>
              </a:ext>
            </a:extLst>
          </xdr:cNvPr>
          <xdr:cNvSpPr txBox="1"/>
        </xdr:nvSpPr>
        <xdr:spPr>
          <a:xfrm>
            <a:off x="2933701" y="28576"/>
            <a:ext cx="14858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latin typeface="Arial" panose="020B0604020202020204" pitchFamily="34" charset="0"/>
                <a:cs typeface="Arial" panose="020B0604020202020204" pitchFamily="34" charset="0"/>
              </a:rPr>
              <a:t>Browse</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3" tooltip="Income Sources"/>
            <a:extLst>
              <a:ext uri="{FF2B5EF4-FFF2-40B4-BE49-F238E27FC236}">
                <a16:creationId xmlns:a16="http://schemas.microsoft.com/office/drawing/2014/main" id="{29DF3B98-742A-A281-CF5E-BDC487B50114}"/>
              </a:ext>
            </a:extLst>
          </xdr:cNvPr>
          <xdr:cNvSpPr txBox="1"/>
        </xdr:nvSpPr>
        <xdr:spPr>
          <a:xfrm>
            <a:off x="8077200" y="38100"/>
            <a:ext cx="1162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Income Sources</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20" name="TextBox 19">
            <a:hlinkClick xmlns:r="http://schemas.openxmlformats.org/officeDocument/2006/relationships" r:id="rId4" tooltip="Geographically"/>
            <a:extLst>
              <a:ext uri="{FF2B5EF4-FFF2-40B4-BE49-F238E27FC236}">
                <a16:creationId xmlns:a16="http://schemas.microsoft.com/office/drawing/2014/main" id="{40401D86-96CA-8663-5CED-65034C17AB34}"/>
              </a:ext>
            </a:extLst>
          </xdr:cNvPr>
          <xdr:cNvSpPr txBox="1"/>
        </xdr:nvSpPr>
        <xdr:spPr>
          <a:xfrm>
            <a:off x="9201150" y="38100"/>
            <a:ext cx="1238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Geographically</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22" name="TextBox 21">
            <a:hlinkClick xmlns:r="http://schemas.openxmlformats.org/officeDocument/2006/relationships" r:id="rId5" tooltip="Project Status"/>
            <a:extLst>
              <a:ext uri="{FF2B5EF4-FFF2-40B4-BE49-F238E27FC236}">
                <a16:creationId xmlns:a16="http://schemas.microsoft.com/office/drawing/2014/main" id="{279273D5-DAB0-2B59-584C-9F2F859981EF}"/>
              </a:ext>
            </a:extLst>
          </xdr:cNvPr>
          <xdr:cNvSpPr txBox="1"/>
        </xdr:nvSpPr>
        <xdr:spPr>
          <a:xfrm>
            <a:off x="11534775" y="38100"/>
            <a:ext cx="1085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Project Status</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24" name="TextBox 23">
            <a:hlinkClick xmlns:r="http://schemas.openxmlformats.org/officeDocument/2006/relationships" r:id="rId6" tooltip="Sales Process"/>
            <a:extLst>
              <a:ext uri="{FF2B5EF4-FFF2-40B4-BE49-F238E27FC236}">
                <a16:creationId xmlns:a16="http://schemas.microsoft.com/office/drawing/2014/main" id="{9A0B83DC-23BF-1A60-4056-6235E18C7ADC}"/>
              </a:ext>
            </a:extLst>
          </xdr:cNvPr>
          <xdr:cNvSpPr txBox="1"/>
        </xdr:nvSpPr>
        <xdr:spPr>
          <a:xfrm>
            <a:off x="10391775" y="38100"/>
            <a:ext cx="1085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Sales Process</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26" name="Flowchart: Decision 25">
            <a:extLst>
              <a:ext uri="{FF2B5EF4-FFF2-40B4-BE49-F238E27FC236}">
                <a16:creationId xmlns:a16="http://schemas.microsoft.com/office/drawing/2014/main" id="{CDDAD21A-9ACE-45BF-FE0F-8D7D1AFB5BA0}"/>
              </a:ext>
            </a:extLst>
          </xdr:cNvPr>
          <xdr:cNvSpPr/>
        </xdr:nvSpPr>
        <xdr:spPr>
          <a:xfrm rot="19163759">
            <a:off x="2833733" y="182116"/>
            <a:ext cx="107721" cy="51342"/>
          </a:xfrm>
          <a:prstGeom prst="flowChartDecis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9" name="Oval 28">
            <a:extLst>
              <a:ext uri="{FF2B5EF4-FFF2-40B4-BE49-F238E27FC236}">
                <a16:creationId xmlns:a16="http://schemas.microsoft.com/office/drawing/2014/main" id="{26D87F3B-DDEB-00E4-151A-E148C61B44FD}"/>
              </a:ext>
            </a:extLst>
          </xdr:cNvPr>
          <xdr:cNvSpPr/>
        </xdr:nvSpPr>
        <xdr:spPr>
          <a:xfrm>
            <a:off x="2800350" y="104775"/>
            <a:ext cx="171450" cy="200025"/>
          </a:xfrm>
          <a:prstGeom prst="ellipse">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32" name="Picture 31">
            <a:extLst>
              <a:ext uri="{FF2B5EF4-FFF2-40B4-BE49-F238E27FC236}">
                <a16:creationId xmlns:a16="http://schemas.microsoft.com/office/drawing/2014/main" id="{FF04E94B-138B-FE25-C308-7065A50D6D3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142875" y="47626"/>
            <a:ext cx="457200" cy="328008"/>
          </a:xfrm>
          <a:prstGeom prst="rect">
            <a:avLst/>
          </a:prstGeom>
        </xdr:spPr>
      </xdr:pic>
      <xdr:sp macro="" textlink="">
        <xdr:nvSpPr>
          <xdr:cNvPr id="33" name="Rectangle: Rounded Corners 32">
            <a:extLst>
              <a:ext uri="{FF2B5EF4-FFF2-40B4-BE49-F238E27FC236}">
                <a16:creationId xmlns:a16="http://schemas.microsoft.com/office/drawing/2014/main" id="{47CBA2C5-C685-DF90-5EA9-6F5ADE3FFADC}"/>
              </a:ext>
            </a:extLst>
          </xdr:cNvPr>
          <xdr:cNvSpPr/>
        </xdr:nvSpPr>
        <xdr:spPr>
          <a:xfrm>
            <a:off x="8172450" y="304801"/>
            <a:ext cx="252000" cy="1800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editAs="absolute">
    <xdr:from>
      <xdr:col>1</xdr:col>
      <xdr:colOff>211081</xdr:colOff>
      <xdr:row>13</xdr:row>
      <xdr:rowOff>19051</xdr:rowOff>
    </xdr:from>
    <xdr:to>
      <xdr:col>5</xdr:col>
      <xdr:colOff>278009</xdr:colOff>
      <xdr:row>15</xdr:row>
      <xdr:rowOff>19050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62753269-8E81-4D30-B903-903392305D2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18300" y="2495551"/>
              <a:ext cx="2495803" cy="3809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382670</xdr:colOff>
      <xdr:row>12</xdr:row>
      <xdr:rowOff>28574</xdr:rowOff>
    </xdr:from>
    <xdr:to>
      <xdr:col>22</xdr:col>
      <xdr:colOff>101418</xdr:colOff>
      <xdr:row>14</xdr:row>
      <xdr:rowOff>74059</xdr:rowOff>
    </xdr:to>
    <xdr:sp macro="" textlink="">
      <xdr:nvSpPr>
        <xdr:cNvPr id="80" name="TextBox 79">
          <a:extLst>
            <a:ext uri="{FF2B5EF4-FFF2-40B4-BE49-F238E27FC236}">
              <a16:creationId xmlns:a16="http://schemas.microsoft.com/office/drawing/2014/main" id="{C236B5B1-D01C-B1A4-0688-3AFBA5FAAF55}"/>
            </a:ext>
          </a:extLst>
        </xdr:cNvPr>
        <xdr:cNvSpPr txBox="1">
          <a:spLocks/>
        </xdr:cNvSpPr>
      </xdr:nvSpPr>
      <xdr:spPr>
        <a:xfrm>
          <a:off x="12574670" y="2314574"/>
          <a:ext cx="937948" cy="426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1200">
              <a:solidFill>
                <a:schemeClr val="bg1"/>
              </a:solidFill>
            </a:rPr>
            <a:t>Average</a:t>
          </a:r>
          <a:r>
            <a:rPr lang="en-US" sz="1100">
              <a:solidFill>
                <a:schemeClr val="bg1"/>
              </a:solidFill>
            </a:rPr>
            <a:t> </a:t>
          </a:r>
          <a:r>
            <a:rPr lang="en-US" sz="700">
              <a:solidFill>
                <a:schemeClr val="bg1"/>
              </a:solidFill>
            </a:rPr>
            <a:t>Monthly Income</a:t>
          </a:r>
          <a:endParaRPr lang="en-NG" sz="1100">
            <a:solidFill>
              <a:schemeClr val="bg1"/>
            </a:solidFill>
          </a:endParaRPr>
        </a:p>
      </xdr:txBody>
    </xdr:sp>
    <xdr:clientData/>
  </xdr:twoCellAnchor>
  <xdr:twoCellAnchor editAs="absolute">
    <xdr:from>
      <xdr:col>20</xdr:col>
      <xdr:colOff>516995</xdr:colOff>
      <xdr:row>6</xdr:row>
      <xdr:rowOff>123825</xdr:rowOff>
    </xdr:from>
    <xdr:to>
      <xdr:col>22</xdr:col>
      <xdr:colOff>1904</xdr:colOff>
      <xdr:row>11</xdr:row>
      <xdr:rowOff>71325</xdr:rowOff>
    </xdr:to>
    <xdr:sp macro="" textlink="">
      <xdr:nvSpPr>
        <xdr:cNvPr id="75" name="Rectangle: Rounded Corners 74">
          <a:extLst>
            <a:ext uri="{FF2B5EF4-FFF2-40B4-BE49-F238E27FC236}">
              <a16:creationId xmlns:a16="http://schemas.microsoft.com/office/drawing/2014/main" id="{EFC9000A-8512-6C58-153E-8776E6DDF9A6}"/>
            </a:ext>
          </a:extLst>
        </xdr:cNvPr>
        <xdr:cNvSpPr>
          <a:spLocks/>
        </xdr:cNvSpPr>
      </xdr:nvSpPr>
      <xdr:spPr>
        <a:xfrm>
          <a:off x="12708995" y="1266825"/>
          <a:ext cx="701728" cy="9000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clientData/>
  </xdr:twoCellAnchor>
  <xdr:twoCellAnchor editAs="absolute">
    <xdr:from>
      <xdr:col>20</xdr:col>
      <xdr:colOff>507401</xdr:colOff>
      <xdr:row>12</xdr:row>
      <xdr:rowOff>85725</xdr:rowOff>
    </xdr:from>
    <xdr:to>
      <xdr:col>21</xdr:col>
      <xdr:colOff>604045</xdr:colOff>
      <xdr:row>23</xdr:row>
      <xdr:rowOff>24225</xdr:rowOff>
    </xdr:to>
    <xdr:sp macro="" textlink="">
      <xdr:nvSpPr>
        <xdr:cNvPr id="79" name="Rectangle: Rounded Corners 78">
          <a:extLst>
            <a:ext uri="{FF2B5EF4-FFF2-40B4-BE49-F238E27FC236}">
              <a16:creationId xmlns:a16="http://schemas.microsoft.com/office/drawing/2014/main" id="{B81236D1-BF6B-B3E3-6FCC-208FE65319F5}"/>
            </a:ext>
          </a:extLst>
        </xdr:cNvPr>
        <xdr:cNvSpPr>
          <a:spLocks/>
        </xdr:cNvSpPr>
      </xdr:nvSpPr>
      <xdr:spPr>
        <a:xfrm>
          <a:off x="12699401" y="2371725"/>
          <a:ext cx="706244" cy="20340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clientData/>
  </xdr:twoCellAnchor>
  <xdr:twoCellAnchor editAs="absolute">
    <xdr:from>
      <xdr:col>20</xdr:col>
      <xdr:colOff>516995</xdr:colOff>
      <xdr:row>24</xdr:row>
      <xdr:rowOff>28574</xdr:rowOff>
    </xdr:from>
    <xdr:to>
      <xdr:col>22</xdr:col>
      <xdr:colOff>1904</xdr:colOff>
      <xdr:row>35</xdr:row>
      <xdr:rowOff>76199</xdr:rowOff>
    </xdr:to>
    <xdr:sp macro="" textlink="">
      <xdr:nvSpPr>
        <xdr:cNvPr id="71" name="Rectangle: Rounded Corners 70">
          <a:extLst>
            <a:ext uri="{FF2B5EF4-FFF2-40B4-BE49-F238E27FC236}">
              <a16:creationId xmlns:a16="http://schemas.microsoft.com/office/drawing/2014/main" id="{98DCBD21-F502-FFB2-E35E-47745E58D858}"/>
            </a:ext>
          </a:extLst>
        </xdr:cNvPr>
        <xdr:cNvSpPr>
          <a:spLocks/>
        </xdr:cNvSpPr>
      </xdr:nvSpPr>
      <xdr:spPr>
        <a:xfrm>
          <a:off x="12708995" y="4600574"/>
          <a:ext cx="701728" cy="2143125"/>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clientData/>
  </xdr:twoCellAnchor>
  <xdr:twoCellAnchor editAs="absolute">
    <xdr:from>
      <xdr:col>10</xdr:col>
      <xdr:colOff>354472</xdr:colOff>
      <xdr:row>17</xdr:row>
      <xdr:rowOff>85724</xdr:rowOff>
    </xdr:from>
    <xdr:to>
      <xdr:col>12</xdr:col>
      <xdr:colOff>191247</xdr:colOff>
      <xdr:row>22</xdr:row>
      <xdr:rowOff>161925</xdr:rowOff>
    </xdr:to>
    <xdr:sp macro="" textlink="">
      <xdr:nvSpPr>
        <xdr:cNvPr id="74" name="Oval 73">
          <a:extLst>
            <a:ext uri="{FF2B5EF4-FFF2-40B4-BE49-F238E27FC236}">
              <a16:creationId xmlns:a16="http://schemas.microsoft.com/office/drawing/2014/main" id="{D1109D1C-5CEE-53FD-C8B7-6FC3784750CA}"/>
            </a:ext>
          </a:extLst>
        </xdr:cNvPr>
        <xdr:cNvSpPr>
          <a:spLocks/>
        </xdr:cNvSpPr>
      </xdr:nvSpPr>
      <xdr:spPr>
        <a:xfrm>
          <a:off x="6450472" y="3324224"/>
          <a:ext cx="1055975" cy="102870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absolute">
    <xdr:from>
      <xdr:col>10</xdr:col>
      <xdr:colOff>152985</xdr:colOff>
      <xdr:row>16</xdr:row>
      <xdr:rowOff>1</xdr:rowOff>
    </xdr:from>
    <xdr:to>
      <xdr:col>12</xdr:col>
      <xdr:colOff>373546</xdr:colOff>
      <xdr:row>23</xdr:row>
      <xdr:rowOff>152401</xdr:rowOff>
    </xdr:to>
    <xdr:sp macro="" textlink="">
      <xdr:nvSpPr>
        <xdr:cNvPr id="91" name="Oval 90">
          <a:extLst>
            <a:ext uri="{FF2B5EF4-FFF2-40B4-BE49-F238E27FC236}">
              <a16:creationId xmlns:a16="http://schemas.microsoft.com/office/drawing/2014/main" id="{2159A7FD-2D77-79E4-3149-5A0F2C38933D}"/>
            </a:ext>
          </a:extLst>
        </xdr:cNvPr>
        <xdr:cNvSpPr>
          <a:spLocks/>
        </xdr:cNvSpPr>
      </xdr:nvSpPr>
      <xdr:spPr>
        <a:xfrm>
          <a:off x="6248985" y="3048001"/>
          <a:ext cx="1439761" cy="1485900"/>
        </a:xfrm>
        <a:prstGeom prst="ellipse">
          <a:avLst/>
        </a:prstGeom>
        <a:gradFill>
          <a:gsLst>
            <a:gs pos="0">
              <a:srgbClr val="DC25FA"/>
            </a:gs>
            <a:gs pos="70000">
              <a:srgbClr val="9947F7"/>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absolute">
    <xdr:from>
      <xdr:col>9</xdr:col>
      <xdr:colOff>450479</xdr:colOff>
      <xdr:row>14</xdr:row>
      <xdr:rowOff>104775</xdr:rowOff>
    </xdr:from>
    <xdr:to>
      <xdr:col>13</xdr:col>
      <xdr:colOff>56863</xdr:colOff>
      <xdr:row>25</xdr:row>
      <xdr:rowOff>38100</xdr:rowOff>
    </xdr:to>
    <xdr:sp macro="" textlink="">
      <xdr:nvSpPr>
        <xdr:cNvPr id="17" name="Oval 16">
          <a:extLst>
            <a:ext uri="{FF2B5EF4-FFF2-40B4-BE49-F238E27FC236}">
              <a16:creationId xmlns:a16="http://schemas.microsoft.com/office/drawing/2014/main" id="{A850F382-6F56-AD66-6416-EEA7802417C8}"/>
            </a:ext>
          </a:extLst>
        </xdr:cNvPr>
        <xdr:cNvSpPr>
          <a:spLocks/>
        </xdr:cNvSpPr>
      </xdr:nvSpPr>
      <xdr:spPr>
        <a:xfrm>
          <a:off x="5936879" y="2771775"/>
          <a:ext cx="2044784" cy="2028825"/>
        </a:xfrm>
        <a:prstGeom prst="ellipse">
          <a:avLst/>
        </a:prstGeom>
        <a:gradFill>
          <a:gsLst>
            <a:gs pos="24000">
              <a:srgbClr val="DC25FA">
                <a:alpha val="20000"/>
              </a:srgbClr>
            </a:gs>
            <a:gs pos="68000">
              <a:srgbClr val="9947F7">
                <a:alpha val="20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absolute">
    <xdr:from>
      <xdr:col>10</xdr:col>
      <xdr:colOff>182958</xdr:colOff>
      <xdr:row>16</xdr:row>
      <xdr:rowOff>190499</xdr:rowOff>
    </xdr:from>
    <xdr:to>
      <xdr:col>12</xdr:col>
      <xdr:colOff>564884</xdr:colOff>
      <xdr:row>22</xdr:row>
      <xdr:rowOff>161924</xdr:rowOff>
    </xdr:to>
    <xdr:grpSp>
      <xdr:nvGrpSpPr>
        <xdr:cNvPr id="194" name="Group 193">
          <a:extLst>
            <a:ext uri="{FF2B5EF4-FFF2-40B4-BE49-F238E27FC236}">
              <a16:creationId xmlns:a16="http://schemas.microsoft.com/office/drawing/2014/main" id="{982C51D0-51E7-6904-1B6B-86F6BAC86C09}"/>
            </a:ext>
          </a:extLst>
        </xdr:cNvPr>
        <xdr:cNvGrpSpPr>
          <a:grpSpLocks/>
        </xdr:cNvGrpSpPr>
      </xdr:nvGrpSpPr>
      <xdr:grpSpPr>
        <a:xfrm>
          <a:off x="6255146" y="3238499"/>
          <a:ext cx="1596363" cy="1114425"/>
          <a:chOff x="6233331" y="3238499"/>
          <a:chExt cx="1589506" cy="1114425"/>
        </a:xfrm>
      </xdr:grpSpPr>
      <xdr:sp macro="" textlink="">
        <xdr:nvSpPr>
          <xdr:cNvPr id="85" name="Oval 84">
            <a:extLst>
              <a:ext uri="{FF2B5EF4-FFF2-40B4-BE49-F238E27FC236}">
                <a16:creationId xmlns:a16="http://schemas.microsoft.com/office/drawing/2014/main" id="{083705EC-BBC4-6F8B-C395-63A27A7299EC}"/>
              </a:ext>
            </a:extLst>
          </xdr:cNvPr>
          <xdr:cNvSpPr/>
        </xdr:nvSpPr>
        <xdr:spPr>
          <a:xfrm>
            <a:off x="6403581" y="3238499"/>
            <a:ext cx="1029135" cy="111442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92" name="Group 191">
            <a:extLst>
              <a:ext uri="{FF2B5EF4-FFF2-40B4-BE49-F238E27FC236}">
                <a16:creationId xmlns:a16="http://schemas.microsoft.com/office/drawing/2014/main" id="{9203E872-230C-2BE1-9DFE-85CC5C2273C3}"/>
              </a:ext>
            </a:extLst>
          </xdr:cNvPr>
          <xdr:cNvGrpSpPr/>
        </xdr:nvGrpSpPr>
        <xdr:grpSpPr>
          <a:xfrm>
            <a:off x="6233331" y="3493536"/>
            <a:ext cx="1589506" cy="660729"/>
            <a:chOff x="6233331" y="3493536"/>
            <a:chExt cx="1589506" cy="660729"/>
          </a:xfrm>
        </xdr:grpSpPr>
        <xdr:sp macro="" textlink="Pivottables!U7">
          <xdr:nvSpPr>
            <xdr:cNvPr id="93" name="TextBox 92">
              <a:extLst>
                <a:ext uri="{FF2B5EF4-FFF2-40B4-BE49-F238E27FC236}">
                  <a16:creationId xmlns:a16="http://schemas.microsoft.com/office/drawing/2014/main" id="{84F47B04-684D-2FB0-D58E-3C81E56CE3D5}"/>
                </a:ext>
              </a:extLst>
            </xdr:cNvPr>
            <xdr:cNvSpPr txBox="1"/>
          </xdr:nvSpPr>
          <xdr:spPr>
            <a:xfrm>
              <a:off x="6233331" y="3493536"/>
              <a:ext cx="1391056" cy="470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5BF53CE9-DF2A-45FE-BA52-D42C9FA0CF14}" type="TxLink">
                <a:rPr lang="en-US" sz="2800" b="0" i="0" u="none" strike="noStrike">
                  <a:solidFill>
                    <a:schemeClr val="bg1"/>
                  </a:solidFill>
                  <a:latin typeface="Arial"/>
                  <a:cs typeface="Arial"/>
                </a:rPr>
                <a:pPr algn="ctr"/>
                <a:t>89%</a:t>
              </a:fld>
              <a:endParaRPr lang="en-NG" sz="2800">
                <a:solidFill>
                  <a:schemeClr val="bg1"/>
                </a:solidFill>
                <a:latin typeface="Bahnschrift Light" panose="020B0502040204020203" pitchFamily="34" charset="0"/>
                <a:cs typeface="Arial" panose="020B0604020202020204" pitchFamily="34" charset="0"/>
              </a:endParaRPr>
            </a:p>
          </xdr:txBody>
        </xdr:sp>
        <xdr:sp macro="" textlink="">
          <xdr:nvSpPr>
            <xdr:cNvPr id="94" name="TextBox 93">
              <a:extLst>
                <a:ext uri="{FF2B5EF4-FFF2-40B4-BE49-F238E27FC236}">
                  <a16:creationId xmlns:a16="http://schemas.microsoft.com/office/drawing/2014/main" id="{4906DDDC-F5A3-A99A-FFA7-B71E936B881F}"/>
                </a:ext>
              </a:extLst>
            </xdr:cNvPr>
            <xdr:cNvSpPr txBox="1"/>
          </xdr:nvSpPr>
          <xdr:spPr>
            <a:xfrm>
              <a:off x="6424432" y="3859273"/>
              <a:ext cx="1398405" cy="2949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l"/>
              <a:r>
                <a:rPr lang="en-US" sz="1000">
                  <a:solidFill>
                    <a:schemeClr val="bg1"/>
                  </a:solidFill>
                </a:rPr>
                <a:t>Income Achived</a:t>
              </a:r>
              <a:endParaRPr lang="en-NG" sz="1000">
                <a:solidFill>
                  <a:schemeClr val="bg1"/>
                </a:solidFill>
              </a:endParaRPr>
            </a:p>
          </xdr:txBody>
        </xdr:sp>
      </xdr:grpSp>
    </xdr:grpSp>
    <xdr:clientData/>
  </xdr:twoCellAnchor>
  <xdr:twoCellAnchor editAs="absolute">
    <xdr:from>
      <xdr:col>12</xdr:col>
      <xdr:colOff>165662</xdr:colOff>
      <xdr:row>7</xdr:row>
      <xdr:rowOff>135468</xdr:rowOff>
    </xdr:from>
    <xdr:to>
      <xdr:col>14</xdr:col>
      <xdr:colOff>305</xdr:colOff>
      <xdr:row>9</xdr:row>
      <xdr:rowOff>19050</xdr:rowOff>
    </xdr:to>
    <xdr:sp macro="" textlink="Pivottables!H12">
      <xdr:nvSpPr>
        <xdr:cNvPr id="125" name="TextBox 124">
          <a:extLst>
            <a:ext uri="{FF2B5EF4-FFF2-40B4-BE49-F238E27FC236}">
              <a16:creationId xmlns:a16="http://schemas.microsoft.com/office/drawing/2014/main" id="{4A2A22AB-DBDB-D23E-2389-369319FA83DE}"/>
            </a:ext>
          </a:extLst>
        </xdr:cNvPr>
        <xdr:cNvSpPr txBox="1">
          <a:spLocks/>
        </xdr:cNvSpPr>
      </xdr:nvSpPr>
      <xdr:spPr>
        <a:xfrm>
          <a:off x="7452287" y="1468968"/>
          <a:ext cx="1049081"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214619C-3F7B-425D-BA9B-43BA67C91250}" type="TxLink">
            <a:rPr lang="en-US" sz="800" b="0" i="0" u="none" strike="noStrike">
              <a:solidFill>
                <a:schemeClr val="bg1"/>
              </a:solidFill>
              <a:latin typeface="Arial"/>
              <a:cs typeface="Arial"/>
            </a:rPr>
            <a:pPr algn="ctr"/>
            <a:t>Asset sale</a:t>
          </a:fld>
          <a:endParaRPr lang="en-NG" sz="500">
            <a:solidFill>
              <a:schemeClr val="bg1"/>
            </a:solidFill>
          </a:endParaRPr>
        </a:p>
      </xdr:txBody>
    </xdr:sp>
    <xdr:clientData/>
  </xdr:twoCellAnchor>
  <xdr:twoCellAnchor editAs="absolute">
    <xdr:from>
      <xdr:col>8</xdr:col>
      <xdr:colOff>272503</xdr:colOff>
      <xdr:row>10</xdr:row>
      <xdr:rowOff>127001</xdr:rowOff>
    </xdr:from>
    <xdr:to>
      <xdr:col>10</xdr:col>
      <xdr:colOff>102881</xdr:colOff>
      <xdr:row>12</xdr:row>
      <xdr:rowOff>10583</xdr:rowOff>
    </xdr:to>
    <xdr:sp macro="" textlink="Pivottables!H10">
      <xdr:nvSpPr>
        <xdr:cNvPr id="127" name="TextBox 126">
          <a:extLst>
            <a:ext uri="{FF2B5EF4-FFF2-40B4-BE49-F238E27FC236}">
              <a16:creationId xmlns:a16="http://schemas.microsoft.com/office/drawing/2014/main" id="{FA5A2538-8901-C371-DD50-30DA72E3A80C}"/>
            </a:ext>
          </a:extLst>
        </xdr:cNvPr>
        <xdr:cNvSpPr txBox="1">
          <a:spLocks/>
        </xdr:cNvSpPr>
      </xdr:nvSpPr>
      <xdr:spPr>
        <a:xfrm>
          <a:off x="5149303" y="2032001"/>
          <a:ext cx="1049578"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A86B62-B755-4C8F-8BA9-D3389AC10EF2}" type="TxLink">
            <a:rPr lang="en-US" sz="800" b="0" i="0" u="none" strike="noStrike">
              <a:solidFill>
                <a:schemeClr val="bg1"/>
              </a:solidFill>
              <a:latin typeface="Arial"/>
              <a:cs typeface="Arial"/>
            </a:rPr>
            <a:pPr algn="ctr"/>
            <a:t>Licensing</a:t>
          </a:fld>
          <a:endParaRPr lang="en-NG" sz="100">
            <a:solidFill>
              <a:schemeClr val="bg1"/>
            </a:solidFill>
          </a:endParaRPr>
        </a:p>
      </xdr:txBody>
    </xdr:sp>
    <xdr:clientData/>
  </xdr:twoCellAnchor>
  <xdr:twoCellAnchor editAs="absolute">
    <xdr:from>
      <xdr:col>7</xdr:col>
      <xdr:colOff>90264</xdr:colOff>
      <xdr:row>24</xdr:row>
      <xdr:rowOff>83609</xdr:rowOff>
    </xdr:from>
    <xdr:to>
      <xdr:col>8</xdr:col>
      <xdr:colOff>539022</xdr:colOff>
      <xdr:row>25</xdr:row>
      <xdr:rowOff>157691</xdr:rowOff>
    </xdr:to>
    <xdr:sp macro="" textlink="Pivottables!H7">
      <xdr:nvSpPr>
        <xdr:cNvPr id="128" name="TextBox 127">
          <a:extLst>
            <a:ext uri="{FF2B5EF4-FFF2-40B4-BE49-F238E27FC236}">
              <a16:creationId xmlns:a16="http://schemas.microsoft.com/office/drawing/2014/main" id="{12F9657B-4463-181D-6FE5-3655FA64FAAC}"/>
            </a:ext>
          </a:extLst>
        </xdr:cNvPr>
        <xdr:cNvSpPr txBox="1">
          <a:spLocks/>
        </xdr:cNvSpPr>
      </xdr:nvSpPr>
      <xdr:spPr>
        <a:xfrm>
          <a:off x="4357464" y="4655609"/>
          <a:ext cx="1058358"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EAE3293-A058-45A0-A239-2E97592270B1}" type="TxLink">
            <a:rPr lang="en-US" sz="900" b="0" i="0" u="none" strike="noStrike">
              <a:solidFill>
                <a:schemeClr val="bg1"/>
              </a:solidFill>
              <a:latin typeface="Arial"/>
              <a:cs typeface="Arial"/>
            </a:rPr>
            <a:pPr algn="ctr"/>
            <a:t>Usage fees</a:t>
          </a:fld>
          <a:endParaRPr lang="en-NG" sz="100">
            <a:solidFill>
              <a:schemeClr val="bg1"/>
            </a:solidFill>
          </a:endParaRPr>
        </a:p>
      </xdr:txBody>
    </xdr:sp>
    <xdr:clientData/>
  </xdr:twoCellAnchor>
  <xdr:twoCellAnchor editAs="absolute">
    <xdr:from>
      <xdr:col>13</xdr:col>
      <xdr:colOff>332974</xdr:colOff>
      <xdr:row>16</xdr:row>
      <xdr:rowOff>95250</xdr:rowOff>
    </xdr:from>
    <xdr:to>
      <xdr:col>15</xdr:col>
      <xdr:colOff>163353</xdr:colOff>
      <xdr:row>17</xdr:row>
      <xdr:rowOff>169332</xdr:rowOff>
    </xdr:to>
    <xdr:sp macro="" textlink="Pivottables!H11">
      <xdr:nvSpPr>
        <xdr:cNvPr id="129" name="TextBox 128">
          <a:extLst>
            <a:ext uri="{FF2B5EF4-FFF2-40B4-BE49-F238E27FC236}">
              <a16:creationId xmlns:a16="http://schemas.microsoft.com/office/drawing/2014/main" id="{4808C1D2-864A-BC19-6928-1E021BEE6FE1}"/>
            </a:ext>
          </a:extLst>
        </xdr:cNvPr>
        <xdr:cNvSpPr txBox="1">
          <a:spLocks/>
        </xdr:cNvSpPr>
      </xdr:nvSpPr>
      <xdr:spPr>
        <a:xfrm>
          <a:off x="8226818" y="3143250"/>
          <a:ext cx="1044816"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28A6061-9F6B-4302-A285-86204B6B9F77}" type="TxLink">
            <a:rPr lang="en-US" sz="800" b="0" i="0" u="none" strike="noStrike">
              <a:solidFill>
                <a:schemeClr val="bg1"/>
              </a:solidFill>
              <a:latin typeface="Arial"/>
              <a:cs typeface="Arial"/>
            </a:rPr>
            <a:pPr algn="ctr"/>
            <a:t>Advertising</a:t>
          </a:fld>
          <a:endParaRPr lang="en-NG" sz="100">
            <a:solidFill>
              <a:schemeClr val="bg1"/>
            </a:solidFill>
          </a:endParaRPr>
        </a:p>
      </xdr:txBody>
    </xdr:sp>
    <xdr:clientData/>
  </xdr:twoCellAnchor>
  <xdr:twoCellAnchor editAs="absolute">
    <xdr:from>
      <xdr:col>14</xdr:col>
      <xdr:colOff>517347</xdr:colOff>
      <xdr:row>27</xdr:row>
      <xdr:rowOff>42334</xdr:rowOff>
    </xdr:from>
    <xdr:to>
      <xdr:col>16</xdr:col>
      <xdr:colOff>347725</xdr:colOff>
      <xdr:row>28</xdr:row>
      <xdr:rowOff>116416</xdr:rowOff>
    </xdr:to>
    <xdr:sp macro="" textlink="Pivottables!H8">
      <xdr:nvSpPr>
        <xdr:cNvPr id="130" name="TextBox 129">
          <a:extLst>
            <a:ext uri="{FF2B5EF4-FFF2-40B4-BE49-F238E27FC236}">
              <a16:creationId xmlns:a16="http://schemas.microsoft.com/office/drawing/2014/main" id="{2976F319-605B-5618-D46E-216C93F93D56}"/>
            </a:ext>
          </a:extLst>
        </xdr:cNvPr>
        <xdr:cNvSpPr txBox="1">
          <a:spLocks/>
        </xdr:cNvSpPr>
      </xdr:nvSpPr>
      <xdr:spPr>
        <a:xfrm>
          <a:off x="9051747" y="5185834"/>
          <a:ext cx="1049578"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4B7FE26-0005-4D74-956B-CD2C97C77EF4}" type="TxLink">
            <a:rPr lang="en-US" sz="800" b="0" i="0" u="none" strike="noStrike">
              <a:solidFill>
                <a:schemeClr val="bg1"/>
              </a:solidFill>
              <a:latin typeface="Arial"/>
              <a:cs typeface="Arial"/>
            </a:rPr>
            <a:pPr algn="ctr"/>
            <a:t>Subscription</a:t>
          </a:fld>
          <a:endParaRPr lang="en-NG" sz="100">
            <a:solidFill>
              <a:schemeClr val="bg1"/>
            </a:solidFill>
          </a:endParaRPr>
        </a:p>
      </xdr:txBody>
    </xdr:sp>
    <xdr:clientData/>
  </xdr:twoCellAnchor>
  <xdr:twoCellAnchor editAs="absolute">
    <xdr:from>
      <xdr:col>11</xdr:col>
      <xdr:colOff>479</xdr:colOff>
      <xdr:row>29</xdr:row>
      <xdr:rowOff>124883</xdr:rowOff>
    </xdr:from>
    <xdr:to>
      <xdr:col>12</xdr:col>
      <xdr:colOff>444973</xdr:colOff>
      <xdr:row>31</xdr:row>
      <xdr:rowOff>8465</xdr:rowOff>
    </xdr:to>
    <xdr:sp macro="" textlink="Pivottables!H9">
      <xdr:nvSpPr>
        <xdr:cNvPr id="131" name="TextBox 130">
          <a:extLst>
            <a:ext uri="{FF2B5EF4-FFF2-40B4-BE49-F238E27FC236}">
              <a16:creationId xmlns:a16="http://schemas.microsoft.com/office/drawing/2014/main" id="{59F9ED85-AB69-EFC8-769B-0298BC823929}"/>
            </a:ext>
          </a:extLst>
        </xdr:cNvPr>
        <xdr:cNvSpPr txBox="1">
          <a:spLocks/>
        </xdr:cNvSpPr>
      </xdr:nvSpPr>
      <xdr:spPr>
        <a:xfrm>
          <a:off x="6706079" y="5649383"/>
          <a:ext cx="1054094"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D4D5FC3-1C0A-485A-8E6B-9E9B513708A4}" type="TxLink">
            <a:rPr lang="en-US" sz="800" b="0" i="0" u="none" strike="noStrike">
              <a:solidFill>
                <a:schemeClr val="bg1"/>
              </a:solidFill>
              <a:latin typeface="Arial"/>
              <a:cs typeface="Arial"/>
            </a:rPr>
            <a:pPr algn="ctr"/>
            <a:t>Renting</a:t>
          </a:fld>
          <a:endParaRPr lang="en-NG" sz="100">
            <a:solidFill>
              <a:schemeClr val="bg1"/>
            </a:solidFill>
          </a:endParaRPr>
        </a:p>
      </xdr:txBody>
    </xdr:sp>
    <xdr:clientData/>
  </xdr:twoCellAnchor>
  <xdr:twoCellAnchor editAs="absolute">
    <xdr:from>
      <xdr:col>7</xdr:col>
      <xdr:colOff>124689</xdr:colOff>
      <xdr:row>7</xdr:row>
      <xdr:rowOff>140154</xdr:rowOff>
    </xdr:from>
    <xdr:to>
      <xdr:col>8</xdr:col>
      <xdr:colOff>373776</xdr:colOff>
      <xdr:row>10</xdr:row>
      <xdr:rowOff>19050</xdr:rowOff>
    </xdr:to>
    <xdr:grpSp>
      <xdr:nvGrpSpPr>
        <xdr:cNvPr id="114" name="Group 113">
          <a:extLst>
            <a:ext uri="{FF2B5EF4-FFF2-40B4-BE49-F238E27FC236}">
              <a16:creationId xmlns:a16="http://schemas.microsoft.com/office/drawing/2014/main" id="{078F0308-D97C-04F7-CEA3-60BFFE20B854}"/>
            </a:ext>
          </a:extLst>
        </xdr:cNvPr>
        <xdr:cNvGrpSpPr>
          <a:grpSpLocks/>
        </xdr:cNvGrpSpPr>
      </xdr:nvGrpSpPr>
      <xdr:grpSpPr>
        <a:xfrm>
          <a:off x="4375220" y="1473654"/>
          <a:ext cx="856306" cy="450396"/>
          <a:chOff x="8848724" y="2085976"/>
          <a:chExt cx="855061" cy="450396"/>
        </a:xfrm>
      </xdr:grpSpPr>
      <xdr:cxnSp macro="">
        <xdr:nvCxnSpPr>
          <xdr:cNvPr id="115" name="Straight Connector 114">
            <a:extLst>
              <a:ext uri="{FF2B5EF4-FFF2-40B4-BE49-F238E27FC236}">
                <a16:creationId xmlns:a16="http://schemas.microsoft.com/office/drawing/2014/main" id="{E035E73E-4C30-4CC6-B38A-350DE4892E6D}"/>
              </a:ext>
            </a:extLst>
          </xdr:cNvPr>
          <xdr:cNvCxnSpPr/>
        </xdr:nvCxnSpPr>
        <xdr:spPr>
          <a:xfrm flipH="1" flipV="1">
            <a:off x="9185588" y="2326822"/>
            <a:ext cx="518197" cy="209550"/>
          </a:xfrm>
          <a:prstGeom prst="line">
            <a:avLst/>
          </a:prstGeom>
          <a:ln w="15875">
            <a:gradFill>
              <a:gsLst>
                <a:gs pos="35000">
                  <a:srgbClr val="0A0D80"/>
                </a:gs>
                <a:gs pos="7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16" name="Group 115">
            <a:extLst>
              <a:ext uri="{FF2B5EF4-FFF2-40B4-BE49-F238E27FC236}">
                <a16:creationId xmlns:a16="http://schemas.microsoft.com/office/drawing/2014/main" id="{F04B0654-B34F-38A5-8CB1-0238FF0E22D4}"/>
              </a:ext>
            </a:extLst>
          </xdr:cNvPr>
          <xdr:cNvGrpSpPr/>
        </xdr:nvGrpSpPr>
        <xdr:grpSpPr>
          <a:xfrm>
            <a:off x="8848724" y="2085976"/>
            <a:ext cx="486835" cy="396000"/>
            <a:chOff x="8848724" y="2085976"/>
            <a:chExt cx="486835" cy="396000"/>
          </a:xfrm>
        </xdr:grpSpPr>
        <xdr:sp macro="" textlink="">
          <xdr:nvSpPr>
            <xdr:cNvPr id="118" name="Circle: Hollow 117">
              <a:extLst>
                <a:ext uri="{FF2B5EF4-FFF2-40B4-BE49-F238E27FC236}">
                  <a16:creationId xmlns:a16="http://schemas.microsoft.com/office/drawing/2014/main" id="{7197944B-4648-3EEE-B8AF-A06551B58AF2}"/>
                </a:ext>
              </a:extLst>
            </xdr:cNvPr>
            <xdr:cNvSpPr/>
          </xdr:nvSpPr>
          <xdr:spPr>
            <a:xfrm>
              <a:off x="8886825" y="2085976"/>
              <a:ext cx="396000" cy="396000"/>
            </a:xfrm>
            <a:prstGeom prst="donut">
              <a:avLst>
                <a:gd name="adj" fmla="val 10777"/>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sp macro="" textlink="Pivottables!BC17">
          <xdr:nvSpPr>
            <xdr:cNvPr id="119" name="TextBox 118">
              <a:extLst>
                <a:ext uri="{FF2B5EF4-FFF2-40B4-BE49-F238E27FC236}">
                  <a16:creationId xmlns:a16="http://schemas.microsoft.com/office/drawing/2014/main" id="{7539BFD0-4D4C-8555-E749-097771431010}"/>
                </a:ext>
              </a:extLst>
            </xdr:cNvPr>
            <xdr:cNvSpPr txBox="1"/>
          </xdr:nvSpPr>
          <xdr:spPr>
            <a:xfrm>
              <a:off x="8848724" y="2183343"/>
              <a:ext cx="486835" cy="20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A6F9CCB-A75A-4104-99B0-8B59CF593EE8}" type="TxLink">
                <a:rPr lang="en-US" sz="1000" b="0" i="0" u="none" strike="noStrike">
                  <a:solidFill>
                    <a:schemeClr val="bg1"/>
                  </a:solidFill>
                  <a:latin typeface="Arial"/>
                  <a:cs typeface="Arial"/>
                </a:rPr>
                <a:pPr algn="ctr"/>
                <a:t>19%</a:t>
              </a:fld>
              <a:endParaRPr lang="en-NG" sz="100">
                <a:solidFill>
                  <a:schemeClr val="bg1"/>
                </a:solidFill>
              </a:endParaRPr>
            </a:p>
          </xdr:txBody>
        </xdr:sp>
      </xdr:grpSp>
    </xdr:grpSp>
    <xdr:clientData/>
  </xdr:twoCellAnchor>
  <xdr:twoCellAnchor editAs="absolute">
    <xdr:from>
      <xdr:col>16</xdr:col>
      <xdr:colOff>495908</xdr:colOff>
      <xdr:row>7</xdr:row>
      <xdr:rowOff>42333</xdr:rowOff>
    </xdr:from>
    <xdr:to>
      <xdr:col>18</xdr:col>
      <xdr:colOff>606661</xdr:colOff>
      <xdr:row>8</xdr:row>
      <xdr:rowOff>52915</xdr:rowOff>
    </xdr:to>
    <xdr:sp macro="" textlink="Pivottables!CE30">
      <xdr:nvSpPr>
        <xdr:cNvPr id="182" name="TextBox 181">
          <a:extLst>
            <a:ext uri="{FF2B5EF4-FFF2-40B4-BE49-F238E27FC236}">
              <a16:creationId xmlns:a16="http://schemas.microsoft.com/office/drawing/2014/main" id="{E6E5116B-8D54-C49E-6F91-17DCFF6CCA5B}"/>
            </a:ext>
          </a:extLst>
        </xdr:cNvPr>
        <xdr:cNvSpPr txBox="1">
          <a:spLocks/>
        </xdr:cNvSpPr>
      </xdr:nvSpPr>
      <xdr:spPr>
        <a:xfrm>
          <a:off x="10249508" y="1375833"/>
          <a:ext cx="1329953" cy="201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B609E12-9430-4C04-B922-29FB22979AFC}" type="TxLink">
            <a:rPr lang="en-US" sz="1050" b="0" i="0" u="none" strike="noStrike">
              <a:solidFill>
                <a:schemeClr val="bg1"/>
              </a:solidFill>
              <a:latin typeface="Arial"/>
              <a:cs typeface="Arial"/>
            </a:rPr>
            <a:pPr algn="l"/>
            <a:t> </a:t>
          </a:fld>
          <a:endParaRPr lang="en-NG" sz="200">
            <a:solidFill>
              <a:schemeClr val="bg1"/>
            </a:solidFill>
          </a:endParaRPr>
        </a:p>
      </xdr:txBody>
    </xdr:sp>
    <xdr:clientData/>
  </xdr:twoCellAnchor>
  <xdr:twoCellAnchor editAs="absolute">
    <xdr:from>
      <xdr:col>16</xdr:col>
      <xdr:colOff>517231</xdr:colOff>
      <xdr:row>6</xdr:row>
      <xdr:rowOff>52917</xdr:rowOff>
    </xdr:from>
    <xdr:to>
      <xdr:col>19</xdr:col>
      <xdr:colOff>9604</xdr:colOff>
      <xdr:row>7</xdr:row>
      <xdr:rowOff>63499</xdr:rowOff>
    </xdr:to>
    <xdr:sp macro="" textlink="Pivottables!CD30">
      <xdr:nvSpPr>
        <xdr:cNvPr id="181" name="TextBox 180">
          <a:extLst>
            <a:ext uri="{FF2B5EF4-FFF2-40B4-BE49-F238E27FC236}">
              <a16:creationId xmlns:a16="http://schemas.microsoft.com/office/drawing/2014/main" id="{8C39B742-8684-325F-C47B-EBA4E3DAB0C8}"/>
            </a:ext>
          </a:extLst>
        </xdr:cNvPr>
        <xdr:cNvSpPr txBox="1">
          <a:spLocks/>
        </xdr:cNvSpPr>
      </xdr:nvSpPr>
      <xdr:spPr>
        <a:xfrm>
          <a:off x="10270831" y="1195917"/>
          <a:ext cx="1321173" cy="201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C10A38BD-7247-4F0C-9B41-B28427558698}" type="TxLink">
            <a:rPr lang="en-US" sz="1000" b="0" i="0" u="none" strike="noStrike">
              <a:solidFill>
                <a:schemeClr val="bg1"/>
              </a:solidFill>
              <a:latin typeface="Arial"/>
              <a:cs typeface="Arial"/>
            </a:rPr>
            <a:pPr algn="l"/>
            <a:t> </a:t>
          </a:fld>
          <a:endParaRPr lang="en-NG" sz="300">
            <a:solidFill>
              <a:schemeClr val="bg1"/>
            </a:solidFill>
          </a:endParaRPr>
        </a:p>
      </xdr:txBody>
    </xdr:sp>
    <xdr:clientData/>
  </xdr:twoCellAnchor>
  <xdr:twoCellAnchor editAs="absolute">
    <xdr:from>
      <xdr:col>17</xdr:col>
      <xdr:colOff>150443</xdr:colOff>
      <xdr:row>12</xdr:row>
      <xdr:rowOff>4233</xdr:rowOff>
    </xdr:from>
    <xdr:to>
      <xdr:col>19</xdr:col>
      <xdr:colOff>261195</xdr:colOff>
      <xdr:row>13</xdr:row>
      <xdr:rowOff>14815</xdr:rowOff>
    </xdr:to>
    <xdr:sp macro="" textlink="Pivottables!CE30">
      <xdr:nvSpPr>
        <xdr:cNvPr id="148" name="TextBox 147">
          <a:extLst>
            <a:ext uri="{FF2B5EF4-FFF2-40B4-BE49-F238E27FC236}">
              <a16:creationId xmlns:a16="http://schemas.microsoft.com/office/drawing/2014/main" id="{F807457E-D44E-C765-0A13-B2F77B87DCD6}"/>
            </a:ext>
          </a:extLst>
        </xdr:cNvPr>
        <xdr:cNvSpPr txBox="1">
          <a:spLocks/>
        </xdr:cNvSpPr>
      </xdr:nvSpPr>
      <xdr:spPr>
        <a:xfrm>
          <a:off x="10513643" y="2290233"/>
          <a:ext cx="1329952" cy="201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B609E12-9430-4C04-B922-29FB22979AFC}" type="TxLink">
            <a:rPr lang="en-US" sz="1050" b="0" i="0" u="none" strike="noStrike">
              <a:solidFill>
                <a:schemeClr val="bg1"/>
              </a:solidFill>
              <a:latin typeface="Arial"/>
              <a:cs typeface="Arial"/>
            </a:rPr>
            <a:pPr algn="l"/>
            <a:t> </a:t>
          </a:fld>
          <a:endParaRPr lang="en-NG" sz="200">
            <a:solidFill>
              <a:schemeClr val="bg1"/>
            </a:solidFill>
          </a:endParaRPr>
        </a:p>
      </xdr:txBody>
    </xdr:sp>
    <xdr:clientData/>
  </xdr:twoCellAnchor>
  <xdr:twoCellAnchor editAs="absolute">
    <xdr:from>
      <xdr:col>0</xdr:col>
      <xdr:colOff>603250</xdr:colOff>
      <xdr:row>0</xdr:row>
      <xdr:rowOff>0</xdr:rowOff>
    </xdr:from>
    <xdr:to>
      <xdr:col>21</xdr:col>
      <xdr:colOff>604849</xdr:colOff>
      <xdr:row>2</xdr:row>
      <xdr:rowOff>28574</xdr:rowOff>
    </xdr:to>
    <xdr:grpSp>
      <xdr:nvGrpSpPr>
        <xdr:cNvPr id="137" name="Group 136">
          <a:extLst>
            <a:ext uri="{FF2B5EF4-FFF2-40B4-BE49-F238E27FC236}">
              <a16:creationId xmlns:a16="http://schemas.microsoft.com/office/drawing/2014/main" id="{E22A498A-0381-A852-5E6E-6989AE59A66C}"/>
            </a:ext>
          </a:extLst>
        </xdr:cNvPr>
        <xdr:cNvGrpSpPr>
          <a:grpSpLocks/>
        </xdr:cNvGrpSpPr>
      </xdr:nvGrpSpPr>
      <xdr:grpSpPr>
        <a:xfrm>
          <a:off x="603250" y="0"/>
          <a:ext cx="12753193" cy="409574"/>
          <a:chOff x="603250" y="0"/>
          <a:chExt cx="12890500" cy="409574"/>
        </a:xfrm>
      </xdr:grpSpPr>
      <xdr:sp macro="" textlink="">
        <xdr:nvSpPr>
          <xdr:cNvPr id="38" name="Rectangle 37">
            <a:extLst>
              <a:ext uri="{FF2B5EF4-FFF2-40B4-BE49-F238E27FC236}">
                <a16:creationId xmlns:a16="http://schemas.microsoft.com/office/drawing/2014/main" id="{9499AC1F-CF49-6244-923F-A539B6772D15}"/>
              </a:ext>
            </a:extLst>
          </xdr:cNvPr>
          <xdr:cNvSpPr/>
        </xdr:nvSpPr>
        <xdr:spPr>
          <a:xfrm>
            <a:off x="603250" y="9523"/>
            <a:ext cx="12890500" cy="361951"/>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sp macro="" textlink="">
        <xdr:nvSpPr>
          <xdr:cNvPr id="39" name="TextBox 38">
            <a:extLst>
              <a:ext uri="{FF2B5EF4-FFF2-40B4-BE49-F238E27FC236}">
                <a16:creationId xmlns:a16="http://schemas.microsoft.com/office/drawing/2014/main" id="{D712ED17-D6E1-6456-9676-386D0B226402}"/>
              </a:ext>
            </a:extLst>
          </xdr:cNvPr>
          <xdr:cNvSpPr txBox="1"/>
        </xdr:nvSpPr>
        <xdr:spPr>
          <a:xfrm>
            <a:off x="1207493" y="0"/>
            <a:ext cx="149621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latin typeface="Arial" panose="020B0604020202020204" pitchFamily="34" charset="0"/>
                <a:cs typeface="Arial" panose="020B0604020202020204" pitchFamily="34" charset="0"/>
              </a:rPr>
              <a:t>Webstacka</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40" name="TextBox 39">
            <a:hlinkClick xmlns:r="http://schemas.openxmlformats.org/officeDocument/2006/relationships" r:id="rId2" tooltip="www.webstacka.com"/>
            <a:extLst>
              <a:ext uri="{FF2B5EF4-FFF2-40B4-BE49-F238E27FC236}">
                <a16:creationId xmlns:a16="http://schemas.microsoft.com/office/drawing/2014/main" id="{198D11FD-8E7D-7076-4318-8DAFCF2E3655}"/>
              </a:ext>
            </a:extLst>
          </xdr:cNvPr>
          <xdr:cNvSpPr txBox="1"/>
        </xdr:nvSpPr>
        <xdr:spPr>
          <a:xfrm>
            <a:off x="3557324" y="19050"/>
            <a:ext cx="149621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latin typeface="Arial" panose="020B0604020202020204" pitchFamily="34" charset="0"/>
                <a:cs typeface="Arial" panose="020B0604020202020204" pitchFamily="34" charset="0"/>
              </a:rPr>
              <a:t>Browse</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41" name="TextBox 40">
            <a:hlinkClick xmlns:r="http://schemas.openxmlformats.org/officeDocument/2006/relationships" r:id="rId3" tooltip="Income Sources"/>
            <a:extLst>
              <a:ext uri="{FF2B5EF4-FFF2-40B4-BE49-F238E27FC236}">
                <a16:creationId xmlns:a16="http://schemas.microsoft.com/office/drawing/2014/main" id="{A9EC620D-8935-EBCC-B452-1EEC36B0AF4F}"/>
              </a:ext>
            </a:extLst>
          </xdr:cNvPr>
          <xdr:cNvSpPr txBox="1"/>
        </xdr:nvSpPr>
        <xdr:spPr>
          <a:xfrm>
            <a:off x="8736542" y="28574"/>
            <a:ext cx="11701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Income Sources</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42" name="TextBox 41">
            <a:hlinkClick xmlns:r="http://schemas.openxmlformats.org/officeDocument/2006/relationships" r:id="rId4" tooltip="Geographically"/>
            <a:extLst>
              <a:ext uri="{FF2B5EF4-FFF2-40B4-BE49-F238E27FC236}">
                <a16:creationId xmlns:a16="http://schemas.microsoft.com/office/drawing/2014/main" id="{12A25C86-1D08-A587-E457-ED946D9C1D9D}"/>
              </a:ext>
            </a:extLst>
          </xdr:cNvPr>
          <xdr:cNvSpPr txBox="1"/>
        </xdr:nvSpPr>
        <xdr:spPr>
          <a:xfrm>
            <a:off x="9868297" y="28574"/>
            <a:ext cx="124684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Geographically</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43" name="TextBox 42">
            <a:hlinkClick xmlns:r="http://schemas.openxmlformats.org/officeDocument/2006/relationships" r:id="rId5" tooltip="Project Status"/>
            <a:extLst>
              <a:ext uri="{FF2B5EF4-FFF2-40B4-BE49-F238E27FC236}">
                <a16:creationId xmlns:a16="http://schemas.microsoft.com/office/drawing/2014/main" id="{460D4B3D-7BE7-1BD3-22B6-06373B3272FD}"/>
              </a:ext>
            </a:extLst>
          </xdr:cNvPr>
          <xdr:cNvSpPr txBox="1"/>
        </xdr:nvSpPr>
        <xdr:spPr>
          <a:xfrm>
            <a:off x="12218128" y="28574"/>
            <a:ext cx="109339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Project Status</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44" name="TextBox 43">
            <a:hlinkClick xmlns:r="http://schemas.openxmlformats.org/officeDocument/2006/relationships" r:id="rId6" tooltip="Sales Process"/>
            <a:extLst>
              <a:ext uri="{FF2B5EF4-FFF2-40B4-BE49-F238E27FC236}">
                <a16:creationId xmlns:a16="http://schemas.microsoft.com/office/drawing/2014/main" id="{7EED29CB-F0B0-0D2C-228D-ADCB1C781039}"/>
              </a:ext>
            </a:extLst>
          </xdr:cNvPr>
          <xdr:cNvSpPr txBox="1"/>
        </xdr:nvSpPr>
        <xdr:spPr>
          <a:xfrm>
            <a:off x="11067190" y="28574"/>
            <a:ext cx="109339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Sales Process</a:t>
            </a:r>
            <a:endParaRPr lang="en-NG" sz="1050">
              <a:solidFill>
                <a:schemeClr val="bg1"/>
              </a:solidFill>
              <a:latin typeface="Arial" panose="020B0604020202020204" pitchFamily="34" charset="0"/>
              <a:cs typeface="Arial" panose="020B0604020202020204" pitchFamily="34" charset="0"/>
            </a:endParaRPr>
          </a:p>
        </xdr:txBody>
      </xdr:sp>
      <xdr:sp macro="" textlink="">
        <xdr:nvSpPr>
          <xdr:cNvPr id="45" name="Flowchart: Decision 44">
            <a:extLst>
              <a:ext uri="{FF2B5EF4-FFF2-40B4-BE49-F238E27FC236}">
                <a16:creationId xmlns:a16="http://schemas.microsoft.com/office/drawing/2014/main" id="{81D1C0D7-0628-9DC2-5D72-B5141E04BE9A}"/>
              </a:ext>
            </a:extLst>
          </xdr:cNvPr>
          <xdr:cNvSpPr/>
        </xdr:nvSpPr>
        <xdr:spPr>
          <a:xfrm rot="19163759">
            <a:off x="3456662" y="172590"/>
            <a:ext cx="108469" cy="51342"/>
          </a:xfrm>
          <a:prstGeom prst="flowChartDecis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6" name="Oval 45">
            <a:extLst>
              <a:ext uri="{FF2B5EF4-FFF2-40B4-BE49-F238E27FC236}">
                <a16:creationId xmlns:a16="http://schemas.microsoft.com/office/drawing/2014/main" id="{63748E3B-416E-7200-FA5A-7A5697CD358F}"/>
              </a:ext>
            </a:extLst>
          </xdr:cNvPr>
          <xdr:cNvSpPr/>
        </xdr:nvSpPr>
        <xdr:spPr>
          <a:xfrm>
            <a:off x="3423047" y="95249"/>
            <a:ext cx="172641" cy="200025"/>
          </a:xfrm>
          <a:prstGeom prst="ellipse">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47" name="Picture 46">
            <a:extLst>
              <a:ext uri="{FF2B5EF4-FFF2-40B4-BE49-F238E27FC236}">
                <a16:creationId xmlns:a16="http://schemas.microsoft.com/office/drawing/2014/main" id="{3276B8C4-0E85-8242-C4D3-FC48698D118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747117" y="38100"/>
            <a:ext cx="460375" cy="328008"/>
          </a:xfrm>
          <a:prstGeom prst="rect">
            <a:avLst/>
          </a:prstGeom>
        </xdr:spPr>
      </xdr:pic>
      <xdr:sp macro="" textlink="">
        <xdr:nvSpPr>
          <xdr:cNvPr id="48" name="Rectangle: Rounded Corners 47">
            <a:extLst>
              <a:ext uri="{FF2B5EF4-FFF2-40B4-BE49-F238E27FC236}">
                <a16:creationId xmlns:a16="http://schemas.microsoft.com/office/drawing/2014/main" id="{D7CA0CEC-EA89-7E48-F442-7D03843C7347}"/>
              </a:ext>
            </a:extLst>
          </xdr:cNvPr>
          <xdr:cNvSpPr/>
        </xdr:nvSpPr>
        <xdr:spPr>
          <a:xfrm>
            <a:off x="8832453" y="295275"/>
            <a:ext cx="253750" cy="1800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editAs="absolute">
    <xdr:from>
      <xdr:col>1</xdr:col>
      <xdr:colOff>245047</xdr:colOff>
      <xdr:row>6</xdr:row>
      <xdr:rowOff>85725</xdr:rowOff>
    </xdr:from>
    <xdr:to>
      <xdr:col>22</xdr:col>
      <xdr:colOff>54713</xdr:colOff>
      <xdr:row>21</xdr:row>
      <xdr:rowOff>152400</xdr:rowOff>
    </xdr:to>
    <xdr:grpSp>
      <xdr:nvGrpSpPr>
        <xdr:cNvPr id="214" name="Group 213">
          <a:extLst>
            <a:ext uri="{FF2B5EF4-FFF2-40B4-BE49-F238E27FC236}">
              <a16:creationId xmlns:a16="http://schemas.microsoft.com/office/drawing/2014/main" id="{01A637C4-BED3-B59D-D6C3-CEFA4B2CDDFB}"/>
            </a:ext>
          </a:extLst>
        </xdr:cNvPr>
        <xdr:cNvGrpSpPr>
          <a:grpSpLocks/>
        </xdr:cNvGrpSpPr>
      </xdr:nvGrpSpPr>
      <xdr:grpSpPr>
        <a:xfrm>
          <a:off x="852266" y="1228725"/>
          <a:ext cx="12561260" cy="2924175"/>
          <a:chOff x="852766" y="1228725"/>
          <a:chExt cx="12516972" cy="2924175"/>
        </a:xfrm>
      </xdr:grpSpPr>
      <xdr:sp macro="" textlink="">
        <xdr:nvSpPr>
          <xdr:cNvPr id="49" name="Rectangle: Rounded Corners 48">
            <a:extLst>
              <a:ext uri="{FF2B5EF4-FFF2-40B4-BE49-F238E27FC236}">
                <a16:creationId xmlns:a16="http://schemas.microsoft.com/office/drawing/2014/main" id="{AD043123-CA2B-49EE-B70F-79E9E3E9BF46}"/>
              </a:ext>
            </a:extLst>
          </xdr:cNvPr>
          <xdr:cNvSpPr/>
        </xdr:nvSpPr>
        <xdr:spPr>
          <a:xfrm>
            <a:off x="852766" y="1228725"/>
            <a:ext cx="1248336" cy="314325"/>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a:solidFill>
                  <a:schemeClr val="lt1"/>
                </a:solidFill>
                <a:effectLst/>
                <a:latin typeface="+mn-lt"/>
                <a:ea typeface="+mn-ea"/>
                <a:cs typeface="+mn-cs"/>
              </a:rPr>
              <a:t>Income Sources</a:t>
            </a:r>
            <a:endParaRPr lang="en-NG" sz="1200">
              <a:effectLst/>
            </a:endParaRPr>
          </a:p>
        </xdr:txBody>
      </xdr:sp>
      <xdr:graphicFrame macro="">
        <xdr:nvGraphicFramePr>
          <xdr:cNvPr id="68" name="Chart 67">
            <a:extLst>
              <a:ext uri="{FF2B5EF4-FFF2-40B4-BE49-F238E27FC236}">
                <a16:creationId xmlns:a16="http://schemas.microsoft.com/office/drawing/2014/main" id="{DC09A670-079B-45EB-A7CB-A1E2049126CE}"/>
              </a:ext>
            </a:extLst>
          </xdr:cNvPr>
          <xdr:cNvGraphicFramePr>
            <a:graphicFrameLocks/>
          </xdr:cNvGraphicFramePr>
        </xdr:nvGraphicFramePr>
        <xdr:xfrm>
          <a:off x="12707471" y="2724151"/>
          <a:ext cx="662267" cy="1428749"/>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absolute">
    <xdr:from>
      <xdr:col>20</xdr:col>
      <xdr:colOff>121735</xdr:colOff>
      <xdr:row>6</xdr:row>
      <xdr:rowOff>104775</xdr:rowOff>
    </xdr:from>
    <xdr:to>
      <xdr:col>22</xdr:col>
      <xdr:colOff>380999</xdr:colOff>
      <xdr:row>35</xdr:row>
      <xdr:rowOff>95249</xdr:rowOff>
    </xdr:to>
    <xdr:grpSp>
      <xdr:nvGrpSpPr>
        <xdr:cNvPr id="202" name="Group 201">
          <a:extLst>
            <a:ext uri="{FF2B5EF4-FFF2-40B4-BE49-F238E27FC236}">
              <a16:creationId xmlns:a16="http://schemas.microsoft.com/office/drawing/2014/main" id="{346700B6-54B5-9057-1BB9-690920FE727C}"/>
            </a:ext>
          </a:extLst>
        </xdr:cNvPr>
        <xdr:cNvGrpSpPr>
          <a:grpSpLocks/>
        </xdr:cNvGrpSpPr>
      </xdr:nvGrpSpPr>
      <xdr:grpSpPr>
        <a:xfrm>
          <a:off x="12266110" y="1247775"/>
          <a:ext cx="1473702" cy="5514974"/>
          <a:chOff x="12226177" y="1247775"/>
          <a:chExt cx="1467410" cy="5514974"/>
        </a:xfrm>
      </xdr:grpSpPr>
      <xdr:sp macro="" textlink="">
        <xdr:nvSpPr>
          <xdr:cNvPr id="76" name="TextBox 75">
            <a:extLst>
              <a:ext uri="{FF2B5EF4-FFF2-40B4-BE49-F238E27FC236}">
                <a16:creationId xmlns:a16="http://schemas.microsoft.com/office/drawing/2014/main" id="{C187D4FB-401F-2D4D-8CF6-A52F67B403C2}"/>
              </a:ext>
            </a:extLst>
          </xdr:cNvPr>
          <xdr:cNvSpPr txBox="1"/>
        </xdr:nvSpPr>
        <xdr:spPr>
          <a:xfrm>
            <a:off x="12511928" y="1752599"/>
            <a:ext cx="931141" cy="426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1200">
                <a:solidFill>
                  <a:schemeClr val="bg1"/>
                </a:solidFill>
              </a:rPr>
              <a:t>Average</a:t>
            </a:r>
            <a:r>
              <a:rPr lang="en-US" sz="1100">
                <a:solidFill>
                  <a:schemeClr val="bg1"/>
                </a:solidFill>
              </a:rPr>
              <a:t> </a:t>
            </a:r>
            <a:r>
              <a:rPr lang="en-US" sz="700">
                <a:solidFill>
                  <a:schemeClr val="bg1"/>
                </a:solidFill>
              </a:rPr>
              <a:t>Monthly Income</a:t>
            </a:r>
            <a:endParaRPr lang="en-NG" sz="1100">
              <a:solidFill>
                <a:schemeClr val="bg1"/>
              </a:solidFill>
            </a:endParaRPr>
          </a:p>
        </xdr:txBody>
      </xdr:sp>
      <xdr:sp macro="" textlink="Pivottables!AE7">
        <xdr:nvSpPr>
          <xdr:cNvPr id="77" name="TextBox 76">
            <a:extLst>
              <a:ext uri="{FF2B5EF4-FFF2-40B4-BE49-F238E27FC236}">
                <a16:creationId xmlns:a16="http://schemas.microsoft.com/office/drawing/2014/main" id="{3905C0C3-B7A8-8532-1D23-AC22C988C72A}"/>
              </a:ext>
            </a:extLst>
          </xdr:cNvPr>
          <xdr:cNvSpPr txBox="1"/>
        </xdr:nvSpPr>
        <xdr:spPr>
          <a:xfrm>
            <a:off x="12492878" y="1619250"/>
            <a:ext cx="931141"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A825B47B-F1B8-481E-9895-72A8DA55DF4E}" type="TxLink">
              <a:rPr lang="en-US" sz="1400" b="0" i="0" u="none" strike="noStrike">
                <a:solidFill>
                  <a:schemeClr val="bg1"/>
                </a:solidFill>
                <a:latin typeface="Arial"/>
                <a:cs typeface="Arial"/>
              </a:rPr>
              <a:pPr algn="ctr"/>
              <a:t> 66,885 </a:t>
            </a:fld>
            <a:endParaRPr lang="en-NG" sz="1400">
              <a:solidFill>
                <a:schemeClr val="bg1"/>
              </a:solidFill>
            </a:endParaRPr>
          </a:p>
        </xdr:txBody>
      </xdr:sp>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AB91322C-0CFB-373A-6880-0DD239ED9702}"/>
                  </a:ext>
                </a:extLst>
              </xdr:cNvPr>
              <xdr:cNvSpPr txBox="1"/>
            </xdr:nvSpPr>
            <xdr:spPr>
              <a:xfrm>
                <a:off x="12502404" y="1247775"/>
                <a:ext cx="662267"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14:m>
                  <m:oMathPara xmlns:m="http://schemas.openxmlformats.org/officeDocument/2006/math">
                    <m:oMathParaPr>
                      <m:jc m:val="centerGroup"/>
                    </m:oMathParaPr>
                    <m:oMath xmlns:m="http://schemas.openxmlformats.org/officeDocument/2006/math">
                      <m:sSup>
                        <m:sSupPr>
                          <m:ctrlPr>
                            <a:rPr lang="en-US" sz="1600" i="1">
                              <a:solidFill>
                                <a:srgbClr val="FFC000"/>
                              </a:solidFill>
                              <a:latin typeface="Cambria Math" panose="02040503050406030204" pitchFamily="18" charset="0"/>
                            </a:rPr>
                          </m:ctrlPr>
                        </m:sSupPr>
                        <m:e>
                          <m:r>
                            <a:rPr lang="en-US" sz="1600" b="0" i="1">
                              <a:solidFill>
                                <a:srgbClr val="FFC000"/>
                              </a:solidFill>
                              <a:latin typeface="Cambria Math" panose="02040503050406030204" pitchFamily="18" charset="0"/>
                            </a:rPr>
                            <m:t>𝑥</m:t>
                          </m:r>
                        </m:e>
                        <m:sup>
                          <m:r>
                            <a:rPr lang="en-US" sz="1600" i="1">
                              <a:solidFill>
                                <a:srgbClr val="FFC000"/>
                              </a:solidFill>
                              <a:latin typeface="Cambria Math" panose="02040503050406030204" pitchFamily="18" charset="0"/>
                            </a:rPr>
                            <m:t>−</m:t>
                          </m:r>
                        </m:sup>
                      </m:sSup>
                    </m:oMath>
                  </m:oMathPara>
                </a14:m>
                <a:endParaRPr lang="en-NG" sz="1400">
                  <a:solidFill>
                    <a:schemeClr val="bg1"/>
                  </a:solidFill>
                </a:endParaRPr>
              </a:p>
            </xdr:txBody>
          </xdr:sp>
        </mc:Choice>
        <mc:Fallback xmlns="">
          <xdr:sp macro="" textlink="">
            <xdr:nvSpPr>
              <xdr:cNvPr id="78" name="TextBox 77">
                <a:extLst>
                  <a:ext uri="{FF2B5EF4-FFF2-40B4-BE49-F238E27FC236}">
                    <a16:creationId xmlns:a16="http://schemas.microsoft.com/office/drawing/2014/main" id="{AB91322C-0CFB-373A-6880-0DD239ED9702}"/>
                  </a:ext>
                </a:extLst>
              </xdr:cNvPr>
              <xdr:cNvSpPr txBox="1"/>
            </xdr:nvSpPr>
            <xdr:spPr>
              <a:xfrm>
                <a:off x="12502404" y="1247775"/>
                <a:ext cx="662267"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1600" b="0" i="0">
                    <a:solidFill>
                      <a:srgbClr val="FFC000"/>
                    </a:solidFill>
                    <a:latin typeface="Cambria Math" panose="02040503050406030204" pitchFamily="18" charset="0"/>
                  </a:rPr>
                  <a:t>𝑥^</a:t>
                </a:r>
                <a:r>
                  <a:rPr lang="en-US" sz="1600" i="0">
                    <a:solidFill>
                      <a:srgbClr val="FFC000"/>
                    </a:solidFill>
                    <a:latin typeface="Cambria Math" panose="02040503050406030204" pitchFamily="18" charset="0"/>
                  </a:rPr>
                  <a:t>−</a:t>
                </a:r>
                <a:endParaRPr lang="en-NG" sz="1400">
                  <a:solidFill>
                    <a:schemeClr val="bg1"/>
                  </a:solidFill>
                </a:endParaRPr>
              </a:p>
            </xdr:txBody>
          </xdr:sp>
        </mc:Fallback>
      </mc:AlternateContent>
      <xdr:sp macro="" textlink="">
        <xdr:nvSpPr>
          <xdr:cNvPr id="81" name="TextBox 80">
            <a:extLst>
              <a:ext uri="{FF2B5EF4-FFF2-40B4-BE49-F238E27FC236}">
                <a16:creationId xmlns:a16="http://schemas.microsoft.com/office/drawing/2014/main" id="{B458DE7C-BEA0-55B2-5FA1-BBCECEBCD82E}"/>
              </a:ext>
            </a:extLst>
          </xdr:cNvPr>
          <xdr:cNvSpPr txBox="1"/>
        </xdr:nvSpPr>
        <xdr:spPr>
          <a:xfrm>
            <a:off x="12483353" y="2343150"/>
            <a:ext cx="931141"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1000">
                <a:solidFill>
                  <a:schemeClr val="bg1"/>
                </a:solidFill>
              </a:rPr>
              <a:t>Operating</a:t>
            </a:r>
            <a:r>
              <a:rPr lang="en-US" sz="1100">
                <a:solidFill>
                  <a:schemeClr val="bg1"/>
                </a:solidFill>
              </a:rPr>
              <a:t> </a:t>
            </a:r>
            <a:r>
              <a:rPr lang="en-US" sz="700">
                <a:solidFill>
                  <a:schemeClr val="bg1"/>
                </a:solidFill>
              </a:rPr>
              <a:t> </a:t>
            </a:r>
            <a:r>
              <a:rPr lang="en-US" sz="1200">
                <a:solidFill>
                  <a:schemeClr val="bg1"/>
                </a:solidFill>
              </a:rPr>
              <a:t>Profits</a:t>
            </a:r>
            <a:endParaRPr lang="en-NG" sz="1100">
              <a:solidFill>
                <a:schemeClr val="bg1"/>
              </a:solidFill>
            </a:endParaRPr>
          </a:p>
        </xdr:txBody>
      </xdr:sp>
      <xdr:sp macro="" textlink="Pivottables!AK7">
        <xdr:nvSpPr>
          <xdr:cNvPr id="69" name="TextBox 68">
            <a:extLst>
              <a:ext uri="{FF2B5EF4-FFF2-40B4-BE49-F238E27FC236}">
                <a16:creationId xmlns:a16="http://schemas.microsoft.com/office/drawing/2014/main" id="{80335FB3-E95E-830B-AF22-AF7E284443CE}"/>
              </a:ext>
            </a:extLst>
          </xdr:cNvPr>
          <xdr:cNvSpPr txBox="1"/>
        </xdr:nvSpPr>
        <xdr:spPr>
          <a:xfrm>
            <a:off x="12464303" y="4162424"/>
            <a:ext cx="93114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51AAEE80-FEFB-4670-B0AC-807B2029192A}" type="TxLink">
              <a:rPr lang="en-US" sz="1400" b="0" i="0" u="none" strike="noStrike">
                <a:solidFill>
                  <a:schemeClr val="bg1"/>
                </a:solidFill>
                <a:latin typeface="Arial"/>
                <a:cs typeface="Arial"/>
              </a:rPr>
              <a:pPr algn="ctr"/>
              <a:t> 160,524 </a:t>
            </a:fld>
            <a:endParaRPr lang="en-NG" sz="1400">
              <a:solidFill>
                <a:schemeClr val="bg1"/>
              </a:solidFill>
            </a:endParaRPr>
          </a:p>
        </xdr:txBody>
      </xdr:sp>
      <xdr:sp macro="" textlink="Pivottables!AS7">
        <xdr:nvSpPr>
          <xdr:cNvPr id="72" name="TextBox 71">
            <a:extLst>
              <a:ext uri="{FF2B5EF4-FFF2-40B4-BE49-F238E27FC236}">
                <a16:creationId xmlns:a16="http://schemas.microsoft.com/office/drawing/2014/main" id="{5F6A3AC7-04FC-9D31-90B5-3FBC08CD5FFE}"/>
              </a:ext>
            </a:extLst>
          </xdr:cNvPr>
          <xdr:cNvSpPr txBox="1"/>
        </xdr:nvSpPr>
        <xdr:spPr>
          <a:xfrm>
            <a:off x="12483353" y="5143499"/>
            <a:ext cx="93114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F2A0D904-9133-428A-A641-CBB7204E31D7}" type="TxLink">
              <a:rPr lang="en-US" sz="1100" b="0" i="0" u="none" strike="noStrike">
                <a:solidFill>
                  <a:schemeClr val="bg1"/>
                </a:solidFill>
                <a:latin typeface="Arial"/>
                <a:cs typeface="Arial"/>
              </a:rPr>
              <a:pPr algn="ctr"/>
              <a:t> 432,461 </a:t>
            </a:fld>
            <a:endParaRPr lang="en-NG" sz="1400">
              <a:solidFill>
                <a:schemeClr val="bg1"/>
              </a:solidFill>
            </a:endParaRPr>
          </a:p>
        </xdr:txBody>
      </xdr:sp>
      <xdr:sp macro="" textlink="Pivottables!AT7">
        <xdr:nvSpPr>
          <xdr:cNvPr id="82" name="TextBox 81">
            <a:extLst>
              <a:ext uri="{FF2B5EF4-FFF2-40B4-BE49-F238E27FC236}">
                <a16:creationId xmlns:a16="http://schemas.microsoft.com/office/drawing/2014/main" id="{C95B6D86-995D-B699-998D-DE468694ABFE}"/>
              </a:ext>
            </a:extLst>
          </xdr:cNvPr>
          <xdr:cNvSpPr txBox="1"/>
        </xdr:nvSpPr>
        <xdr:spPr>
          <a:xfrm>
            <a:off x="12483353" y="4972049"/>
            <a:ext cx="93114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5CBAE328-3D4A-4BF9-90F3-BEB5AECAEAD2}" type="TxLink">
              <a:rPr lang="en-US" sz="1100" b="0" i="0" u="none" strike="noStrike">
                <a:solidFill>
                  <a:schemeClr val="bg1"/>
                </a:solidFill>
                <a:latin typeface="Arial"/>
                <a:cs typeface="Arial"/>
              </a:rPr>
              <a:pPr algn="ctr"/>
              <a:t>53.88%</a:t>
            </a:fld>
            <a:endParaRPr lang="en-NG" sz="1400">
              <a:solidFill>
                <a:schemeClr val="bg1"/>
              </a:solidFill>
            </a:endParaRPr>
          </a:p>
        </xdr:txBody>
      </xdr:sp>
      <xdr:sp macro="" textlink="">
        <xdr:nvSpPr>
          <xdr:cNvPr id="83" name="TextBox 82">
            <a:extLst>
              <a:ext uri="{FF2B5EF4-FFF2-40B4-BE49-F238E27FC236}">
                <a16:creationId xmlns:a16="http://schemas.microsoft.com/office/drawing/2014/main" id="{5B9C7690-2A1E-7902-DED8-1AA18A7AF330}"/>
              </a:ext>
            </a:extLst>
          </xdr:cNvPr>
          <xdr:cNvSpPr txBox="1"/>
        </xdr:nvSpPr>
        <xdr:spPr>
          <a:xfrm>
            <a:off x="12492878" y="4629149"/>
            <a:ext cx="931141"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1600">
                <a:solidFill>
                  <a:schemeClr val="bg1"/>
                </a:solidFill>
              </a:rPr>
              <a:t>B2B</a:t>
            </a:r>
            <a:endParaRPr lang="en-NG" sz="1600">
              <a:solidFill>
                <a:schemeClr val="bg1"/>
              </a:solidFill>
            </a:endParaRPr>
          </a:p>
        </xdr:txBody>
      </xdr:sp>
      <xdr:graphicFrame macro="">
        <xdr:nvGraphicFramePr>
          <xdr:cNvPr id="70" name="Chart 69">
            <a:extLst>
              <a:ext uri="{FF2B5EF4-FFF2-40B4-BE49-F238E27FC236}">
                <a16:creationId xmlns:a16="http://schemas.microsoft.com/office/drawing/2014/main" id="{1F14F354-2C50-4EDA-9DAE-1FE255F468F6}"/>
              </a:ext>
            </a:extLst>
          </xdr:cNvPr>
          <xdr:cNvGraphicFramePr>
            <a:graphicFrameLocks/>
          </xdr:cNvGraphicFramePr>
        </xdr:nvGraphicFramePr>
        <xdr:xfrm>
          <a:off x="12226177" y="5286375"/>
          <a:ext cx="1467410" cy="823913"/>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86" name="TextBox 85">
            <a:extLst>
              <a:ext uri="{FF2B5EF4-FFF2-40B4-BE49-F238E27FC236}">
                <a16:creationId xmlns:a16="http://schemas.microsoft.com/office/drawing/2014/main" id="{72998F98-A6EB-39B6-8910-EC81C3D21FA8}"/>
              </a:ext>
            </a:extLst>
          </xdr:cNvPr>
          <xdr:cNvSpPr txBox="1"/>
        </xdr:nvSpPr>
        <xdr:spPr>
          <a:xfrm>
            <a:off x="12492878" y="6429374"/>
            <a:ext cx="931141"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1600">
                <a:solidFill>
                  <a:schemeClr val="bg1"/>
                </a:solidFill>
              </a:rPr>
              <a:t>B2C</a:t>
            </a:r>
            <a:endParaRPr lang="en-NG" sz="1600">
              <a:solidFill>
                <a:schemeClr val="bg1"/>
              </a:solidFill>
            </a:endParaRPr>
          </a:p>
        </xdr:txBody>
      </xdr:sp>
      <xdr:sp macro="" textlink="Pivottables!AS8">
        <xdr:nvSpPr>
          <xdr:cNvPr id="88" name="TextBox 87">
            <a:extLst>
              <a:ext uri="{FF2B5EF4-FFF2-40B4-BE49-F238E27FC236}">
                <a16:creationId xmlns:a16="http://schemas.microsoft.com/office/drawing/2014/main" id="{65459603-2BAF-080A-8FE4-B8D784A78F03}"/>
              </a:ext>
            </a:extLst>
          </xdr:cNvPr>
          <xdr:cNvSpPr txBox="1"/>
        </xdr:nvSpPr>
        <xdr:spPr>
          <a:xfrm>
            <a:off x="12511928" y="6038849"/>
            <a:ext cx="93114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3269D7D7-4D0B-4E0A-B90F-55697EE95EB3}" type="TxLink">
              <a:rPr lang="en-US" sz="1100" b="0" i="0" u="none" strike="noStrike">
                <a:solidFill>
                  <a:schemeClr val="bg1"/>
                </a:solidFill>
                <a:latin typeface="Arial"/>
                <a:cs typeface="Arial"/>
              </a:rPr>
              <a:pPr algn="ctr"/>
              <a:t> 370,157 </a:t>
            </a:fld>
            <a:endParaRPr lang="en-NG" sz="1400">
              <a:solidFill>
                <a:schemeClr val="bg1"/>
              </a:solidFill>
            </a:endParaRPr>
          </a:p>
        </xdr:txBody>
      </xdr:sp>
      <xdr:sp macro="" textlink="Pivottables!AT8">
        <xdr:nvSpPr>
          <xdr:cNvPr id="89" name="TextBox 88">
            <a:extLst>
              <a:ext uri="{FF2B5EF4-FFF2-40B4-BE49-F238E27FC236}">
                <a16:creationId xmlns:a16="http://schemas.microsoft.com/office/drawing/2014/main" id="{37B3F06F-7B7B-3FC3-15E5-FCFF30150E73}"/>
              </a:ext>
            </a:extLst>
          </xdr:cNvPr>
          <xdr:cNvSpPr txBox="1"/>
        </xdr:nvSpPr>
        <xdr:spPr>
          <a:xfrm>
            <a:off x="12483353" y="6229349"/>
            <a:ext cx="93114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fld id="{7EFDC0AE-594C-47AB-84C2-1DDAA4FE16BE}" type="TxLink">
              <a:rPr lang="en-US" sz="1100" b="0" i="0" u="none" strike="noStrike">
                <a:solidFill>
                  <a:schemeClr val="bg1"/>
                </a:solidFill>
                <a:latin typeface="Arial"/>
                <a:cs typeface="Arial"/>
              </a:rPr>
              <a:pPr algn="ctr"/>
              <a:t>46.12%</a:t>
            </a:fld>
            <a:endParaRPr lang="en-NG" sz="1400">
              <a:solidFill>
                <a:schemeClr val="bg1"/>
              </a:solidFill>
            </a:endParaRPr>
          </a:p>
        </xdr:txBody>
      </xdr:sp>
    </xdr:grpSp>
    <xdr:clientData/>
  </xdr:twoCellAnchor>
  <xdr:twoCellAnchor editAs="absolute">
    <xdr:from>
      <xdr:col>1</xdr:col>
      <xdr:colOff>189892</xdr:colOff>
      <xdr:row>8</xdr:row>
      <xdr:rowOff>164740</xdr:rowOff>
    </xdr:from>
    <xdr:to>
      <xdr:col>6</xdr:col>
      <xdr:colOff>24703</xdr:colOff>
      <xdr:row>12</xdr:row>
      <xdr:rowOff>152689</xdr:rowOff>
    </xdr:to>
    <xdr:sp macro="" textlink="">
      <xdr:nvSpPr>
        <xdr:cNvPr id="3" name="TextBox 2">
          <a:extLst>
            <a:ext uri="{FF2B5EF4-FFF2-40B4-BE49-F238E27FC236}">
              <a16:creationId xmlns:a16="http://schemas.microsoft.com/office/drawing/2014/main" id="{C46591CD-EE78-3B68-6729-A53E5BC1298F}"/>
            </a:ext>
          </a:extLst>
        </xdr:cNvPr>
        <xdr:cNvSpPr txBox="1">
          <a:spLocks/>
        </xdr:cNvSpPr>
      </xdr:nvSpPr>
      <xdr:spPr>
        <a:xfrm rot="10800000" flipH="1" flipV="1">
          <a:off x="799492" y="1688740"/>
          <a:ext cx="2882811" cy="749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a:solidFill>
                <a:schemeClr val="bg1"/>
              </a:solidFill>
            </a:rPr>
            <a:t>Grand</a:t>
          </a:r>
          <a:r>
            <a:rPr lang="en-US" sz="1050" baseline="0">
              <a:solidFill>
                <a:schemeClr val="bg1"/>
              </a:solidFill>
            </a:rPr>
            <a:t> total of income, and their breakdowns showing the achievements, percentage and highlight for most valuable source, Marketing strategies, and operating profit.</a:t>
          </a:r>
          <a:endParaRPr lang="en-NG" sz="1050">
            <a:solidFill>
              <a:schemeClr val="bg1"/>
            </a:solidFill>
          </a:endParaRPr>
        </a:p>
      </xdr:txBody>
    </xdr:sp>
    <xdr:clientData/>
  </xdr:twoCellAnchor>
  <xdr:twoCellAnchor editAs="absolute">
    <xdr:from>
      <xdr:col>1</xdr:col>
      <xdr:colOff>148945</xdr:colOff>
      <xdr:row>15</xdr:row>
      <xdr:rowOff>123825</xdr:rowOff>
    </xdr:from>
    <xdr:to>
      <xdr:col>5</xdr:col>
      <xdr:colOff>558091</xdr:colOff>
      <xdr:row>18</xdr:row>
      <xdr:rowOff>20338</xdr:rowOff>
    </xdr:to>
    <xdr:sp macro="" textlink="">
      <xdr:nvSpPr>
        <xdr:cNvPr id="4" name="TextBox 3">
          <a:extLst>
            <a:ext uri="{FF2B5EF4-FFF2-40B4-BE49-F238E27FC236}">
              <a16:creationId xmlns:a16="http://schemas.microsoft.com/office/drawing/2014/main" id="{858F42FF-8F41-122B-54F6-F33E53D0D7A2}"/>
            </a:ext>
          </a:extLst>
        </xdr:cNvPr>
        <xdr:cNvSpPr txBox="1">
          <a:spLocks/>
        </xdr:cNvSpPr>
      </xdr:nvSpPr>
      <xdr:spPr>
        <a:xfrm>
          <a:off x="758545" y="2981325"/>
          <a:ext cx="284754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chemeClr val="bg1"/>
              </a:solidFill>
            </a:rPr>
            <a:t>Financial Statistics</a:t>
          </a:r>
          <a:endParaRPr lang="en-NG" sz="2400">
            <a:solidFill>
              <a:schemeClr val="bg1"/>
            </a:solidFill>
          </a:endParaRPr>
        </a:p>
      </xdr:txBody>
    </xdr:sp>
    <xdr:clientData/>
  </xdr:twoCellAnchor>
  <xdr:twoCellAnchor editAs="absolute">
    <xdr:from>
      <xdr:col>1</xdr:col>
      <xdr:colOff>5130</xdr:colOff>
      <xdr:row>16</xdr:row>
      <xdr:rowOff>128307</xdr:rowOff>
    </xdr:from>
    <xdr:to>
      <xdr:col>5</xdr:col>
      <xdr:colOff>78707</xdr:colOff>
      <xdr:row>20</xdr:row>
      <xdr:rowOff>102182</xdr:rowOff>
    </xdr:to>
    <xdr:sp macro="" textlink="Pivottables!S7">
      <xdr:nvSpPr>
        <xdr:cNvPr id="10" name="TextBox 9">
          <a:extLst>
            <a:ext uri="{FF2B5EF4-FFF2-40B4-BE49-F238E27FC236}">
              <a16:creationId xmlns:a16="http://schemas.microsoft.com/office/drawing/2014/main" id="{2F4D2315-8B1B-46A5-98E3-253850F05287}"/>
            </a:ext>
          </a:extLst>
        </xdr:cNvPr>
        <xdr:cNvSpPr txBox="1">
          <a:spLocks/>
        </xdr:cNvSpPr>
      </xdr:nvSpPr>
      <xdr:spPr>
        <a:xfrm>
          <a:off x="614730" y="3176307"/>
          <a:ext cx="2511977" cy="735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DD9C287-2B8B-4695-B33A-E38E2F995C5B}" type="TxLink">
            <a:rPr lang="en-US" sz="4000" b="0" i="0" u="none" strike="noStrike">
              <a:solidFill>
                <a:schemeClr val="bg1"/>
              </a:solidFill>
              <a:latin typeface="Bahnschrift Light" panose="020B0502040204020203" pitchFamily="34" charset="0"/>
              <a:cs typeface="Arial" panose="020B0604020202020204" pitchFamily="34" charset="0"/>
            </a:rPr>
            <a:pPr/>
            <a:t> 898,932 </a:t>
          </a:fld>
          <a:endParaRPr lang="en-NG" sz="4000">
            <a:solidFill>
              <a:schemeClr val="bg1"/>
            </a:solidFill>
            <a:latin typeface="Bahnschrift Light" panose="020B0502040204020203" pitchFamily="34" charset="0"/>
            <a:cs typeface="Arial" panose="020B0604020202020204" pitchFamily="34" charset="0"/>
          </a:endParaRPr>
        </a:p>
      </xdr:txBody>
    </xdr:sp>
    <xdr:clientData/>
  </xdr:twoCellAnchor>
  <xdr:twoCellAnchor editAs="absolute">
    <xdr:from>
      <xdr:col>1</xdr:col>
      <xdr:colOff>149190</xdr:colOff>
      <xdr:row>19</xdr:row>
      <xdr:rowOff>180975</xdr:rowOff>
    </xdr:from>
    <xdr:to>
      <xdr:col>2</xdr:col>
      <xdr:colOff>584651</xdr:colOff>
      <xdr:row>21</xdr:row>
      <xdr:rowOff>64535</xdr:rowOff>
    </xdr:to>
    <xdr:sp macro="" textlink="">
      <xdr:nvSpPr>
        <xdr:cNvPr id="11" name="TextBox 10">
          <a:extLst>
            <a:ext uri="{FF2B5EF4-FFF2-40B4-BE49-F238E27FC236}">
              <a16:creationId xmlns:a16="http://schemas.microsoft.com/office/drawing/2014/main" id="{A6643616-BCA8-AFB6-2719-AAB17C81234F}"/>
            </a:ext>
          </a:extLst>
        </xdr:cNvPr>
        <xdr:cNvSpPr txBox="1">
          <a:spLocks/>
        </xdr:cNvSpPr>
      </xdr:nvSpPr>
      <xdr:spPr>
        <a:xfrm>
          <a:off x="758790" y="3800475"/>
          <a:ext cx="10450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l"/>
          <a:r>
            <a:rPr lang="en-US" sz="1100">
              <a:solidFill>
                <a:schemeClr val="bg1"/>
              </a:solidFill>
            </a:rPr>
            <a:t>Income Target</a:t>
          </a:r>
          <a:endParaRPr lang="en-NG" sz="1100">
            <a:solidFill>
              <a:schemeClr val="bg1"/>
            </a:solidFill>
          </a:endParaRPr>
        </a:p>
      </xdr:txBody>
    </xdr:sp>
    <xdr:clientData/>
  </xdr:twoCellAnchor>
  <xdr:twoCellAnchor editAs="absolute">
    <xdr:from>
      <xdr:col>2</xdr:col>
      <xdr:colOff>431246</xdr:colOff>
      <xdr:row>20</xdr:row>
      <xdr:rowOff>0</xdr:rowOff>
    </xdr:from>
    <xdr:to>
      <xdr:col>4</xdr:col>
      <xdr:colOff>257107</xdr:colOff>
      <xdr:row>21</xdr:row>
      <xdr:rowOff>74060</xdr:rowOff>
    </xdr:to>
    <xdr:sp macro="" textlink="Pivottables!R7">
      <xdr:nvSpPr>
        <xdr:cNvPr id="12" name="TextBox 11">
          <a:extLst>
            <a:ext uri="{FF2B5EF4-FFF2-40B4-BE49-F238E27FC236}">
              <a16:creationId xmlns:a16="http://schemas.microsoft.com/office/drawing/2014/main" id="{32BB487E-8DA7-0090-20E9-044454D2FC97}"/>
            </a:ext>
          </a:extLst>
        </xdr:cNvPr>
        <xdr:cNvSpPr txBox="1">
          <a:spLocks/>
        </xdr:cNvSpPr>
      </xdr:nvSpPr>
      <xdr:spPr>
        <a:xfrm>
          <a:off x="1650446" y="3810000"/>
          <a:ext cx="10450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indent="0" algn="l"/>
          <a:fld id="{18931198-C6B2-4992-AE2F-584A92E644A9}" type="TxLink">
            <a:rPr lang="en-US" sz="1100">
              <a:solidFill>
                <a:schemeClr val="bg1"/>
              </a:solidFill>
              <a:latin typeface="+mn-lt"/>
              <a:ea typeface="+mn-ea"/>
              <a:cs typeface="+mn-cs"/>
            </a:rPr>
            <a:pPr marL="0" indent="0" algn="l"/>
            <a:t> 802,618 </a:t>
          </a:fld>
          <a:endParaRPr lang="en-NG" sz="1100">
            <a:solidFill>
              <a:schemeClr val="bg1"/>
            </a:solidFill>
            <a:latin typeface="+mn-lt"/>
            <a:ea typeface="+mn-ea"/>
            <a:cs typeface="+mn-cs"/>
          </a:endParaRPr>
        </a:p>
      </xdr:txBody>
    </xdr:sp>
    <xdr:clientData/>
  </xdr:twoCellAnchor>
  <xdr:twoCellAnchor editAs="absolute">
    <xdr:from>
      <xdr:col>1</xdr:col>
      <xdr:colOff>158471</xdr:colOff>
      <xdr:row>26</xdr:row>
      <xdr:rowOff>123825</xdr:rowOff>
    </xdr:from>
    <xdr:to>
      <xdr:col>5</xdr:col>
      <xdr:colOff>567617</xdr:colOff>
      <xdr:row>29</xdr:row>
      <xdr:rowOff>20338</xdr:rowOff>
    </xdr:to>
    <xdr:sp macro="" textlink="">
      <xdr:nvSpPr>
        <xdr:cNvPr id="13" name="TextBox 12">
          <a:extLst>
            <a:ext uri="{FF2B5EF4-FFF2-40B4-BE49-F238E27FC236}">
              <a16:creationId xmlns:a16="http://schemas.microsoft.com/office/drawing/2014/main" id="{A6E1E9DC-7667-9DBB-5DC0-D30272C4CE0A}"/>
            </a:ext>
          </a:extLst>
        </xdr:cNvPr>
        <xdr:cNvSpPr txBox="1">
          <a:spLocks/>
        </xdr:cNvSpPr>
      </xdr:nvSpPr>
      <xdr:spPr>
        <a:xfrm>
          <a:off x="768071" y="5076825"/>
          <a:ext cx="284754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a:solidFill>
                <a:schemeClr val="bg1"/>
              </a:solidFill>
            </a:rPr>
            <a:t>Quantity</a:t>
          </a:r>
          <a:r>
            <a:rPr lang="en-US" sz="1800" baseline="0">
              <a:solidFill>
                <a:schemeClr val="bg1"/>
              </a:solidFill>
            </a:rPr>
            <a:t> of Item's</a:t>
          </a:r>
          <a:endParaRPr lang="en-NG" sz="1800">
            <a:solidFill>
              <a:schemeClr val="bg1"/>
            </a:solidFill>
          </a:endParaRPr>
        </a:p>
      </xdr:txBody>
    </xdr:sp>
    <xdr:clientData/>
  </xdr:twoCellAnchor>
  <xdr:twoCellAnchor editAs="absolute">
    <xdr:from>
      <xdr:col>1</xdr:col>
      <xdr:colOff>164696</xdr:colOff>
      <xdr:row>21</xdr:row>
      <xdr:rowOff>152400</xdr:rowOff>
    </xdr:from>
    <xdr:to>
      <xdr:col>4</xdr:col>
      <xdr:colOff>596091</xdr:colOff>
      <xdr:row>26</xdr:row>
      <xdr:rowOff>161925</xdr:rowOff>
    </xdr:to>
    <xdr:graphicFrame macro="">
      <xdr:nvGraphicFramePr>
        <xdr:cNvPr id="18" name="Chart 17">
          <a:extLst>
            <a:ext uri="{FF2B5EF4-FFF2-40B4-BE49-F238E27FC236}">
              <a16:creationId xmlns:a16="http://schemas.microsoft.com/office/drawing/2014/main" id="{DDF99789-C76F-47FD-AFE1-BA88D79E0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291223</xdr:colOff>
      <xdr:row>28</xdr:row>
      <xdr:rowOff>152400</xdr:rowOff>
    </xdr:from>
    <xdr:to>
      <xdr:col>3</xdr:col>
      <xdr:colOff>385784</xdr:colOff>
      <xdr:row>36</xdr:row>
      <xdr:rowOff>152400</xdr:rowOff>
    </xdr:to>
    <xdr:grpSp>
      <xdr:nvGrpSpPr>
        <xdr:cNvPr id="28" name="Group 27">
          <a:extLst>
            <a:ext uri="{FF2B5EF4-FFF2-40B4-BE49-F238E27FC236}">
              <a16:creationId xmlns:a16="http://schemas.microsoft.com/office/drawing/2014/main" id="{5C5E467D-3A5A-E53D-9394-35993BE540D5}"/>
            </a:ext>
          </a:extLst>
        </xdr:cNvPr>
        <xdr:cNvGrpSpPr/>
      </xdr:nvGrpSpPr>
      <xdr:grpSpPr>
        <a:xfrm>
          <a:off x="898442" y="5486400"/>
          <a:ext cx="1308998" cy="1524000"/>
          <a:chOff x="315241" y="5162550"/>
          <a:chExt cx="1313534" cy="1524000"/>
        </a:xfrm>
      </xdr:grpSpPr>
      <xdr:sp macro="" textlink="Pivottables!H7">
        <xdr:nvSpPr>
          <xdr:cNvPr id="19" name="TextBox 18">
            <a:extLst>
              <a:ext uri="{FF2B5EF4-FFF2-40B4-BE49-F238E27FC236}">
                <a16:creationId xmlns:a16="http://schemas.microsoft.com/office/drawing/2014/main" id="{B309722C-788B-3098-2273-A33BD6B368BB}"/>
              </a:ext>
            </a:extLst>
          </xdr:cNvPr>
          <xdr:cNvSpPr txBox="1"/>
        </xdr:nvSpPr>
        <xdr:spPr>
          <a:xfrm>
            <a:off x="362866" y="5162550"/>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73C8448-9C78-454B-9BDA-5F10F26BD39B}" type="TxLink">
              <a:rPr lang="en-US" sz="1100" b="0" i="0" u="none" strike="noStrike">
                <a:solidFill>
                  <a:schemeClr val="bg1"/>
                </a:solidFill>
                <a:latin typeface="Arial"/>
                <a:cs typeface="Arial"/>
              </a:rPr>
              <a:pPr algn="l"/>
              <a:t>Usage fees</a:t>
            </a:fld>
            <a:endParaRPr lang="en-NG" sz="1800">
              <a:solidFill>
                <a:schemeClr val="bg1"/>
              </a:solidFill>
            </a:endParaRPr>
          </a:p>
        </xdr:txBody>
      </xdr:sp>
      <xdr:sp macro="" textlink="Pivottables!H8">
        <xdr:nvSpPr>
          <xdr:cNvPr id="21" name="TextBox 20">
            <a:extLst>
              <a:ext uri="{FF2B5EF4-FFF2-40B4-BE49-F238E27FC236}">
                <a16:creationId xmlns:a16="http://schemas.microsoft.com/office/drawing/2014/main" id="{C68B6D32-94F0-59E1-065B-E45D3557DB92}"/>
              </a:ext>
            </a:extLst>
          </xdr:cNvPr>
          <xdr:cNvSpPr txBox="1"/>
        </xdr:nvSpPr>
        <xdr:spPr>
          <a:xfrm>
            <a:off x="343816" y="543877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FB529E61-D266-4C19-BA94-41E2B2973E09}" type="TxLink">
              <a:rPr lang="en-US" sz="1100" b="0" i="0" u="none" strike="noStrike">
                <a:solidFill>
                  <a:schemeClr val="bg1"/>
                </a:solidFill>
                <a:latin typeface="Arial"/>
                <a:cs typeface="Arial"/>
              </a:rPr>
              <a:pPr algn="l"/>
              <a:t>Subscription</a:t>
            </a:fld>
            <a:endParaRPr lang="en-NG" sz="1800">
              <a:solidFill>
                <a:schemeClr val="bg1"/>
              </a:solidFill>
            </a:endParaRPr>
          </a:p>
        </xdr:txBody>
      </xdr:sp>
      <xdr:sp macro="" textlink="Pivottables!H9">
        <xdr:nvSpPr>
          <xdr:cNvPr id="23" name="TextBox 22">
            <a:extLst>
              <a:ext uri="{FF2B5EF4-FFF2-40B4-BE49-F238E27FC236}">
                <a16:creationId xmlns:a16="http://schemas.microsoft.com/office/drawing/2014/main" id="{EFDDEB23-0096-D863-193F-B9A6E55A5F54}"/>
              </a:ext>
            </a:extLst>
          </xdr:cNvPr>
          <xdr:cNvSpPr txBox="1"/>
        </xdr:nvSpPr>
        <xdr:spPr>
          <a:xfrm>
            <a:off x="343816" y="568642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CBEDAB00-E233-461D-BBDF-F19F181B6C13}" type="TxLink">
              <a:rPr lang="en-US" sz="1100" b="0" i="0" u="none" strike="noStrike">
                <a:solidFill>
                  <a:schemeClr val="bg1"/>
                </a:solidFill>
                <a:latin typeface="Arial"/>
                <a:cs typeface="Arial"/>
              </a:rPr>
              <a:pPr algn="l"/>
              <a:t>Renting</a:t>
            </a:fld>
            <a:endParaRPr lang="en-NG" sz="1800">
              <a:solidFill>
                <a:schemeClr val="bg1"/>
              </a:solidFill>
            </a:endParaRPr>
          </a:p>
        </xdr:txBody>
      </xdr:sp>
      <xdr:sp macro="" textlink="Pivottables!H10">
        <xdr:nvSpPr>
          <xdr:cNvPr id="25" name="TextBox 24">
            <a:extLst>
              <a:ext uri="{FF2B5EF4-FFF2-40B4-BE49-F238E27FC236}">
                <a16:creationId xmlns:a16="http://schemas.microsoft.com/office/drawing/2014/main" id="{21FF8F68-47CA-088E-FECE-F18103970C39}"/>
              </a:ext>
            </a:extLst>
          </xdr:cNvPr>
          <xdr:cNvSpPr txBox="1"/>
        </xdr:nvSpPr>
        <xdr:spPr>
          <a:xfrm>
            <a:off x="334291" y="5943600"/>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D8370E7C-A87C-4568-AF5F-099CFA7F731D}" type="TxLink">
              <a:rPr lang="en-US" sz="1100" b="0" i="0" u="none" strike="noStrike">
                <a:solidFill>
                  <a:schemeClr val="bg1"/>
                </a:solidFill>
                <a:latin typeface="Arial"/>
                <a:cs typeface="Arial"/>
              </a:rPr>
              <a:pPr algn="l"/>
              <a:t>Licensing</a:t>
            </a:fld>
            <a:endParaRPr lang="en-NG" sz="1800">
              <a:solidFill>
                <a:schemeClr val="bg1"/>
              </a:solidFill>
            </a:endParaRPr>
          </a:p>
        </xdr:txBody>
      </xdr:sp>
      <xdr:sp macro="" textlink="Pivottables!H11">
        <xdr:nvSpPr>
          <xdr:cNvPr id="27" name="TextBox 26">
            <a:extLst>
              <a:ext uri="{FF2B5EF4-FFF2-40B4-BE49-F238E27FC236}">
                <a16:creationId xmlns:a16="http://schemas.microsoft.com/office/drawing/2014/main" id="{5DBE67FE-A9D2-115C-64EF-62FE2375DBE4}"/>
              </a:ext>
            </a:extLst>
          </xdr:cNvPr>
          <xdr:cNvSpPr txBox="1"/>
        </xdr:nvSpPr>
        <xdr:spPr>
          <a:xfrm>
            <a:off x="334291" y="620077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7EE63F7-E625-49D6-A017-CC3CC9A430B4}" type="TxLink">
              <a:rPr lang="en-US" sz="1100" b="0" i="0" u="none" strike="noStrike">
                <a:solidFill>
                  <a:schemeClr val="bg1"/>
                </a:solidFill>
                <a:latin typeface="Arial"/>
                <a:cs typeface="Arial"/>
              </a:rPr>
              <a:pPr algn="l"/>
              <a:t>Advertising</a:t>
            </a:fld>
            <a:endParaRPr lang="en-NG" sz="1800">
              <a:solidFill>
                <a:schemeClr val="bg1"/>
              </a:solidFill>
            </a:endParaRPr>
          </a:p>
        </xdr:txBody>
      </xdr:sp>
      <xdr:sp macro="" textlink="Pivottables!H12">
        <xdr:nvSpPr>
          <xdr:cNvPr id="30" name="TextBox 29">
            <a:extLst>
              <a:ext uri="{FF2B5EF4-FFF2-40B4-BE49-F238E27FC236}">
                <a16:creationId xmlns:a16="http://schemas.microsoft.com/office/drawing/2014/main" id="{817F8F4E-72EE-8222-B8BF-2992CF1D08D9}"/>
              </a:ext>
            </a:extLst>
          </xdr:cNvPr>
          <xdr:cNvSpPr txBox="1"/>
        </xdr:nvSpPr>
        <xdr:spPr>
          <a:xfrm>
            <a:off x="315241" y="644842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C766303E-1BE9-46F9-BD30-08FBFFD5237E}" type="TxLink">
              <a:rPr lang="en-US" sz="1100" b="0" i="0" u="none" strike="noStrike">
                <a:solidFill>
                  <a:schemeClr val="bg1"/>
                </a:solidFill>
                <a:latin typeface="Arial"/>
                <a:cs typeface="Arial"/>
              </a:rPr>
              <a:pPr algn="l"/>
              <a:t>Asset sale</a:t>
            </a:fld>
            <a:endParaRPr lang="en-NG" sz="1800">
              <a:solidFill>
                <a:schemeClr val="bg1"/>
              </a:solidFill>
            </a:endParaRPr>
          </a:p>
        </xdr:txBody>
      </xdr:sp>
    </xdr:grpSp>
    <xdr:clientData/>
  </xdr:twoCellAnchor>
  <xdr:twoCellAnchor editAs="absolute">
    <xdr:from>
      <xdr:col>3</xdr:col>
      <xdr:colOff>25083</xdr:colOff>
      <xdr:row>29</xdr:row>
      <xdr:rowOff>0</xdr:rowOff>
    </xdr:from>
    <xdr:to>
      <xdr:col>4</xdr:col>
      <xdr:colOff>215201</xdr:colOff>
      <xdr:row>37</xdr:row>
      <xdr:rowOff>0</xdr:rowOff>
    </xdr:to>
    <xdr:grpSp>
      <xdr:nvGrpSpPr>
        <xdr:cNvPr id="31" name="Group 30">
          <a:extLst>
            <a:ext uri="{FF2B5EF4-FFF2-40B4-BE49-F238E27FC236}">
              <a16:creationId xmlns:a16="http://schemas.microsoft.com/office/drawing/2014/main" id="{65F69EE2-265A-AC34-A5B3-7F25F66E66C6}"/>
            </a:ext>
          </a:extLst>
        </xdr:cNvPr>
        <xdr:cNvGrpSpPr/>
      </xdr:nvGrpSpPr>
      <xdr:grpSpPr>
        <a:xfrm>
          <a:off x="1846739" y="5524500"/>
          <a:ext cx="797337" cy="1524000"/>
          <a:chOff x="315241" y="5162550"/>
          <a:chExt cx="1313534" cy="1524000"/>
        </a:xfrm>
      </xdr:grpSpPr>
      <xdr:sp macro="" textlink="Pivottables!O7">
        <xdr:nvSpPr>
          <xdr:cNvPr id="34" name="TextBox 33">
            <a:extLst>
              <a:ext uri="{FF2B5EF4-FFF2-40B4-BE49-F238E27FC236}">
                <a16:creationId xmlns:a16="http://schemas.microsoft.com/office/drawing/2014/main" id="{0DC8CCFD-C123-BC8B-9E76-63A5C1CE5DB1}"/>
              </a:ext>
            </a:extLst>
          </xdr:cNvPr>
          <xdr:cNvSpPr txBox="1"/>
        </xdr:nvSpPr>
        <xdr:spPr>
          <a:xfrm>
            <a:off x="362866" y="5162550"/>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DC93B33-C4A1-4316-BCC9-BFB68B476BF6}" type="TxLink">
              <a:rPr lang="en-US" sz="1100" b="0" i="0" u="none" strike="noStrike">
                <a:solidFill>
                  <a:schemeClr val="bg1"/>
                </a:solidFill>
                <a:latin typeface="Arial"/>
                <a:cs typeface="Arial"/>
              </a:rPr>
              <a:pPr algn="ctr"/>
              <a:t>10%</a:t>
            </a:fld>
            <a:endParaRPr lang="en-NG" sz="1800">
              <a:solidFill>
                <a:schemeClr val="bg1"/>
              </a:solidFill>
            </a:endParaRPr>
          </a:p>
        </xdr:txBody>
      </xdr:sp>
      <xdr:sp macro="" textlink="Pivottables!O8">
        <xdr:nvSpPr>
          <xdr:cNvPr id="35" name="TextBox 34">
            <a:extLst>
              <a:ext uri="{FF2B5EF4-FFF2-40B4-BE49-F238E27FC236}">
                <a16:creationId xmlns:a16="http://schemas.microsoft.com/office/drawing/2014/main" id="{33951FEF-B82D-8A4C-99DF-FF300A94FDDA}"/>
              </a:ext>
            </a:extLst>
          </xdr:cNvPr>
          <xdr:cNvSpPr txBox="1"/>
        </xdr:nvSpPr>
        <xdr:spPr>
          <a:xfrm>
            <a:off x="343816" y="543877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4CB9A22-B611-4A13-83A0-EF2F1CB10452}" type="TxLink">
              <a:rPr lang="en-US" sz="1100" b="0" i="0" u="none" strike="noStrike">
                <a:solidFill>
                  <a:schemeClr val="bg1"/>
                </a:solidFill>
                <a:latin typeface="Arial"/>
                <a:cs typeface="Arial"/>
              </a:rPr>
              <a:pPr algn="ctr"/>
              <a:t>11%</a:t>
            </a:fld>
            <a:endParaRPr lang="en-NG" sz="1800">
              <a:solidFill>
                <a:schemeClr val="bg1"/>
              </a:solidFill>
            </a:endParaRPr>
          </a:p>
        </xdr:txBody>
      </xdr:sp>
      <xdr:sp macro="" textlink="Pivottables!O9">
        <xdr:nvSpPr>
          <xdr:cNvPr id="50" name="TextBox 49">
            <a:extLst>
              <a:ext uri="{FF2B5EF4-FFF2-40B4-BE49-F238E27FC236}">
                <a16:creationId xmlns:a16="http://schemas.microsoft.com/office/drawing/2014/main" id="{8B769CFD-1DE3-FF3C-C7BB-EC1CD8281BF9}"/>
              </a:ext>
            </a:extLst>
          </xdr:cNvPr>
          <xdr:cNvSpPr txBox="1"/>
        </xdr:nvSpPr>
        <xdr:spPr>
          <a:xfrm>
            <a:off x="343816" y="568642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3CE4424-E8FB-4673-841A-6C3F5712F3E2}" type="TxLink">
              <a:rPr lang="en-US" sz="1100" b="0" i="0" u="none" strike="noStrike">
                <a:solidFill>
                  <a:schemeClr val="bg1"/>
                </a:solidFill>
                <a:latin typeface="Arial"/>
                <a:cs typeface="Arial"/>
              </a:rPr>
              <a:pPr algn="ctr"/>
              <a:t>14%</a:t>
            </a:fld>
            <a:endParaRPr lang="en-NG" sz="1800">
              <a:solidFill>
                <a:schemeClr val="bg1"/>
              </a:solidFill>
            </a:endParaRPr>
          </a:p>
        </xdr:txBody>
      </xdr:sp>
      <xdr:sp macro="" textlink="Pivottables!O10">
        <xdr:nvSpPr>
          <xdr:cNvPr id="51" name="TextBox 50">
            <a:extLst>
              <a:ext uri="{FF2B5EF4-FFF2-40B4-BE49-F238E27FC236}">
                <a16:creationId xmlns:a16="http://schemas.microsoft.com/office/drawing/2014/main" id="{AFD76166-8A31-BD89-6F40-785962875812}"/>
              </a:ext>
            </a:extLst>
          </xdr:cNvPr>
          <xdr:cNvSpPr txBox="1"/>
        </xdr:nvSpPr>
        <xdr:spPr>
          <a:xfrm>
            <a:off x="334291" y="5943600"/>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EAE204C-1965-4908-A089-56BE9B71745A}" type="TxLink">
              <a:rPr lang="en-US" sz="1100" b="0" i="0" u="none" strike="noStrike">
                <a:solidFill>
                  <a:schemeClr val="bg1"/>
                </a:solidFill>
                <a:latin typeface="Arial"/>
                <a:cs typeface="Arial"/>
              </a:rPr>
              <a:pPr algn="ctr"/>
              <a:t>62%</a:t>
            </a:fld>
            <a:endParaRPr lang="en-NG" sz="1800">
              <a:solidFill>
                <a:schemeClr val="bg1"/>
              </a:solidFill>
            </a:endParaRPr>
          </a:p>
        </xdr:txBody>
      </xdr:sp>
      <xdr:sp macro="" textlink="Pivottables!O11">
        <xdr:nvSpPr>
          <xdr:cNvPr id="52" name="TextBox 51">
            <a:extLst>
              <a:ext uri="{FF2B5EF4-FFF2-40B4-BE49-F238E27FC236}">
                <a16:creationId xmlns:a16="http://schemas.microsoft.com/office/drawing/2014/main" id="{3D3B0CE3-B1B7-FE6A-7247-02333A802664}"/>
              </a:ext>
            </a:extLst>
          </xdr:cNvPr>
          <xdr:cNvSpPr txBox="1"/>
        </xdr:nvSpPr>
        <xdr:spPr>
          <a:xfrm>
            <a:off x="334291" y="620077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EF67733-D2FC-4B76-9037-02F3FD64436C}" type="TxLink">
              <a:rPr lang="en-US" sz="1100" b="0" i="0" u="none" strike="noStrike">
                <a:solidFill>
                  <a:schemeClr val="bg1"/>
                </a:solidFill>
                <a:latin typeface="Arial"/>
                <a:cs typeface="Arial"/>
              </a:rPr>
              <a:pPr algn="ctr"/>
              <a:t>2%</a:t>
            </a:fld>
            <a:endParaRPr lang="en-NG" sz="1800">
              <a:solidFill>
                <a:schemeClr val="bg1"/>
              </a:solidFill>
            </a:endParaRPr>
          </a:p>
        </xdr:txBody>
      </xdr:sp>
      <xdr:sp macro="" textlink="Pivottables!O12">
        <xdr:nvSpPr>
          <xdr:cNvPr id="53" name="TextBox 52">
            <a:extLst>
              <a:ext uri="{FF2B5EF4-FFF2-40B4-BE49-F238E27FC236}">
                <a16:creationId xmlns:a16="http://schemas.microsoft.com/office/drawing/2014/main" id="{3A0214BD-B1A1-3C0A-AD4D-45DE111A16E4}"/>
              </a:ext>
            </a:extLst>
          </xdr:cNvPr>
          <xdr:cNvSpPr txBox="1"/>
        </xdr:nvSpPr>
        <xdr:spPr>
          <a:xfrm>
            <a:off x="315241" y="644842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75C08A7-70CF-4FA9-A952-6A8F0D04B60F}" type="TxLink">
              <a:rPr lang="en-US" sz="1100" b="0" i="0" u="none" strike="noStrike">
                <a:solidFill>
                  <a:schemeClr val="bg1"/>
                </a:solidFill>
                <a:latin typeface="Arial"/>
                <a:cs typeface="Arial"/>
              </a:rPr>
              <a:pPr algn="ctr"/>
              <a:t>0%</a:t>
            </a:fld>
            <a:endParaRPr lang="en-NG" sz="1800">
              <a:solidFill>
                <a:schemeClr val="bg1"/>
              </a:solidFill>
            </a:endParaRPr>
          </a:p>
        </xdr:txBody>
      </xdr:sp>
    </xdr:grpSp>
    <xdr:clientData/>
  </xdr:twoCellAnchor>
  <xdr:twoCellAnchor editAs="absolute">
    <xdr:from>
      <xdr:col>3</xdr:col>
      <xdr:colOff>404768</xdr:colOff>
      <xdr:row>29</xdr:row>
      <xdr:rowOff>0</xdr:rowOff>
    </xdr:from>
    <xdr:to>
      <xdr:col>5</xdr:col>
      <xdr:colOff>310398</xdr:colOff>
      <xdr:row>37</xdr:row>
      <xdr:rowOff>0</xdr:rowOff>
    </xdr:to>
    <xdr:grpSp>
      <xdr:nvGrpSpPr>
        <xdr:cNvPr id="54" name="Group 53">
          <a:extLst>
            <a:ext uri="{FF2B5EF4-FFF2-40B4-BE49-F238E27FC236}">
              <a16:creationId xmlns:a16="http://schemas.microsoft.com/office/drawing/2014/main" id="{D9F47133-77A1-C010-3369-38FC8510CD65}"/>
            </a:ext>
          </a:extLst>
        </xdr:cNvPr>
        <xdr:cNvGrpSpPr/>
      </xdr:nvGrpSpPr>
      <xdr:grpSpPr>
        <a:xfrm>
          <a:off x="2226424" y="5524500"/>
          <a:ext cx="1120068" cy="1524000"/>
          <a:chOff x="315241" y="5162550"/>
          <a:chExt cx="1313534" cy="1524000"/>
        </a:xfrm>
      </xdr:grpSpPr>
      <xdr:sp macro="" textlink="Pivottables!N7">
        <xdr:nvSpPr>
          <xdr:cNvPr id="55" name="TextBox 54">
            <a:extLst>
              <a:ext uri="{FF2B5EF4-FFF2-40B4-BE49-F238E27FC236}">
                <a16:creationId xmlns:a16="http://schemas.microsoft.com/office/drawing/2014/main" id="{5EFCAED2-12EA-5ECD-FF13-EFEC1A35E6CA}"/>
              </a:ext>
            </a:extLst>
          </xdr:cNvPr>
          <xdr:cNvSpPr txBox="1"/>
        </xdr:nvSpPr>
        <xdr:spPr>
          <a:xfrm>
            <a:off x="362866" y="5162550"/>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46EC00D-D0D4-4A49-A37A-67E8390D2EDA}" type="TxLink">
              <a:rPr lang="en-US" sz="1100" b="0" i="0" u="none" strike="noStrike">
                <a:solidFill>
                  <a:schemeClr val="bg1"/>
                </a:solidFill>
                <a:latin typeface="Arial"/>
                <a:cs typeface="Arial"/>
              </a:rPr>
              <a:pPr algn="ctr"/>
              <a:t> 11,856 </a:t>
            </a:fld>
            <a:endParaRPr lang="en-NG" sz="1800">
              <a:solidFill>
                <a:schemeClr val="bg1"/>
              </a:solidFill>
            </a:endParaRPr>
          </a:p>
        </xdr:txBody>
      </xdr:sp>
      <xdr:sp macro="" textlink="Pivottables!N8">
        <xdr:nvSpPr>
          <xdr:cNvPr id="56" name="TextBox 55">
            <a:extLst>
              <a:ext uri="{FF2B5EF4-FFF2-40B4-BE49-F238E27FC236}">
                <a16:creationId xmlns:a16="http://schemas.microsoft.com/office/drawing/2014/main" id="{7A631A39-16D6-5A89-ED4D-F2E039663120}"/>
              </a:ext>
            </a:extLst>
          </xdr:cNvPr>
          <xdr:cNvSpPr txBox="1"/>
        </xdr:nvSpPr>
        <xdr:spPr>
          <a:xfrm>
            <a:off x="343816" y="543877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CA42846-6FB5-42D0-B552-BF310BD0E55E}" type="TxLink">
              <a:rPr lang="en-US" sz="1100" b="0" i="0" u="none" strike="noStrike">
                <a:solidFill>
                  <a:schemeClr val="bg1"/>
                </a:solidFill>
                <a:latin typeface="Arial"/>
                <a:cs typeface="Arial"/>
              </a:rPr>
              <a:pPr algn="ctr"/>
              <a:t> 13,188 </a:t>
            </a:fld>
            <a:endParaRPr lang="en-NG" sz="1800">
              <a:solidFill>
                <a:schemeClr val="bg1"/>
              </a:solidFill>
            </a:endParaRPr>
          </a:p>
        </xdr:txBody>
      </xdr:sp>
      <xdr:sp macro="" textlink="Pivottables!N9">
        <xdr:nvSpPr>
          <xdr:cNvPr id="57" name="TextBox 56">
            <a:extLst>
              <a:ext uri="{FF2B5EF4-FFF2-40B4-BE49-F238E27FC236}">
                <a16:creationId xmlns:a16="http://schemas.microsoft.com/office/drawing/2014/main" id="{BD6AE13F-BC19-50BD-1AAF-2FAA96A024A1}"/>
              </a:ext>
            </a:extLst>
          </xdr:cNvPr>
          <xdr:cNvSpPr txBox="1"/>
        </xdr:nvSpPr>
        <xdr:spPr>
          <a:xfrm>
            <a:off x="343816" y="568642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A59A772-EF75-415E-9EB1-A39575436316}" type="TxLink">
              <a:rPr lang="en-US" sz="1100" b="0" i="0" u="none" strike="noStrike">
                <a:solidFill>
                  <a:schemeClr val="bg1"/>
                </a:solidFill>
                <a:latin typeface="Arial"/>
                <a:cs typeface="Arial"/>
              </a:rPr>
              <a:pPr algn="ctr"/>
              <a:t> 16,488 </a:t>
            </a:fld>
            <a:endParaRPr lang="en-NG" sz="1800">
              <a:solidFill>
                <a:schemeClr val="bg1"/>
              </a:solidFill>
            </a:endParaRPr>
          </a:p>
        </xdr:txBody>
      </xdr:sp>
      <xdr:sp macro="" textlink="Pivottables!N10">
        <xdr:nvSpPr>
          <xdr:cNvPr id="58" name="TextBox 57">
            <a:extLst>
              <a:ext uri="{FF2B5EF4-FFF2-40B4-BE49-F238E27FC236}">
                <a16:creationId xmlns:a16="http://schemas.microsoft.com/office/drawing/2014/main" id="{A31C53E5-18F5-0A00-F609-2917F877378B}"/>
              </a:ext>
            </a:extLst>
          </xdr:cNvPr>
          <xdr:cNvSpPr txBox="1"/>
        </xdr:nvSpPr>
        <xdr:spPr>
          <a:xfrm>
            <a:off x="334291" y="5943600"/>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82B5C1F-2198-49C3-9D30-9AC2E383C616}" type="TxLink">
              <a:rPr lang="en-US" sz="1100" b="0" i="0" u="none" strike="noStrike">
                <a:solidFill>
                  <a:schemeClr val="bg1"/>
                </a:solidFill>
                <a:latin typeface="Arial"/>
                <a:cs typeface="Arial"/>
              </a:rPr>
              <a:pPr algn="ctr"/>
              <a:t> 72,768 </a:t>
            </a:fld>
            <a:endParaRPr lang="en-NG" sz="1800">
              <a:solidFill>
                <a:schemeClr val="bg1"/>
              </a:solidFill>
            </a:endParaRPr>
          </a:p>
        </xdr:txBody>
      </xdr:sp>
      <xdr:sp macro="" textlink="Pivottables!N11">
        <xdr:nvSpPr>
          <xdr:cNvPr id="59" name="TextBox 58">
            <a:extLst>
              <a:ext uri="{FF2B5EF4-FFF2-40B4-BE49-F238E27FC236}">
                <a16:creationId xmlns:a16="http://schemas.microsoft.com/office/drawing/2014/main" id="{51B6F278-0B66-163C-022E-895C8878F5F6}"/>
              </a:ext>
            </a:extLst>
          </xdr:cNvPr>
          <xdr:cNvSpPr txBox="1"/>
        </xdr:nvSpPr>
        <xdr:spPr>
          <a:xfrm>
            <a:off x="334291" y="620077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E7B45C2-26A2-4E00-9FE5-8C02F27843F3}" type="TxLink">
              <a:rPr lang="en-US" sz="1100" b="0" i="0" u="none" strike="noStrike">
                <a:solidFill>
                  <a:schemeClr val="bg1"/>
                </a:solidFill>
                <a:latin typeface="Arial"/>
                <a:cs typeface="Arial"/>
              </a:rPr>
              <a:pPr algn="ctr"/>
              <a:t> 2,844 </a:t>
            </a:fld>
            <a:endParaRPr lang="en-NG" sz="1800">
              <a:solidFill>
                <a:schemeClr val="bg1"/>
              </a:solidFill>
            </a:endParaRPr>
          </a:p>
        </xdr:txBody>
      </xdr:sp>
      <xdr:sp macro="" textlink="Pivottables!N12">
        <xdr:nvSpPr>
          <xdr:cNvPr id="60" name="TextBox 59">
            <a:extLst>
              <a:ext uri="{FF2B5EF4-FFF2-40B4-BE49-F238E27FC236}">
                <a16:creationId xmlns:a16="http://schemas.microsoft.com/office/drawing/2014/main" id="{86A7D3E0-3F5D-13DF-4046-4AD7D7094108}"/>
              </a:ext>
            </a:extLst>
          </xdr:cNvPr>
          <xdr:cNvSpPr txBox="1"/>
        </xdr:nvSpPr>
        <xdr:spPr>
          <a:xfrm>
            <a:off x="315241" y="6448425"/>
            <a:ext cx="126590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DC7595B-39FC-458A-85D9-FEA79515F558}" type="TxLink">
              <a:rPr lang="en-US" sz="1100" b="0" i="0" u="none" strike="noStrike">
                <a:solidFill>
                  <a:schemeClr val="bg1"/>
                </a:solidFill>
                <a:latin typeface="Arial"/>
                <a:cs typeface="Arial"/>
              </a:rPr>
              <a:pPr algn="ctr"/>
              <a:t> 26 </a:t>
            </a:fld>
            <a:endParaRPr lang="en-NG" sz="1800">
              <a:solidFill>
                <a:schemeClr val="bg1"/>
              </a:solidFill>
            </a:endParaRPr>
          </a:p>
        </xdr:txBody>
      </xdr:sp>
    </xdr:grpSp>
    <xdr:clientData/>
  </xdr:twoCellAnchor>
  <xdr:twoCellAnchor editAs="absolute">
    <xdr:from>
      <xdr:col>1</xdr:col>
      <xdr:colOff>120365</xdr:colOff>
      <xdr:row>28</xdr:row>
      <xdr:rowOff>76200</xdr:rowOff>
    </xdr:from>
    <xdr:to>
      <xdr:col>1</xdr:col>
      <xdr:colOff>461168</xdr:colOff>
      <xdr:row>37</xdr:row>
      <xdr:rowOff>20338</xdr:rowOff>
    </xdr:to>
    <xdr:grpSp>
      <xdr:nvGrpSpPr>
        <xdr:cNvPr id="66" name="Group 65">
          <a:extLst>
            <a:ext uri="{FF2B5EF4-FFF2-40B4-BE49-F238E27FC236}">
              <a16:creationId xmlns:a16="http://schemas.microsoft.com/office/drawing/2014/main" id="{B292DC92-1207-1C1B-0997-3B8652B28B1E}"/>
            </a:ext>
          </a:extLst>
        </xdr:cNvPr>
        <xdr:cNvGrpSpPr/>
      </xdr:nvGrpSpPr>
      <xdr:grpSpPr>
        <a:xfrm>
          <a:off x="727584" y="5410200"/>
          <a:ext cx="340803" cy="1658638"/>
          <a:chOff x="143791" y="5057775"/>
          <a:chExt cx="341984" cy="1658638"/>
        </a:xfrm>
      </xdr:grpSpPr>
      <xdr:sp macro="" textlink="">
        <xdr:nvSpPr>
          <xdr:cNvPr id="14" name="TextBox 13">
            <a:extLst>
              <a:ext uri="{FF2B5EF4-FFF2-40B4-BE49-F238E27FC236}">
                <a16:creationId xmlns:a16="http://schemas.microsoft.com/office/drawing/2014/main" id="{6556F787-5E07-CB69-4C58-66DFD5FAD77E}"/>
              </a:ext>
            </a:extLst>
          </xdr:cNvPr>
          <xdr:cNvSpPr txBox="1"/>
        </xdr:nvSpPr>
        <xdr:spPr>
          <a:xfrm>
            <a:off x="162841" y="5057775"/>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600">
                <a:solidFill>
                  <a:srgbClr val="EA375D"/>
                </a:solidFill>
              </a:rPr>
              <a:t>●</a:t>
            </a:r>
          </a:p>
        </xdr:txBody>
      </xdr:sp>
      <xdr:sp macro="" textlink="">
        <xdr:nvSpPr>
          <xdr:cNvPr id="61" name="TextBox 60">
            <a:extLst>
              <a:ext uri="{FF2B5EF4-FFF2-40B4-BE49-F238E27FC236}">
                <a16:creationId xmlns:a16="http://schemas.microsoft.com/office/drawing/2014/main" id="{776530B0-D667-12E8-75FF-12B96DBD3EFA}"/>
              </a:ext>
            </a:extLst>
          </xdr:cNvPr>
          <xdr:cNvSpPr txBox="1"/>
        </xdr:nvSpPr>
        <xdr:spPr>
          <a:xfrm>
            <a:off x="153316" y="5334000"/>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600">
                <a:solidFill>
                  <a:srgbClr val="EA375D"/>
                </a:solidFill>
              </a:rPr>
              <a:t>●</a:t>
            </a:r>
          </a:p>
        </xdr:txBody>
      </xdr:sp>
      <xdr:sp macro="" textlink="">
        <xdr:nvSpPr>
          <xdr:cNvPr id="62" name="TextBox 61">
            <a:extLst>
              <a:ext uri="{FF2B5EF4-FFF2-40B4-BE49-F238E27FC236}">
                <a16:creationId xmlns:a16="http://schemas.microsoft.com/office/drawing/2014/main" id="{2A4964F7-319A-740D-6777-63A09E76361C}"/>
              </a:ext>
            </a:extLst>
          </xdr:cNvPr>
          <xdr:cNvSpPr txBox="1"/>
        </xdr:nvSpPr>
        <xdr:spPr>
          <a:xfrm>
            <a:off x="153316" y="5591175"/>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600">
                <a:solidFill>
                  <a:srgbClr val="EA375D"/>
                </a:solidFill>
              </a:rPr>
              <a:t>●</a:t>
            </a:r>
          </a:p>
        </xdr:txBody>
      </xdr:sp>
      <xdr:sp macro="" textlink="">
        <xdr:nvSpPr>
          <xdr:cNvPr id="63" name="TextBox 62">
            <a:extLst>
              <a:ext uri="{FF2B5EF4-FFF2-40B4-BE49-F238E27FC236}">
                <a16:creationId xmlns:a16="http://schemas.microsoft.com/office/drawing/2014/main" id="{DAC0E782-FFD9-EED1-245C-8727421F9548}"/>
              </a:ext>
            </a:extLst>
          </xdr:cNvPr>
          <xdr:cNvSpPr txBox="1"/>
        </xdr:nvSpPr>
        <xdr:spPr>
          <a:xfrm>
            <a:off x="153316" y="5838825"/>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600">
                <a:solidFill>
                  <a:srgbClr val="EA375D"/>
                </a:solidFill>
              </a:rPr>
              <a:t>●</a:t>
            </a:r>
          </a:p>
        </xdr:txBody>
      </xdr:sp>
      <xdr:sp macro="" textlink="">
        <xdr:nvSpPr>
          <xdr:cNvPr id="64" name="TextBox 63">
            <a:extLst>
              <a:ext uri="{FF2B5EF4-FFF2-40B4-BE49-F238E27FC236}">
                <a16:creationId xmlns:a16="http://schemas.microsoft.com/office/drawing/2014/main" id="{50FEE738-7A51-E253-00A7-DE512088636A}"/>
              </a:ext>
            </a:extLst>
          </xdr:cNvPr>
          <xdr:cNvSpPr txBox="1"/>
        </xdr:nvSpPr>
        <xdr:spPr>
          <a:xfrm>
            <a:off x="153316" y="6067425"/>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600">
                <a:solidFill>
                  <a:srgbClr val="EA375D"/>
                </a:solidFill>
              </a:rPr>
              <a:t>●</a:t>
            </a:r>
          </a:p>
        </xdr:txBody>
      </xdr:sp>
      <xdr:sp macro="" textlink="">
        <xdr:nvSpPr>
          <xdr:cNvPr id="65" name="TextBox 64">
            <a:extLst>
              <a:ext uri="{FF2B5EF4-FFF2-40B4-BE49-F238E27FC236}">
                <a16:creationId xmlns:a16="http://schemas.microsoft.com/office/drawing/2014/main" id="{D3F3AF69-D18B-056B-DC51-84E350EC9794}"/>
              </a:ext>
            </a:extLst>
          </xdr:cNvPr>
          <xdr:cNvSpPr txBox="1"/>
        </xdr:nvSpPr>
        <xdr:spPr>
          <a:xfrm>
            <a:off x="143791" y="6324600"/>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600">
                <a:solidFill>
                  <a:srgbClr val="EA375D"/>
                </a:solidFill>
              </a:rPr>
              <a:t>●</a:t>
            </a:r>
          </a:p>
        </xdr:txBody>
      </xdr:sp>
    </xdr:grpSp>
    <xdr:clientData/>
  </xdr:twoCellAnchor>
  <xdr:twoCellAnchor editAs="absolute">
    <xdr:from>
      <xdr:col>6</xdr:col>
      <xdr:colOff>235829</xdr:colOff>
      <xdr:row>4</xdr:row>
      <xdr:rowOff>44824</xdr:rowOff>
    </xdr:from>
    <xdr:to>
      <xdr:col>19</xdr:col>
      <xdr:colOff>527546</xdr:colOff>
      <xdr:row>40</xdr:row>
      <xdr:rowOff>68792</xdr:rowOff>
    </xdr:to>
    <xdr:grpSp>
      <xdr:nvGrpSpPr>
        <xdr:cNvPr id="162" name="Group 161">
          <a:extLst>
            <a:ext uri="{FF2B5EF4-FFF2-40B4-BE49-F238E27FC236}">
              <a16:creationId xmlns:a16="http://schemas.microsoft.com/office/drawing/2014/main" id="{9D361F16-D051-0408-BA8E-C2295C02AA34}"/>
            </a:ext>
          </a:extLst>
        </xdr:cNvPr>
        <xdr:cNvGrpSpPr>
          <a:grpSpLocks/>
        </xdr:cNvGrpSpPr>
      </xdr:nvGrpSpPr>
      <xdr:grpSpPr>
        <a:xfrm>
          <a:off x="3879142" y="806824"/>
          <a:ext cx="8185560" cy="6881968"/>
          <a:chOff x="3879142" y="806824"/>
          <a:chExt cx="8185560" cy="6881968"/>
        </a:xfrm>
      </xdr:grpSpPr>
      <xdr:graphicFrame macro="">
        <xdr:nvGraphicFramePr>
          <xdr:cNvPr id="5" name="Chart 4">
            <a:extLst>
              <a:ext uri="{FF2B5EF4-FFF2-40B4-BE49-F238E27FC236}">
                <a16:creationId xmlns:a16="http://schemas.microsoft.com/office/drawing/2014/main" id="{F8D26390-184C-4D89-8A4C-1AFC6C42092A}"/>
              </a:ext>
            </a:extLst>
          </xdr:cNvPr>
          <xdr:cNvGraphicFramePr>
            <a:graphicFrameLocks/>
          </xdr:cNvGraphicFramePr>
        </xdr:nvGraphicFramePr>
        <xdr:xfrm>
          <a:off x="3879142" y="806824"/>
          <a:ext cx="8185560" cy="5632076"/>
        </xdr:xfrm>
        <a:graphic>
          <a:graphicData uri="http://schemas.openxmlformats.org/drawingml/2006/chart">
            <c:chart xmlns:c="http://schemas.openxmlformats.org/drawingml/2006/chart" xmlns:r="http://schemas.openxmlformats.org/officeDocument/2006/relationships" r:id="rId11"/>
          </a:graphicData>
        </a:graphic>
      </xdr:graphicFrame>
      <xdr:grpSp>
        <xdr:nvGrpSpPr>
          <xdr:cNvPr id="101" name="Group 100">
            <a:extLst>
              <a:ext uri="{FF2B5EF4-FFF2-40B4-BE49-F238E27FC236}">
                <a16:creationId xmlns:a16="http://schemas.microsoft.com/office/drawing/2014/main" id="{DEE2C383-0CF4-3D33-F3C7-7C418B256AC0}"/>
              </a:ext>
            </a:extLst>
          </xdr:cNvPr>
          <xdr:cNvGrpSpPr/>
        </xdr:nvGrpSpPr>
        <xdr:grpSpPr>
          <a:xfrm>
            <a:off x="7010429" y="5913965"/>
            <a:ext cx="486740" cy="750506"/>
            <a:chOff x="8848724" y="1731470"/>
            <a:chExt cx="486835" cy="750506"/>
          </a:xfrm>
        </xdr:grpSpPr>
        <xdr:cxnSp macro="">
          <xdr:nvCxnSpPr>
            <xdr:cNvPr id="102" name="Straight Connector 101">
              <a:extLst>
                <a:ext uri="{FF2B5EF4-FFF2-40B4-BE49-F238E27FC236}">
                  <a16:creationId xmlns:a16="http://schemas.microsoft.com/office/drawing/2014/main" id="{023FE683-61A0-069A-3E85-06451C88B981}"/>
                </a:ext>
              </a:extLst>
            </xdr:cNvPr>
            <xdr:cNvCxnSpPr>
              <a:stCxn id="131" idx="2"/>
              <a:endCxn id="104" idx="0"/>
            </xdr:cNvCxnSpPr>
          </xdr:nvCxnSpPr>
          <xdr:spPr>
            <a:xfrm>
              <a:off x="9041814" y="1731470"/>
              <a:ext cx="43011" cy="354506"/>
            </a:xfrm>
            <a:prstGeom prst="line">
              <a:avLst/>
            </a:prstGeom>
            <a:ln w="15875">
              <a:gradFill>
                <a:gsLst>
                  <a:gs pos="35000">
                    <a:srgbClr val="0A0D80"/>
                  </a:gs>
                  <a:gs pos="7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03" name="Group 102">
              <a:extLst>
                <a:ext uri="{FF2B5EF4-FFF2-40B4-BE49-F238E27FC236}">
                  <a16:creationId xmlns:a16="http://schemas.microsoft.com/office/drawing/2014/main" id="{EAD347AB-BF4D-1AF0-A39F-A235B85526EB}"/>
                </a:ext>
              </a:extLst>
            </xdr:cNvPr>
            <xdr:cNvGrpSpPr/>
          </xdr:nvGrpSpPr>
          <xdr:grpSpPr>
            <a:xfrm>
              <a:off x="8848724" y="2085976"/>
              <a:ext cx="486835" cy="396000"/>
              <a:chOff x="8848724" y="2085976"/>
              <a:chExt cx="486835" cy="396000"/>
            </a:xfrm>
          </xdr:grpSpPr>
          <xdr:sp macro="" textlink="">
            <xdr:nvSpPr>
              <xdr:cNvPr id="104" name="Circle: Hollow 103">
                <a:extLst>
                  <a:ext uri="{FF2B5EF4-FFF2-40B4-BE49-F238E27FC236}">
                    <a16:creationId xmlns:a16="http://schemas.microsoft.com/office/drawing/2014/main" id="{4118D0A8-AC26-9041-8424-974685D001F3}"/>
                  </a:ext>
                </a:extLst>
              </xdr:cNvPr>
              <xdr:cNvSpPr/>
            </xdr:nvSpPr>
            <xdr:spPr>
              <a:xfrm>
                <a:off x="8886825" y="2085976"/>
                <a:ext cx="396000" cy="396000"/>
              </a:xfrm>
              <a:prstGeom prst="donut">
                <a:avLst>
                  <a:gd name="adj" fmla="val 10777"/>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sp macro="" textlink="Pivottables!BC13">
            <xdr:nvSpPr>
              <xdr:cNvPr id="105" name="TextBox 104">
                <a:extLst>
                  <a:ext uri="{FF2B5EF4-FFF2-40B4-BE49-F238E27FC236}">
                    <a16:creationId xmlns:a16="http://schemas.microsoft.com/office/drawing/2014/main" id="{D974A1C7-B8FF-3E76-48F1-4FCEF83F430F}"/>
                  </a:ext>
                </a:extLst>
              </xdr:cNvPr>
              <xdr:cNvSpPr txBox="1"/>
            </xdr:nvSpPr>
            <xdr:spPr>
              <a:xfrm>
                <a:off x="8848724" y="2183343"/>
                <a:ext cx="486835" cy="20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4E2EFB0-47E7-44B3-A049-ECC94F948E74}" type="TxLink">
                  <a:rPr lang="en-US" sz="1000" b="0" i="0" u="none" strike="noStrike">
                    <a:solidFill>
                      <a:schemeClr val="bg1"/>
                    </a:solidFill>
                    <a:latin typeface="Arial"/>
                    <a:cs typeface="Arial"/>
                  </a:rPr>
                  <a:pPr algn="ctr"/>
                  <a:t>7%</a:t>
                </a:fld>
                <a:endParaRPr lang="en-NG" sz="100">
                  <a:solidFill>
                    <a:schemeClr val="bg1"/>
                  </a:solidFill>
                </a:endParaRPr>
              </a:p>
            </xdr:txBody>
          </xdr:sp>
        </xdr:grpSp>
      </xdr:grpSp>
      <xdr:grpSp>
        <xdr:nvGrpSpPr>
          <xdr:cNvPr id="204" name="Group 203">
            <a:extLst>
              <a:ext uri="{FF2B5EF4-FFF2-40B4-BE49-F238E27FC236}">
                <a16:creationId xmlns:a16="http://schemas.microsoft.com/office/drawing/2014/main" id="{3D3C72AA-099C-8B4A-AD2E-CC43CE1E17BB}"/>
              </a:ext>
            </a:extLst>
          </xdr:cNvPr>
          <xdr:cNvGrpSpPr/>
        </xdr:nvGrpSpPr>
        <xdr:grpSpPr>
          <a:xfrm rot="7315219">
            <a:off x="7627069" y="6404652"/>
            <a:ext cx="328234" cy="786054"/>
            <a:chOff x="9107683" y="990043"/>
            <a:chExt cx="326721" cy="692158"/>
          </a:xfrm>
        </xdr:grpSpPr>
        <xdr:cxnSp macro="">
          <xdr:nvCxnSpPr>
            <xdr:cNvPr id="205" name="Straight Connector 204">
              <a:extLst>
                <a:ext uri="{FF2B5EF4-FFF2-40B4-BE49-F238E27FC236}">
                  <a16:creationId xmlns:a16="http://schemas.microsoft.com/office/drawing/2014/main" id="{67370A74-192B-8E75-5079-B0DDAD5124A5}"/>
                </a:ext>
              </a:extLst>
            </xdr:cNvPr>
            <xdr:cNvCxnSpPr/>
          </xdr:nvCxnSpPr>
          <xdr:spPr>
            <a:xfrm rot="14284781">
              <a:off x="9086738" y="1355431"/>
              <a:ext cx="367888" cy="285651"/>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Oval 205">
              <a:extLst>
                <a:ext uri="{FF2B5EF4-FFF2-40B4-BE49-F238E27FC236}">
                  <a16:creationId xmlns:a16="http://schemas.microsoft.com/office/drawing/2014/main" id="{B72D36DC-22EF-BE74-DD9E-D6CF8ADE1CB0}"/>
                </a:ext>
              </a:extLst>
            </xdr:cNvPr>
            <xdr:cNvSpPr/>
          </xdr:nvSpPr>
          <xdr:spPr>
            <a:xfrm>
              <a:off x="9107683" y="990043"/>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207" name="Group 206">
            <a:extLst>
              <a:ext uri="{FF2B5EF4-FFF2-40B4-BE49-F238E27FC236}">
                <a16:creationId xmlns:a16="http://schemas.microsoft.com/office/drawing/2014/main" id="{B1665EA6-F6A9-DB72-221F-3441977EBF5F}"/>
              </a:ext>
            </a:extLst>
          </xdr:cNvPr>
          <xdr:cNvGrpSpPr/>
        </xdr:nvGrpSpPr>
        <xdr:grpSpPr>
          <a:xfrm rot="9808361">
            <a:off x="7094533" y="6666774"/>
            <a:ext cx="324961" cy="587579"/>
            <a:chOff x="9130628" y="1283206"/>
            <a:chExt cx="326721" cy="635548"/>
          </a:xfrm>
        </xdr:grpSpPr>
        <xdr:cxnSp macro="">
          <xdr:nvCxnSpPr>
            <xdr:cNvPr id="208" name="Straight Connector 207">
              <a:extLst>
                <a:ext uri="{FF2B5EF4-FFF2-40B4-BE49-F238E27FC236}">
                  <a16:creationId xmlns:a16="http://schemas.microsoft.com/office/drawing/2014/main" id="{4C5EEFB2-ADDC-642D-C8CB-26B0D696C59C}"/>
                </a:ext>
              </a:extLst>
            </xdr:cNvPr>
            <xdr:cNvCxnSpPr/>
          </xdr:nvCxnSpPr>
          <xdr:spPr>
            <a:xfrm rot="11791639">
              <a:off x="9226129" y="1469806"/>
              <a:ext cx="27013" cy="44894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9" name="Oval 208">
              <a:extLst>
                <a:ext uri="{FF2B5EF4-FFF2-40B4-BE49-F238E27FC236}">
                  <a16:creationId xmlns:a16="http://schemas.microsoft.com/office/drawing/2014/main" id="{BC97647B-52FB-AD7C-CC47-B0C746CA5C77}"/>
                </a:ext>
              </a:extLst>
            </xdr:cNvPr>
            <xdr:cNvSpPr/>
          </xdr:nvSpPr>
          <xdr:spPr>
            <a:xfrm>
              <a:off x="9130628" y="1283206"/>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210" name="Group 209">
            <a:extLst>
              <a:ext uri="{FF2B5EF4-FFF2-40B4-BE49-F238E27FC236}">
                <a16:creationId xmlns:a16="http://schemas.microsoft.com/office/drawing/2014/main" id="{7AC73BAF-D248-74E6-1C6D-C3296CC7BFFE}"/>
              </a:ext>
            </a:extLst>
          </xdr:cNvPr>
          <xdr:cNvGrpSpPr/>
        </xdr:nvGrpSpPr>
        <xdr:grpSpPr>
          <a:xfrm rot="13971215">
            <a:off x="6488965" y="6443782"/>
            <a:ext cx="400733" cy="814667"/>
            <a:chOff x="9056231" y="990043"/>
            <a:chExt cx="398886" cy="717075"/>
          </a:xfrm>
        </xdr:grpSpPr>
        <xdr:cxnSp macro="">
          <xdr:nvCxnSpPr>
            <xdr:cNvPr id="211" name="Straight Connector 210">
              <a:extLst>
                <a:ext uri="{FF2B5EF4-FFF2-40B4-BE49-F238E27FC236}">
                  <a16:creationId xmlns:a16="http://schemas.microsoft.com/office/drawing/2014/main" id="{CEB1DB8F-8BC4-8BB0-7052-22FB20ECFBC2}"/>
                </a:ext>
              </a:extLst>
            </xdr:cNvPr>
            <xdr:cNvCxnSpPr/>
          </xdr:nvCxnSpPr>
          <xdr:spPr>
            <a:xfrm rot="14273358">
              <a:off x="8985811" y="1237812"/>
              <a:ext cx="539726" cy="398886"/>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2" name="Oval 211">
              <a:extLst>
                <a:ext uri="{FF2B5EF4-FFF2-40B4-BE49-F238E27FC236}">
                  <a16:creationId xmlns:a16="http://schemas.microsoft.com/office/drawing/2014/main" id="{DCCC448C-A5C0-F834-171A-8ECC9BB8EA90}"/>
                </a:ext>
              </a:extLst>
            </xdr:cNvPr>
            <xdr:cNvSpPr/>
          </xdr:nvSpPr>
          <xdr:spPr>
            <a:xfrm>
              <a:off x="9107683" y="990043"/>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216" name="Group 215">
            <a:extLst>
              <a:ext uri="{FF2B5EF4-FFF2-40B4-BE49-F238E27FC236}">
                <a16:creationId xmlns:a16="http://schemas.microsoft.com/office/drawing/2014/main" id="{325DE6B7-AFFC-1F87-D665-5640F6B3FAC4}"/>
              </a:ext>
            </a:extLst>
          </xdr:cNvPr>
          <xdr:cNvGrpSpPr/>
        </xdr:nvGrpSpPr>
        <xdr:grpSpPr>
          <a:xfrm>
            <a:off x="7826171" y="6786035"/>
            <a:ext cx="1709535" cy="426507"/>
            <a:chOff x="9374718" y="1151468"/>
            <a:chExt cx="1717067" cy="426507"/>
          </a:xfrm>
        </xdr:grpSpPr>
        <xdr:sp macro="" textlink="Pivottables!BA14">
          <xdr:nvSpPr>
            <xdr:cNvPr id="217" name="TextBox 216">
              <a:extLst>
                <a:ext uri="{FF2B5EF4-FFF2-40B4-BE49-F238E27FC236}">
                  <a16:creationId xmlns:a16="http://schemas.microsoft.com/office/drawing/2014/main" id="{32CBD205-E3A1-989D-5E45-AB75C9AFDCD3}"/>
                </a:ext>
              </a:extLst>
            </xdr:cNvPr>
            <xdr:cNvSpPr txBox="1"/>
          </xdr:nvSpPr>
          <xdr:spPr>
            <a:xfrm>
              <a:off x="9728650" y="1151468"/>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AB715F40-8B89-4A1B-8E4D-1F7445FD0B24}" type="TxLink">
                <a:rPr lang="en-US" sz="800" b="0" i="0" u="none" strike="noStrike">
                  <a:solidFill>
                    <a:schemeClr val="bg1"/>
                  </a:solidFill>
                  <a:latin typeface="Arial"/>
                  <a:cs typeface="Arial"/>
                </a:rPr>
                <a:pPr algn="l"/>
                <a:t>Equipments</a:t>
              </a:fld>
              <a:endParaRPr lang="en-NG" sz="100">
                <a:solidFill>
                  <a:schemeClr val="bg1"/>
                </a:solidFill>
              </a:endParaRPr>
            </a:p>
          </xdr:txBody>
        </xdr:sp>
        <xdr:sp macro="" textlink="Pivottables!BB14">
          <xdr:nvSpPr>
            <xdr:cNvPr id="218" name="TextBox 217">
              <a:extLst>
                <a:ext uri="{FF2B5EF4-FFF2-40B4-BE49-F238E27FC236}">
                  <a16:creationId xmlns:a16="http://schemas.microsoft.com/office/drawing/2014/main" id="{2B1F74B1-3472-3831-55EB-4584A6758458}"/>
                </a:ext>
              </a:extLst>
            </xdr:cNvPr>
            <xdr:cNvSpPr txBox="1"/>
          </xdr:nvSpPr>
          <xdr:spPr>
            <a:xfrm>
              <a:off x="9719126" y="1332443"/>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8C4D602D-7C68-46E7-B3FD-A3DFA6CEB653}" type="TxLink">
                <a:rPr lang="en-US" sz="900" b="0" i="0" u="none" strike="noStrike">
                  <a:solidFill>
                    <a:schemeClr val="bg1"/>
                  </a:solidFill>
                  <a:latin typeface="Arial"/>
                  <a:cs typeface="Arial"/>
                </a:rPr>
                <a:pPr algn="l"/>
                <a:t> 54,926 </a:t>
              </a:fld>
              <a:endParaRPr lang="en-NG" sz="100">
                <a:solidFill>
                  <a:schemeClr val="bg1"/>
                </a:solidFill>
              </a:endParaRPr>
            </a:p>
          </xdr:txBody>
        </xdr:sp>
        <xdr:sp macro="" textlink="Pivottables!BC14">
          <xdr:nvSpPr>
            <xdr:cNvPr id="219" name="TextBox 218">
              <a:extLst>
                <a:ext uri="{FF2B5EF4-FFF2-40B4-BE49-F238E27FC236}">
                  <a16:creationId xmlns:a16="http://schemas.microsoft.com/office/drawing/2014/main" id="{C339E7DB-E0C8-DA5F-4D6E-8CBCEF191981}"/>
                </a:ext>
              </a:extLst>
            </xdr:cNvPr>
            <xdr:cNvSpPr txBox="1"/>
          </xdr:nvSpPr>
          <xdr:spPr>
            <a:xfrm>
              <a:off x="9374718" y="1178984"/>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0C9C14B0-A8D4-4535-BAD9-3C9F59D3DBA7}" type="TxLink">
                <a:rPr lang="en-US" sz="900" b="0" i="0" u="none" strike="noStrike">
                  <a:solidFill>
                    <a:schemeClr val="bg1"/>
                  </a:solidFill>
                  <a:latin typeface="Arial"/>
                  <a:cs typeface="Arial"/>
                </a:rPr>
                <a:pPr algn="l"/>
                <a:t>7%</a:t>
              </a:fld>
              <a:endParaRPr lang="en-NG" sz="100">
                <a:solidFill>
                  <a:schemeClr val="bg1"/>
                </a:solidFill>
              </a:endParaRPr>
            </a:p>
          </xdr:txBody>
        </xdr:sp>
      </xdr:grpSp>
      <xdr:grpSp>
        <xdr:nvGrpSpPr>
          <xdr:cNvPr id="220" name="Group 219">
            <a:extLst>
              <a:ext uri="{FF2B5EF4-FFF2-40B4-BE49-F238E27FC236}">
                <a16:creationId xmlns:a16="http://schemas.microsoft.com/office/drawing/2014/main" id="{BCD87A32-FF60-D46A-F605-E0660BC282AD}"/>
              </a:ext>
            </a:extLst>
          </xdr:cNvPr>
          <xdr:cNvGrpSpPr/>
        </xdr:nvGrpSpPr>
        <xdr:grpSpPr>
          <a:xfrm>
            <a:off x="7078302" y="7014634"/>
            <a:ext cx="1370121" cy="674158"/>
            <a:chOff x="9319809" y="1178984"/>
            <a:chExt cx="1372659" cy="674158"/>
          </a:xfrm>
        </xdr:grpSpPr>
        <xdr:sp macro="" textlink="Pivottables!BA15">
          <xdr:nvSpPr>
            <xdr:cNvPr id="221" name="TextBox 220">
              <a:extLst>
                <a:ext uri="{FF2B5EF4-FFF2-40B4-BE49-F238E27FC236}">
                  <a16:creationId xmlns:a16="http://schemas.microsoft.com/office/drawing/2014/main" id="{5FEAB884-3936-E040-AB9A-541F7FA42698}"/>
                </a:ext>
              </a:extLst>
            </xdr:cNvPr>
            <xdr:cNvSpPr txBox="1"/>
          </xdr:nvSpPr>
          <xdr:spPr>
            <a:xfrm>
              <a:off x="9329333" y="1426635"/>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D15E760-B73A-4E5C-BD8D-C070EFA6C6FB}" type="TxLink">
                <a:rPr lang="en-US" sz="800" b="0" i="0" u="none" strike="noStrike">
                  <a:solidFill>
                    <a:schemeClr val="bg1"/>
                  </a:solidFill>
                  <a:latin typeface="Arial"/>
                  <a:cs typeface="Arial"/>
                </a:rPr>
                <a:pPr algn="l"/>
                <a:t>Lands</a:t>
              </a:fld>
              <a:endParaRPr lang="en-NG" sz="100">
                <a:solidFill>
                  <a:schemeClr val="bg1"/>
                </a:solidFill>
              </a:endParaRPr>
            </a:p>
          </xdr:txBody>
        </xdr:sp>
        <xdr:sp macro="" textlink="Pivottables!BB15">
          <xdr:nvSpPr>
            <xdr:cNvPr id="222" name="TextBox 221">
              <a:extLst>
                <a:ext uri="{FF2B5EF4-FFF2-40B4-BE49-F238E27FC236}">
                  <a16:creationId xmlns:a16="http://schemas.microsoft.com/office/drawing/2014/main" id="{028335BF-B6BC-C069-0833-A325C14949D4}"/>
                </a:ext>
              </a:extLst>
            </xdr:cNvPr>
            <xdr:cNvSpPr txBox="1"/>
          </xdr:nvSpPr>
          <xdr:spPr>
            <a:xfrm>
              <a:off x="9319809" y="1607610"/>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14AF5C6-9E7D-4602-8B68-3F485C08BD12}" type="TxLink">
                <a:rPr lang="en-US" sz="900" b="0" i="0" u="none" strike="noStrike">
                  <a:solidFill>
                    <a:schemeClr val="bg1"/>
                  </a:solidFill>
                  <a:latin typeface="Arial"/>
                  <a:cs typeface="Arial"/>
                </a:rPr>
                <a:pPr algn="l"/>
                <a:t> 2,400 </a:t>
              </a:fld>
              <a:endParaRPr lang="en-NG" sz="100">
                <a:solidFill>
                  <a:schemeClr val="bg1"/>
                </a:solidFill>
              </a:endParaRPr>
            </a:p>
          </xdr:txBody>
        </xdr:sp>
        <xdr:sp macro="" textlink="Pivottables!BC15">
          <xdr:nvSpPr>
            <xdr:cNvPr id="223" name="TextBox 222">
              <a:extLst>
                <a:ext uri="{FF2B5EF4-FFF2-40B4-BE49-F238E27FC236}">
                  <a16:creationId xmlns:a16="http://schemas.microsoft.com/office/drawing/2014/main" id="{698F4E93-BD34-ADEB-98DB-FC62A6B567F2}"/>
                </a:ext>
              </a:extLst>
            </xdr:cNvPr>
            <xdr:cNvSpPr txBox="1"/>
          </xdr:nvSpPr>
          <xdr:spPr>
            <a:xfrm>
              <a:off x="9374718" y="1178984"/>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FD7E1AA5-45B2-41FB-A52B-80390EED2887}" type="TxLink">
                <a:rPr lang="en-US" sz="900" b="0" i="0" u="none" strike="noStrike">
                  <a:solidFill>
                    <a:schemeClr val="bg1"/>
                  </a:solidFill>
                  <a:latin typeface="Arial"/>
                  <a:cs typeface="Arial"/>
                </a:rPr>
                <a:pPr algn="l"/>
                <a:t>0%</a:t>
              </a:fld>
              <a:endParaRPr lang="en-NG" sz="100">
                <a:solidFill>
                  <a:schemeClr val="bg1"/>
                </a:solidFill>
              </a:endParaRPr>
            </a:p>
          </xdr:txBody>
        </xdr:sp>
      </xdr:grpSp>
      <xdr:grpSp>
        <xdr:nvGrpSpPr>
          <xdr:cNvPr id="224" name="Group 223">
            <a:extLst>
              <a:ext uri="{FF2B5EF4-FFF2-40B4-BE49-F238E27FC236}">
                <a16:creationId xmlns:a16="http://schemas.microsoft.com/office/drawing/2014/main" id="{A600A443-E4C5-C910-D7B6-F6630FFFB260}"/>
              </a:ext>
            </a:extLst>
          </xdr:cNvPr>
          <xdr:cNvGrpSpPr/>
        </xdr:nvGrpSpPr>
        <xdr:grpSpPr>
          <a:xfrm>
            <a:off x="5799807" y="6855884"/>
            <a:ext cx="1370123" cy="451908"/>
            <a:chOff x="8846932" y="1178984"/>
            <a:chExt cx="1372660" cy="451908"/>
          </a:xfrm>
        </xdr:grpSpPr>
        <xdr:sp macro="" textlink="Pivottables!BA16">
          <xdr:nvSpPr>
            <xdr:cNvPr id="225" name="TextBox 224">
              <a:extLst>
                <a:ext uri="{FF2B5EF4-FFF2-40B4-BE49-F238E27FC236}">
                  <a16:creationId xmlns:a16="http://schemas.microsoft.com/office/drawing/2014/main" id="{A1F8444F-FAC0-D0EE-44D6-3AE6BF0D3EC2}"/>
                </a:ext>
              </a:extLst>
            </xdr:cNvPr>
            <xdr:cNvSpPr txBox="1"/>
          </xdr:nvSpPr>
          <xdr:spPr>
            <a:xfrm>
              <a:off x="8856457" y="1204385"/>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119FD27F-B6AA-4536-913C-54F84F72E7ED}" type="TxLink">
                <a:rPr lang="en-US" sz="800" b="0" i="0" u="none" strike="noStrike">
                  <a:solidFill>
                    <a:schemeClr val="bg1"/>
                  </a:solidFill>
                  <a:latin typeface="Arial"/>
                  <a:cs typeface="Arial"/>
                </a:rPr>
                <a:pPr algn="l"/>
                <a:t>Offices</a:t>
              </a:fld>
              <a:endParaRPr lang="en-NG" sz="100">
                <a:solidFill>
                  <a:schemeClr val="bg1"/>
                </a:solidFill>
              </a:endParaRPr>
            </a:p>
          </xdr:txBody>
        </xdr:sp>
        <xdr:sp macro="" textlink="Pivottables!BB16">
          <xdr:nvSpPr>
            <xdr:cNvPr id="226" name="TextBox 225">
              <a:extLst>
                <a:ext uri="{FF2B5EF4-FFF2-40B4-BE49-F238E27FC236}">
                  <a16:creationId xmlns:a16="http://schemas.microsoft.com/office/drawing/2014/main" id="{0D4808FC-1D50-86D3-9B23-0828591DD94A}"/>
                </a:ext>
              </a:extLst>
            </xdr:cNvPr>
            <xdr:cNvSpPr txBox="1"/>
          </xdr:nvSpPr>
          <xdr:spPr>
            <a:xfrm>
              <a:off x="8846932" y="1385360"/>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3A016F42-BF00-4FF3-9211-D332C8250A01}" type="TxLink">
                <a:rPr lang="en-US" sz="900" b="0" i="0" u="none" strike="noStrike">
                  <a:solidFill>
                    <a:schemeClr val="bg1"/>
                  </a:solidFill>
                  <a:latin typeface="Arial"/>
                  <a:cs typeface="Arial"/>
                </a:rPr>
                <a:pPr algn="l"/>
                <a:t> 1,200 </a:t>
              </a:fld>
              <a:endParaRPr lang="en-NG" sz="100">
                <a:solidFill>
                  <a:schemeClr val="bg1"/>
                </a:solidFill>
              </a:endParaRPr>
            </a:p>
          </xdr:txBody>
        </xdr:sp>
        <xdr:sp macro="" textlink="Pivottables!BC16">
          <xdr:nvSpPr>
            <xdr:cNvPr id="227" name="TextBox 226">
              <a:extLst>
                <a:ext uri="{FF2B5EF4-FFF2-40B4-BE49-F238E27FC236}">
                  <a16:creationId xmlns:a16="http://schemas.microsoft.com/office/drawing/2014/main" id="{6E9BB54F-6B6C-E433-1FA7-BFB531BD1B43}"/>
                </a:ext>
              </a:extLst>
            </xdr:cNvPr>
            <xdr:cNvSpPr txBox="1"/>
          </xdr:nvSpPr>
          <xdr:spPr>
            <a:xfrm>
              <a:off x="9374718" y="1178984"/>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228DDBCA-47C7-4C5F-8966-AECDBB2175B7}" type="TxLink">
                <a:rPr lang="en-US" sz="900" b="0" i="0" u="none" strike="noStrike">
                  <a:solidFill>
                    <a:schemeClr val="bg1"/>
                  </a:solidFill>
                  <a:latin typeface="Arial"/>
                  <a:cs typeface="Arial"/>
                </a:rPr>
                <a:pPr algn="l"/>
                <a:t>0%</a:t>
              </a:fld>
              <a:endParaRPr lang="en-NG" sz="100">
                <a:solidFill>
                  <a:schemeClr val="bg1"/>
                </a:solidFill>
              </a:endParaRPr>
            </a:p>
          </xdr:txBody>
        </xdr:sp>
      </xdr:grpSp>
    </xdr:grpSp>
    <xdr:clientData/>
  </xdr:twoCellAnchor>
  <xdr:twoCellAnchor editAs="absolute">
    <xdr:from>
      <xdr:col>6</xdr:col>
      <xdr:colOff>42700</xdr:colOff>
      <xdr:row>25</xdr:row>
      <xdr:rowOff>158750</xdr:rowOff>
    </xdr:from>
    <xdr:to>
      <xdr:col>20</xdr:col>
      <xdr:colOff>435233</xdr:colOff>
      <xdr:row>35</xdr:row>
      <xdr:rowOff>154517</xdr:rowOff>
    </xdr:to>
    <xdr:grpSp>
      <xdr:nvGrpSpPr>
        <xdr:cNvPr id="198" name="Group 197">
          <a:extLst>
            <a:ext uri="{FF2B5EF4-FFF2-40B4-BE49-F238E27FC236}">
              <a16:creationId xmlns:a16="http://schemas.microsoft.com/office/drawing/2014/main" id="{656655F0-B476-F119-391D-C1839D845CC2}"/>
            </a:ext>
          </a:extLst>
        </xdr:cNvPr>
        <xdr:cNvGrpSpPr>
          <a:grpSpLocks/>
        </xdr:cNvGrpSpPr>
      </xdr:nvGrpSpPr>
      <xdr:grpSpPr>
        <a:xfrm>
          <a:off x="3686013" y="4921250"/>
          <a:ext cx="8893595" cy="1900767"/>
          <a:chOff x="3677144" y="4921250"/>
          <a:chExt cx="8860188" cy="1900767"/>
        </a:xfrm>
      </xdr:grpSpPr>
      <xdr:grpSp>
        <xdr:nvGrpSpPr>
          <xdr:cNvPr id="196" name="Group 195">
            <a:extLst>
              <a:ext uri="{FF2B5EF4-FFF2-40B4-BE49-F238E27FC236}">
                <a16:creationId xmlns:a16="http://schemas.microsoft.com/office/drawing/2014/main" id="{1CFD42DD-07F7-E352-E687-51319661880F}"/>
              </a:ext>
            </a:extLst>
          </xdr:cNvPr>
          <xdr:cNvGrpSpPr/>
        </xdr:nvGrpSpPr>
        <xdr:grpSpPr>
          <a:xfrm>
            <a:off x="9672073" y="5054034"/>
            <a:ext cx="2865259" cy="1344650"/>
            <a:chOff x="9672073" y="5054034"/>
            <a:chExt cx="2865259" cy="1344650"/>
          </a:xfrm>
        </xdr:grpSpPr>
        <xdr:grpSp>
          <xdr:nvGrpSpPr>
            <xdr:cNvPr id="92" name="Group 91">
              <a:extLst>
                <a:ext uri="{FF2B5EF4-FFF2-40B4-BE49-F238E27FC236}">
                  <a16:creationId xmlns:a16="http://schemas.microsoft.com/office/drawing/2014/main" id="{3A65B4A4-B81F-9C0A-1E2C-038C7837909A}"/>
                </a:ext>
              </a:extLst>
            </xdr:cNvPr>
            <xdr:cNvGrpSpPr/>
          </xdr:nvGrpSpPr>
          <xdr:grpSpPr>
            <a:xfrm>
              <a:off x="9672073" y="5054034"/>
              <a:ext cx="1207892" cy="396000"/>
              <a:chOff x="8123943" y="2085976"/>
              <a:chExt cx="1211616" cy="396000"/>
            </a:xfrm>
          </xdr:grpSpPr>
          <xdr:cxnSp macro="">
            <xdr:nvCxnSpPr>
              <xdr:cNvPr id="97" name="Straight Connector 96">
                <a:extLst>
                  <a:ext uri="{FF2B5EF4-FFF2-40B4-BE49-F238E27FC236}">
                    <a16:creationId xmlns:a16="http://schemas.microsoft.com/office/drawing/2014/main" id="{E6D2EA7E-3ED7-C6B5-3953-E40B4BFD417D}"/>
                  </a:ext>
                </a:extLst>
              </xdr:cNvPr>
              <xdr:cNvCxnSpPr/>
            </xdr:nvCxnSpPr>
            <xdr:spPr>
              <a:xfrm>
                <a:off x="8123944" y="2199254"/>
                <a:ext cx="796189" cy="75898"/>
              </a:xfrm>
              <a:prstGeom prst="line">
                <a:avLst/>
              </a:prstGeom>
              <a:ln w="15875">
                <a:gradFill>
                  <a:gsLst>
                    <a:gs pos="35000">
                      <a:srgbClr val="0A0D80"/>
                    </a:gs>
                    <a:gs pos="7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98" name="Group 97">
                <a:extLst>
                  <a:ext uri="{FF2B5EF4-FFF2-40B4-BE49-F238E27FC236}">
                    <a16:creationId xmlns:a16="http://schemas.microsoft.com/office/drawing/2014/main" id="{8D87538C-205E-A2C1-BE20-7C8277428348}"/>
                  </a:ext>
                </a:extLst>
              </xdr:cNvPr>
              <xdr:cNvGrpSpPr/>
            </xdr:nvGrpSpPr>
            <xdr:grpSpPr>
              <a:xfrm>
                <a:off x="8848724" y="2085976"/>
                <a:ext cx="486835" cy="396000"/>
                <a:chOff x="8848724" y="2085976"/>
                <a:chExt cx="486835" cy="396000"/>
              </a:xfrm>
            </xdr:grpSpPr>
            <xdr:sp macro="" textlink="">
              <xdr:nvSpPr>
                <xdr:cNvPr id="99" name="Circle: Hollow 98">
                  <a:extLst>
                    <a:ext uri="{FF2B5EF4-FFF2-40B4-BE49-F238E27FC236}">
                      <a16:creationId xmlns:a16="http://schemas.microsoft.com/office/drawing/2014/main" id="{E3796992-F31E-F2F1-D5E6-E945A5E5111A}"/>
                    </a:ext>
                  </a:extLst>
                </xdr:cNvPr>
                <xdr:cNvSpPr/>
              </xdr:nvSpPr>
              <xdr:spPr>
                <a:xfrm>
                  <a:off x="8886825" y="2085976"/>
                  <a:ext cx="396000" cy="396000"/>
                </a:xfrm>
                <a:prstGeom prst="donut">
                  <a:avLst>
                    <a:gd name="adj" fmla="val 10777"/>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sp macro="" textlink="Pivottables!BC10">
              <xdr:nvSpPr>
                <xdr:cNvPr id="100" name="TextBox 99">
                  <a:extLst>
                    <a:ext uri="{FF2B5EF4-FFF2-40B4-BE49-F238E27FC236}">
                      <a16:creationId xmlns:a16="http://schemas.microsoft.com/office/drawing/2014/main" id="{8035B301-315D-8B30-92A9-D4C48CCB3A3D}"/>
                    </a:ext>
                  </a:extLst>
                </xdr:cNvPr>
                <xdr:cNvSpPr txBox="1"/>
              </xdr:nvSpPr>
              <xdr:spPr>
                <a:xfrm>
                  <a:off x="8848724" y="2183343"/>
                  <a:ext cx="486835" cy="20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F995233-BA50-4A9A-B0D1-425F9950D66A}" type="TxLink">
                    <a:rPr lang="en-US" sz="1000" b="0" i="0" u="none" strike="noStrike">
                      <a:solidFill>
                        <a:schemeClr val="bg1"/>
                      </a:solidFill>
                      <a:latin typeface="Arial"/>
                      <a:cs typeface="Arial"/>
                    </a:rPr>
                    <a:pPr algn="ctr"/>
                    <a:t>15%</a:t>
                  </a:fld>
                  <a:endParaRPr lang="en-NG" sz="100">
                    <a:solidFill>
                      <a:schemeClr val="bg1"/>
                    </a:solidFill>
                  </a:endParaRPr>
                </a:p>
              </xdr:txBody>
            </xdr:sp>
          </xdr:grpSp>
        </xdr:grpSp>
        <xdr:grpSp>
          <xdr:nvGrpSpPr>
            <xdr:cNvPr id="122" name="Group 121">
              <a:extLst>
                <a:ext uri="{FF2B5EF4-FFF2-40B4-BE49-F238E27FC236}">
                  <a16:creationId xmlns:a16="http://schemas.microsoft.com/office/drawing/2014/main" id="{D383B0A1-0CF9-EF6D-DE32-A9BEEEA1111C}"/>
                </a:ext>
              </a:extLst>
            </xdr:cNvPr>
            <xdr:cNvGrpSpPr/>
          </xdr:nvGrpSpPr>
          <xdr:grpSpPr>
            <a:xfrm rot="7326642">
              <a:off x="10995989" y="5158491"/>
              <a:ext cx="400733" cy="802917"/>
              <a:chOff x="9056231" y="990043"/>
              <a:chExt cx="398886" cy="717075"/>
            </a:xfrm>
          </xdr:grpSpPr>
          <xdr:cxnSp macro="">
            <xdr:nvCxnSpPr>
              <xdr:cNvPr id="123" name="Straight Connector 122">
                <a:extLst>
                  <a:ext uri="{FF2B5EF4-FFF2-40B4-BE49-F238E27FC236}">
                    <a16:creationId xmlns:a16="http://schemas.microsoft.com/office/drawing/2014/main" id="{AE8CA1AC-F0F0-C2DC-0B60-894D5758AF1F}"/>
                  </a:ext>
                </a:extLst>
              </xdr:cNvPr>
              <xdr:cNvCxnSpPr/>
            </xdr:nvCxnSpPr>
            <xdr:spPr>
              <a:xfrm rot="14273358">
                <a:off x="8985811" y="1237812"/>
                <a:ext cx="539726" cy="398886"/>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Oval 123">
                <a:extLst>
                  <a:ext uri="{FF2B5EF4-FFF2-40B4-BE49-F238E27FC236}">
                    <a16:creationId xmlns:a16="http://schemas.microsoft.com/office/drawing/2014/main" id="{0F29BAEF-578C-1546-DFCA-B4F617B83FAF}"/>
                  </a:ext>
                </a:extLst>
              </xdr:cNvPr>
              <xdr:cNvSpPr/>
            </xdr:nvSpPr>
            <xdr:spPr>
              <a:xfrm>
                <a:off x="9107683" y="990043"/>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126" name="Group 125">
              <a:extLst>
                <a:ext uri="{FF2B5EF4-FFF2-40B4-BE49-F238E27FC236}">
                  <a16:creationId xmlns:a16="http://schemas.microsoft.com/office/drawing/2014/main" id="{44F5FE86-AAF9-DA9D-8C48-ABA751D396B6}"/>
                </a:ext>
              </a:extLst>
            </xdr:cNvPr>
            <xdr:cNvGrpSpPr/>
          </xdr:nvGrpSpPr>
          <xdr:grpSpPr>
            <a:xfrm rot="9808361">
              <a:off x="10530966" y="5443223"/>
              <a:ext cx="332467" cy="680636"/>
              <a:chOff x="9130628" y="1283206"/>
              <a:chExt cx="326721" cy="736201"/>
            </a:xfrm>
          </xdr:grpSpPr>
          <xdr:cxnSp macro="">
            <xdr:nvCxnSpPr>
              <xdr:cNvPr id="132" name="Straight Connector 131">
                <a:extLst>
                  <a:ext uri="{FF2B5EF4-FFF2-40B4-BE49-F238E27FC236}">
                    <a16:creationId xmlns:a16="http://schemas.microsoft.com/office/drawing/2014/main" id="{7AA65B2C-E4AB-35FD-ED81-178F0E789705}"/>
                  </a:ext>
                </a:extLst>
              </xdr:cNvPr>
              <xdr:cNvCxnSpPr/>
            </xdr:nvCxnSpPr>
            <xdr:spPr>
              <a:xfrm rot="11791639">
                <a:off x="9230881" y="1511279"/>
                <a:ext cx="56708" cy="50812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3" name="Oval 132">
                <a:extLst>
                  <a:ext uri="{FF2B5EF4-FFF2-40B4-BE49-F238E27FC236}">
                    <a16:creationId xmlns:a16="http://schemas.microsoft.com/office/drawing/2014/main" id="{BCB36FFA-799C-1ABE-9462-29D4A09D15BA}"/>
                  </a:ext>
                </a:extLst>
              </xdr:cNvPr>
              <xdr:cNvSpPr/>
            </xdr:nvSpPr>
            <xdr:spPr>
              <a:xfrm>
                <a:off x="9130628" y="1283206"/>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141" name="Group 140">
              <a:extLst>
                <a:ext uri="{FF2B5EF4-FFF2-40B4-BE49-F238E27FC236}">
                  <a16:creationId xmlns:a16="http://schemas.microsoft.com/office/drawing/2014/main" id="{360B1731-1295-39EC-AF13-31D2CD93445E}"/>
                </a:ext>
              </a:extLst>
            </xdr:cNvPr>
            <xdr:cNvGrpSpPr/>
          </xdr:nvGrpSpPr>
          <xdr:grpSpPr>
            <a:xfrm>
              <a:off x="11150225" y="5105402"/>
              <a:ext cx="1387107" cy="697439"/>
              <a:chOff x="9346237" y="682627"/>
              <a:chExt cx="1393664" cy="697439"/>
            </a:xfrm>
          </xdr:grpSpPr>
          <xdr:sp macro="" textlink="Pivottables!BA11">
            <xdr:nvSpPr>
              <xdr:cNvPr id="142" name="TextBox 141">
                <a:extLst>
                  <a:ext uri="{FF2B5EF4-FFF2-40B4-BE49-F238E27FC236}">
                    <a16:creationId xmlns:a16="http://schemas.microsoft.com/office/drawing/2014/main" id="{0F3915BE-DF79-8363-FAD8-E46B5D77D30F}"/>
                  </a:ext>
                </a:extLst>
              </xdr:cNvPr>
              <xdr:cNvSpPr txBox="1"/>
            </xdr:nvSpPr>
            <xdr:spPr>
              <a:xfrm>
                <a:off x="9376766" y="850902"/>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6BA60566-3099-4974-9B36-CCD718A4DF0B}" type="TxLink">
                  <a:rPr lang="en-US" sz="800" b="0" i="0" u="none" strike="noStrike">
                    <a:solidFill>
                      <a:schemeClr val="bg1"/>
                    </a:solidFill>
                    <a:latin typeface="Arial"/>
                    <a:cs typeface="Arial"/>
                  </a:rPr>
                  <a:pPr algn="l"/>
                  <a:t>Premium</a:t>
                </a:fld>
                <a:endParaRPr lang="en-NG" sz="100">
                  <a:solidFill>
                    <a:schemeClr val="bg1"/>
                  </a:solidFill>
                </a:endParaRPr>
              </a:p>
            </xdr:txBody>
          </xdr:sp>
          <xdr:sp macro="" textlink="Pivottables!BB11">
            <xdr:nvSpPr>
              <xdr:cNvPr id="143" name="TextBox 142">
                <a:extLst>
                  <a:ext uri="{FF2B5EF4-FFF2-40B4-BE49-F238E27FC236}">
                    <a16:creationId xmlns:a16="http://schemas.microsoft.com/office/drawing/2014/main" id="{56D9CDC7-D3DB-D2D6-1814-2158B0DB3350}"/>
                  </a:ext>
                </a:extLst>
              </xdr:cNvPr>
              <xdr:cNvSpPr txBox="1"/>
            </xdr:nvSpPr>
            <xdr:spPr>
              <a:xfrm>
                <a:off x="9346237" y="682627"/>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378A9D1E-FAB7-4D8B-BC35-DE905308722F}" type="TxLink">
                  <a:rPr lang="en-US" sz="900" b="0" i="0" u="none" strike="noStrike">
                    <a:solidFill>
                      <a:schemeClr val="bg1"/>
                    </a:solidFill>
                    <a:latin typeface="Arial"/>
                    <a:cs typeface="Arial"/>
                  </a:rPr>
                  <a:pPr algn="l"/>
                  <a:t> 54,943 </a:t>
                </a:fld>
                <a:endParaRPr lang="en-NG" sz="100">
                  <a:solidFill>
                    <a:schemeClr val="bg1"/>
                  </a:solidFill>
                </a:endParaRPr>
              </a:p>
            </xdr:txBody>
          </xdr:sp>
          <xdr:sp macro="" textlink="Pivottables!BC11">
            <xdr:nvSpPr>
              <xdr:cNvPr id="144" name="TextBox 143">
                <a:extLst>
                  <a:ext uri="{FF2B5EF4-FFF2-40B4-BE49-F238E27FC236}">
                    <a16:creationId xmlns:a16="http://schemas.microsoft.com/office/drawing/2014/main" id="{3A5A740C-CA6B-3D40-F24A-C2B9CDA8BB67}"/>
                  </a:ext>
                </a:extLst>
              </xdr:cNvPr>
              <xdr:cNvSpPr txBox="1"/>
            </xdr:nvSpPr>
            <xdr:spPr>
              <a:xfrm>
                <a:off x="9374718" y="1147234"/>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B3FC89C7-4FB4-4E43-B341-5B20B3913C10}" type="TxLink">
                  <a:rPr lang="en-US" sz="900" b="0" i="0" u="none" strike="noStrike">
                    <a:solidFill>
                      <a:schemeClr val="bg1"/>
                    </a:solidFill>
                    <a:latin typeface="Arial"/>
                    <a:cs typeface="Arial"/>
                  </a:rPr>
                  <a:pPr algn="l"/>
                  <a:t>7%</a:t>
                </a:fld>
                <a:endParaRPr lang="en-NG" sz="100">
                  <a:solidFill>
                    <a:schemeClr val="bg1"/>
                  </a:solidFill>
                </a:endParaRPr>
              </a:p>
            </xdr:txBody>
          </xdr:sp>
        </xdr:grpSp>
        <xdr:grpSp>
          <xdr:nvGrpSpPr>
            <xdr:cNvPr id="145" name="Group 144">
              <a:extLst>
                <a:ext uri="{FF2B5EF4-FFF2-40B4-BE49-F238E27FC236}">
                  <a16:creationId xmlns:a16="http://schemas.microsoft.com/office/drawing/2014/main" id="{4B927852-4517-FBB3-825B-2D51091DB2AC}"/>
                </a:ext>
              </a:extLst>
            </xdr:cNvPr>
            <xdr:cNvGrpSpPr/>
          </xdr:nvGrpSpPr>
          <xdr:grpSpPr>
            <a:xfrm>
              <a:off x="10098740" y="5866341"/>
              <a:ext cx="1365938" cy="532343"/>
              <a:chOff x="9041697" y="406400"/>
              <a:chExt cx="1372659" cy="532343"/>
            </a:xfrm>
          </xdr:grpSpPr>
          <xdr:sp macro="" textlink="Pivottables!BA12">
            <xdr:nvSpPr>
              <xdr:cNvPr id="153" name="TextBox 152">
                <a:extLst>
                  <a:ext uri="{FF2B5EF4-FFF2-40B4-BE49-F238E27FC236}">
                    <a16:creationId xmlns:a16="http://schemas.microsoft.com/office/drawing/2014/main" id="{8010DCA7-2FB3-9CE1-F0A8-74E2ADF13B92}"/>
                  </a:ext>
                </a:extLst>
              </xdr:cNvPr>
              <xdr:cNvSpPr txBox="1"/>
            </xdr:nvSpPr>
            <xdr:spPr>
              <a:xfrm>
                <a:off x="9051221" y="512236"/>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A0315E70-D902-41E0-BDE3-137E36F9B8DC}" type="TxLink">
                  <a:rPr lang="en-US" sz="800" b="0" i="0" u="none" strike="noStrike">
                    <a:solidFill>
                      <a:schemeClr val="bg1"/>
                    </a:solidFill>
                    <a:latin typeface="Arial"/>
                    <a:cs typeface="Arial"/>
                  </a:rPr>
                  <a:pPr algn="l"/>
                  <a:t>Prime</a:t>
                </a:fld>
                <a:endParaRPr lang="en-NG" sz="100">
                  <a:solidFill>
                    <a:schemeClr val="bg1"/>
                  </a:solidFill>
                </a:endParaRPr>
              </a:p>
            </xdr:txBody>
          </xdr:sp>
          <xdr:sp macro="" textlink="Pivottables!BB12">
            <xdr:nvSpPr>
              <xdr:cNvPr id="154" name="TextBox 153">
                <a:extLst>
                  <a:ext uri="{FF2B5EF4-FFF2-40B4-BE49-F238E27FC236}">
                    <a16:creationId xmlns:a16="http://schemas.microsoft.com/office/drawing/2014/main" id="{D34FDD9B-6B05-D821-EBCA-5A6A9324BCD9}"/>
                  </a:ext>
                </a:extLst>
              </xdr:cNvPr>
              <xdr:cNvSpPr txBox="1"/>
            </xdr:nvSpPr>
            <xdr:spPr>
              <a:xfrm>
                <a:off x="9041697" y="693211"/>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8593560-3006-41F6-8E35-F022EA278AD1}" type="TxLink">
                  <a:rPr lang="en-US" sz="900" b="0" i="0" u="none" strike="noStrike">
                    <a:solidFill>
                      <a:schemeClr val="bg1"/>
                    </a:solidFill>
                    <a:latin typeface="Arial"/>
                    <a:cs typeface="Arial"/>
                  </a:rPr>
                  <a:pPr algn="l"/>
                  <a:t> 68,922 </a:t>
                </a:fld>
                <a:endParaRPr lang="en-NG" sz="100">
                  <a:solidFill>
                    <a:schemeClr val="bg1"/>
                  </a:solidFill>
                </a:endParaRPr>
              </a:p>
            </xdr:txBody>
          </xdr:sp>
          <xdr:sp macro="" textlink="Pivottables!BC12">
            <xdr:nvSpPr>
              <xdr:cNvPr id="155" name="TextBox 154">
                <a:extLst>
                  <a:ext uri="{FF2B5EF4-FFF2-40B4-BE49-F238E27FC236}">
                    <a16:creationId xmlns:a16="http://schemas.microsoft.com/office/drawing/2014/main" id="{7A9573B8-568A-F56E-A5CF-38B4DA6C3729}"/>
                  </a:ext>
                </a:extLst>
              </xdr:cNvPr>
              <xdr:cNvSpPr txBox="1"/>
            </xdr:nvSpPr>
            <xdr:spPr>
              <a:xfrm>
                <a:off x="9500735" y="406400"/>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8E8F02B3-49DE-4DF7-A6AE-84DAA50D96AD}" type="TxLink">
                  <a:rPr lang="en-US" sz="900" b="0" i="0" u="none" strike="noStrike">
                    <a:solidFill>
                      <a:schemeClr val="bg1"/>
                    </a:solidFill>
                    <a:latin typeface="Arial"/>
                    <a:cs typeface="Arial"/>
                  </a:rPr>
                  <a:pPr algn="l"/>
                  <a:t>9%</a:t>
                </a:fld>
                <a:endParaRPr lang="en-NG" sz="100">
                  <a:solidFill>
                    <a:schemeClr val="bg1"/>
                  </a:solidFill>
                </a:endParaRPr>
              </a:p>
            </xdr:txBody>
          </xdr:sp>
        </xdr:grpSp>
      </xdr:grpSp>
      <xdr:grpSp>
        <xdr:nvGrpSpPr>
          <xdr:cNvPr id="246" name="Group 245">
            <a:extLst>
              <a:ext uri="{FF2B5EF4-FFF2-40B4-BE49-F238E27FC236}">
                <a16:creationId xmlns:a16="http://schemas.microsoft.com/office/drawing/2014/main" id="{19D0BDAD-1420-660D-6A6F-4F56DA8C8B2A}"/>
              </a:ext>
            </a:extLst>
          </xdr:cNvPr>
          <xdr:cNvGrpSpPr/>
        </xdr:nvGrpSpPr>
        <xdr:grpSpPr>
          <a:xfrm>
            <a:off x="3677144" y="4921250"/>
            <a:ext cx="2629096" cy="1900767"/>
            <a:chOff x="2501773" y="4836583"/>
            <a:chExt cx="2663960" cy="1900767"/>
          </a:xfrm>
        </xdr:grpSpPr>
        <xdr:grpSp>
          <xdr:nvGrpSpPr>
            <xdr:cNvPr id="245" name="Group 244">
              <a:extLst>
                <a:ext uri="{FF2B5EF4-FFF2-40B4-BE49-F238E27FC236}">
                  <a16:creationId xmlns:a16="http://schemas.microsoft.com/office/drawing/2014/main" id="{B5A1FD4E-D893-575D-C37C-FDC26801B8FD}"/>
                </a:ext>
              </a:extLst>
            </xdr:cNvPr>
            <xdr:cNvGrpSpPr/>
          </xdr:nvGrpSpPr>
          <xdr:grpSpPr>
            <a:xfrm>
              <a:off x="2873927" y="4836583"/>
              <a:ext cx="981273" cy="1716782"/>
              <a:chOff x="2873926" y="4836583"/>
              <a:chExt cx="981273" cy="1716782"/>
            </a:xfrm>
          </xdr:grpSpPr>
          <xdr:grpSp>
            <xdr:nvGrpSpPr>
              <xdr:cNvPr id="107" name="Group 106">
                <a:extLst>
                  <a:ext uri="{FF2B5EF4-FFF2-40B4-BE49-F238E27FC236}">
                    <a16:creationId xmlns:a16="http://schemas.microsoft.com/office/drawing/2014/main" id="{24AF26DD-55F2-4B3F-E18B-079D94082239}"/>
                  </a:ext>
                </a:extLst>
              </xdr:cNvPr>
              <xdr:cNvGrpSpPr/>
            </xdr:nvGrpSpPr>
            <xdr:grpSpPr>
              <a:xfrm>
                <a:off x="3366814" y="4836583"/>
                <a:ext cx="488385" cy="827763"/>
                <a:chOff x="8848724" y="1654213"/>
                <a:chExt cx="486835" cy="827763"/>
              </a:xfrm>
            </xdr:grpSpPr>
            <xdr:cxnSp macro="">
              <xdr:nvCxnSpPr>
                <xdr:cNvPr id="108" name="Straight Connector 107">
                  <a:extLst>
                    <a:ext uri="{FF2B5EF4-FFF2-40B4-BE49-F238E27FC236}">
                      <a16:creationId xmlns:a16="http://schemas.microsoft.com/office/drawing/2014/main" id="{651F8AD7-46C4-3839-9CD3-E5042D843636}"/>
                    </a:ext>
                  </a:extLst>
                </xdr:cNvPr>
                <xdr:cNvCxnSpPr>
                  <a:endCxn id="112" idx="0"/>
                </xdr:cNvCxnSpPr>
              </xdr:nvCxnSpPr>
              <xdr:spPr>
                <a:xfrm flipH="1">
                  <a:off x="9084825" y="1654213"/>
                  <a:ext cx="5239" cy="431763"/>
                </a:xfrm>
                <a:prstGeom prst="line">
                  <a:avLst/>
                </a:prstGeom>
                <a:ln w="15875">
                  <a:gradFill>
                    <a:gsLst>
                      <a:gs pos="35000">
                        <a:srgbClr val="0A0D80"/>
                      </a:gs>
                      <a:gs pos="7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10" name="Group 109">
                  <a:extLst>
                    <a:ext uri="{FF2B5EF4-FFF2-40B4-BE49-F238E27FC236}">
                      <a16:creationId xmlns:a16="http://schemas.microsoft.com/office/drawing/2014/main" id="{92989133-411D-9A16-F785-407E3CB29CAF}"/>
                    </a:ext>
                  </a:extLst>
                </xdr:cNvPr>
                <xdr:cNvGrpSpPr/>
              </xdr:nvGrpSpPr>
              <xdr:grpSpPr>
                <a:xfrm>
                  <a:off x="8848724" y="2085976"/>
                  <a:ext cx="486835" cy="396000"/>
                  <a:chOff x="8848724" y="2085976"/>
                  <a:chExt cx="486835" cy="396000"/>
                </a:xfrm>
              </xdr:grpSpPr>
              <xdr:sp macro="" textlink="">
                <xdr:nvSpPr>
                  <xdr:cNvPr id="112" name="Circle: Hollow 111">
                    <a:extLst>
                      <a:ext uri="{FF2B5EF4-FFF2-40B4-BE49-F238E27FC236}">
                        <a16:creationId xmlns:a16="http://schemas.microsoft.com/office/drawing/2014/main" id="{603CCEAC-7D90-CAEB-DCBD-084EA93AADA4}"/>
                      </a:ext>
                    </a:extLst>
                  </xdr:cNvPr>
                  <xdr:cNvSpPr/>
                </xdr:nvSpPr>
                <xdr:spPr>
                  <a:xfrm>
                    <a:off x="8886825" y="2085976"/>
                    <a:ext cx="396000" cy="396000"/>
                  </a:xfrm>
                  <a:prstGeom prst="donut">
                    <a:avLst>
                      <a:gd name="adj" fmla="val 10777"/>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sp macro="" textlink="Pivottables!BC7">
                <xdr:nvSpPr>
                  <xdr:cNvPr id="113" name="TextBox 112">
                    <a:extLst>
                      <a:ext uri="{FF2B5EF4-FFF2-40B4-BE49-F238E27FC236}">
                        <a16:creationId xmlns:a16="http://schemas.microsoft.com/office/drawing/2014/main" id="{D1B035EB-64E4-EF30-D971-415828AFD163}"/>
                      </a:ext>
                    </a:extLst>
                  </xdr:cNvPr>
                  <xdr:cNvSpPr txBox="1"/>
                </xdr:nvSpPr>
                <xdr:spPr>
                  <a:xfrm>
                    <a:off x="8848724" y="2183343"/>
                    <a:ext cx="486835" cy="20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93F1D86-BCCE-4B49-9CF9-691B46170218}" type="TxLink">
                      <a:rPr lang="en-US" sz="1000" b="0" i="0" u="none" strike="noStrike">
                        <a:solidFill>
                          <a:schemeClr val="bg1"/>
                        </a:solidFill>
                        <a:latin typeface="Arial"/>
                        <a:cs typeface="Arial"/>
                      </a:rPr>
                      <a:pPr algn="ctr"/>
                      <a:t>21%</a:t>
                    </a:fld>
                    <a:endParaRPr lang="en-NG" sz="100">
                      <a:solidFill>
                        <a:schemeClr val="bg1"/>
                      </a:solidFill>
                    </a:endParaRPr>
                  </a:p>
                </xdr:txBody>
              </xdr:sp>
            </xdr:grpSp>
          </xdr:grpSp>
          <xdr:grpSp>
            <xdr:nvGrpSpPr>
              <xdr:cNvPr id="228" name="Group 227">
                <a:extLst>
                  <a:ext uri="{FF2B5EF4-FFF2-40B4-BE49-F238E27FC236}">
                    <a16:creationId xmlns:a16="http://schemas.microsoft.com/office/drawing/2014/main" id="{6C542A17-5564-B746-8EDC-B932AB54B497}"/>
                  </a:ext>
                </a:extLst>
              </xdr:cNvPr>
              <xdr:cNvGrpSpPr/>
            </xdr:nvGrpSpPr>
            <xdr:grpSpPr>
              <a:xfrm rot="10563161">
                <a:off x="3434512" y="5652110"/>
                <a:ext cx="328234" cy="901255"/>
                <a:chOff x="9107683" y="990043"/>
                <a:chExt cx="326721" cy="787796"/>
              </a:xfrm>
            </xdr:grpSpPr>
            <xdr:cxnSp macro="">
              <xdr:nvCxnSpPr>
                <xdr:cNvPr id="229" name="Straight Connector 228">
                  <a:extLst>
                    <a:ext uri="{FF2B5EF4-FFF2-40B4-BE49-F238E27FC236}">
                      <a16:creationId xmlns:a16="http://schemas.microsoft.com/office/drawing/2014/main" id="{36A676AB-7BC2-8034-C654-867F7DDA59BF}"/>
                    </a:ext>
                  </a:extLst>
                </xdr:cNvPr>
                <xdr:cNvCxnSpPr>
                  <a:endCxn id="230" idx="4"/>
                </xdr:cNvCxnSpPr>
              </xdr:nvCxnSpPr>
              <xdr:spPr>
                <a:xfrm rot="11036839">
                  <a:off x="9252844" y="1314234"/>
                  <a:ext cx="24506" cy="463605"/>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Oval 229">
                  <a:extLst>
                    <a:ext uri="{FF2B5EF4-FFF2-40B4-BE49-F238E27FC236}">
                      <a16:creationId xmlns:a16="http://schemas.microsoft.com/office/drawing/2014/main" id="{150C8285-CBD0-1DA3-E5BF-5BCCFB3871E4}"/>
                    </a:ext>
                  </a:extLst>
                </xdr:cNvPr>
                <xdr:cNvSpPr/>
              </xdr:nvSpPr>
              <xdr:spPr>
                <a:xfrm>
                  <a:off x="9107683" y="990043"/>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231" name="Group 230">
                <a:extLst>
                  <a:ext uri="{FF2B5EF4-FFF2-40B4-BE49-F238E27FC236}">
                    <a16:creationId xmlns:a16="http://schemas.microsoft.com/office/drawing/2014/main" id="{C30852D5-4F9C-752B-87E4-E21BD0F45D73}"/>
                  </a:ext>
                </a:extLst>
              </xdr:cNvPr>
              <xdr:cNvGrpSpPr/>
            </xdr:nvGrpSpPr>
            <xdr:grpSpPr>
              <a:xfrm rot="13281238">
                <a:off x="2873926" y="5533465"/>
                <a:ext cx="504654" cy="651524"/>
                <a:chOff x="8996921" y="1283206"/>
                <a:chExt cx="495932" cy="704712"/>
              </a:xfrm>
            </xdr:grpSpPr>
            <xdr:cxnSp macro="">
              <xdr:nvCxnSpPr>
                <xdr:cNvPr id="232" name="Straight Connector 231">
                  <a:extLst>
                    <a:ext uri="{FF2B5EF4-FFF2-40B4-BE49-F238E27FC236}">
                      <a16:creationId xmlns:a16="http://schemas.microsoft.com/office/drawing/2014/main" id="{F7A8D5D3-9C9D-6030-7C94-A1834D5FF3B4}"/>
                    </a:ext>
                  </a:extLst>
                </xdr:cNvPr>
                <xdr:cNvCxnSpPr/>
              </xdr:nvCxnSpPr>
              <xdr:spPr>
                <a:xfrm rot="8318762" flipH="1">
                  <a:off x="8996921" y="1489767"/>
                  <a:ext cx="495932" cy="498151"/>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3" name="Oval 232">
                  <a:extLst>
                    <a:ext uri="{FF2B5EF4-FFF2-40B4-BE49-F238E27FC236}">
                      <a16:creationId xmlns:a16="http://schemas.microsoft.com/office/drawing/2014/main" id="{4F557A15-56B3-24A7-F4EF-F7CA4CCF7143}"/>
                    </a:ext>
                  </a:extLst>
                </xdr:cNvPr>
                <xdr:cNvSpPr/>
              </xdr:nvSpPr>
              <xdr:spPr>
                <a:xfrm>
                  <a:off x="9130628" y="1283206"/>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grpSp>
          <xdr:nvGrpSpPr>
            <xdr:cNvPr id="234" name="Group 233">
              <a:extLst>
                <a:ext uri="{FF2B5EF4-FFF2-40B4-BE49-F238E27FC236}">
                  <a16:creationId xmlns:a16="http://schemas.microsoft.com/office/drawing/2014/main" id="{98D94A0A-C904-5831-313F-50646CC0D54B}"/>
                </a:ext>
              </a:extLst>
            </xdr:cNvPr>
            <xdr:cNvGrpSpPr/>
          </xdr:nvGrpSpPr>
          <xdr:grpSpPr>
            <a:xfrm>
              <a:off x="3398314" y="6257925"/>
              <a:ext cx="1767419" cy="479425"/>
              <a:chOff x="8177558" y="1496484"/>
              <a:chExt cx="1753734" cy="479425"/>
            </a:xfrm>
          </xdr:grpSpPr>
          <xdr:sp macro="" textlink="Pivottables!BA9">
            <xdr:nvSpPr>
              <xdr:cNvPr id="235" name="TextBox 234">
                <a:extLst>
                  <a:ext uri="{FF2B5EF4-FFF2-40B4-BE49-F238E27FC236}">
                    <a16:creationId xmlns:a16="http://schemas.microsoft.com/office/drawing/2014/main" id="{1E1DC4E4-29BC-3828-EB06-2AC151F4F7D2}"/>
                  </a:ext>
                </a:extLst>
              </xdr:cNvPr>
              <xdr:cNvSpPr txBox="1"/>
            </xdr:nvSpPr>
            <xdr:spPr>
              <a:xfrm>
                <a:off x="8568157" y="1528234"/>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ABF14E9C-8CAB-4641-AC44-36CEDF3F35D8}" type="TxLink">
                  <a:rPr lang="en-US" sz="800" b="0" i="0" u="none" strike="noStrike">
                    <a:solidFill>
                      <a:schemeClr val="bg1"/>
                    </a:solidFill>
                    <a:latin typeface="Arial"/>
                    <a:cs typeface="Arial"/>
                  </a:rPr>
                  <a:pPr algn="l"/>
                  <a:t>Renewal</a:t>
                </a:fld>
                <a:endParaRPr lang="en-NG" sz="100">
                  <a:solidFill>
                    <a:schemeClr val="bg1"/>
                  </a:solidFill>
                </a:endParaRPr>
              </a:p>
            </xdr:txBody>
          </xdr:sp>
          <xdr:sp macro="" textlink="Pivottables!BB9">
            <xdr:nvSpPr>
              <xdr:cNvPr id="236" name="TextBox 235">
                <a:extLst>
                  <a:ext uri="{FF2B5EF4-FFF2-40B4-BE49-F238E27FC236}">
                    <a16:creationId xmlns:a16="http://schemas.microsoft.com/office/drawing/2014/main" id="{EDCEF018-70E4-A4CD-4D51-9BED569C453F}"/>
                  </a:ext>
                </a:extLst>
              </xdr:cNvPr>
              <xdr:cNvSpPr txBox="1"/>
            </xdr:nvSpPr>
            <xdr:spPr>
              <a:xfrm>
                <a:off x="8537628" y="1730377"/>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D3D57F49-1A99-4065-95E3-45472A60145E}" type="TxLink">
                  <a:rPr lang="en-US" sz="900" b="0" i="0" u="none" strike="noStrike">
                    <a:solidFill>
                      <a:schemeClr val="bg1"/>
                    </a:solidFill>
                    <a:latin typeface="Arial"/>
                    <a:cs typeface="Arial"/>
                  </a:rPr>
                  <a:pPr algn="l"/>
                  <a:t> 84,000 </a:t>
                </a:fld>
                <a:endParaRPr lang="en-NG" sz="100">
                  <a:solidFill>
                    <a:schemeClr val="bg1"/>
                  </a:solidFill>
                </a:endParaRPr>
              </a:p>
            </xdr:txBody>
          </xdr:sp>
          <xdr:sp macro="" textlink="Pivottables!BC9">
            <xdr:nvSpPr>
              <xdr:cNvPr id="237" name="TextBox 236">
                <a:extLst>
                  <a:ext uri="{FF2B5EF4-FFF2-40B4-BE49-F238E27FC236}">
                    <a16:creationId xmlns:a16="http://schemas.microsoft.com/office/drawing/2014/main" id="{AF23BFAE-F45C-9234-664C-6D1DACE97984}"/>
                  </a:ext>
                </a:extLst>
              </xdr:cNvPr>
              <xdr:cNvSpPr txBox="1"/>
            </xdr:nvSpPr>
            <xdr:spPr>
              <a:xfrm>
                <a:off x="8177558" y="1496484"/>
                <a:ext cx="450506" cy="240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4F640DE2-87EF-4BB9-8078-D3DBD4D21EBC}" type="TxLink">
                  <a:rPr lang="en-US" sz="900" b="0" i="0" u="none" strike="noStrike">
                    <a:solidFill>
                      <a:schemeClr val="bg1"/>
                    </a:solidFill>
                    <a:latin typeface="Arial"/>
                    <a:cs typeface="Arial"/>
                  </a:rPr>
                  <a:pPr algn="l"/>
                  <a:t>10%</a:t>
                </a:fld>
                <a:endParaRPr lang="en-NG" sz="100">
                  <a:solidFill>
                    <a:schemeClr val="bg1"/>
                  </a:solidFill>
                </a:endParaRPr>
              </a:p>
            </xdr:txBody>
          </xdr:sp>
        </xdr:grpSp>
        <xdr:grpSp>
          <xdr:nvGrpSpPr>
            <xdr:cNvPr id="241" name="Group 240">
              <a:extLst>
                <a:ext uri="{FF2B5EF4-FFF2-40B4-BE49-F238E27FC236}">
                  <a16:creationId xmlns:a16="http://schemas.microsoft.com/office/drawing/2014/main" id="{EEFA67C2-4909-5864-6167-A5622DAECEDF}"/>
                </a:ext>
              </a:extLst>
            </xdr:cNvPr>
            <xdr:cNvGrpSpPr/>
          </xdr:nvGrpSpPr>
          <xdr:grpSpPr>
            <a:xfrm>
              <a:off x="2501773" y="5876927"/>
              <a:ext cx="1415122" cy="638173"/>
              <a:chOff x="7928547" y="1538819"/>
              <a:chExt cx="1404166" cy="638173"/>
            </a:xfrm>
          </xdr:grpSpPr>
          <xdr:sp macro="" textlink="Pivottables!BA8">
            <xdr:nvSpPr>
              <xdr:cNvPr id="242" name="TextBox 241">
                <a:extLst>
                  <a:ext uri="{FF2B5EF4-FFF2-40B4-BE49-F238E27FC236}">
                    <a16:creationId xmlns:a16="http://schemas.microsoft.com/office/drawing/2014/main" id="{462718D6-4973-7168-CC39-95290C6A0A3D}"/>
                  </a:ext>
                </a:extLst>
              </xdr:cNvPr>
              <xdr:cNvSpPr txBox="1"/>
            </xdr:nvSpPr>
            <xdr:spPr>
              <a:xfrm>
                <a:off x="7969578" y="1718735"/>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04862DE6-A278-4206-A2DD-A4C6B2ADFE1B}" type="TxLink">
                  <a:rPr lang="en-US" sz="800" b="0" i="0" u="none" strike="noStrike">
                    <a:solidFill>
                      <a:schemeClr val="bg1"/>
                    </a:solidFill>
                    <a:latin typeface="Arial"/>
                    <a:cs typeface="Arial"/>
                  </a:rPr>
                  <a:pPr algn="l"/>
                  <a:t>New </a:t>
                </a:fld>
                <a:endParaRPr lang="en-NG" sz="100">
                  <a:solidFill>
                    <a:schemeClr val="bg1"/>
                  </a:solidFill>
                </a:endParaRPr>
              </a:p>
            </xdr:txBody>
          </xdr:sp>
          <xdr:sp macro="" textlink="Pivottables!BB8">
            <xdr:nvSpPr>
              <xdr:cNvPr id="243" name="TextBox 242">
                <a:extLst>
                  <a:ext uri="{FF2B5EF4-FFF2-40B4-BE49-F238E27FC236}">
                    <a16:creationId xmlns:a16="http://schemas.microsoft.com/office/drawing/2014/main" id="{6D2528CC-24D0-455C-8256-14A4BDF822E8}"/>
                  </a:ext>
                </a:extLst>
              </xdr:cNvPr>
              <xdr:cNvSpPr txBox="1"/>
            </xdr:nvSpPr>
            <xdr:spPr>
              <a:xfrm>
                <a:off x="7928547" y="1931460"/>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887EDD3A-0D16-42F1-8672-C6CE25639826}" type="TxLink">
                  <a:rPr lang="en-US" sz="900" b="0" i="0" u="none" strike="noStrike">
                    <a:solidFill>
                      <a:schemeClr val="bg1"/>
                    </a:solidFill>
                    <a:latin typeface="Arial"/>
                    <a:cs typeface="Arial"/>
                  </a:rPr>
                  <a:pPr algn="l"/>
                  <a:t> 84,000 </a:t>
                </a:fld>
                <a:endParaRPr lang="en-NG" sz="100">
                  <a:solidFill>
                    <a:schemeClr val="bg1"/>
                  </a:solidFill>
                </a:endParaRPr>
              </a:p>
            </xdr:txBody>
          </xdr:sp>
          <xdr:sp macro="" textlink="Pivottables!BC8">
            <xdr:nvSpPr>
              <xdr:cNvPr id="244" name="TextBox 243">
                <a:extLst>
                  <a:ext uri="{FF2B5EF4-FFF2-40B4-BE49-F238E27FC236}">
                    <a16:creationId xmlns:a16="http://schemas.microsoft.com/office/drawing/2014/main" id="{2C6D786A-4A27-95E6-79AB-B566BE6FA13D}"/>
                  </a:ext>
                </a:extLst>
              </xdr:cNvPr>
              <xdr:cNvSpPr txBox="1"/>
            </xdr:nvSpPr>
            <xdr:spPr>
              <a:xfrm>
                <a:off x="8177558" y="1538819"/>
                <a:ext cx="471510" cy="17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CC74EB4A-9587-467D-A32A-7D82B21B8C4B}" type="TxLink">
                  <a:rPr lang="en-US" sz="900" b="0" i="0" u="none" strike="noStrike">
                    <a:solidFill>
                      <a:schemeClr val="bg1"/>
                    </a:solidFill>
                    <a:latin typeface="Arial"/>
                    <a:cs typeface="Arial"/>
                  </a:rPr>
                  <a:pPr algn="l"/>
                  <a:t>10%</a:t>
                </a:fld>
                <a:endParaRPr lang="en-NG" sz="100">
                  <a:solidFill>
                    <a:schemeClr val="bg1"/>
                  </a:solidFill>
                </a:endParaRPr>
              </a:p>
            </xdr:txBody>
          </xdr:sp>
        </xdr:grpSp>
      </xdr:grpSp>
    </xdr:grpSp>
    <xdr:clientData/>
  </xdr:twoCellAnchor>
  <xdr:twoCellAnchor editAs="absolute">
    <xdr:from>
      <xdr:col>5</xdr:col>
      <xdr:colOff>175776</xdr:colOff>
      <xdr:row>2</xdr:row>
      <xdr:rowOff>130969</xdr:rowOff>
    </xdr:from>
    <xdr:to>
      <xdr:col>19</xdr:col>
      <xdr:colOff>449016</xdr:colOff>
      <xdr:row>38</xdr:row>
      <xdr:rowOff>154781</xdr:rowOff>
    </xdr:to>
    <xdr:grpSp>
      <xdr:nvGrpSpPr>
        <xdr:cNvPr id="199" name="Group 198">
          <a:extLst>
            <a:ext uri="{FF2B5EF4-FFF2-40B4-BE49-F238E27FC236}">
              <a16:creationId xmlns:a16="http://schemas.microsoft.com/office/drawing/2014/main" id="{BAF685FC-9084-E506-4D34-50D0830B4617}"/>
            </a:ext>
          </a:extLst>
        </xdr:cNvPr>
        <xdr:cNvGrpSpPr>
          <a:grpSpLocks/>
        </xdr:cNvGrpSpPr>
      </xdr:nvGrpSpPr>
      <xdr:grpSpPr>
        <a:xfrm>
          <a:off x="3211870" y="511969"/>
          <a:ext cx="8774302" cy="6881812"/>
          <a:chOff x="3204183" y="511969"/>
          <a:chExt cx="8741787" cy="6881812"/>
        </a:xfrm>
      </xdr:grpSpPr>
      <xdr:grpSp>
        <xdr:nvGrpSpPr>
          <xdr:cNvPr id="263" name="Group 262">
            <a:extLst>
              <a:ext uri="{FF2B5EF4-FFF2-40B4-BE49-F238E27FC236}">
                <a16:creationId xmlns:a16="http://schemas.microsoft.com/office/drawing/2014/main" id="{8DF9D600-34AF-E53E-84C6-45FE87AD5A11}"/>
              </a:ext>
            </a:extLst>
          </xdr:cNvPr>
          <xdr:cNvGrpSpPr/>
        </xdr:nvGrpSpPr>
        <xdr:grpSpPr>
          <a:xfrm rot="18571095">
            <a:off x="4028347" y="976476"/>
            <a:ext cx="328234" cy="614512"/>
            <a:chOff x="9107683" y="990043"/>
            <a:chExt cx="326721" cy="544769"/>
          </a:xfrm>
        </xdr:grpSpPr>
        <xdr:cxnSp macro="">
          <xdr:nvCxnSpPr>
            <xdr:cNvPr id="264" name="Straight Connector 263">
              <a:extLst>
                <a:ext uri="{FF2B5EF4-FFF2-40B4-BE49-F238E27FC236}">
                  <a16:creationId xmlns:a16="http://schemas.microsoft.com/office/drawing/2014/main" id="{F35B751A-3A58-2D34-B7E5-6252EF662481}"/>
                </a:ext>
              </a:extLst>
            </xdr:cNvPr>
            <xdr:cNvCxnSpPr/>
          </xdr:nvCxnSpPr>
          <xdr:spPr>
            <a:xfrm rot="3028905" flipH="1" flipV="1">
              <a:off x="9144128" y="1295208"/>
              <a:ext cx="237091" cy="242117"/>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5" name="Oval 264">
              <a:extLst>
                <a:ext uri="{FF2B5EF4-FFF2-40B4-BE49-F238E27FC236}">
                  <a16:creationId xmlns:a16="http://schemas.microsoft.com/office/drawing/2014/main" id="{226AB8AB-AA1F-A448-6A61-19BD96529B6D}"/>
                </a:ext>
              </a:extLst>
            </xdr:cNvPr>
            <xdr:cNvSpPr/>
          </xdr:nvSpPr>
          <xdr:spPr>
            <a:xfrm>
              <a:off x="9107683" y="990043"/>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266" name="Group 265">
            <a:extLst>
              <a:ext uri="{FF2B5EF4-FFF2-40B4-BE49-F238E27FC236}">
                <a16:creationId xmlns:a16="http://schemas.microsoft.com/office/drawing/2014/main" id="{037F5F63-4B61-E1D5-9B6B-DD723EBED60B}"/>
              </a:ext>
            </a:extLst>
          </xdr:cNvPr>
          <xdr:cNvGrpSpPr/>
        </xdr:nvGrpSpPr>
        <xdr:grpSpPr>
          <a:xfrm rot="13649682">
            <a:off x="3998869" y="1610959"/>
            <a:ext cx="332467" cy="590007"/>
            <a:chOff x="9130628" y="1283206"/>
            <a:chExt cx="326721" cy="647600"/>
          </a:xfrm>
        </xdr:grpSpPr>
        <xdr:cxnSp macro="">
          <xdr:nvCxnSpPr>
            <xdr:cNvPr id="267" name="Straight Connector 266">
              <a:extLst>
                <a:ext uri="{FF2B5EF4-FFF2-40B4-BE49-F238E27FC236}">
                  <a16:creationId xmlns:a16="http://schemas.microsoft.com/office/drawing/2014/main" id="{8490FEB9-BFA8-62D0-A6F4-A3C95BFFEE49}"/>
                </a:ext>
              </a:extLst>
            </xdr:cNvPr>
            <xdr:cNvCxnSpPr/>
          </xdr:nvCxnSpPr>
          <xdr:spPr>
            <a:xfrm rot="11791639">
              <a:off x="9220012" y="1422678"/>
              <a:ext cx="56708" cy="508128"/>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8" name="Oval 267">
              <a:extLst>
                <a:ext uri="{FF2B5EF4-FFF2-40B4-BE49-F238E27FC236}">
                  <a16:creationId xmlns:a16="http://schemas.microsoft.com/office/drawing/2014/main" id="{EEAA71F0-5587-4285-A1A8-CF77559818A5}"/>
                </a:ext>
              </a:extLst>
            </xdr:cNvPr>
            <xdr:cNvSpPr/>
          </xdr:nvSpPr>
          <xdr:spPr>
            <a:xfrm>
              <a:off x="9130628" y="1283206"/>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269" name="Group 268">
            <a:extLst>
              <a:ext uri="{FF2B5EF4-FFF2-40B4-BE49-F238E27FC236}">
                <a16:creationId xmlns:a16="http://schemas.microsoft.com/office/drawing/2014/main" id="{44BA3CFC-24AD-D6E0-07B2-0959BED225B8}"/>
              </a:ext>
            </a:extLst>
          </xdr:cNvPr>
          <xdr:cNvGrpSpPr/>
        </xdr:nvGrpSpPr>
        <xdr:grpSpPr>
          <a:xfrm>
            <a:off x="3219214" y="796927"/>
            <a:ext cx="1356340" cy="525990"/>
            <a:chOff x="7864564" y="-1117598"/>
            <a:chExt cx="1363135" cy="525990"/>
          </a:xfrm>
        </xdr:grpSpPr>
        <xdr:sp macro="" textlink="Pivottables!BA18">
          <xdr:nvSpPr>
            <xdr:cNvPr id="270" name="TextBox 269">
              <a:extLst>
                <a:ext uri="{FF2B5EF4-FFF2-40B4-BE49-F238E27FC236}">
                  <a16:creationId xmlns:a16="http://schemas.microsoft.com/office/drawing/2014/main" id="{B933506E-2EED-A816-41B1-FDB85DC2567B}"/>
                </a:ext>
              </a:extLst>
            </xdr:cNvPr>
            <xdr:cNvSpPr txBox="1"/>
          </xdr:nvSpPr>
          <xdr:spPr>
            <a:xfrm>
              <a:off x="7864564" y="-1117598"/>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9392D10-3831-4A69-A4AE-D0EBE56A5969}" type="TxLink">
                <a:rPr lang="en-US" sz="800" b="0" i="0" u="none" strike="noStrike">
                  <a:solidFill>
                    <a:schemeClr val="bg1"/>
                  </a:solidFill>
                  <a:latin typeface="Arial"/>
                  <a:cs typeface="Arial"/>
                </a:rPr>
                <a:pPr algn="l"/>
                <a:t>Floating License</a:t>
              </a:fld>
              <a:endParaRPr lang="en-NG" sz="100">
                <a:solidFill>
                  <a:schemeClr val="bg1"/>
                </a:solidFill>
              </a:endParaRPr>
            </a:p>
          </xdr:txBody>
        </xdr:sp>
        <xdr:sp macro="" textlink="Pivottables!BB18">
          <xdr:nvSpPr>
            <xdr:cNvPr id="271" name="TextBox 270">
              <a:extLst>
                <a:ext uri="{FF2B5EF4-FFF2-40B4-BE49-F238E27FC236}">
                  <a16:creationId xmlns:a16="http://schemas.microsoft.com/office/drawing/2014/main" id="{C9F9AF47-273A-D1D5-A6AC-65E223CE5208}"/>
                </a:ext>
              </a:extLst>
            </xdr:cNvPr>
            <xdr:cNvSpPr txBox="1"/>
          </xdr:nvSpPr>
          <xdr:spPr>
            <a:xfrm>
              <a:off x="7918049" y="-936623"/>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DF778FD9-48AD-483A-9E0F-67EBC5FDB728}" type="TxLink">
                <a:rPr lang="en-US" sz="900" b="0" i="0" u="none" strike="noStrike">
                  <a:solidFill>
                    <a:schemeClr val="bg1"/>
                  </a:solidFill>
                  <a:latin typeface="Arial"/>
                  <a:cs typeface="Arial"/>
                </a:rPr>
                <a:pPr algn="l"/>
                <a:t> 96,000 </a:t>
              </a:fld>
              <a:endParaRPr lang="en-NG" sz="100">
                <a:solidFill>
                  <a:schemeClr val="bg1"/>
                </a:solidFill>
              </a:endParaRPr>
            </a:p>
          </xdr:txBody>
        </xdr:sp>
        <xdr:sp macro="" textlink="Pivottables!BC18">
          <xdr:nvSpPr>
            <xdr:cNvPr id="272" name="TextBox 271">
              <a:extLst>
                <a:ext uri="{FF2B5EF4-FFF2-40B4-BE49-F238E27FC236}">
                  <a16:creationId xmlns:a16="http://schemas.microsoft.com/office/drawing/2014/main" id="{EE7FAF2E-7277-BB5F-1794-5D389EE622EB}"/>
                </a:ext>
              </a:extLst>
            </xdr:cNvPr>
            <xdr:cNvSpPr txBox="1"/>
          </xdr:nvSpPr>
          <xdr:spPr>
            <a:xfrm>
              <a:off x="8524105" y="-842432"/>
              <a:ext cx="461007" cy="2508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70DBADE3-34A8-4A7B-93D0-D3D718271BC1}" type="TxLink">
                <a:rPr lang="en-US" sz="900" b="0" i="0" u="none" strike="noStrike">
                  <a:solidFill>
                    <a:schemeClr val="bg1"/>
                  </a:solidFill>
                  <a:latin typeface="Arial"/>
                  <a:cs typeface="Arial"/>
                </a:rPr>
                <a:pPr algn="l"/>
                <a:t>12%</a:t>
              </a:fld>
              <a:endParaRPr lang="en-NG" sz="100">
                <a:solidFill>
                  <a:schemeClr val="bg1"/>
                </a:solidFill>
              </a:endParaRPr>
            </a:p>
          </xdr:txBody>
        </xdr:sp>
      </xdr:grpSp>
      <xdr:grpSp>
        <xdr:nvGrpSpPr>
          <xdr:cNvPr id="273" name="Group 272">
            <a:extLst>
              <a:ext uri="{FF2B5EF4-FFF2-40B4-BE49-F238E27FC236}">
                <a16:creationId xmlns:a16="http://schemas.microsoft.com/office/drawing/2014/main" id="{B7F9838A-7046-9BA5-8CAD-D0B918E0CCF0}"/>
              </a:ext>
            </a:extLst>
          </xdr:cNvPr>
          <xdr:cNvGrpSpPr/>
        </xdr:nvGrpSpPr>
        <xdr:grpSpPr>
          <a:xfrm>
            <a:off x="3687735" y="1897591"/>
            <a:ext cx="1077257" cy="881593"/>
            <a:chOff x="9325235" y="406400"/>
            <a:chExt cx="1077564" cy="881593"/>
          </a:xfrm>
        </xdr:grpSpPr>
        <xdr:sp macro="" textlink="Pivottables!BA19">
          <xdr:nvSpPr>
            <xdr:cNvPr id="274" name="TextBox 273">
              <a:extLst>
                <a:ext uri="{FF2B5EF4-FFF2-40B4-BE49-F238E27FC236}">
                  <a16:creationId xmlns:a16="http://schemas.microsoft.com/office/drawing/2014/main" id="{196C026D-587F-A40D-7F80-95F4B09C8910}"/>
                </a:ext>
              </a:extLst>
            </xdr:cNvPr>
            <xdr:cNvSpPr txBox="1"/>
          </xdr:nvSpPr>
          <xdr:spPr>
            <a:xfrm>
              <a:off x="9376765" y="702736"/>
              <a:ext cx="1026034" cy="388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74C0359-D8CF-475A-BA7D-2E06B1BAC691}" type="TxLink">
                <a:rPr lang="en-US" sz="800" b="0" i="0" u="none" strike="noStrike">
                  <a:solidFill>
                    <a:schemeClr val="bg1"/>
                  </a:solidFill>
                  <a:latin typeface="Arial"/>
                  <a:cs typeface="Arial"/>
                </a:rPr>
                <a:pPr algn="l"/>
                <a:t>Software Metered License</a:t>
              </a:fld>
              <a:endParaRPr lang="en-NG" sz="100">
                <a:solidFill>
                  <a:schemeClr val="bg1"/>
                </a:solidFill>
              </a:endParaRPr>
            </a:p>
          </xdr:txBody>
        </xdr:sp>
        <xdr:sp macro="" textlink="Pivottables!BB19">
          <xdr:nvSpPr>
            <xdr:cNvPr id="275" name="TextBox 274">
              <a:extLst>
                <a:ext uri="{FF2B5EF4-FFF2-40B4-BE49-F238E27FC236}">
                  <a16:creationId xmlns:a16="http://schemas.microsoft.com/office/drawing/2014/main" id="{C7D86F5B-3632-45C3-0A4B-9DE426258C36}"/>
                </a:ext>
              </a:extLst>
            </xdr:cNvPr>
            <xdr:cNvSpPr txBox="1"/>
          </xdr:nvSpPr>
          <xdr:spPr>
            <a:xfrm>
              <a:off x="9325235" y="1042461"/>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178D23CF-7DC3-4958-A923-08564061EB83}" type="TxLink">
                <a:rPr lang="en-US" sz="900" b="0" i="0" u="none" strike="noStrike">
                  <a:solidFill>
                    <a:schemeClr val="bg1"/>
                  </a:solidFill>
                  <a:latin typeface="Arial"/>
                  <a:cs typeface="Arial"/>
                </a:rPr>
                <a:pPr algn="l"/>
                <a:t> 54,928 </a:t>
              </a:fld>
              <a:endParaRPr lang="en-NG" sz="100">
                <a:solidFill>
                  <a:schemeClr val="bg1"/>
                </a:solidFill>
              </a:endParaRPr>
            </a:p>
          </xdr:txBody>
        </xdr:sp>
        <xdr:sp macro="" textlink="Pivottables!BC19">
          <xdr:nvSpPr>
            <xdr:cNvPr id="276" name="TextBox 275">
              <a:extLst>
                <a:ext uri="{FF2B5EF4-FFF2-40B4-BE49-F238E27FC236}">
                  <a16:creationId xmlns:a16="http://schemas.microsoft.com/office/drawing/2014/main" id="{4FF65A54-06B2-E2CF-9997-FFEE343C8B50}"/>
                </a:ext>
              </a:extLst>
            </xdr:cNvPr>
            <xdr:cNvSpPr txBox="1"/>
          </xdr:nvSpPr>
          <xdr:spPr>
            <a:xfrm>
              <a:off x="9500735" y="406400"/>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B3FA468-E815-430B-8CF1-E3C24DD0723B}" type="TxLink">
                <a:rPr lang="en-US" sz="900" b="0" i="0" u="none" strike="noStrike">
                  <a:solidFill>
                    <a:schemeClr val="bg1"/>
                  </a:solidFill>
                  <a:latin typeface="Arial"/>
                  <a:cs typeface="Arial"/>
                </a:rPr>
                <a:pPr algn="l"/>
                <a:t>7%</a:t>
              </a:fld>
              <a:endParaRPr lang="en-NG" sz="100">
                <a:solidFill>
                  <a:schemeClr val="bg1"/>
                </a:solidFill>
              </a:endParaRPr>
            </a:p>
          </xdr:txBody>
        </xdr:sp>
      </xdr:grpSp>
      <xdr:grpSp>
        <xdr:nvGrpSpPr>
          <xdr:cNvPr id="195" name="Group 194">
            <a:extLst>
              <a:ext uri="{FF2B5EF4-FFF2-40B4-BE49-F238E27FC236}">
                <a16:creationId xmlns:a16="http://schemas.microsoft.com/office/drawing/2014/main" id="{3F13655E-5937-15D2-E254-D6C57BC6E68E}"/>
              </a:ext>
            </a:extLst>
          </xdr:cNvPr>
          <xdr:cNvGrpSpPr/>
        </xdr:nvGrpSpPr>
        <xdr:grpSpPr>
          <a:xfrm>
            <a:off x="3204183" y="511969"/>
            <a:ext cx="8741787" cy="6881812"/>
            <a:chOff x="3204183" y="511969"/>
            <a:chExt cx="8741787" cy="6881812"/>
          </a:xfrm>
        </xdr:grpSpPr>
        <xdr:grpSp>
          <xdr:nvGrpSpPr>
            <xdr:cNvPr id="160" name="Group 159">
              <a:extLst>
                <a:ext uri="{FF2B5EF4-FFF2-40B4-BE49-F238E27FC236}">
                  <a16:creationId xmlns:a16="http://schemas.microsoft.com/office/drawing/2014/main" id="{239DC9DB-1621-B035-0C02-2C56767600C2}"/>
                </a:ext>
              </a:extLst>
            </xdr:cNvPr>
            <xdr:cNvGrpSpPr/>
          </xdr:nvGrpSpPr>
          <xdr:grpSpPr>
            <a:xfrm rot="19594564">
              <a:off x="9137392" y="1429808"/>
              <a:ext cx="328234" cy="789215"/>
              <a:chOff x="9115425" y="1323975"/>
              <a:chExt cx="326721" cy="789215"/>
            </a:xfrm>
          </xdr:grpSpPr>
          <xdr:cxnSp macro="">
            <xdr:nvCxnSpPr>
              <xdr:cNvPr id="111" name="Straight Connector 110">
                <a:extLst>
                  <a:ext uri="{FF2B5EF4-FFF2-40B4-BE49-F238E27FC236}">
                    <a16:creationId xmlns:a16="http://schemas.microsoft.com/office/drawing/2014/main" id="{A8DB09CA-D47C-E4DD-AB83-1FBC5DE773EE}"/>
                  </a:ext>
                </a:extLst>
              </xdr:cNvPr>
              <xdr:cNvCxnSpPr/>
            </xdr:nvCxnSpPr>
            <xdr:spPr>
              <a:xfrm flipV="1">
                <a:off x="9286212" y="1627414"/>
                <a:ext cx="0" cy="485776"/>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7" name="Oval 116">
                <a:extLst>
                  <a:ext uri="{FF2B5EF4-FFF2-40B4-BE49-F238E27FC236}">
                    <a16:creationId xmlns:a16="http://schemas.microsoft.com/office/drawing/2014/main" id="{5430A481-9984-8F34-E3E7-8B229F4A0A51}"/>
                  </a:ext>
                </a:extLst>
              </xdr:cNvPr>
              <xdr:cNvSpPr/>
            </xdr:nvSpPr>
            <xdr:spPr>
              <a:xfrm>
                <a:off x="9115425" y="1323975"/>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84" name="Group 83">
              <a:extLst>
                <a:ext uri="{FF2B5EF4-FFF2-40B4-BE49-F238E27FC236}">
                  <a16:creationId xmlns:a16="http://schemas.microsoft.com/office/drawing/2014/main" id="{FCF15D98-B77D-48C4-AA4C-308D7069EEC7}"/>
                </a:ext>
              </a:extLst>
            </xdr:cNvPr>
            <xdr:cNvGrpSpPr/>
          </xdr:nvGrpSpPr>
          <xdr:grpSpPr>
            <a:xfrm>
              <a:off x="9024097" y="2085976"/>
              <a:ext cx="849344" cy="809624"/>
              <a:chOff x="8477250" y="2085976"/>
              <a:chExt cx="858309" cy="809624"/>
            </a:xfrm>
          </xdr:grpSpPr>
          <xdr:cxnSp macro="">
            <xdr:nvCxnSpPr>
              <xdr:cNvPr id="106" name="Straight Connector 105">
                <a:extLst>
                  <a:ext uri="{FF2B5EF4-FFF2-40B4-BE49-F238E27FC236}">
                    <a16:creationId xmlns:a16="http://schemas.microsoft.com/office/drawing/2014/main" id="{CD4EB663-1A04-6DFF-796C-D52497327E59}"/>
                  </a:ext>
                </a:extLst>
              </xdr:cNvPr>
              <xdr:cNvCxnSpPr/>
            </xdr:nvCxnSpPr>
            <xdr:spPr>
              <a:xfrm flipV="1">
                <a:off x="8477250" y="2428875"/>
                <a:ext cx="504825" cy="466725"/>
              </a:xfrm>
              <a:prstGeom prst="line">
                <a:avLst/>
              </a:prstGeom>
              <a:ln w="15875">
                <a:gradFill>
                  <a:gsLst>
                    <a:gs pos="35000">
                      <a:srgbClr val="0A0D80"/>
                    </a:gs>
                    <a:gs pos="7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6" name="Group 15">
                <a:extLst>
                  <a:ext uri="{FF2B5EF4-FFF2-40B4-BE49-F238E27FC236}">
                    <a16:creationId xmlns:a16="http://schemas.microsoft.com/office/drawing/2014/main" id="{69125732-E4CB-E01F-9F74-5C5C4F12FE2D}"/>
                  </a:ext>
                </a:extLst>
              </xdr:cNvPr>
              <xdr:cNvGrpSpPr/>
            </xdr:nvGrpSpPr>
            <xdr:grpSpPr>
              <a:xfrm>
                <a:off x="8848724" y="2085976"/>
                <a:ext cx="486835" cy="396000"/>
                <a:chOff x="8848724" y="2085976"/>
                <a:chExt cx="486835" cy="396000"/>
              </a:xfrm>
            </xdr:grpSpPr>
            <xdr:sp macro="" textlink="">
              <xdr:nvSpPr>
                <xdr:cNvPr id="109" name="Circle: Hollow 108">
                  <a:extLst>
                    <a:ext uri="{FF2B5EF4-FFF2-40B4-BE49-F238E27FC236}">
                      <a16:creationId xmlns:a16="http://schemas.microsoft.com/office/drawing/2014/main" id="{09559208-EF95-E921-F3E4-614520EF9F1A}"/>
                    </a:ext>
                  </a:extLst>
                </xdr:cNvPr>
                <xdr:cNvSpPr/>
              </xdr:nvSpPr>
              <xdr:spPr>
                <a:xfrm>
                  <a:off x="8886825" y="2085976"/>
                  <a:ext cx="396000" cy="396000"/>
                </a:xfrm>
                <a:prstGeom prst="donut">
                  <a:avLst>
                    <a:gd name="adj" fmla="val 10777"/>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050">
                    <a:solidFill>
                      <a:schemeClr val="tx1"/>
                    </a:solidFill>
                  </a:endParaRPr>
                </a:p>
              </xdr:txBody>
            </xdr:sp>
            <xdr:sp macro="" textlink="Pivottables!BC22">
              <xdr:nvSpPr>
                <xdr:cNvPr id="15" name="TextBox 14">
                  <a:extLst>
                    <a:ext uri="{FF2B5EF4-FFF2-40B4-BE49-F238E27FC236}">
                      <a16:creationId xmlns:a16="http://schemas.microsoft.com/office/drawing/2014/main" id="{B8A4BE6B-C312-9CE2-D1D2-6A93ED5FAB3E}"/>
                    </a:ext>
                  </a:extLst>
                </xdr:cNvPr>
                <xdr:cNvSpPr txBox="1"/>
              </xdr:nvSpPr>
              <xdr:spPr>
                <a:xfrm>
                  <a:off x="8848724" y="2183343"/>
                  <a:ext cx="486835" cy="20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7DA1F68-B47E-474C-8E41-5E673A34285E}" type="TxLink">
                    <a:rPr lang="en-US" sz="1100" b="0" i="0" u="none" strike="noStrike">
                      <a:solidFill>
                        <a:schemeClr val="bg1"/>
                      </a:solidFill>
                      <a:latin typeface="Arial"/>
                      <a:cs typeface="Arial"/>
                    </a:rPr>
                    <a:pPr algn="ctr"/>
                    <a:t>28%</a:t>
                  </a:fld>
                  <a:endParaRPr lang="en-NG" sz="100">
                    <a:solidFill>
                      <a:schemeClr val="bg1"/>
                    </a:solidFill>
                  </a:endParaRPr>
                </a:p>
              </xdr:txBody>
            </xdr:sp>
          </xdr:grpSp>
        </xdr:grpSp>
        <xdr:grpSp>
          <xdr:nvGrpSpPr>
            <xdr:cNvPr id="169" name="Group 168">
              <a:extLst>
                <a:ext uri="{FF2B5EF4-FFF2-40B4-BE49-F238E27FC236}">
                  <a16:creationId xmlns:a16="http://schemas.microsoft.com/office/drawing/2014/main" id="{6B663CC5-9C37-834B-51BC-ED71AFB0A790}"/>
                </a:ext>
              </a:extLst>
            </xdr:cNvPr>
            <xdr:cNvGrpSpPr/>
          </xdr:nvGrpSpPr>
          <xdr:grpSpPr>
            <a:xfrm rot="4978871">
              <a:off x="10011573" y="1872056"/>
              <a:ext cx="328234" cy="722453"/>
              <a:chOff x="9130628" y="1283206"/>
              <a:chExt cx="326721" cy="642821"/>
            </a:xfrm>
          </xdr:grpSpPr>
          <xdr:cxnSp macro="">
            <xdr:nvCxnSpPr>
              <xdr:cNvPr id="170" name="Straight Connector 169">
                <a:extLst>
                  <a:ext uri="{FF2B5EF4-FFF2-40B4-BE49-F238E27FC236}">
                    <a16:creationId xmlns:a16="http://schemas.microsoft.com/office/drawing/2014/main" id="{6FBF7392-13B9-3282-1BBC-57BE4759D660}"/>
                  </a:ext>
                </a:extLst>
              </xdr:cNvPr>
              <xdr:cNvCxnSpPr/>
            </xdr:nvCxnSpPr>
            <xdr:spPr>
              <a:xfrm rot="16621129" flipV="1">
                <a:off x="9097848" y="1713979"/>
                <a:ext cx="387094" cy="37001"/>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1" name="Oval 170">
                <a:extLst>
                  <a:ext uri="{FF2B5EF4-FFF2-40B4-BE49-F238E27FC236}">
                    <a16:creationId xmlns:a16="http://schemas.microsoft.com/office/drawing/2014/main" id="{F321D4DB-CB68-D751-2F99-E3C37D45F3FA}"/>
                  </a:ext>
                </a:extLst>
              </xdr:cNvPr>
              <xdr:cNvSpPr/>
            </xdr:nvSpPr>
            <xdr:spPr>
              <a:xfrm>
                <a:off x="9130628" y="1283206"/>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173" name="Group 172">
              <a:extLst>
                <a:ext uri="{FF2B5EF4-FFF2-40B4-BE49-F238E27FC236}">
                  <a16:creationId xmlns:a16="http://schemas.microsoft.com/office/drawing/2014/main" id="{75CA70CC-5157-16A4-843D-F78A56D56B74}"/>
                </a:ext>
              </a:extLst>
            </xdr:cNvPr>
            <xdr:cNvGrpSpPr/>
          </xdr:nvGrpSpPr>
          <xdr:grpSpPr>
            <a:xfrm rot="7326642">
              <a:off x="9870940" y="2283872"/>
              <a:ext cx="328234" cy="717970"/>
              <a:chOff x="9130628" y="1283206"/>
              <a:chExt cx="326721" cy="642821"/>
            </a:xfrm>
          </xdr:grpSpPr>
          <xdr:cxnSp macro="">
            <xdr:nvCxnSpPr>
              <xdr:cNvPr id="174" name="Straight Connector 173">
                <a:extLst>
                  <a:ext uri="{FF2B5EF4-FFF2-40B4-BE49-F238E27FC236}">
                    <a16:creationId xmlns:a16="http://schemas.microsoft.com/office/drawing/2014/main" id="{33F243F2-05F7-0A8B-3F5D-B7B3404ACB40}"/>
                  </a:ext>
                </a:extLst>
              </xdr:cNvPr>
              <xdr:cNvCxnSpPr/>
            </xdr:nvCxnSpPr>
            <xdr:spPr>
              <a:xfrm rot="16621129" flipV="1">
                <a:off x="9097848" y="1713979"/>
                <a:ext cx="387094" cy="37001"/>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5" name="Oval 174">
                <a:extLst>
                  <a:ext uri="{FF2B5EF4-FFF2-40B4-BE49-F238E27FC236}">
                    <a16:creationId xmlns:a16="http://schemas.microsoft.com/office/drawing/2014/main" id="{26AC3D65-6087-16C2-F9E9-69EF935C8EBB}"/>
                  </a:ext>
                </a:extLst>
              </xdr:cNvPr>
              <xdr:cNvSpPr/>
            </xdr:nvSpPr>
            <xdr:spPr>
              <a:xfrm>
                <a:off x="9130628" y="1283206"/>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176" name="Group 175">
              <a:extLst>
                <a:ext uri="{FF2B5EF4-FFF2-40B4-BE49-F238E27FC236}">
                  <a16:creationId xmlns:a16="http://schemas.microsoft.com/office/drawing/2014/main" id="{8BE141F6-71BA-9CA5-EC6B-3C95C6058815}"/>
                </a:ext>
              </a:extLst>
            </xdr:cNvPr>
            <xdr:cNvGrpSpPr/>
          </xdr:nvGrpSpPr>
          <xdr:grpSpPr>
            <a:xfrm rot="9808361">
              <a:off x="9496447" y="2506310"/>
              <a:ext cx="323751" cy="858981"/>
              <a:chOff x="9130628" y="1283206"/>
              <a:chExt cx="326721" cy="929105"/>
            </a:xfrm>
          </xdr:grpSpPr>
          <xdr:cxnSp macro="">
            <xdr:nvCxnSpPr>
              <xdr:cNvPr id="177" name="Straight Connector 176">
                <a:extLst>
                  <a:ext uri="{FF2B5EF4-FFF2-40B4-BE49-F238E27FC236}">
                    <a16:creationId xmlns:a16="http://schemas.microsoft.com/office/drawing/2014/main" id="{AF313EEB-46B8-D512-A9B8-FF43A09FBB17}"/>
                  </a:ext>
                </a:extLst>
              </xdr:cNvPr>
              <xdr:cNvCxnSpPr/>
            </xdr:nvCxnSpPr>
            <xdr:spPr>
              <a:xfrm rot="11791639">
                <a:off x="9189039" y="1536520"/>
                <a:ext cx="100741" cy="675791"/>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8" name="Oval 177">
                <a:extLst>
                  <a:ext uri="{FF2B5EF4-FFF2-40B4-BE49-F238E27FC236}">
                    <a16:creationId xmlns:a16="http://schemas.microsoft.com/office/drawing/2014/main" id="{FF293EAB-6975-784C-541E-896ACE1314EB}"/>
                  </a:ext>
                </a:extLst>
              </xdr:cNvPr>
              <xdr:cNvSpPr/>
            </xdr:nvSpPr>
            <xdr:spPr>
              <a:xfrm>
                <a:off x="9130628" y="1283206"/>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138" name="Group 137">
              <a:extLst>
                <a:ext uri="{FF2B5EF4-FFF2-40B4-BE49-F238E27FC236}">
                  <a16:creationId xmlns:a16="http://schemas.microsoft.com/office/drawing/2014/main" id="{57CD38EE-8CE7-D56C-D9F4-CEA843D9AB25}"/>
                </a:ext>
              </a:extLst>
            </xdr:cNvPr>
            <xdr:cNvGrpSpPr/>
          </xdr:nvGrpSpPr>
          <xdr:grpSpPr>
            <a:xfrm rot="1716485">
              <a:off x="9741364" y="1097084"/>
              <a:ext cx="376759" cy="1003266"/>
              <a:chOff x="9099983" y="1323975"/>
              <a:chExt cx="375022" cy="1003266"/>
            </a:xfrm>
          </xdr:grpSpPr>
          <xdr:cxnSp macro="">
            <xdr:nvCxnSpPr>
              <xdr:cNvPr id="139" name="Straight Connector 138">
                <a:extLst>
                  <a:ext uri="{FF2B5EF4-FFF2-40B4-BE49-F238E27FC236}">
                    <a16:creationId xmlns:a16="http://schemas.microsoft.com/office/drawing/2014/main" id="{5DCC3BE5-775C-3850-999B-C46065E6A0ED}"/>
                  </a:ext>
                </a:extLst>
              </xdr:cNvPr>
              <xdr:cNvCxnSpPr/>
            </xdr:nvCxnSpPr>
            <xdr:spPr>
              <a:xfrm rot="19883515" flipV="1">
                <a:off x="9099983" y="1514900"/>
                <a:ext cx="375022" cy="812341"/>
              </a:xfrm>
              <a:prstGeom prst="line">
                <a:avLst/>
              </a:prstGeom>
              <a:ln w="95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0" name="Oval 139">
                <a:extLst>
                  <a:ext uri="{FF2B5EF4-FFF2-40B4-BE49-F238E27FC236}">
                    <a16:creationId xmlns:a16="http://schemas.microsoft.com/office/drawing/2014/main" id="{E2221AA9-4873-4D9A-D099-EE157717BFD9}"/>
                  </a:ext>
                </a:extLst>
              </xdr:cNvPr>
              <xdr:cNvSpPr/>
            </xdr:nvSpPr>
            <xdr:spPr>
              <a:xfrm>
                <a:off x="9115425" y="1323975"/>
                <a:ext cx="326721" cy="324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147" name="Group 146">
              <a:extLst>
                <a:ext uri="{FF2B5EF4-FFF2-40B4-BE49-F238E27FC236}">
                  <a16:creationId xmlns:a16="http://schemas.microsoft.com/office/drawing/2014/main" id="{1DA64CFA-92D6-FD1A-076C-BB4337D8BF07}"/>
                </a:ext>
              </a:extLst>
            </xdr:cNvPr>
            <xdr:cNvGrpSpPr/>
          </xdr:nvGrpSpPr>
          <xdr:grpSpPr>
            <a:xfrm>
              <a:off x="9912600" y="1021293"/>
              <a:ext cx="1680945" cy="426507"/>
              <a:chOff x="9374718" y="1021293"/>
              <a:chExt cx="1694392" cy="426507"/>
            </a:xfrm>
          </xdr:grpSpPr>
          <xdr:sp macro="" textlink="Pivottables!BA23">
            <xdr:nvSpPr>
              <xdr:cNvPr id="134" name="TextBox 133">
                <a:extLst>
                  <a:ext uri="{FF2B5EF4-FFF2-40B4-BE49-F238E27FC236}">
                    <a16:creationId xmlns:a16="http://schemas.microsoft.com/office/drawing/2014/main" id="{1AEDCE7D-5C11-C828-FC63-68F58E40C8D8}"/>
                  </a:ext>
                </a:extLst>
              </xdr:cNvPr>
              <xdr:cNvSpPr txBox="1"/>
            </xdr:nvSpPr>
            <xdr:spPr>
              <a:xfrm>
                <a:off x="9705975" y="1021293"/>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A24926E4-7EB3-48EB-A200-CD76A4C2F814}" type="TxLink">
                  <a:rPr lang="en-US" sz="900" b="0" i="0" u="none" strike="noStrike">
                    <a:solidFill>
                      <a:schemeClr val="bg1"/>
                    </a:solidFill>
                    <a:latin typeface="Arial"/>
                    <a:cs typeface="Arial"/>
                  </a:rPr>
                  <a:pPr algn="l"/>
                  <a:t>Company Website</a:t>
                </a:fld>
                <a:endParaRPr lang="en-NG" sz="200">
                  <a:solidFill>
                    <a:schemeClr val="bg1"/>
                  </a:solidFill>
                </a:endParaRPr>
              </a:p>
            </xdr:txBody>
          </xdr:sp>
          <xdr:sp macro="" textlink="Pivottables!BB23">
            <xdr:nvSpPr>
              <xdr:cNvPr id="135" name="TextBox 134">
                <a:extLst>
                  <a:ext uri="{FF2B5EF4-FFF2-40B4-BE49-F238E27FC236}">
                    <a16:creationId xmlns:a16="http://schemas.microsoft.com/office/drawing/2014/main" id="{E6685AED-427A-1BD0-3084-DC5B4652A4D9}"/>
                  </a:ext>
                </a:extLst>
              </xdr:cNvPr>
              <xdr:cNvSpPr txBox="1"/>
            </xdr:nvSpPr>
            <xdr:spPr>
              <a:xfrm>
                <a:off x="9696451" y="1202268"/>
                <a:ext cx="590550"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00794947-27AF-4034-A7ED-0505310FD276}" type="TxLink">
                  <a:rPr lang="en-US" sz="1000" b="0" i="0" u="none" strike="noStrike">
                    <a:solidFill>
                      <a:schemeClr val="bg1"/>
                    </a:solidFill>
                    <a:latin typeface="Arial"/>
                    <a:cs typeface="Arial"/>
                  </a:rPr>
                  <a:pPr algn="l"/>
                  <a:t> 2,400 </a:t>
                </a:fld>
                <a:endParaRPr lang="en-NG" sz="300">
                  <a:solidFill>
                    <a:schemeClr val="bg1"/>
                  </a:solidFill>
                </a:endParaRPr>
              </a:p>
            </xdr:txBody>
          </xdr:sp>
          <xdr:sp macro="" textlink="Pivottables!BC23">
            <xdr:nvSpPr>
              <xdr:cNvPr id="146" name="TextBox 145">
                <a:extLst>
                  <a:ext uri="{FF2B5EF4-FFF2-40B4-BE49-F238E27FC236}">
                    <a16:creationId xmlns:a16="http://schemas.microsoft.com/office/drawing/2014/main" id="{09E338E7-0BB6-EF52-DC78-C816206FE867}"/>
                  </a:ext>
                </a:extLst>
              </xdr:cNvPr>
              <xdr:cNvSpPr txBox="1"/>
            </xdr:nvSpPr>
            <xdr:spPr>
              <a:xfrm>
                <a:off x="9374718" y="1178984"/>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B1ABAD05-5898-41CF-80D6-E5AFC6E9DA04}" type="TxLink">
                  <a:rPr lang="en-US" sz="1000" b="0" i="0" u="none" strike="noStrike">
                    <a:solidFill>
                      <a:schemeClr val="bg1"/>
                    </a:solidFill>
                    <a:latin typeface="Arial"/>
                    <a:cs typeface="Arial"/>
                  </a:rPr>
                  <a:pPr algn="l"/>
                  <a:t>0%</a:t>
                </a:fld>
                <a:endParaRPr lang="en-NG" sz="100">
                  <a:solidFill>
                    <a:schemeClr val="bg1"/>
                  </a:solidFill>
                </a:endParaRPr>
              </a:p>
            </xdr:txBody>
          </xdr:sp>
        </xdr:grpSp>
        <xdr:grpSp>
          <xdr:nvGrpSpPr>
            <xdr:cNvPr id="149" name="Group 148">
              <a:extLst>
                <a:ext uri="{FF2B5EF4-FFF2-40B4-BE49-F238E27FC236}">
                  <a16:creationId xmlns:a16="http://schemas.microsoft.com/office/drawing/2014/main" id="{2743841F-8820-5EA0-B798-D8A2001B9A78}"/>
                </a:ext>
              </a:extLst>
            </xdr:cNvPr>
            <xdr:cNvGrpSpPr/>
          </xdr:nvGrpSpPr>
          <xdr:grpSpPr>
            <a:xfrm>
              <a:off x="10179300" y="2002368"/>
              <a:ext cx="1766670" cy="426507"/>
              <a:chOff x="9374718" y="1087968"/>
              <a:chExt cx="1780117" cy="426507"/>
            </a:xfrm>
          </xdr:grpSpPr>
          <xdr:sp macro="" textlink="Pivottables!BA24">
            <xdr:nvSpPr>
              <xdr:cNvPr id="150" name="TextBox 149">
                <a:extLst>
                  <a:ext uri="{FF2B5EF4-FFF2-40B4-BE49-F238E27FC236}">
                    <a16:creationId xmlns:a16="http://schemas.microsoft.com/office/drawing/2014/main" id="{CA9C3F85-506B-89D7-E876-8B44E764A873}"/>
                  </a:ext>
                </a:extLst>
              </xdr:cNvPr>
              <xdr:cNvSpPr txBox="1"/>
            </xdr:nvSpPr>
            <xdr:spPr>
              <a:xfrm>
                <a:off x="9791700" y="1087968"/>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2AD3A1B-7492-49FF-8BB1-4C407C8BAF54}" type="TxLink">
                  <a:rPr lang="en-US" sz="800" b="0" i="0" u="none" strike="noStrike">
                    <a:solidFill>
                      <a:schemeClr val="bg1"/>
                    </a:solidFill>
                    <a:latin typeface="Arial"/>
                    <a:cs typeface="Arial"/>
                  </a:rPr>
                  <a:pPr algn="l"/>
                  <a:t>Facebook Page</a:t>
                </a:fld>
                <a:endParaRPr lang="en-NG" sz="100">
                  <a:solidFill>
                    <a:schemeClr val="bg1"/>
                  </a:solidFill>
                </a:endParaRPr>
              </a:p>
            </xdr:txBody>
          </xdr:sp>
          <xdr:sp macro="" textlink="Pivottables!BB24">
            <xdr:nvSpPr>
              <xdr:cNvPr id="151" name="TextBox 150">
                <a:extLst>
                  <a:ext uri="{FF2B5EF4-FFF2-40B4-BE49-F238E27FC236}">
                    <a16:creationId xmlns:a16="http://schemas.microsoft.com/office/drawing/2014/main" id="{3D3A5590-3413-9CD8-8D7F-CAE812FED501}"/>
                  </a:ext>
                </a:extLst>
              </xdr:cNvPr>
              <xdr:cNvSpPr txBox="1"/>
            </xdr:nvSpPr>
            <xdr:spPr>
              <a:xfrm>
                <a:off x="9782176" y="1268943"/>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B1564A45-29A9-4E8A-8DE4-DD3459A7BEAE}" type="TxLink">
                  <a:rPr lang="en-US" sz="900" b="0" i="0" u="none" strike="noStrike">
                    <a:solidFill>
                      <a:schemeClr val="bg1"/>
                    </a:solidFill>
                    <a:latin typeface="Arial"/>
                    <a:cs typeface="Arial"/>
                  </a:rPr>
                  <a:pPr algn="l"/>
                  <a:t> 54,926 </a:t>
                </a:fld>
                <a:endParaRPr lang="en-NG" sz="100">
                  <a:solidFill>
                    <a:schemeClr val="bg1"/>
                  </a:solidFill>
                </a:endParaRPr>
              </a:p>
            </xdr:txBody>
          </xdr:sp>
          <xdr:sp macro="" textlink="Pivottables!BC24">
            <xdr:nvSpPr>
              <xdr:cNvPr id="152" name="TextBox 151">
                <a:extLst>
                  <a:ext uri="{FF2B5EF4-FFF2-40B4-BE49-F238E27FC236}">
                    <a16:creationId xmlns:a16="http://schemas.microsoft.com/office/drawing/2014/main" id="{60A92753-D29A-B526-23AE-7A2604563CF0}"/>
                  </a:ext>
                </a:extLst>
              </xdr:cNvPr>
              <xdr:cNvSpPr txBox="1"/>
            </xdr:nvSpPr>
            <xdr:spPr>
              <a:xfrm>
                <a:off x="9374718" y="1178984"/>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A343B978-683A-4146-9732-D90D50CC39BF}" type="TxLink">
                  <a:rPr lang="en-US" sz="900" b="0" i="0" u="none" strike="noStrike">
                    <a:solidFill>
                      <a:schemeClr val="bg1"/>
                    </a:solidFill>
                    <a:latin typeface="Arial"/>
                    <a:cs typeface="Arial"/>
                  </a:rPr>
                  <a:pPr algn="l"/>
                  <a:t>7%</a:t>
                </a:fld>
                <a:endParaRPr lang="en-NG" sz="100">
                  <a:solidFill>
                    <a:schemeClr val="bg1"/>
                  </a:solidFill>
                </a:endParaRPr>
              </a:p>
            </xdr:txBody>
          </xdr:sp>
        </xdr:grpSp>
        <xdr:grpSp>
          <xdr:nvGrpSpPr>
            <xdr:cNvPr id="157" name="Group 156">
              <a:extLst>
                <a:ext uri="{FF2B5EF4-FFF2-40B4-BE49-F238E27FC236}">
                  <a16:creationId xmlns:a16="http://schemas.microsoft.com/office/drawing/2014/main" id="{63C2E456-ED9E-B59A-3F8F-67E28882C8D3}"/>
                </a:ext>
              </a:extLst>
            </xdr:cNvPr>
            <xdr:cNvGrpSpPr/>
          </xdr:nvGrpSpPr>
          <xdr:grpSpPr>
            <a:xfrm>
              <a:off x="10017375" y="2677584"/>
              <a:ext cx="1757145" cy="497416"/>
              <a:chOff x="9374718" y="1178984"/>
              <a:chExt cx="1770592" cy="497416"/>
            </a:xfrm>
          </xdr:grpSpPr>
          <xdr:sp macro="" textlink="Pivottables!BA25">
            <xdr:nvSpPr>
              <xdr:cNvPr id="158" name="TextBox 157">
                <a:extLst>
                  <a:ext uri="{FF2B5EF4-FFF2-40B4-BE49-F238E27FC236}">
                    <a16:creationId xmlns:a16="http://schemas.microsoft.com/office/drawing/2014/main" id="{A91416FA-6455-7FA3-32A5-A729DED2D21C}"/>
                  </a:ext>
                </a:extLst>
              </xdr:cNvPr>
              <xdr:cNvSpPr txBox="1"/>
            </xdr:nvSpPr>
            <xdr:spPr>
              <a:xfrm>
                <a:off x="9782175" y="1249893"/>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6303906D-D297-479A-9686-9B52D6196052}" type="TxLink">
                  <a:rPr lang="en-US" sz="800" b="0" i="0" u="none" strike="noStrike">
                    <a:solidFill>
                      <a:schemeClr val="bg1"/>
                    </a:solidFill>
                    <a:latin typeface="Arial"/>
                    <a:cs typeface="Arial"/>
                  </a:rPr>
                  <a:pPr algn="l"/>
                  <a:t>Google Ad</a:t>
                </a:fld>
                <a:endParaRPr lang="en-NG" sz="100">
                  <a:solidFill>
                    <a:schemeClr val="bg1"/>
                  </a:solidFill>
                </a:endParaRPr>
              </a:p>
            </xdr:txBody>
          </xdr:sp>
          <xdr:sp macro="" textlink="Pivottables!BB25">
            <xdr:nvSpPr>
              <xdr:cNvPr id="159" name="TextBox 158">
                <a:extLst>
                  <a:ext uri="{FF2B5EF4-FFF2-40B4-BE49-F238E27FC236}">
                    <a16:creationId xmlns:a16="http://schemas.microsoft.com/office/drawing/2014/main" id="{0A0D6B2E-C77F-FE45-3CFE-1EBFBFA5B18C}"/>
                  </a:ext>
                </a:extLst>
              </xdr:cNvPr>
              <xdr:cNvSpPr txBox="1"/>
            </xdr:nvSpPr>
            <xdr:spPr>
              <a:xfrm>
                <a:off x="9772651" y="1430868"/>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09AE9502-2204-42BC-99B8-0982E8BD0463}" type="TxLink">
                  <a:rPr lang="en-US" sz="900" b="0" i="0" u="none" strike="noStrike">
                    <a:solidFill>
                      <a:schemeClr val="bg1"/>
                    </a:solidFill>
                    <a:latin typeface="Arial"/>
                    <a:cs typeface="Arial"/>
                  </a:rPr>
                  <a:pPr algn="l"/>
                  <a:t> 54,923 </a:t>
                </a:fld>
                <a:endParaRPr lang="en-NG" sz="100">
                  <a:solidFill>
                    <a:schemeClr val="bg1"/>
                  </a:solidFill>
                </a:endParaRPr>
              </a:p>
            </xdr:txBody>
          </xdr:sp>
          <xdr:sp macro="" textlink="Pivottables!BC25">
            <xdr:nvSpPr>
              <xdr:cNvPr id="164" name="TextBox 163">
                <a:extLst>
                  <a:ext uri="{FF2B5EF4-FFF2-40B4-BE49-F238E27FC236}">
                    <a16:creationId xmlns:a16="http://schemas.microsoft.com/office/drawing/2014/main" id="{CA703742-1DBF-745B-1332-A159643B2466}"/>
                  </a:ext>
                </a:extLst>
              </xdr:cNvPr>
              <xdr:cNvSpPr txBox="1"/>
            </xdr:nvSpPr>
            <xdr:spPr>
              <a:xfrm>
                <a:off x="9374718" y="1178984"/>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691BFA86-6A88-4D5B-B70D-D08D93F9C505}" type="TxLink">
                  <a:rPr lang="en-US" sz="900" b="0" i="0" u="none" strike="noStrike">
                    <a:solidFill>
                      <a:schemeClr val="bg1"/>
                    </a:solidFill>
                    <a:latin typeface="Arial"/>
                    <a:cs typeface="Arial"/>
                  </a:rPr>
                  <a:pPr algn="l"/>
                  <a:t>7%</a:t>
                </a:fld>
                <a:endParaRPr lang="en-NG" sz="100">
                  <a:solidFill>
                    <a:schemeClr val="bg1"/>
                  </a:solidFill>
                </a:endParaRPr>
              </a:p>
            </xdr:txBody>
          </xdr:sp>
        </xdr:grpSp>
        <xdr:grpSp>
          <xdr:nvGrpSpPr>
            <xdr:cNvPr id="165" name="Group 164">
              <a:extLst>
                <a:ext uri="{FF2B5EF4-FFF2-40B4-BE49-F238E27FC236}">
                  <a16:creationId xmlns:a16="http://schemas.microsoft.com/office/drawing/2014/main" id="{5BAA76D4-4C9A-59C7-D678-A80399D494D5}"/>
                </a:ext>
              </a:extLst>
            </xdr:cNvPr>
            <xdr:cNvGrpSpPr/>
          </xdr:nvGrpSpPr>
          <xdr:grpSpPr>
            <a:xfrm>
              <a:off x="9564658" y="3093509"/>
              <a:ext cx="1614270" cy="659341"/>
              <a:chOff x="9374718" y="1178984"/>
              <a:chExt cx="1627717" cy="659341"/>
            </a:xfrm>
          </xdr:grpSpPr>
          <xdr:sp macro="" textlink="Pivottables!BA26">
            <xdr:nvSpPr>
              <xdr:cNvPr id="166" name="TextBox 165">
                <a:extLst>
                  <a:ext uri="{FF2B5EF4-FFF2-40B4-BE49-F238E27FC236}">
                    <a16:creationId xmlns:a16="http://schemas.microsoft.com/office/drawing/2014/main" id="{46B0AB5E-CE64-917C-996F-33033813C07C}"/>
                  </a:ext>
                </a:extLst>
              </xdr:cNvPr>
              <xdr:cNvSpPr txBox="1"/>
            </xdr:nvSpPr>
            <xdr:spPr>
              <a:xfrm>
                <a:off x="9639300" y="1411818"/>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73BBEF45-8D7F-4B92-9489-93F69149D457}" type="TxLink">
                  <a:rPr lang="en-US" sz="800" b="0" i="0" u="none" strike="noStrike">
                    <a:solidFill>
                      <a:schemeClr val="bg1"/>
                    </a:solidFill>
                    <a:latin typeface="Arial"/>
                    <a:cs typeface="Arial"/>
                  </a:rPr>
                  <a:pPr algn="l"/>
                  <a:t>Television Ad</a:t>
                </a:fld>
                <a:endParaRPr lang="en-NG" sz="100">
                  <a:solidFill>
                    <a:schemeClr val="bg1"/>
                  </a:solidFill>
                </a:endParaRPr>
              </a:p>
            </xdr:txBody>
          </xdr:sp>
          <xdr:sp macro="" textlink="Pivottables!BB26">
            <xdr:nvSpPr>
              <xdr:cNvPr id="167" name="TextBox 166">
                <a:extLst>
                  <a:ext uri="{FF2B5EF4-FFF2-40B4-BE49-F238E27FC236}">
                    <a16:creationId xmlns:a16="http://schemas.microsoft.com/office/drawing/2014/main" id="{4704F5E2-DAC3-2141-01CB-27E4F92FEFBF}"/>
                  </a:ext>
                </a:extLst>
              </xdr:cNvPr>
              <xdr:cNvSpPr txBox="1"/>
            </xdr:nvSpPr>
            <xdr:spPr>
              <a:xfrm>
                <a:off x="9629776" y="1592793"/>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38DEA4E4-8721-4BBD-BF77-7763C28C218E}" type="TxLink">
                  <a:rPr lang="en-US" sz="900" b="0" i="0" u="none" strike="noStrike">
                    <a:solidFill>
                      <a:schemeClr val="bg1"/>
                    </a:solidFill>
                    <a:latin typeface="Arial"/>
                    <a:cs typeface="Arial"/>
                  </a:rPr>
                  <a:pPr algn="l"/>
                  <a:t> 54,928 </a:t>
                </a:fld>
                <a:endParaRPr lang="en-NG" sz="100">
                  <a:solidFill>
                    <a:schemeClr val="bg1"/>
                  </a:solidFill>
                </a:endParaRPr>
              </a:p>
            </xdr:txBody>
          </xdr:sp>
          <xdr:sp macro="" textlink="Pivottables!BC26">
            <xdr:nvSpPr>
              <xdr:cNvPr id="168" name="TextBox 167">
                <a:extLst>
                  <a:ext uri="{FF2B5EF4-FFF2-40B4-BE49-F238E27FC236}">
                    <a16:creationId xmlns:a16="http://schemas.microsoft.com/office/drawing/2014/main" id="{F52A9298-379A-7C99-99B7-37484936828C}"/>
                  </a:ext>
                </a:extLst>
              </xdr:cNvPr>
              <xdr:cNvSpPr txBox="1"/>
            </xdr:nvSpPr>
            <xdr:spPr>
              <a:xfrm>
                <a:off x="9374718" y="1178984"/>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591D9B5C-6193-438C-BC4F-879F3C17A73A}" type="TxLink">
                  <a:rPr lang="en-US" sz="900" b="0" i="0" u="none" strike="noStrike">
                    <a:solidFill>
                      <a:schemeClr val="bg1"/>
                    </a:solidFill>
                    <a:latin typeface="Arial"/>
                    <a:cs typeface="Arial"/>
                  </a:rPr>
                  <a:pPr algn="l"/>
                  <a:t>7%</a:t>
                </a:fld>
                <a:endParaRPr lang="en-NG" sz="100">
                  <a:solidFill>
                    <a:schemeClr val="bg1"/>
                  </a:solidFill>
                </a:endParaRPr>
              </a:p>
            </xdr:txBody>
          </xdr:sp>
        </xdr:grpSp>
        <xdr:grpSp>
          <xdr:nvGrpSpPr>
            <xdr:cNvPr id="172" name="Group 171">
              <a:extLst>
                <a:ext uri="{FF2B5EF4-FFF2-40B4-BE49-F238E27FC236}">
                  <a16:creationId xmlns:a16="http://schemas.microsoft.com/office/drawing/2014/main" id="{0E647F9F-FAEB-3C38-DDFB-1D0956438EAC}"/>
                </a:ext>
              </a:extLst>
            </xdr:cNvPr>
            <xdr:cNvGrpSpPr/>
          </xdr:nvGrpSpPr>
          <xdr:grpSpPr>
            <a:xfrm>
              <a:off x="8509748" y="1126068"/>
              <a:ext cx="1363694" cy="638173"/>
              <a:chOff x="9144001" y="1754718"/>
              <a:chExt cx="1372659" cy="638173"/>
            </a:xfrm>
          </xdr:grpSpPr>
          <xdr:sp macro="" textlink="Pivottables!BA27">
            <xdr:nvSpPr>
              <xdr:cNvPr id="179" name="TextBox 178">
                <a:extLst>
                  <a:ext uri="{FF2B5EF4-FFF2-40B4-BE49-F238E27FC236}">
                    <a16:creationId xmlns:a16="http://schemas.microsoft.com/office/drawing/2014/main" id="{967D5456-B9BD-1ECB-E1C2-59D6CC08E8D7}"/>
                  </a:ext>
                </a:extLst>
              </xdr:cNvPr>
              <xdr:cNvSpPr txBox="1"/>
            </xdr:nvSpPr>
            <xdr:spPr>
              <a:xfrm>
                <a:off x="9153525" y="1754718"/>
                <a:ext cx="1363135"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19D973FE-FEA8-49AA-AC84-7C655F5C7308}" type="TxLink">
                  <a:rPr lang="en-US" sz="800" b="0" i="0" u="none" strike="noStrike">
                    <a:solidFill>
                      <a:schemeClr val="bg1"/>
                    </a:solidFill>
                    <a:latin typeface="Arial"/>
                    <a:cs typeface="Arial"/>
                  </a:rPr>
                  <a:pPr algn="l"/>
                  <a:t>Youtube Channel</a:t>
                </a:fld>
                <a:endParaRPr lang="en-NG" sz="100">
                  <a:solidFill>
                    <a:schemeClr val="bg1"/>
                  </a:solidFill>
                </a:endParaRPr>
              </a:p>
            </xdr:txBody>
          </xdr:sp>
          <xdr:sp macro="" textlink="Pivottables!BB27">
            <xdr:nvSpPr>
              <xdr:cNvPr id="180" name="TextBox 179">
                <a:extLst>
                  <a:ext uri="{FF2B5EF4-FFF2-40B4-BE49-F238E27FC236}">
                    <a16:creationId xmlns:a16="http://schemas.microsoft.com/office/drawing/2014/main" id="{9D6A06FF-E47D-1398-AB26-0F4F8442234F}"/>
                  </a:ext>
                </a:extLst>
              </xdr:cNvPr>
              <xdr:cNvSpPr txBox="1"/>
            </xdr:nvSpPr>
            <xdr:spPr>
              <a:xfrm>
                <a:off x="9144001" y="1935693"/>
                <a:ext cx="790574" cy="2455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24A1C1DD-FFF5-4E3F-A335-FD2B898771D5}" type="TxLink">
                  <a:rPr lang="en-US" sz="900" b="0" i="0" u="none" strike="noStrike">
                    <a:solidFill>
                      <a:schemeClr val="bg1"/>
                    </a:solidFill>
                    <a:latin typeface="Arial"/>
                    <a:cs typeface="Arial"/>
                  </a:rPr>
                  <a:pPr algn="l"/>
                  <a:t> 54,922 </a:t>
                </a:fld>
                <a:endParaRPr lang="en-NG" sz="100">
                  <a:solidFill>
                    <a:schemeClr val="bg1"/>
                  </a:solidFill>
                </a:endParaRPr>
              </a:p>
            </xdr:txBody>
          </xdr:sp>
          <xdr:sp macro="" textlink="Pivottables!BC27">
            <xdr:nvSpPr>
              <xdr:cNvPr id="184" name="TextBox 183">
                <a:extLst>
                  <a:ext uri="{FF2B5EF4-FFF2-40B4-BE49-F238E27FC236}">
                    <a16:creationId xmlns:a16="http://schemas.microsoft.com/office/drawing/2014/main" id="{89E7CAE9-6207-F84A-CDD0-7E2C3A84C0ED}"/>
                  </a:ext>
                </a:extLst>
              </xdr:cNvPr>
              <xdr:cNvSpPr txBox="1"/>
            </xdr:nvSpPr>
            <xdr:spPr>
              <a:xfrm>
                <a:off x="9641418" y="2160059"/>
                <a:ext cx="369357" cy="232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3BECCF59-A683-477E-8980-F46C94523DB0}" type="TxLink">
                  <a:rPr lang="en-US" sz="900" b="0" i="0" u="none" strike="noStrike">
                    <a:solidFill>
                      <a:schemeClr val="bg1"/>
                    </a:solidFill>
                    <a:latin typeface="Arial"/>
                    <a:cs typeface="Arial"/>
                  </a:rPr>
                  <a:pPr algn="l"/>
                  <a:t>7%</a:t>
                </a:fld>
                <a:endParaRPr lang="en-NG" sz="100">
                  <a:solidFill>
                    <a:schemeClr val="bg1"/>
                  </a:solidFill>
                </a:endParaRPr>
              </a:p>
            </xdr:txBody>
          </xdr:sp>
        </xdr:grpSp>
        <xdr:grpSp>
          <xdr:nvGrpSpPr>
            <xdr:cNvPr id="191" name="Group 190">
              <a:extLst>
                <a:ext uri="{FF2B5EF4-FFF2-40B4-BE49-F238E27FC236}">
                  <a16:creationId xmlns:a16="http://schemas.microsoft.com/office/drawing/2014/main" id="{FBB5C76E-DEC3-908B-5559-651BA5D5380F}"/>
                </a:ext>
              </a:extLst>
            </xdr:cNvPr>
            <xdr:cNvGrpSpPr/>
          </xdr:nvGrpSpPr>
          <xdr:grpSpPr>
            <a:xfrm>
              <a:off x="3204183" y="511969"/>
              <a:ext cx="7130443" cy="6881812"/>
              <a:chOff x="3204183" y="511969"/>
              <a:chExt cx="7130443" cy="6881812"/>
            </a:xfrm>
          </xdr:grpSpPr>
          <xdr:sp macro="" textlink="">
            <xdr:nvSpPr>
              <xdr:cNvPr id="120" name="Oval 119">
                <a:extLst>
                  <a:ext uri="{FF2B5EF4-FFF2-40B4-BE49-F238E27FC236}">
                    <a16:creationId xmlns:a16="http://schemas.microsoft.com/office/drawing/2014/main" id="{3986C8E2-F730-1E04-DE49-02BCCAC9112A}"/>
                  </a:ext>
                </a:extLst>
              </xdr:cNvPr>
              <xdr:cNvSpPr/>
            </xdr:nvSpPr>
            <xdr:spPr>
              <a:xfrm>
                <a:off x="4283447" y="1023937"/>
                <a:ext cx="5162412" cy="5710238"/>
              </a:xfrm>
              <a:prstGeom prst="ellipse">
                <a:avLst/>
              </a:prstGeom>
              <a:no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1" name="Oval 120">
                <a:extLst>
                  <a:ext uri="{FF2B5EF4-FFF2-40B4-BE49-F238E27FC236}">
                    <a16:creationId xmlns:a16="http://schemas.microsoft.com/office/drawing/2014/main" id="{C3A010A1-1292-F573-B5E5-C6CA0BACBF90}"/>
                  </a:ext>
                </a:extLst>
              </xdr:cNvPr>
              <xdr:cNvSpPr/>
            </xdr:nvSpPr>
            <xdr:spPr>
              <a:xfrm>
                <a:off x="3204183" y="511969"/>
                <a:ext cx="7130443" cy="6881812"/>
              </a:xfrm>
              <a:prstGeom prst="ellipse">
                <a:avLst/>
              </a:prstGeom>
              <a:no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grpSp>
    <xdr:clientData/>
  </xdr:twoCellAnchor>
  <xdr:twoCellAnchor editAs="absolute">
    <xdr:from>
      <xdr:col>12</xdr:col>
      <xdr:colOff>166687</xdr:colOff>
      <xdr:row>8</xdr:row>
      <xdr:rowOff>11906</xdr:rowOff>
    </xdr:from>
    <xdr:to>
      <xdr:col>14</xdr:col>
      <xdr:colOff>1330</xdr:colOff>
      <xdr:row>9</xdr:row>
      <xdr:rowOff>85988</xdr:rowOff>
    </xdr:to>
    <xdr:sp macro="" textlink="Pivottables!H12">
      <xdr:nvSpPr>
        <xdr:cNvPr id="37" name="TextBox 36">
          <a:extLst>
            <a:ext uri="{FF2B5EF4-FFF2-40B4-BE49-F238E27FC236}">
              <a16:creationId xmlns:a16="http://schemas.microsoft.com/office/drawing/2014/main" id="{278499FD-6B9B-4529-AE08-9C03DEE723BB}"/>
            </a:ext>
          </a:extLst>
        </xdr:cNvPr>
        <xdr:cNvSpPr txBox="1">
          <a:spLocks/>
        </xdr:cNvSpPr>
      </xdr:nvSpPr>
      <xdr:spPr>
        <a:xfrm>
          <a:off x="7453312" y="1535906"/>
          <a:ext cx="1049081"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214619C-3F7B-425D-BA9B-43BA67C91250}" type="TxLink">
            <a:rPr lang="en-US" sz="800" b="0" i="0" u="none" strike="noStrike">
              <a:solidFill>
                <a:schemeClr val="bg1"/>
              </a:solidFill>
              <a:latin typeface="Arial"/>
              <a:cs typeface="Arial"/>
            </a:rPr>
            <a:pPr algn="ctr"/>
            <a:t>Asset sale</a:t>
          </a:fld>
          <a:endParaRPr lang="en-NG" sz="500">
            <a:solidFill>
              <a:schemeClr val="bg1"/>
            </a:solidFill>
          </a:endParaRPr>
        </a:p>
      </xdr:txBody>
    </xdr:sp>
    <xdr:clientData/>
  </xdr:twoCellAnchor>
  <xdr:twoCellAnchor editAs="absolute">
    <xdr:from>
      <xdr:col>13</xdr:col>
      <xdr:colOff>345906</xdr:colOff>
      <xdr:row>16</xdr:row>
      <xdr:rowOff>138373</xdr:rowOff>
    </xdr:from>
    <xdr:to>
      <xdr:col>15</xdr:col>
      <xdr:colOff>176285</xdr:colOff>
      <xdr:row>18</xdr:row>
      <xdr:rowOff>21955</xdr:rowOff>
    </xdr:to>
    <xdr:sp macro="" textlink="Pivottables!H11">
      <xdr:nvSpPr>
        <xdr:cNvPr id="87" name="TextBox 86">
          <a:extLst>
            <a:ext uri="{FF2B5EF4-FFF2-40B4-BE49-F238E27FC236}">
              <a16:creationId xmlns:a16="http://schemas.microsoft.com/office/drawing/2014/main" id="{E7587972-7C37-4C60-85EC-111E49CAF443}"/>
            </a:ext>
          </a:extLst>
        </xdr:cNvPr>
        <xdr:cNvSpPr txBox="1">
          <a:spLocks/>
        </xdr:cNvSpPr>
      </xdr:nvSpPr>
      <xdr:spPr>
        <a:xfrm>
          <a:off x="8239750" y="3186373"/>
          <a:ext cx="1044816"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28A6061-9F6B-4302-A285-86204B6B9F77}" type="TxLink">
            <a:rPr lang="en-US" sz="800" b="0" i="0" u="none" strike="noStrike">
              <a:solidFill>
                <a:schemeClr val="bg1"/>
              </a:solidFill>
              <a:latin typeface="Arial"/>
              <a:cs typeface="Arial"/>
            </a:rPr>
            <a:pPr algn="ctr"/>
            <a:t>Advertising</a:t>
          </a:fld>
          <a:endParaRPr lang="en-NG" sz="100">
            <a:solidFill>
              <a:schemeClr val="bg1"/>
            </a:solidFill>
          </a:endParaRPr>
        </a:p>
      </xdr:txBody>
    </xdr:sp>
    <xdr:clientData/>
  </xdr:twoCellAnchor>
  <xdr:twoCellAnchor editAs="absolute">
    <xdr:from>
      <xdr:col>14</xdr:col>
      <xdr:colOff>524500</xdr:colOff>
      <xdr:row>27</xdr:row>
      <xdr:rowOff>126467</xdr:rowOff>
    </xdr:from>
    <xdr:to>
      <xdr:col>16</xdr:col>
      <xdr:colOff>354879</xdr:colOff>
      <xdr:row>29</xdr:row>
      <xdr:rowOff>10049</xdr:rowOff>
    </xdr:to>
    <xdr:sp macro="" textlink="Pivottables!H8">
      <xdr:nvSpPr>
        <xdr:cNvPr id="95" name="TextBox 94">
          <a:extLst>
            <a:ext uri="{FF2B5EF4-FFF2-40B4-BE49-F238E27FC236}">
              <a16:creationId xmlns:a16="http://schemas.microsoft.com/office/drawing/2014/main" id="{C41BD319-BA38-FB94-A460-3BE5517D6964}"/>
            </a:ext>
          </a:extLst>
        </xdr:cNvPr>
        <xdr:cNvSpPr txBox="1">
          <a:spLocks/>
        </xdr:cNvSpPr>
      </xdr:nvSpPr>
      <xdr:spPr>
        <a:xfrm>
          <a:off x="9025563" y="5269967"/>
          <a:ext cx="1044816"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DB7308E-E9AD-400D-83EA-ACE5A6C6C565}" type="TxLink">
            <a:rPr lang="en-US" sz="800" b="0" i="0" u="none" strike="noStrike">
              <a:solidFill>
                <a:schemeClr val="bg1"/>
              </a:solidFill>
              <a:latin typeface="Arial"/>
              <a:cs typeface="Arial"/>
            </a:rPr>
            <a:pPr algn="ctr"/>
            <a:t>Subscription</a:t>
          </a:fld>
          <a:endParaRPr lang="en-NG" sz="800">
            <a:solidFill>
              <a:schemeClr val="bg1"/>
            </a:solidFill>
          </a:endParaRPr>
        </a:p>
      </xdr:txBody>
    </xdr:sp>
    <xdr:clientData/>
  </xdr:twoCellAnchor>
  <xdr:twoCellAnchor editAs="absolute">
    <xdr:from>
      <xdr:col>11</xdr:col>
      <xdr:colOff>12531</xdr:colOff>
      <xdr:row>30</xdr:row>
      <xdr:rowOff>7404</xdr:rowOff>
    </xdr:from>
    <xdr:to>
      <xdr:col>12</xdr:col>
      <xdr:colOff>450128</xdr:colOff>
      <xdr:row>31</xdr:row>
      <xdr:rowOff>81486</xdr:rowOff>
    </xdr:to>
    <xdr:sp macro="" textlink="Pivottables!H9">
      <xdr:nvSpPr>
        <xdr:cNvPr id="96" name="TextBox 95">
          <a:extLst>
            <a:ext uri="{FF2B5EF4-FFF2-40B4-BE49-F238E27FC236}">
              <a16:creationId xmlns:a16="http://schemas.microsoft.com/office/drawing/2014/main" id="{844A24BD-FC51-B7BE-B138-D69E259F85DF}"/>
            </a:ext>
          </a:extLst>
        </xdr:cNvPr>
        <xdr:cNvSpPr txBox="1">
          <a:spLocks/>
        </xdr:cNvSpPr>
      </xdr:nvSpPr>
      <xdr:spPr>
        <a:xfrm>
          <a:off x="6691937" y="5722404"/>
          <a:ext cx="1044816"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FB62994-F37B-4651-8FBF-3B56B5DD473E}" type="TxLink">
            <a:rPr lang="en-US" sz="800" b="0" i="0" u="none" strike="noStrike">
              <a:solidFill>
                <a:schemeClr val="bg1"/>
              </a:solidFill>
              <a:latin typeface="Arial"/>
              <a:cs typeface="Arial"/>
            </a:rPr>
            <a:pPr algn="ctr"/>
            <a:t>Renting</a:t>
          </a:fld>
          <a:endParaRPr lang="en-NG" sz="800">
            <a:solidFill>
              <a:schemeClr val="bg1"/>
            </a:solidFill>
          </a:endParaRPr>
        </a:p>
      </xdr:txBody>
    </xdr:sp>
    <xdr:clientData/>
  </xdr:twoCellAnchor>
  <xdr:twoCellAnchor editAs="absolute">
    <xdr:from>
      <xdr:col>8</xdr:col>
      <xdr:colOff>286373</xdr:colOff>
      <xdr:row>11</xdr:row>
      <xdr:rowOff>31219</xdr:rowOff>
    </xdr:from>
    <xdr:to>
      <xdr:col>10</xdr:col>
      <xdr:colOff>116751</xdr:colOff>
      <xdr:row>12</xdr:row>
      <xdr:rowOff>105301</xdr:rowOff>
    </xdr:to>
    <xdr:sp macro="" textlink="Pivottables!H10">
      <xdr:nvSpPr>
        <xdr:cNvPr id="156" name="TextBox 155">
          <a:extLst>
            <a:ext uri="{FF2B5EF4-FFF2-40B4-BE49-F238E27FC236}">
              <a16:creationId xmlns:a16="http://schemas.microsoft.com/office/drawing/2014/main" id="{167709DF-89AA-C988-822D-8FBB10BC7D0B}"/>
            </a:ext>
          </a:extLst>
        </xdr:cNvPr>
        <xdr:cNvSpPr txBox="1">
          <a:spLocks/>
        </xdr:cNvSpPr>
      </xdr:nvSpPr>
      <xdr:spPr>
        <a:xfrm>
          <a:off x="5144123" y="2126719"/>
          <a:ext cx="1044816"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76CF61A-6D17-44C4-ACA5-E530DF27AF06}" type="TxLink">
            <a:rPr lang="en-US" sz="800" b="0" i="0" u="none" strike="noStrike">
              <a:solidFill>
                <a:schemeClr val="bg1"/>
              </a:solidFill>
              <a:latin typeface="Arial"/>
              <a:cs typeface="Arial"/>
            </a:rPr>
            <a:pPr algn="ctr"/>
            <a:t>Licensing</a:t>
          </a:fld>
          <a:endParaRPr lang="en-NG" sz="100">
            <a:solidFill>
              <a:schemeClr val="bg1"/>
            </a:solidFill>
          </a:endParaRPr>
        </a:p>
      </xdr:txBody>
    </xdr:sp>
    <xdr:clientData/>
  </xdr:twoCellAnchor>
  <xdr:twoCellAnchor editAs="absolute">
    <xdr:from>
      <xdr:col>7</xdr:col>
      <xdr:colOff>83968</xdr:colOff>
      <xdr:row>24</xdr:row>
      <xdr:rowOff>162188</xdr:rowOff>
    </xdr:from>
    <xdr:to>
      <xdr:col>8</xdr:col>
      <xdr:colOff>521565</xdr:colOff>
      <xdr:row>26</xdr:row>
      <xdr:rowOff>45770</xdr:rowOff>
    </xdr:to>
    <xdr:sp macro="" textlink="Pivottables!H7">
      <xdr:nvSpPr>
        <xdr:cNvPr id="163" name="TextBox 162">
          <a:extLst>
            <a:ext uri="{FF2B5EF4-FFF2-40B4-BE49-F238E27FC236}">
              <a16:creationId xmlns:a16="http://schemas.microsoft.com/office/drawing/2014/main" id="{90DD68D2-B150-7619-47FA-1243C6CF1D98}"/>
            </a:ext>
          </a:extLst>
        </xdr:cNvPr>
        <xdr:cNvSpPr txBox="1">
          <a:spLocks/>
        </xdr:cNvSpPr>
      </xdr:nvSpPr>
      <xdr:spPr>
        <a:xfrm>
          <a:off x="4334499" y="4734188"/>
          <a:ext cx="1044816" cy="26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FD37AB-C4A5-40B6-A0A1-BEBE18F831AE}" type="TxLink">
            <a:rPr lang="en-US" sz="800" b="0" i="0" u="none" strike="noStrike">
              <a:solidFill>
                <a:schemeClr val="bg1"/>
              </a:solidFill>
              <a:latin typeface="Arial"/>
              <a:cs typeface="Arial"/>
            </a:rPr>
            <a:pPr algn="ctr"/>
            <a:t>Usage fees</a:t>
          </a:fld>
          <a:endParaRPr lang="en-NG" sz="800">
            <a:solidFill>
              <a:schemeClr val="bg1"/>
            </a:solidFill>
          </a:endParaRPr>
        </a:p>
      </xdr:txBody>
    </xdr:sp>
    <xdr:clientData/>
  </xdr:twoCellAnchor>
  <xdr:twoCellAnchor editAs="absolute">
    <xdr:from>
      <xdr:col>13</xdr:col>
      <xdr:colOff>511969</xdr:colOff>
      <xdr:row>15</xdr:row>
      <xdr:rowOff>83344</xdr:rowOff>
    </xdr:from>
    <xdr:to>
      <xdr:col>14</xdr:col>
      <xdr:colOff>595312</xdr:colOff>
      <xdr:row>16</xdr:row>
      <xdr:rowOff>154781</xdr:rowOff>
    </xdr:to>
    <xdr:sp macro="" textlink="Pivottables!K11">
      <xdr:nvSpPr>
        <xdr:cNvPr id="183" name="TextBox 182">
          <a:extLst>
            <a:ext uri="{FF2B5EF4-FFF2-40B4-BE49-F238E27FC236}">
              <a16:creationId xmlns:a16="http://schemas.microsoft.com/office/drawing/2014/main" id="{4FD004BB-FF0F-6AC8-AD84-4D6691206D56}"/>
            </a:ext>
          </a:extLst>
        </xdr:cNvPr>
        <xdr:cNvSpPr txBox="1">
          <a:spLocks/>
        </xdr:cNvSpPr>
      </xdr:nvSpPr>
      <xdr:spPr>
        <a:xfrm>
          <a:off x="8405813" y="2940844"/>
          <a:ext cx="690562"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6D4522-AA64-4AD1-93C0-2A6F2C80A1C5}" type="TxLink">
            <a:rPr lang="en-US" sz="900" b="0" i="0" u="none" strike="noStrike">
              <a:solidFill>
                <a:schemeClr val="bg1"/>
              </a:solidFill>
              <a:latin typeface="Arial"/>
              <a:cs typeface="Arial"/>
            </a:rPr>
            <a:pPr/>
            <a:t> 222,098 </a:t>
          </a:fld>
          <a:endParaRPr lang="en-NG" sz="90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0.12955</cdr:x>
      <cdr:y>0.12712</cdr:y>
    </cdr:from>
    <cdr:to>
      <cdr:x>0.65429</cdr:x>
      <cdr:y>0.83729</cdr:y>
    </cdr:to>
    <cdr:grpSp>
      <cdr:nvGrpSpPr>
        <cdr:cNvPr id="31" name="Group 30">
          <a:extLst xmlns:a="http://schemas.openxmlformats.org/drawingml/2006/main">
            <a:ext uri="{FF2B5EF4-FFF2-40B4-BE49-F238E27FC236}">
              <a16:creationId xmlns:a16="http://schemas.microsoft.com/office/drawing/2014/main" id="{0DE94737-C88C-20A8-6C7C-EA71DE8A409C}"/>
            </a:ext>
          </a:extLst>
        </cdr:cNvPr>
        <cdr:cNvGrpSpPr/>
      </cdr:nvGrpSpPr>
      <cdr:grpSpPr>
        <a:xfrm xmlns:a="http://schemas.openxmlformats.org/drawingml/2006/main">
          <a:off x="1060439" y="715950"/>
          <a:ext cx="4295291" cy="3999731"/>
          <a:chOff x="1059658" y="714375"/>
          <a:chExt cx="4292211" cy="3990975"/>
        </a:xfrm>
      </cdr:grpSpPr>
      <cdr:cxnSp macro="">
        <cdr:nvCxnSpPr>
          <cdr:cNvPr id="3" name="Straight Connector 2">
            <a:extLst xmlns:a="http://schemas.openxmlformats.org/drawingml/2006/main">
              <a:ext uri="{FF2B5EF4-FFF2-40B4-BE49-F238E27FC236}">
                <a16:creationId xmlns:a16="http://schemas.microsoft.com/office/drawing/2014/main" id="{2F01DAB7-1C6A-7E4D-4EEB-E9A13ABD966D}"/>
              </a:ext>
            </a:extLst>
          </cdr:cNvPr>
          <cdr:cNvCxnSpPr/>
        </cdr:nvCxnSpPr>
        <cdr:spPr>
          <a:xfrm xmlns:a="http://schemas.openxmlformats.org/drawingml/2006/main" flipH="1">
            <a:off x="3238502" y="714375"/>
            <a:ext cx="765895" cy="1681162"/>
          </a:xfrm>
          <a:prstGeom xmlns:a="http://schemas.openxmlformats.org/drawingml/2006/main" prst="line">
            <a:avLst/>
          </a:prstGeom>
          <a:ln xmlns:a="http://schemas.openxmlformats.org/drawingml/2006/main" w="15875">
            <a:gradFill>
              <a:gsLst>
                <a:gs pos="76000">
                  <a:srgbClr val="C240D8"/>
                </a:gs>
                <a:gs pos="2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 name="Straight Connector 6">
            <a:extLst xmlns:a="http://schemas.openxmlformats.org/drawingml/2006/main">
              <a:ext uri="{FF2B5EF4-FFF2-40B4-BE49-F238E27FC236}">
                <a16:creationId xmlns:a16="http://schemas.microsoft.com/office/drawing/2014/main" id="{2CCD486A-DA7E-838D-51FA-AE7C7F767468}"/>
              </a:ext>
            </a:extLst>
          </cdr:cNvPr>
          <cdr:cNvCxnSpPr/>
        </cdr:nvCxnSpPr>
        <cdr:spPr>
          <a:xfrm xmlns:a="http://schemas.openxmlformats.org/drawingml/2006/main" flipH="1">
            <a:off x="3595689" y="2314566"/>
            <a:ext cx="959091" cy="414346"/>
          </a:xfrm>
          <a:prstGeom xmlns:a="http://schemas.openxmlformats.org/drawingml/2006/main" prst="line">
            <a:avLst/>
          </a:prstGeom>
          <a:ln xmlns:a="http://schemas.openxmlformats.org/drawingml/2006/main" w="15875">
            <a:gradFill>
              <a:gsLst>
                <a:gs pos="76000">
                  <a:srgbClr val="C240D8"/>
                </a:gs>
                <a:gs pos="2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0" name="Straight Connector 9">
            <a:extLst xmlns:a="http://schemas.openxmlformats.org/drawingml/2006/main">
              <a:ext uri="{FF2B5EF4-FFF2-40B4-BE49-F238E27FC236}">
                <a16:creationId xmlns:a16="http://schemas.microsoft.com/office/drawing/2014/main" id="{D50F8C54-4B0E-B05E-D5A6-59F709F51084}"/>
              </a:ext>
            </a:extLst>
          </cdr:cNvPr>
          <cdr:cNvCxnSpPr/>
        </cdr:nvCxnSpPr>
        <cdr:spPr>
          <a:xfrm xmlns:a="http://schemas.openxmlformats.org/drawingml/2006/main" flipH="1" flipV="1">
            <a:off x="3559970" y="3252787"/>
            <a:ext cx="1791899" cy="1014403"/>
          </a:xfrm>
          <a:prstGeom xmlns:a="http://schemas.openxmlformats.org/drawingml/2006/main" prst="line">
            <a:avLst/>
          </a:prstGeom>
          <a:ln xmlns:a="http://schemas.openxmlformats.org/drawingml/2006/main" w="15875">
            <a:gradFill>
              <a:gsLst>
                <a:gs pos="76000">
                  <a:srgbClr val="C240D8"/>
                </a:gs>
                <a:gs pos="2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7" name="Straight Connector 16">
            <a:extLst xmlns:a="http://schemas.openxmlformats.org/drawingml/2006/main">
              <a:ext uri="{FF2B5EF4-FFF2-40B4-BE49-F238E27FC236}">
                <a16:creationId xmlns:a16="http://schemas.microsoft.com/office/drawing/2014/main" id="{79E083E1-D6CE-FFB8-0FCD-3456DCDBFCB8}"/>
              </a:ext>
            </a:extLst>
          </cdr:cNvPr>
          <cdr:cNvCxnSpPr/>
        </cdr:nvCxnSpPr>
        <cdr:spPr>
          <a:xfrm xmlns:a="http://schemas.openxmlformats.org/drawingml/2006/main" flipH="1" flipV="1">
            <a:off x="3202783" y="3669506"/>
            <a:ext cx="118400" cy="1035844"/>
          </a:xfrm>
          <a:prstGeom xmlns:a="http://schemas.openxmlformats.org/drawingml/2006/main" prst="line">
            <a:avLst/>
          </a:prstGeom>
          <a:ln xmlns:a="http://schemas.openxmlformats.org/drawingml/2006/main" w="15875">
            <a:gradFill>
              <a:gsLst>
                <a:gs pos="76000">
                  <a:srgbClr val="C240D8"/>
                </a:gs>
                <a:gs pos="2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0" name="Straight Connector 19">
            <a:extLst xmlns:a="http://schemas.openxmlformats.org/drawingml/2006/main">
              <a:ext uri="{FF2B5EF4-FFF2-40B4-BE49-F238E27FC236}">
                <a16:creationId xmlns:a16="http://schemas.microsoft.com/office/drawing/2014/main" id="{0CA53481-1F1D-7C96-F192-9D1424587D1B}"/>
              </a:ext>
            </a:extLst>
          </cdr:cNvPr>
          <cdr:cNvCxnSpPr/>
        </cdr:nvCxnSpPr>
        <cdr:spPr>
          <a:xfrm xmlns:a="http://schemas.openxmlformats.org/drawingml/2006/main" flipV="1">
            <a:off x="1059658" y="3169444"/>
            <a:ext cx="1440656" cy="595312"/>
          </a:xfrm>
          <a:prstGeom xmlns:a="http://schemas.openxmlformats.org/drawingml/2006/main" prst="line">
            <a:avLst/>
          </a:prstGeom>
          <a:ln xmlns:a="http://schemas.openxmlformats.org/drawingml/2006/main" w="15875">
            <a:gradFill>
              <a:gsLst>
                <a:gs pos="76000">
                  <a:srgbClr val="C240D8"/>
                </a:gs>
                <a:gs pos="2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5" name="Straight Connector 24">
            <a:extLst xmlns:a="http://schemas.openxmlformats.org/drawingml/2006/main">
              <a:ext uri="{FF2B5EF4-FFF2-40B4-BE49-F238E27FC236}">
                <a16:creationId xmlns:a16="http://schemas.microsoft.com/office/drawing/2014/main" id="{D769B3BC-A882-098F-EFF7-3B9B170B0C2B}"/>
              </a:ext>
            </a:extLst>
          </cdr:cNvPr>
          <cdr:cNvCxnSpPr/>
        </cdr:nvCxnSpPr>
        <cdr:spPr>
          <a:xfrm xmlns:a="http://schemas.openxmlformats.org/drawingml/2006/main">
            <a:off x="1989191" y="1487810"/>
            <a:ext cx="737342" cy="979165"/>
          </a:xfrm>
          <a:prstGeom xmlns:a="http://schemas.openxmlformats.org/drawingml/2006/main" prst="line">
            <a:avLst/>
          </a:prstGeom>
          <a:ln xmlns:a="http://schemas.openxmlformats.org/drawingml/2006/main" w="15875">
            <a:gradFill>
              <a:gsLst>
                <a:gs pos="76000">
                  <a:srgbClr val="C240D8"/>
                </a:gs>
                <a:gs pos="2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200025" cy="276225"/>
    <xdr:sp macro="" textlink="">
      <xdr:nvSpPr>
        <xdr:cNvPr id="2" name="TextBox 1">
          <a:extLst>
            <a:ext uri="{FF2B5EF4-FFF2-40B4-BE49-F238E27FC236}">
              <a16:creationId xmlns:a16="http://schemas.microsoft.com/office/drawing/2014/main" id="{1E89EF91-A6D0-48D5-87E3-FD55AF48EB67}"/>
            </a:ext>
          </a:extLst>
        </xdr:cNvPr>
        <xdr:cNvSpPr txBox="1"/>
      </xdr:nvSpPr>
      <xdr:spPr>
        <a:xfrm>
          <a:off x="0" y="0"/>
          <a:ext cx="200025"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NG" sz="2000">
            <a:solidFill>
              <a:schemeClr val="bg1"/>
            </a:solidFill>
          </a:endParaRPr>
        </a:p>
      </xdr:txBody>
    </xdr:sp>
    <xdr:clientData/>
  </xdr:oneCellAnchor>
  <xdr:oneCellAnchor>
    <xdr:from>
      <xdr:col>0</xdr:col>
      <xdr:colOff>152400</xdr:colOff>
      <xdr:row>0</xdr:row>
      <xdr:rowOff>152400</xdr:rowOff>
    </xdr:from>
    <xdr:ext cx="200025" cy="276225"/>
    <xdr:sp macro="" textlink="">
      <xdr:nvSpPr>
        <xdr:cNvPr id="3" name="TextBox 2">
          <a:extLst>
            <a:ext uri="{FF2B5EF4-FFF2-40B4-BE49-F238E27FC236}">
              <a16:creationId xmlns:a16="http://schemas.microsoft.com/office/drawing/2014/main" id="{33DE2AC6-EB5E-4BAD-88C7-500F0FBC6843}"/>
            </a:ext>
          </a:extLst>
        </xdr:cNvPr>
        <xdr:cNvSpPr txBox="1"/>
      </xdr:nvSpPr>
      <xdr:spPr>
        <a:xfrm>
          <a:off x="152400" y="152400"/>
          <a:ext cx="200025"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NG" sz="2000">
            <a:solidFill>
              <a:schemeClr val="bg1"/>
            </a:solidFill>
          </a:endParaRPr>
        </a:p>
      </xdr:txBody>
    </xdr:sp>
    <xdr:clientData/>
  </xdr:oneCellAnchor>
  <xdr:twoCellAnchor>
    <xdr:from>
      <xdr:col>0</xdr:col>
      <xdr:colOff>0</xdr:colOff>
      <xdr:row>0</xdr:row>
      <xdr:rowOff>9523</xdr:rowOff>
    </xdr:from>
    <xdr:to>
      <xdr:col>21</xdr:col>
      <xdr:colOff>0</xdr:colOff>
      <xdr:row>1</xdr:row>
      <xdr:rowOff>180974</xdr:rowOff>
    </xdr:to>
    <xdr:sp macro="" textlink="">
      <xdr:nvSpPr>
        <xdr:cNvPr id="4" name="Rectangle 3">
          <a:extLst>
            <a:ext uri="{FF2B5EF4-FFF2-40B4-BE49-F238E27FC236}">
              <a16:creationId xmlns:a16="http://schemas.microsoft.com/office/drawing/2014/main" id="{6C512F4A-0C72-4F75-9BD8-6DFEBFEDEC48}"/>
            </a:ext>
          </a:extLst>
        </xdr:cNvPr>
        <xdr:cNvSpPr/>
      </xdr:nvSpPr>
      <xdr:spPr>
        <a:xfrm>
          <a:off x="0" y="9523"/>
          <a:ext cx="12801600" cy="361951"/>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clientData/>
  </xdr:twoCellAnchor>
  <xdr:twoCellAnchor>
    <xdr:from>
      <xdr:col>0</xdr:col>
      <xdr:colOff>600076</xdr:colOff>
      <xdr:row>0</xdr:row>
      <xdr:rowOff>0</xdr:rowOff>
    </xdr:from>
    <xdr:to>
      <xdr:col>3</xdr:col>
      <xdr:colOff>257175</xdr:colOff>
      <xdr:row>2</xdr:row>
      <xdr:rowOff>0</xdr:rowOff>
    </xdr:to>
    <xdr:sp macro="" textlink="">
      <xdr:nvSpPr>
        <xdr:cNvPr id="5" name="TextBox 4">
          <a:extLst>
            <a:ext uri="{FF2B5EF4-FFF2-40B4-BE49-F238E27FC236}">
              <a16:creationId xmlns:a16="http://schemas.microsoft.com/office/drawing/2014/main" id="{A8A126D8-3070-4B87-ABCC-DCB8999F1A5E}"/>
            </a:ext>
          </a:extLst>
        </xdr:cNvPr>
        <xdr:cNvSpPr txBox="1"/>
      </xdr:nvSpPr>
      <xdr:spPr>
        <a:xfrm>
          <a:off x="600076" y="0"/>
          <a:ext cx="14858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solidFill>
              <a:effectLst/>
              <a:latin typeface="+mn-lt"/>
              <a:ea typeface="+mn-ea"/>
              <a:cs typeface="+mn-cs"/>
            </a:rPr>
            <a:t>Webstacka</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495301</xdr:colOff>
      <xdr:row>0</xdr:row>
      <xdr:rowOff>19050</xdr:rowOff>
    </xdr:from>
    <xdr:to>
      <xdr:col>7</xdr:col>
      <xdr:colOff>152400</xdr:colOff>
      <xdr:row>2</xdr:row>
      <xdr:rowOff>19050</xdr:rowOff>
    </xdr:to>
    <xdr:sp macro="" textlink="">
      <xdr:nvSpPr>
        <xdr:cNvPr id="6" name="TextBox 5">
          <a:hlinkClick xmlns:r="http://schemas.openxmlformats.org/officeDocument/2006/relationships" r:id="rId1" tooltip="www.webstacka.com"/>
          <a:extLst>
            <a:ext uri="{FF2B5EF4-FFF2-40B4-BE49-F238E27FC236}">
              <a16:creationId xmlns:a16="http://schemas.microsoft.com/office/drawing/2014/main" id="{B432DC7B-35B0-4D95-8D7C-207BB33C7187}"/>
            </a:ext>
          </a:extLst>
        </xdr:cNvPr>
        <xdr:cNvSpPr txBox="1"/>
      </xdr:nvSpPr>
      <xdr:spPr>
        <a:xfrm>
          <a:off x="2933701" y="19050"/>
          <a:ext cx="14858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latin typeface="Arial" panose="020B0604020202020204" pitchFamily="34" charset="0"/>
              <a:cs typeface="Arial" panose="020B0604020202020204" pitchFamily="34" charset="0"/>
            </a:rPr>
            <a:t>Browse</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13</xdr:col>
      <xdr:colOff>152400</xdr:colOff>
      <xdr:row>0</xdr:row>
      <xdr:rowOff>28574</xdr:rowOff>
    </xdr:from>
    <xdr:to>
      <xdr:col>15</xdr:col>
      <xdr:colOff>95250</xdr:colOff>
      <xdr:row>2</xdr:row>
      <xdr:rowOff>28574</xdr:rowOff>
    </xdr:to>
    <xdr:sp macro="" textlink="">
      <xdr:nvSpPr>
        <xdr:cNvPr id="7" name="TextBox 6">
          <a:hlinkClick xmlns:r="http://schemas.openxmlformats.org/officeDocument/2006/relationships" r:id="rId2" tooltip="Income Sources"/>
          <a:extLst>
            <a:ext uri="{FF2B5EF4-FFF2-40B4-BE49-F238E27FC236}">
              <a16:creationId xmlns:a16="http://schemas.microsoft.com/office/drawing/2014/main" id="{120E47BA-00C2-48A0-896C-5F58ECEC7967}"/>
            </a:ext>
          </a:extLst>
        </xdr:cNvPr>
        <xdr:cNvSpPr txBox="1"/>
      </xdr:nvSpPr>
      <xdr:spPr>
        <a:xfrm>
          <a:off x="8077200" y="28574"/>
          <a:ext cx="1162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Income Sources</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57150</xdr:colOff>
      <xdr:row>0</xdr:row>
      <xdr:rowOff>28574</xdr:rowOff>
    </xdr:from>
    <xdr:to>
      <xdr:col>17</xdr:col>
      <xdr:colOff>76200</xdr:colOff>
      <xdr:row>2</xdr:row>
      <xdr:rowOff>28574</xdr:rowOff>
    </xdr:to>
    <xdr:sp macro="" textlink="">
      <xdr:nvSpPr>
        <xdr:cNvPr id="8" name="TextBox 7">
          <a:hlinkClick xmlns:r="http://schemas.openxmlformats.org/officeDocument/2006/relationships" r:id="rId3" tooltip="Geographically"/>
          <a:extLst>
            <a:ext uri="{FF2B5EF4-FFF2-40B4-BE49-F238E27FC236}">
              <a16:creationId xmlns:a16="http://schemas.microsoft.com/office/drawing/2014/main" id="{E6B38FB4-88D7-408D-B7C5-204BADB9762E}"/>
            </a:ext>
          </a:extLst>
        </xdr:cNvPr>
        <xdr:cNvSpPr txBox="1"/>
      </xdr:nvSpPr>
      <xdr:spPr>
        <a:xfrm>
          <a:off x="9201150" y="28574"/>
          <a:ext cx="1238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Geographically</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561975</xdr:colOff>
      <xdr:row>0</xdr:row>
      <xdr:rowOff>28574</xdr:rowOff>
    </xdr:from>
    <xdr:to>
      <xdr:col>20</xdr:col>
      <xdr:colOff>428625</xdr:colOff>
      <xdr:row>2</xdr:row>
      <xdr:rowOff>28574</xdr:rowOff>
    </xdr:to>
    <xdr:sp macro="" textlink="">
      <xdr:nvSpPr>
        <xdr:cNvPr id="9" name="TextBox 8">
          <a:hlinkClick xmlns:r="http://schemas.openxmlformats.org/officeDocument/2006/relationships" r:id="rId4" tooltip="Project Status"/>
          <a:extLst>
            <a:ext uri="{FF2B5EF4-FFF2-40B4-BE49-F238E27FC236}">
              <a16:creationId xmlns:a16="http://schemas.microsoft.com/office/drawing/2014/main" id="{4EA49B5B-65A7-4985-B4BE-D2CDAD4DC7D9}"/>
            </a:ext>
          </a:extLst>
        </xdr:cNvPr>
        <xdr:cNvSpPr txBox="1"/>
      </xdr:nvSpPr>
      <xdr:spPr>
        <a:xfrm>
          <a:off x="11534775" y="28574"/>
          <a:ext cx="1085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Project Status</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28575</xdr:colOff>
      <xdr:row>0</xdr:row>
      <xdr:rowOff>28574</xdr:rowOff>
    </xdr:from>
    <xdr:to>
      <xdr:col>18</xdr:col>
      <xdr:colOff>504825</xdr:colOff>
      <xdr:row>2</xdr:row>
      <xdr:rowOff>28574</xdr:rowOff>
    </xdr:to>
    <xdr:sp macro="" textlink="">
      <xdr:nvSpPr>
        <xdr:cNvPr id="10" name="TextBox 9">
          <a:hlinkClick xmlns:r="http://schemas.openxmlformats.org/officeDocument/2006/relationships" r:id="rId5" tooltip="Sales Process"/>
          <a:extLst>
            <a:ext uri="{FF2B5EF4-FFF2-40B4-BE49-F238E27FC236}">
              <a16:creationId xmlns:a16="http://schemas.microsoft.com/office/drawing/2014/main" id="{CEA486B2-423A-4E03-AD11-1FB91A7F5CA1}"/>
            </a:ext>
          </a:extLst>
        </xdr:cNvPr>
        <xdr:cNvSpPr txBox="1"/>
      </xdr:nvSpPr>
      <xdr:spPr>
        <a:xfrm>
          <a:off x="10391775" y="28574"/>
          <a:ext cx="1085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Sales Process</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395333</xdr:colOff>
      <xdr:row>0</xdr:row>
      <xdr:rowOff>172590</xdr:rowOff>
    </xdr:from>
    <xdr:to>
      <xdr:col>4</xdr:col>
      <xdr:colOff>503054</xdr:colOff>
      <xdr:row>1</xdr:row>
      <xdr:rowOff>33432</xdr:rowOff>
    </xdr:to>
    <xdr:sp macro="" textlink="">
      <xdr:nvSpPr>
        <xdr:cNvPr id="11" name="Flowchart: Decision 10">
          <a:extLst>
            <a:ext uri="{FF2B5EF4-FFF2-40B4-BE49-F238E27FC236}">
              <a16:creationId xmlns:a16="http://schemas.microsoft.com/office/drawing/2014/main" id="{17408FE6-7CFF-4EE8-BD1F-2B19A2D92D8B}"/>
            </a:ext>
          </a:extLst>
        </xdr:cNvPr>
        <xdr:cNvSpPr/>
      </xdr:nvSpPr>
      <xdr:spPr>
        <a:xfrm rot="19163759">
          <a:off x="2833733" y="172590"/>
          <a:ext cx="107721" cy="51342"/>
        </a:xfrm>
        <a:prstGeom prst="flowChartDecis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361950</xdr:colOff>
      <xdr:row>0</xdr:row>
      <xdr:rowOff>95249</xdr:rowOff>
    </xdr:from>
    <xdr:to>
      <xdr:col>4</xdr:col>
      <xdr:colOff>533400</xdr:colOff>
      <xdr:row>1</xdr:row>
      <xdr:rowOff>104774</xdr:rowOff>
    </xdr:to>
    <xdr:sp macro="" textlink="">
      <xdr:nvSpPr>
        <xdr:cNvPr id="12" name="Oval 11">
          <a:extLst>
            <a:ext uri="{FF2B5EF4-FFF2-40B4-BE49-F238E27FC236}">
              <a16:creationId xmlns:a16="http://schemas.microsoft.com/office/drawing/2014/main" id="{A8CA12F3-739E-489D-9C69-3FFB9AAB4E2E}"/>
            </a:ext>
          </a:extLst>
        </xdr:cNvPr>
        <xdr:cNvSpPr/>
      </xdr:nvSpPr>
      <xdr:spPr>
        <a:xfrm>
          <a:off x="2800350" y="95249"/>
          <a:ext cx="171450" cy="200025"/>
        </a:xfrm>
        <a:prstGeom prst="ellipse">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142875</xdr:colOff>
      <xdr:row>0</xdr:row>
      <xdr:rowOff>38100</xdr:rowOff>
    </xdr:from>
    <xdr:to>
      <xdr:col>0</xdr:col>
      <xdr:colOff>600075</xdr:colOff>
      <xdr:row>1</xdr:row>
      <xdr:rowOff>175608</xdr:rowOff>
    </xdr:to>
    <xdr:pic>
      <xdr:nvPicPr>
        <xdr:cNvPr id="13" name="Picture 12">
          <a:extLst>
            <a:ext uri="{FF2B5EF4-FFF2-40B4-BE49-F238E27FC236}">
              <a16:creationId xmlns:a16="http://schemas.microsoft.com/office/drawing/2014/main" id="{18EAD06F-D6DF-405B-BFE6-B3218B91B93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142875" y="38100"/>
          <a:ext cx="457200" cy="328008"/>
        </a:xfrm>
        <a:prstGeom prst="rect">
          <a:avLst/>
        </a:prstGeom>
      </xdr:spPr>
    </xdr:pic>
    <xdr:clientData/>
  </xdr:twoCellAnchor>
  <xdr:twoCellAnchor>
    <xdr:from>
      <xdr:col>15</xdr:col>
      <xdr:colOff>228600</xdr:colOff>
      <xdr:row>1</xdr:row>
      <xdr:rowOff>95250</xdr:rowOff>
    </xdr:from>
    <xdr:to>
      <xdr:col>15</xdr:col>
      <xdr:colOff>480600</xdr:colOff>
      <xdr:row>1</xdr:row>
      <xdr:rowOff>113250</xdr:rowOff>
    </xdr:to>
    <xdr:sp macro="" textlink="">
      <xdr:nvSpPr>
        <xdr:cNvPr id="15" name="Rectangle: Rounded Corners 14">
          <a:extLst>
            <a:ext uri="{FF2B5EF4-FFF2-40B4-BE49-F238E27FC236}">
              <a16:creationId xmlns:a16="http://schemas.microsoft.com/office/drawing/2014/main" id="{51C98239-675D-D923-5B98-389D4B7E3466}"/>
            </a:ext>
          </a:extLst>
        </xdr:cNvPr>
        <xdr:cNvSpPr/>
      </xdr:nvSpPr>
      <xdr:spPr>
        <a:xfrm>
          <a:off x="9372600" y="285750"/>
          <a:ext cx="252000" cy="1800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absolute">
    <xdr:from>
      <xdr:col>0</xdr:col>
      <xdr:colOff>60844</xdr:colOff>
      <xdr:row>15</xdr:row>
      <xdr:rowOff>89129</xdr:rowOff>
    </xdr:from>
    <xdr:to>
      <xdr:col>0</xdr:col>
      <xdr:colOff>383754</xdr:colOff>
      <xdr:row>23</xdr:row>
      <xdr:rowOff>169333</xdr:rowOff>
    </xdr:to>
    <xdr:grpSp>
      <xdr:nvGrpSpPr>
        <xdr:cNvPr id="43" name="Group 42">
          <a:extLst>
            <a:ext uri="{FF2B5EF4-FFF2-40B4-BE49-F238E27FC236}">
              <a16:creationId xmlns:a16="http://schemas.microsoft.com/office/drawing/2014/main" id="{496D86FE-EC4A-4E39-BADF-7FE7281137CE}"/>
            </a:ext>
          </a:extLst>
        </xdr:cNvPr>
        <xdr:cNvGrpSpPr/>
      </xdr:nvGrpSpPr>
      <xdr:grpSpPr>
        <a:xfrm>
          <a:off x="60844" y="2946629"/>
          <a:ext cx="322910" cy="1604204"/>
          <a:chOff x="153316" y="5052253"/>
          <a:chExt cx="324029" cy="1664160"/>
        </a:xfrm>
      </xdr:grpSpPr>
      <xdr:sp macro="" textlink="">
        <xdr:nvSpPr>
          <xdr:cNvPr id="44" name="TextBox 43">
            <a:extLst>
              <a:ext uri="{FF2B5EF4-FFF2-40B4-BE49-F238E27FC236}">
                <a16:creationId xmlns:a16="http://schemas.microsoft.com/office/drawing/2014/main" id="{1AE648E5-BFD0-5146-AB6F-6F5375238581}"/>
              </a:ext>
            </a:extLst>
          </xdr:cNvPr>
          <xdr:cNvSpPr txBox="1"/>
        </xdr:nvSpPr>
        <xdr:spPr>
          <a:xfrm>
            <a:off x="153316" y="5052253"/>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100">
                <a:solidFill>
                  <a:schemeClr val="tx1">
                    <a:lumMod val="75000"/>
                    <a:lumOff val="25000"/>
                  </a:schemeClr>
                </a:solidFill>
              </a:rPr>
              <a:t>●</a:t>
            </a:r>
          </a:p>
        </xdr:txBody>
      </xdr:sp>
      <xdr:sp macro="" textlink="">
        <xdr:nvSpPr>
          <xdr:cNvPr id="45" name="TextBox 44">
            <a:extLst>
              <a:ext uri="{FF2B5EF4-FFF2-40B4-BE49-F238E27FC236}">
                <a16:creationId xmlns:a16="http://schemas.microsoft.com/office/drawing/2014/main" id="{39242460-BFB3-5A30-D2AB-C02303030E20}"/>
              </a:ext>
            </a:extLst>
          </xdr:cNvPr>
          <xdr:cNvSpPr txBox="1"/>
        </xdr:nvSpPr>
        <xdr:spPr>
          <a:xfrm>
            <a:off x="153316" y="5334000"/>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100">
                <a:solidFill>
                  <a:schemeClr val="tx1">
                    <a:lumMod val="75000"/>
                    <a:lumOff val="25000"/>
                  </a:schemeClr>
                </a:solidFill>
              </a:rPr>
              <a:t>●</a:t>
            </a:r>
          </a:p>
        </xdr:txBody>
      </xdr:sp>
      <xdr:sp macro="" textlink="">
        <xdr:nvSpPr>
          <xdr:cNvPr id="46" name="TextBox 45">
            <a:extLst>
              <a:ext uri="{FF2B5EF4-FFF2-40B4-BE49-F238E27FC236}">
                <a16:creationId xmlns:a16="http://schemas.microsoft.com/office/drawing/2014/main" id="{A992D0DD-BC50-879C-3FAB-C0CC8FC0965C}"/>
              </a:ext>
            </a:extLst>
          </xdr:cNvPr>
          <xdr:cNvSpPr txBox="1"/>
        </xdr:nvSpPr>
        <xdr:spPr>
          <a:xfrm>
            <a:off x="153316" y="5591175"/>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100">
                <a:solidFill>
                  <a:schemeClr val="tx1">
                    <a:lumMod val="75000"/>
                    <a:lumOff val="25000"/>
                  </a:schemeClr>
                </a:solidFill>
              </a:rPr>
              <a:t>●</a:t>
            </a:r>
          </a:p>
        </xdr:txBody>
      </xdr:sp>
      <xdr:sp macro="" textlink="">
        <xdr:nvSpPr>
          <xdr:cNvPr id="47" name="TextBox 46">
            <a:extLst>
              <a:ext uri="{FF2B5EF4-FFF2-40B4-BE49-F238E27FC236}">
                <a16:creationId xmlns:a16="http://schemas.microsoft.com/office/drawing/2014/main" id="{FF374504-B196-A470-B468-F0D586290AAD}"/>
              </a:ext>
            </a:extLst>
          </xdr:cNvPr>
          <xdr:cNvSpPr txBox="1"/>
        </xdr:nvSpPr>
        <xdr:spPr>
          <a:xfrm>
            <a:off x="153316" y="5838825"/>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100">
                <a:solidFill>
                  <a:schemeClr val="tx1">
                    <a:lumMod val="75000"/>
                    <a:lumOff val="25000"/>
                  </a:schemeClr>
                </a:solidFill>
              </a:rPr>
              <a:t>●</a:t>
            </a:r>
          </a:p>
        </xdr:txBody>
      </xdr:sp>
      <xdr:sp macro="" textlink="">
        <xdr:nvSpPr>
          <xdr:cNvPr id="48" name="TextBox 47">
            <a:extLst>
              <a:ext uri="{FF2B5EF4-FFF2-40B4-BE49-F238E27FC236}">
                <a16:creationId xmlns:a16="http://schemas.microsoft.com/office/drawing/2014/main" id="{00E0790C-E395-7D69-AEE7-A8F755791CD6}"/>
              </a:ext>
            </a:extLst>
          </xdr:cNvPr>
          <xdr:cNvSpPr txBox="1"/>
        </xdr:nvSpPr>
        <xdr:spPr>
          <a:xfrm>
            <a:off x="154411" y="6075575"/>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100">
                <a:solidFill>
                  <a:schemeClr val="tx1">
                    <a:lumMod val="75000"/>
                    <a:lumOff val="25000"/>
                  </a:schemeClr>
                </a:solidFill>
              </a:rPr>
              <a:t>●</a:t>
            </a:r>
          </a:p>
        </xdr:txBody>
      </xdr:sp>
      <xdr:sp macro="" textlink="">
        <xdr:nvSpPr>
          <xdr:cNvPr id="49" name="TextBox 48">
            <a:extLst>
              <a:ext uri="{FF2B5EF4-FFF2-40B4-BE49-F238E27FC236}">
                <a16:creationId xmlns:a16="http://schemas.microsoft.com/office/drawing/2014/main" id="{5A0F1FEB-1185-1222-D555-77AF236FA8F8}"/>
              </a:ext>
            </a:extLst>
          </xdr:cNvPr>
          <xdr:cNvSpPr txBox="1"/>
        </xdr:nvSpPr>
        <xdr:spPr>
          <a:xfrm>
            <a:off x="154411" y="6324600"/>
            <a:ext cx="322934" cy="39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NG" sz="1100">
                <a:solidFill>
                  <a:schemeClr val="tx1">
                    <a:lumMod val="75000"/>
                    <a:lumOff val="25000"/>
                  </a:schemeClr>
                </a:solidFill>
              </a:rPr>
              <a:t>●</a:t>
            </a:r>
          </a:p>
        </xdr:txBody>
      </xdr:sp>
    </xdr:grpSp>
    <xdr:clientData/>
  </xdr:twoCellAnchor>
  <xdr:twoCellAnchor>
    <xdr:from>
      <xdr:col>0</xdr:col>
      <xdr:colOff>214312</xdr:colOff>
      <xdr:row>24</xdr:row>
      <xdr:rowOff>47625</xdr:rowOff>
    </xdr:from>
    <xdr:to>
      <xdr:col>5</xdr:col>
      <xdr:colOff>214312</xdr:colOff>
      <xdr:row>36</xdr:row>
      <xdr:rowOff>145256</xdr:rowOff>
    </xdr:to>
    <xdr:grpSp>
      <xdr:nvGrpSpPr>
        <xdr:cNvPr id="53" name="Group 52">
          <a:extLst>
            <a:ext uri="{FF2B5EF4-FFF2-40B4-BE49-F238E27FC236}">
              <a16:creationId xmlns:a16="http://schemas.microsoft.com/office/drawing/2014/main" id="{8ECF1F45-EA0E-2E2C-0F74-7181E0C69583}"/>
            </a:ext>
          </a:extLst>
        </xdr:cNvPr>
        <xdr:cNvGrpSpPr/>
      </xdr:nvGrpSpPr>
      <xdr:grpSpPr>
        <a:xfrm>
          <a:off x="214312" y="4619625"/>
          <a:ext cx="3069167" cy="2383631"/>
          <a:chOff x="47625" y="4917281"/>
          <a:chExt cx="2655093" cy="2288382"/>
        </a:xfrm>
      </xdr:grpSpPr>
      <xdr:graphicFrame macro="">
        <xdr:nvGraphicFramePr>
          <xdr:cNvPr id="50" name="Chart 49">
            <a:extLst>
              <a:ext uri="{FF2B5EF4-FFF2-40B4-BE49-F238E27FC236}">
                <a16:creationId xmlns:a16="http://schemas.microsoft.com/office/drawing/2014/main" id="{94575FE7-F4A6-45F8-94F3-09CBAE5CD2D7}"/>
              </a:ext>
            </a:extLst>
          </xdr:cNvPr>
          <xdr:cNvGraphicFramePr>
            <a:graphicFrameLocks/>
          </xdr:cNvGraphicFramePr>
        </xdr:nvGraphicFramePr>
        <xdr:xfrm>
          <a:off x="47625" y="4917281"/>
          <a:ext cx="2655093" cy="2288382"/>
        </xdr:xfrm>
        <a:graphic>
          <a:graphicData uri="http://schemas.openxmlformats.org/drawingml/2006/chart">
            <c:chart xmlns:c="http://schemas.openxmlformats.org/drawingml/2006/chart" xmlns:r="http://schemas.openxmlformats.org/officeDocument/2006/relationships" r:id="rId7"/>
          </a:graphicData>
        </a:graphic>
      </xdr:graphicFrame>
      <xdr:sp macro="" textlink="Pivottables!CC5">
        <xdr:nvSpPr>
          <xdr:cNvPr id="51" name="TextBox 50">
            <a:extLst>
              <a:ext uri="{FF2B5EF4-FFF2-40B4-BE49-F238E27FC236}">
                <a16:creationId xmlns:a16="http://schemas.microsoft.com/office/drawing/2014/main" id="{9449B0BF-29F5-4159-F946-0CAAF75C970B}"/>
              </a:ext>
            </a:extLst>
          </xdr:cNvPr>
          <xdr:cNvSpPr txBox="1">
            <a:spLocks/>
          </xdr:cNvSpPr>
        </xdr:nvSpPr>
        <xdr:spPr>
          <a:xfrm>
            <a:off x="430120" y="5458778"/>
            <a:ext cx="1809750" cy="707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A33861D-FCDF-48AB-887B-5A992D02B113}" type="TxLink">
              <a:rPr lang="en-US" sz="4400" b="0" i="0" u="none" strike="noStrike">
                <a:solidFill>
                  <a:schemeClr val="bg1"/>
                </a:solidFill>
                <a:latin typeface="Arial"/>
                <a:cs typeface="Arial"/>
              </a:rPr>
              <a:pPr algn="ctr"/>
              <a:t>73%</a:t>
            </a:fld>
            <a:endParaRPr lang="en-NG" sz="4400">
              <a:solidFill>
                <a:schemeClr val="bg1"/>
              </a:solidFill>
            </a:endParaRPr>
          </a:p>
        </xdr:txBody>
      </xdr:sp>
      <xdr:sp macro="" textlink="">
        <xdr:nvSpPr>
          <xdr:cNvPr id="52" name="TextBox 51">
            <a:extLst>
              <a:ext uri="{FF2B5EF4-FFF2-40B4-BE49-F238E27FC236}">
                <a16:creationId xmlns:a16="http://schemas.microsoft.com/office/drawing/2014/main" id="{D673973F-FCEC-F08C-DFF6-955A6A43B41A}"/>
              </a:ext>
            </a:extLst>
          </xdr:cNvPr>
          <xdr:cNvSpPr txBox="1">
            <a:spLocks/>
          </xdr:cNvSpPr>
        </xdr:nvSpPr>
        <xdr:spPr>
          <a:xfrm>
            <a:off x="500063" y="6150769"/>
            <a:ext cx="1631156"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0" i="0" u="none" strike="noStrike">
                <a:solidFill>
                  <a:schemeClr val="bg1"/>
                </a:solidFill>
                <a:latin typeface="Arial"/>
                <a:cs typeface="Arial"/>
              </a:rPr>
              <a:t>Sales</a:t>
            </a:r>
            <a:r>
              <a:rPr lang="en-US" sz="1200" b="0" i="0" u="none" strike="noStrike" baseline="0">
                <a:solidFill>
                  <a:schemeClr val="bg1"/>
                </a:solidFill>
                <a:latin typeface="Arial"/>
                <a:cs typeface="Arial"/>
              </a:rPr>
              <a:t> Percentage </a:t>
            </a:r>
            <a:r>
              <a:rPr lang="en-US" sz="1600" b="0" i="0" u="none" strike="noStrike" baseline="0">
                <a:solidFill>
                  <a:schemeClr val="bg1"/>
                </a:solidFill>
                <a:latin typeface="Arial"/>
                <a:cs typeface="Arial"/>
              </a:rPr>
              <a:t>Achieved</a:t>
            </a:r>
            <a:endParaRPr lang="en-US" sz="1600" b="0" i="0" u="none" strike="noStrike">
              <a:solidFill>
                <a:schemeClr val="bg1"/>
              </a:solidFill>
              <a:latin typeface="Arial"/>
              <a:cs typeface="Arial"/>
            </a:endParaRPr>
          </a:p>
        </xdr:txBody>
      </xdr:sp>
    </xdr:grpSp>
    <xdr:clientData/>
  </xdr:twoCellAnchor>
  <xdr:oneCellAnchor>
    <xdr:from>
      <xdr:col>6</xdr:col>
      <xdr:colOff>0</xdr:colOff>
      <xdr:row>24</xdr:row>
      <xdr:rowOff>163305</xdr:rowOff>
    </xdr:from>
    <xdr:ext cx="9882187" cy="233205"/>
    <xdr:sp macro="" textlink="">
      <xdr:nvSpPr>
        <xdr:cNvPr id="56" name="TextBox 55">
          <a:extLst>
            <a:ext uri="{FF2B5EF4-FFF2-40B4-BE49-F238E27FC236}">
              <a16:creationId xmlns:a16="http://schemas.microsoft.com/office/drawing/2014/main" id="{F84405D6-657C-2794-BE51-EA39308CA0E7}"/>
            </a:ext>
          </a:extLst>
        </xdr:cNvPr>
        <xdr:cNvSpPr txBox="1"/>
      </xdr:nvSpPr>
      <xdr:spPr>
        <a:xfrm>
          <a:off x="3643313" y="4735305"/>
          <a:ext cx="98821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NG" sz="900"/>
        </a:p>
      </xdr:txBody>
    </xdr:sp>
    <xdr:clientData/>
  </xdr:oneCellAnchor>
  <xdr:twoCellAnchor>
    <xdr:from>
      <xdr:col>4</xdr:col>
      <xdr:colOff>583710</xdr:colOff>
      <xdr:row>4</xdr:row>
      <xdr:rowOff>78316</xdr:rowOff>
    </xdr:from>
    <xdr:to>
      <xdr:col>19</xdr:col>
      <xdr:colOff>319126</xdr:colOff>
      <xdr:row>28</xdr:row>
      <xdr:rowOff>162983</xdr:rowOff>
    </xdr:to>
    <xdr:pic>
      <xdr:nvPicPr>
        <xdr:cNvPr id="57" name="Picture 56">
          <a:extLst>
            <a:ext uri="{FF2B5EF4-FFF2-40B4-BE49-F238E27FC236}">
              <a16:creationId xmlns:a16="http://schemas.microsoft.com/office/drawing/2014/main" id="{659498E2-F462-C0A8-C068-1C8F103C2C4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022110" y="840316"/>
          <a:ext cx="8879416" cy="4656667"/>
        </a:xfrm>
        <a:prstGeom prst="rect">
          <a:avLst/>
        </a:prstGeom>
        <a:solidFill>
          <a:schemeClr val="tx1"/>
        </a:solidFill>
      </xdr:spPr>
    </xdr:pic>
    <xdr:clientData/>
  </xdr:twoCellAnchor>
  <xdr:twoCellAnchor>
    <xdr:from>
      <xdr:col>6</xdr:col>
      <xdr:colOff>521494</xdr:colOff>
      <xdr:row>4</xdr:row>
      <xdr:rowOff>34925</xdr:rowOff>
    </xdr:from>
    <xdr:to>
      <xdr:col>9</xdr:col>
      <xdr:colOff>57151</xdr:colOff>
      <xdr:row>6</xdr:row>
      <xdr:rowOff>172508</xdr:rowOff>
    </xdr:to>
    <xdr:grpSp>
      <xdr:nvGrpSpPr>
        <xdr:cNvPr id="67" name="Group 66">
          <a:extLst>
            <a:ext uri="{FF2B5EF4-FFF2-40B4-BE49-F238E27FC236}">
              <a16:creationId xmlns:a16="http://schemas.microsoft.com/office/drawing/2014/main" id="{ABACC38A-45B8-A3A2-F014-5266682F0148}"/>
            </a:ext>
          </a:extLst>
        </xdr:cNvPr>
        <xdr:cNvGrpSpPr/>
      </xdr:nvGrpSpPr>
      <xdr:grpSpPr>
        <a:xfrm>
          <a:off x="4204494" y="796925"/>
          <a:ext cx="1377157" cy="518583"/>
          <a:chOff x="4143375" y="1558925"/>
          <a:chExt cx="1364457" cy="518583"/>
        </a:xfrm>
      </xdr:grpSpPr>
      <xdr:sp macro="" textlink="">
        <xdr:nvSpPr>
          <xdr:cNvPr id="54" name="Rectangle: Rounded Corners 53">
            <a:extLst>
              <a:ext uri="{FF2B5EF4-FFF2-40B4-BE49-F238E27FC236}">
                <a16:creationId xmlns:a16="http://schemas.microsoft.com/office/drawing/2014/main" id="{D54BC226-9CB1-01AB-03C2-F50EEDDF2026}"/>
              </a:ext>
            </a:extLst>
          </xdr:cNvPr>
          <xdr:cNvSpPr/>
        </xdr:nvSpPr>
        <xdr:spPr>
          <a:xfrm>
            <a:off x="4143375" y="1558925"/>
            <a:ext cx="1325034" cy="51858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66" name="Group 65">
            <a:extLst>
              <a:ext uri="{FF2B5EF4-FFF2-40B4-BE49-F238E27FC236}">
                <a16:creationId xmlns:a16="http://schemas.microsoft.com/office/drawing/2014/main" id="{2D42A8B3-1D95-3DC6-24E4-B4987AC949F7}"/>
              </a:ext>
            </a:extLst>
          </xdr:cNvPr>
          <xdr:cNvGrpSpPr/>
        </xdr:nvGrpSpPr>
        <xdr:grpSpPr>
          <a:xfrm>
            <a:off x="4163872" y="1647216"/>
            <a:ext cx="396943" cy="342000"/>
            <a:chOff x="4163872" y="1647216"/>
            <a:chExt cx="396943" cy="342000"/>
          </a:xfrm>
        </xdr:grpSpPr>
        <xdr:sp macro="" textlink="">
          <xdr:nvSpPr>
            <xdr:cNvPr id="60" name="Rectangle: Rounded Corners 59">
              <a:extLst>
                <a:ext uri="{FF2B5EF4-FFF2-40B4-BE49-F238E27FC236}">
                  <a16:creationId xmlns:a16="http://schemas.microsoft.com/office/drawing/2014/main" id="{4AB2140E-2A0F-D043-0A17-ABE533CE98D3}"/>
                </a:ext>
              </a:extLst>
            </xdr:cNvPr>
            <xdr:cNvSpPr/>
          </xdr:nvSpPr>
          <xdr:spPr>
            <a:xfrm>
              <a:off x="4191000" y="1647216"/>
              <a:ext cx="342900" cy="3420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62" name="Picture 61">
              <a:extLst>
                <a:ext uri="{FF2B5EF4-FFF2-40B4-BE49-F238E27FC236}">
                  <a16:creationId xmlns:a16="http://schemas.microsoft.com/office/drawing/2014/main" id="{2EC5ECDE-8620-E0A3-90E1-A6BE834415F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4163872" y="1668276"/>
              <a:ext cx="396943" cy="293874"/>
            </a:xfrm>
            <a:prstGeom prst="rect">
              <a:avLst/>
            </a:prstGeom>
            <a:noFill/>
          </xdr:spPr>
        </xdr:pic>
      </xdr:grpSp>
      <xdr:sp macro="" textlink="Pivottables!BU9">
        <xdr:nvSpPr>
          <xdr:cNvPr id="63" name="TextBox 62">
            <a:extLst>
              <a:ext uri="{FF2B5EF4-FFF2-40B4-BE49-F238E27FC236}">
                <a16:creationId xmlns:a16="http://schemas.microsoft.com/office/drawing/2014/main" id="{8492D9DC-AD72-F719-1457-DA82140F0E70}"/>
              </a:ext>
            </a:extLst>
          </xdr:cNvPr>
          <xdr:cNvSpPr txBox="1">
            <a:spLocks/>
          </xdr:cNvSpPr>
        </xdr:nvSpPr>
        <xdr:spPr>
          <a:xfrm>
            <a:off x="4505326" y="1581149"/>
            <a:ext cx="9048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57B4050-834C-46D9-9AF1-4C9F2911C05F}" type="TxLink">
              <a:rPr lang="en-US" sz="1200" b="0" i="0" u="none" strike="noStrike">
                <a:solidFill>
                  <a:schemeClr val="bg1"/>
                </a:solidFill>
                <a:latin typeface="Arial" panose="020B0604020202020204" pitchFamily="34" charset="0"/>
                <a:cs typeface="Arial" panose="020B0604020202020204" pitchFamily="34" charset="0"/>
              </a:rPr>
              <a:pPr/>
              <a:t>Canada</a:t>
            </a:fld>
            <a:endParaRPr lang="en-NG" sz="2800">
              <a:solidFill>
                <a:schemeClr val="bg1"/>
              </a:solidFill>
              <a:latin typeface="Arial" panose="020B0604020202020204" pitchFamily="34" charset="0"/>
              <a:cs typeface="Arial" panose="020B0604020202020204" pitchFamily="34" charset="0"/>
            </a:endParaRPr>
          </a:p>
        </xdr:txBody>
      </xdr:sp>
      <xdr:sp macro="" textlink="Pivottables!BW9">
        <xdr:nvSpPr>
          <xdr:cNvPr id="64" name="TextBox 63">
            <a:extLst>
              <a:ext uri="{FF2B5EF4-FFF2-40B4-BE49-F238E27FC236}">
                <a16:creationId xmlns:a16="http://schemas.microsoft.com/office/drawing/2014/main" id="{E8308647-40EC-67DB-55DB-716BC344CD2D}"/>
              </a:ext>
            </a:extLst>
          </xdr:cNvPr>
          <xdr:cNvSpPr txBox="1">
            <a:spLocks/>
          </xdr:cNvSpPr>
        </xdr:nvSpPr>
        <xdr:spPr>
          <a:xfrm>
            <a:off x="4505326" y="1771649"/>
            <a:ext cx="1002506"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D2D75B1-9F53-4467-88EE-34284380ACC8}" type="TxLink">
              <a:rPr lang="en-US" sz="1400" b="0" i="0" u="none" strike="noStrike">
                <a:solidFill>
                  <a:schemeClr val="bg1"/>
                </a:solidFill>
                <a:latin typeface="Arial"/>
                <a:cs typeface="Arial"/>
              </a:rPr>
              <a:pPr/>
              <a:t>₦62,256</a:t>
            </a:fld>
            <a:endParaRPr lang="en-US" sz="1400" b="0" i="0" u="none" strike="noStrike">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5</xdr:col>
      <xdr:colOff>80168</xdr:colOff>
      <xdr:row>12</xdr:row>
      <xdr:rowOff>150019</xdr:rowOff>
    </xdr:from>
    <xdr:to>
      <xdr:col>7</xdr:col>
      <xdr:colOff>228601</xdr:colOff>
      <xdr:row>15</xdr:row>
      <xdr:rowOff>97102</xdr:rowOff>
    </xdr:to>
    <xdr:grpSp>
      <xdr:nvGrpSpPr>
        <xdr:cNvPr id="76" name="Group 75">
          <a:extLst>
            <a:ext uri="{FF2B5EF4-FFF2-40B4-BE49-F238E27FC236}">
              <a16:creationId xmlns:a16="http://schemas.microsoft.com/office/drawing/2014/main" id="{FB716BF9-D402-0C76-A241-8ED2D51A9C6D}"/>
            </a:ext>
          </a:extLst>
        </xdr:cNvPr>
        <xdr:cNvGrpSpPr/>
      </xdr:nvGrpSpPr>
      <xdr:grpSpPr>
        <a:xfrm>
          <a:off x="3149335" y="2436019"/>
          <a:ext cx="1376099" cy="518583"/>
          <a:chOff x="4143375" y="1558925"/>
          <a:chExt cx="1365454" cy="518583"/>
        </a:xfrm>
      </xdr:grpSpPr>
      <xdr:sp macro="" textlink="">
        <xdr:nvSpPr>
          <xdr:cNvPr id="77" name="Rectangle: Rounded Corners 76">
            <a:extLst>
              <a:ext uri="{FF2B5EF4-FFF2-40B4-BE49-F238E27FC236}">
                <a16:creationId xmlns:a16="http://schemas.microsoft.com/office/drawing/2014/main" id="{2FE3010F-46D6-39BA-BA42-72DB5850C6DE}"/>
              </a:ext>
            </a:extLst>
          </xdr:cNvPr>
          <xdr:cNvSpPr/>
        </xdr:nvSpPr>
        <xdr:spPr>
          <a:xfrm>
            <a:off x="4143375" y="1558925"/>
            <a:ext cx="1325034" cy="51858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78" name="Group 77">
            <a:extLst>
              <a:ext uri="{FF2B5EF4-FFF2-40B4-BE49-F238E27FC236}">
                <a16:creationId xmlns:a16="http://schemas.microsoft.com/office/drawing/2014/main" id="{FD17EC0E-EF13-47B5-D1AD-69592D21C31A}"/>
              </a:ext>
            </a:extLst>
          </xdr:cNvPr>
          <xdr:cNvGrpSpPr/>
        </xdr:nvGrpSpPr>
        <xdr:grpSpPr>
          <a:xfrm>
            <a:off x="4156773" y="1647216"/>
            <a:ext cx="396943" cy="342000"/>
            <a:chOff x="4156773" y="1647216"/>
            <a:chExt cx="396943" cy="342000"/>
          </a:xfrm>
        </xdr:grpSpPr>
        <xdr:sp macro="" textlink="">
          <xdr:nvSpPr>
            <xdr:cNvPr id="81" name="Rectangle: Rounded Corners 80">
              <a:extLst>
                <a:ext uri="{FF2B5EF4-FFF2-40B4-BE49-F238E27FC236}">
                  <a16:creationId xmlns:a16="http://schemas.microsoft.com/office/drawing/2014/main" id="{466D411F-21B9-063C-E4C4-139362CB65F6}"/>
                </a:ext>
              </a:extLst>
            </xdr:cNvPr>
            <xdr:cNvSpPr/>
          </xdr:nvSpPr>
          <xdr:spPr>
            <a:xfrm>
              <a:off x="4191000" y="1647216"/>
              <a:ext cx="342900" cy="342000"/>
            </a:xfrm>
            <a:prstGeom prst="roundRect">
              <a:avLst/>
            </a:prstGeom>
            <a:solidFill>
              <a:srgbClr val="C240D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82" name="Picture 81">
              <a:extLst>
                <a:ext uri="{FF2B5EF4-FFF2-40B4-BE49-F238E27FC236}">
                  <a16:creationId xmlns:a16="http://schemas.microsoft.com/office/drawing/2014/main" id="{606CDCB5-6D54-E148-6625-3345D65EE26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4156773" y="1668275"/>
              <a:ext cx="396943" cy="293874"/>
            </a:xfrm>
            <a:prstGeom prst="rect">
              <a:avLst/>
            </a:prstGeom>
            <a:noFill/>
          </xdr:spPr>
        </xdr:pic>
      </xdr:grpSp>
      <xdr:sp macro="" textlink="Pivottables!BU6">
        <xdr:nvSpPr>
          <xdr:cNvPr id="79" name="TextBox 78">
            <a:extLst>
              <a:ext uri="{FF2B5EF4-FFF2-40B4-BE49-F238E27FC236}">
                <a16:creationId xmlns:a16="http://schemas.microsoft.com/office/drawing/2014/main" id="{5BFACD32-886B-4EF0-2603-2F3DCB45864F}"/>
              </a:ext>
            </a:extLst>
          </xdr:cNvPr>
          <xdr:cNvSpPr txBox="1">
            <a:spLocks/>
          </xdr:cNvSpPr>
        </xdr:nvSpPr>
        <xdr:spPr>
          <a:xfrm>
            <a:off x="4548490" y="1578768"/>
            <a:ext cx="9048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1C4F32B-AF0D-4E8F-905A-83A5F08B500C}" type="TxLink">
              <a:rPr lang="en-US" sz="1200" b="0" i="0" u="none" strike="noStrike">
                <a:solidFill>
                  <a:srgbClr val="FFFFFF"/>
                </a:solidFill>
                <a:latin typeface="Arial"/>
                <a:cs typeface="Arial"/>
              </a:rPr>
              <a:pPr/>
              <a:t>USA</a:t>
            </a:fld>
            <a:endParaRPr lang="en-NG" sz="2800">
              <a:solidFill>
                <a:schemeClr val="bg1"/>
              </a:solidFill>
              <a:latin typeface="Arial" panose="020B0604020202020204" pitchFamily="34" charset="0"/>
              <a:cs typeface="Arial" panose="020B0604020202020204" pitchFamily="34" charset="0"/>
            </a:endParaRPr>
          </a:p>
        </xdr:txBody>
      </xdr:sp>
      <xdr:sp macro="" textlink="Pivottables!BW6">
        <xdr:nvSpPr>
          <xdr:cNvPr id="80" name="TextBox 79">
            <a:extLst>
              <a:ext uri="{FF2B5EF4-FFF2-40B4-BE49-F238E27FC236}">
                <a16:creationId xmlns:a16="http://schemas.microsoft.com/office/drawing/2014/main" id="{1D83E725-64A4-49C8-4989-8AAF21F8E024}"/>
              </a:ext>
            </a:extLst>
          </xdr:cNvPr>
          <xdr:cNvSpPr txBox="1">
            <a:spLocks/>
          </xdr:cNvSpPr>
        </xdr:nvSpPr>
        <xdr:spPr>
          <a:xfrm>
            <a:off x="4548354" y="1769268"/>
            <a:ext cx="960475"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C3AC730-4BF6-423F-8A5F-80284F35D9CA}" type="TxLink">
              <a:rPr lang="en-US" sz="1400" b="0" i="0" u="none" strike="noStrike">
                <a:solidFill>
                  <a:srgbClr val="FFFFFF"/>
                </a:solidFill>
                <a:latin typeface="Arial"/>
                <a:cs typeface="Arial"/>
              </a:rPr>
              <a:pPr/>
              <a:t>₦109,940</a:t>
            </a:fld>
            <a:endParaRPr lang="en-US" sz="1400" b="0" i="0" u="none" strike="noStrike">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11</xdr:col>
      <xdr:colOff>354808</xdr:colOff>
      <xdr:row>7</xdr:row>
      <xdr:rowOff>46832</xdr:rowOff>
    </xdr:from>
    <xdr:to>
      <xdr:col>14</xdr:col>
      <xdr:colOff>95250</xdr:colOff>
      <xdr:row>9</xdr:row>
      <xdr:rowOff>184415</xdr:rowOff>
    </xdr:to>
    <xdr:grpSp>
      <xdr:nvGrpSpPr>
        <xdr:cNvPr id="55" name="Group 54">
          <a:extLst>
            <a:ext uri="{FF2B5EF4-FFF2-40B4-BE49-F238E27FC236}">
              <a16:creationId xmlns:a16="http://schemas.microsoft.com/office/drawing/2014/main" id="{49B3C010-0FF8-22F0-8B00-3C6E3CAD4CC0}"/>
            </a:ext>
          </a:extLst>
        </xdr:cNvPr>
        <xdr:cNvGrpSpPr/>
      </xdr:nvGrpSpPr>
      <xdr:grpSpPr>
        <a:xfrm>
          <a:off x="7106975" y="1380332"/>
          <a:ext cx="1581942" cy="518583"/>
          <a:chOff x="4143375" y="1558925"/>
          <a:chExt cx="1470123" cy="518583"/>
        </a:xfrm>
      </xdr:grpSpPr>
      <xdr:sp macro="" textlink="">
        <xdr:nvSpPr>
          <xdr:cNvPr id="59" name="Rectangle: Rounded Corners 58">
            <a:extLst>
              <a:ext uri="{FF2B5EF4-FFF2-40B4-BE49-F238E27FC236}">
                <a16:creationId xmlns:a16="http://schemas.microsoft.com/office/drawing/2014/main" id="{41220BCD-CD24-136F-9107-6F0CD382012A}"/>
              </a:ext>
            </a:extLst>
          </xdr:cNvPr>
          <xdr:cNvSpPr/>
        </xdr:nvSpPr>
        <xdr:spPr>
          <a:xfrm>
            <a:off x="4143375" y="1558925"/>
            <a:ext cx="1398735" cy="51858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61" name="Group 60">
            <a:extLst>
              <a:ext uri="{FF2B5EF4-FFF2-40B4-BE49-F238E27FC236}">
                <a16:creationId xmlns:a16="http://schemas.microsoft.com/office/drawing/2014/main" id="{370B7713-8E98-351A-8B82-CDD42782C23A}"/>
              </a:ext>
            </a:extLst>
          </xdr:cNvPr>
          <xdr:cNvGrpSpPr/>
        </xdr:nvGrpSpPr>
        <xdr:grpSpPr>
          <a:xfrm>
            <a:off x="4144821" y="1647216"/>
            <a:ext cx="396943" cy="342000"/>
            <a:chOff x="4144821" y="1647216"/>
            <a:chExt cx="396943" cy="342000"/>
          </a:xfrm>
        </xdr:grpSpPr>
        <xdr:sp macro="" textlink="">
          <xdr:nvSpPr>
            <xdr:cNvPr id="69" name="Rectangle: Rounded Corners 68">
              <a:extLst>
                <a:ext uri="{FF2B5EF4-FFF2-40B4-BE49-F238E27FC236}">
                  <a16:creationId xmlns:a16="http://schemas.microsoft.com/office/drawing/2014/main" id="{07A7C5A8-738D-4270-B052-0F55AC6CD0CE}"/>
                </a:ext>
              </a:extLst>
            </xdr:cNvPr>
            <xdr:cNvSpPr/>
          </xdr:nvSpPr>
          <xdr:spPr>
            <a:xfrm>
              <a:off x="4191000" y="1647216"/>
              <a:ext cx="342900" cy="342000"/>
            </a:xfrm>
            <a:prstGeom prst="roundRect">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70" name="Picture 69">
              <a:extLst>
                <a:ext uri="{FF2B5EF4-FFF2-40B4-BE49-F238E27FC236}">
                  <a16:creationId xmlns:a16="http://schemas.microsoft.com/office/drawing/2014/main" id="{FE693E66-96DD-CF0F-9DE1-3204B678ADB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4144821" y="1692088"/>
              <a:ext cx="396943" cy="293874"/>
            </a:xfrm>
            <a:prstGeom prst="rect">
              <a:avLst/>
            </a:prstGeom>
            <a:noFill/>
          </xdr:spPr>
        </xdr:pic>
      </xdr:grpSp>
      <xdr:sp macro="" textlink="Pivottables!BU8">
        <xdr:nvSpPr>
          <xdr:cNvPr id="65" name="TextBox 64">
            <a:extLst>
              <a:ext uri="{FF2B5EF4-FFF2-40B4-BE49-F238E27FC236}">
                <a16:creationId xmlns:a16="http://schemas.microsoft.com/office/drawing/2014/main" id="{00312789-8C09-DAA5-0254-B68FC34B81D0}"/>
              </a:ext>
            </a:extLst>
          </xdr:cNvPr>
          <xdr:cNvSpPr txBox="1">
            <a:spLocks/>
          </xdr:cNvSpPr>
        </xdr:nvSpPr>
        <xdr:spPr>
          <a:xfrm>
            <a:off x="4496404" y="1564481"/>
            <a:ext cx="1117094" cy="25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3AAAD5C-6BDB-4004-B2B7-8A3938D82151}" type="TxLink">
              <a:rPr lang="en-US" sz="1100" b="0" i="0" u="none" strike="noStrike">
                <a:solidFill>
                  <a:srgbClr val="FFFFFF"/>
                </a:solidFill>
                <a:latin typeface="Arial"/>
                <a:cs typeface="Arial"/>
              </a:rPr>
              <a:pPr/>
              <a:t>United Kingdom</a:t>
            </a:fld>
            <a:endParaRPr lang="en-NG" sz="2400">
              <a:solidFill>
                <a:schemeClr val="bg1"/>
              </a:solidFill>
              <a:latin typeface="Arial" panose="020B0604020202020204" pitchFamily="34" charset="0"/>
              <a:cs typeface="Arial" panose="020B0604020202020204" pitchFamily="34" charset="0"/>
            </a:endParaRPr>
          </a:p>
        </xdr:txBody>
      </xdr:sp>
      <xdr:sp macro="" textlink="Pivottables!BW8">
        <xdr:nvSpPr>
          <xdr:cNvPr id="68" name="TextBox 67">
            <a:extLst>
              <a:ext uri="{FF2B5EF4-FFF2-40B4-BE49-F238E27FC236}">
                <a16:creationId xmlns:a16="http://schemas.microsoft.com/office/drawing/2014/main" id="{3509938F-E950-FC07-4D33-E817911A7ABE}"/>
              </a:ext>
            </a:extLst>
          </xdr:cNvPr>
          <xdr:cNvSpPr txBox="1">
            <a:spLocks/>
          </xdr:cNvSpPr>
        </xdr:nvSpPr>
        <xdr:spPr>
          <a:xfrm>
            <a:off x="4487763" y="1774030"/>
            <a:ext cx="920498"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C6988C5-D64E-41D8-8310-F5984963FB43}" type="TxLink">
              <a:rPr lang="en-US" sz="1400" b="0" i="0" u="none" strike="noStrike">
                <a:solidFill>
                  <a:srgbClr val="FFFFFF"/>
                </a:solidFill>
                <a:latin typeface="Arial"/>
                <a:cs typeface="Arial"/>
              </a:rPr>
              <a:pPr/>
              <a:t>₦106,948</a:t>
            </a:fld>
            <a:endParaRPr lang="en-US" sz="1400" b="0" i="0" u="none" strike="noStrike">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16</xdr:col>
      <xdr:colOff>156329</xdr:colOff>
      <xdr:row>5</xdr:row>
      <xdr:rowOff>146918</xdr:rowOff>
    </xdr:from>
    <xdr:to>
      <xdr:col>18</xdr:col>
      <xdr:colOff>295276</xdr:colOff>
      <xdr:row>8</xdr:row>
      <xdr:rowOff>94001</xdr:rowOff>
    </xdr:to>
    <xdr:grpSp>
      <xdr:nvGrpSpPr>
        <xdr:cNvPr id="93" name="Group 92">
          <a:extLst>
            <a:ext uri="{FF2B5EF4-FFF2-40B4-BE49-F238E27FC236}">
              <a16:creationId xmlns:a16="http://schemas.microsoft.com/office/drawing/2014/main" id="{D7611B10-981D-4160-AF6A-8D97C1A9F8C1}"/>
            </a:ext>
          </a:extLst>
        </xdr:cNvPr>
        <xdr:cNvGrpSpPr/>
      </xdr:nvGrpSpPr>
      <xdr:grpSpPr>
        <a:xfrm>
          <a:off x="9977662" y="1099418"/>
          <a:ext cx="1366614" cy="518583"/>
          <a:chOff x="4143374" y="1558925"/>
          <a:chExt cx="1358205" cy="518583"/>
        </a:xfrm>
      </xdr:grpSpPr>
      <xdr:sp macro="" textlink="">
        <xdr:nvSpPr>
          <xdr:cNvPr id="94" name="Rectangle: Rounded Corners 93">
            <a:extLst>
              <a:ext uri="{FF2B5EF4-FFF2-40B4-BE49-F238E27FC236}">
                <a16:creationId xmlns:a16="http://schemas.microsoft.com/office/drawing/2014/main" id="{5CC06C3E-3B82-D6ED-52AD-4D84BDFB7668}"/>
              </a:ext>
            </a:extLst>
          </xdr:cNvPr>
          <xdr:cNvSpPr/>
        </xdr:nvSpPr>
        <xdr:spPr>
          <a:xfrm>
            <a:off x="4143374" y="1558925"/>
            <a:ext cx="1325034" cy="51858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95" name="Group 94">
            <a:extLst>
              <a:ext uri="{FF2B5EF4-FFF2-40B4-BE49-F238E27FC236}">
                <a16:creationId xmlns:a16="http://schemas.microsoft.com/office/drawing/2014/main" id="{A3B25126-E308-EC70-279B-AD8149CBFC0A}"/>
              </a:ext>
            </a:extLst>
          </xdr:cNvPr>
          <xdr:cNvGrpSpPr/>
        </xdr:nvGrpSpPr>
        <xdr:grpSpPr>
          <a:xfrm>
            <a:off x="4156772" y="1647216"/>
            <a:ext cx="396944" cy="342000"/>
            <a:chOff x="4156772" y="1647216"/>
            <a:chExt cx="396944" cy="342000"/>
          </a:xfrm>
        </xdr:grpSpPr>
        <xdr:sp macro="" textlink="">
          <xdr:nvSpPr>
            <xdr:cNvPr id="98" name="Rectangle: Rounded Corners 97">
              <a:extLst>
                <a:ext uri="{FF2B5EF4-FFF2-40B4-BE49-F238E27FC236}">
                  <a16:creationId xmlns:a16="http://schemas.microsoft.com/office/drawing/2014/main" id="{5B445513-13A3-2608-F51A-2431605860EA}"/>
                </a:ext>
              </a:extLst>
            </xdr:cNvPr>
            <xdr:cNvSpPr/>
          </xdr:nvSpPr>
          <xdr:spPr>
            <a:xfrm>
              <a:off x="4191000" y="1647216"/>
              <a:ext cx="342900" cy="34200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99" name="Picture 98">
              <a:extLst>
                <a:ext uri="{FF2B5EF4-FFF2-40B4-BE49-F238E27FC236}">
                  <a16:creationId xmlns:a16="http://schemas.microsoft.com/office/drawing/2014/main" id="{9FC7CEB2-3F1B-4158-EFA7-A02842E3AB0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4156772" y="1692089"/>
              <a:ext cx="396944" cy="293874"/>
            </a:xfrm>
            <a:prstGeom prst="rect">
              <a:avLst/>
            </a:prstGeom>
            <a:noFill/>
          </xdr:spPr>
        </xdr:pic>
      </xdr:grpSp>
      <xdr:sp macro="" textlink="Pivottables!BU7">
        <xdr:nvSpPr>
          <xdr:cNvPr id="96" name="TextBox 95">
            <a:extLst>
              <a:ext uri="{FF2B5EF4-FFF2-40B4-BE49-F238E27FC236}">
                <a16:creationId xmlns:a16="http://schemas.microsoft.com/office/drawing/2014/main" id="{294BD3C6-3FC1-A7F1-424E-7685596EA143}"/>
              </a:ext>
            </a:extLst>
          </xdr:cNvPr>
          <xdr:cNvSpPr txBox="1">
            <a:spLocks/>
          </xdr:cNvSpPr>
        </xdr:nvSpPr>
        <xdr:spPr>
          <a:xfrm>
            <a:off x="4514852" y="1590674"/>
            <a:ext cx="9048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4A80486-A5A9-4FB0-AEDB-4BC348A238DD}" type="TxLink">
              <a:rPr lang="en-US" sz="1200" b="0" i="0" u="none" strike="noStrike">
                <a:solidFill>
                  <a:srgbClr val="FFFFFF"/>
                </a:solidFill>
                <a:latin typeface="Arial"/>
                <a:cs typeface="Arial"/>
              </a:rPr>
              <a:pPr/>
              <a:t>Russia</a:t>
            </a:fld>
            <a:endParaRPr lang="en-NG" sz="2800">
              <a:solidFill>
                <a:schemeClr val="bg1"/>
              </a:solidFill>
              <a:latin typeface="Arial" panose="020B0604020202020204" pitchFamily="34" charset="0"/>
              <a:cs typeface="Arial" panose="020B0604020202020204" pitchFamily="34" charset="0"/>
            </a:endParaRPr>
          </a:p>
        </xdr:txBody>
      </xdr:sp>
      <xdr:sp macro="" textlink="Pivottables!BW7">
        <xdr:nvSpPr>
          <xdr:cNvPr id="97" name="TextBox 96">
            <a:extLst>
              <a:ext uri="{FF2B5EF4-FFF2-40B4-BE49-F238E27FC236}">
                <a16:creationId xmlns:a16="http://schemas.microsoft.com/office/drawing/2014/main" id="{E21C8214-014E-9641-CC8D-132B1254D057}"/>
              </a:ext>
            </a:extLst>
          </xdr:cNvPr>
          <xdr:cNvSpPr txBox="1">
            <a:spLocks/>
          </xdr:cNvSpPr>
        </xdr:nvSpPr>
        <xdr:spPr>
          <a:xfrm>
            <a:off x="4522127" y="1769268"/>
            <a:ext cx="979452"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6CE8BA3-1D97-4FFC-A008-605AF863CCB3}" type="TxLink">
              <a:rPr lang="en-US" sz="1400" b="0" i="0" u="none" strike="noStrike">
                <a:solidFill>
                  <a:srgbClr val="FFFFFF"/>
                </a:solidFill>
                <a:latin typeface="Arial"/>
                <a:cs typeface="Arial"/>
              </a:rPr>
              <a:pPr/>
              <a:t>₦112,620</a:t>
            </a:fld>
            <a:endParaRPr lang="en-US" sz="1400" b="0" i="0" u="none" strike="noStrike">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12</xdr:col>
      <xdr:colOff>427115</xdr:colOff>
      <xdr:row>19</xdr:row>
      <xdr:rowOff>12736</xdr:rowOff>
    </xdr:from>
    <xdr:to>
      <xdr:col>13</xdr:col>
      <xdr:colOff>352623</xdr:colOff>
      <xdr:row>21</xdr:row>
      <xdr:rowOff>107986</xdr:rowOff>
    </xdr:to>
    <xdr:grpSp>
      <xdr:nvGrpSpPr>
        <xdr:cNvPr id="103" name="Group 102">
          <a:extLst>
            <a:ext uri="{FF2B5EF4-FFF2-40B4-BE49-F238E27FC236}">
              <a16:creationId xmlns:a16="http://schemas.microsoft.com/office/drawing/2014/main" id="{718C206D-1158-C6A7-4CF8-3694F8FE3523}"/>
            </a:ext>
          </a:extLst>
        </xdr:cNvPr>
        <xdr:cNvGrpSpPr/>
      </xdr:nvGrpSpPr>
      <xdr:grpSpPr>
        <a:xfrm>
          <a:off x="7793115" y="3632236"/>
          <a:ext cx="539341" cy="476250"/>
          <a:chOff x="7059085" y="3804709"/>
          <a:chExt cx="539749" cy="476250"/>
        </a:xfrm>
      </xdr:grpSpPr>
      <xdr:sp macro="" textlink="Pivottables!BM5">
        <xdr:nvSpPr>
          <xdr:cNvPr id="85" name="TextBox 84">
            <a:extLst>
              <a:ext uri="{FF2B5EF4-FFF2-40B4-BE49-F238E27FC236}">
                <a16:creationId xmlns:a16="http://schemas.microsoft.com/office/drawing/2014/main" id="{7FA8ACDA-D867-6C49-8663-F097E35AA6BE}"/>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00" name="TextBox 99">
            <a:extLst>
              <a:ext uri="{FF2B5EF4-FFF2-40B4-BE49-F238E27FC236}">
                <a16:creationId xmlns:a16="http://schemas.microsoft.com/office/drawing/2014/main" id="{CFD93669-86B6-BCD5-167A-1D906EBA11F2}"/>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12</xdr:col>
      <xdr:colOff>345828</xdr:colOff>
      <xdr:row>19</xdr:row>
      <xdr:rowOff>80433</xdr:rowOff>
    </xdr:from>
    <xdr:to>
      <xdr:col>13</xdr:col>
      <xdr:colOff>271341</xdr:colOff>
      <xdr:row>21</xdr:row>
      <xdr:rowOff>175683</xdr:rowOff>
    </xdr:to>
    <xdr:grpSp>
      <xdr:nvGrpSpPr>
        <xdr:cNvPr id="104" name="Group 103">
          <a:extLst>
            <a:ext uri="{FF2B5EF4-FFF2-40B4-BE49-F238E27FC236}">
              <a16:creationId xmlns:a16="http://schemas.microsoft.com/office/drawing/2014/main" id="{B3CF25F3-AC49-5E5D-78B5-F1A55E118E89}"/>
            </a:ext>
          </a:extLst>
        </xdr:cNvPr>
        <xdr:cNvGrpSpPr/>
      </xdr:nvGrpSpPr>
      <xdr:grpSpPr>
        <a:xfrm>
          <a:off x="7711828" y="3699933"/>
          <a:ext cx="539346" cy="476250"/>
          <a:chOff x="8461372" y="3820583"/>
          <a:chExt cx="539753" cy="476250"/>
        </a:xfrm>
      </xdr:grpSpPr>
      <xdr:sp macro="" textlink="Pivottables!BN5">
        <xdr:nvSpPr>
          <xdr:cNvPr id="101" name="TextBox 100">
            <a:extLst>
              <a:ext uri="{FF2B5EF4-FFF2-40B4-BE49-F238E27FC236}">
                <a16:creationId xmlns:a16="http://schemas.microsoft.com/office/drawing/2014/main" id="{D795359D-0C29-0F9D-18C5-FA170B4F10C5}"/>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102" name="TextBox 101">
            <a:extLst>
              <a:ext uri="{FF2B5EF4-FFF2-40B4-BE49-F238E27FC236}">
                <a16:creationId xmlns:a16="http://schemas.microsoft.com/office/drawing/2014/main" id="{F50FB5ED-B660-62B4-2DF3-B68B12EDB0A4}"/>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13</xdr:col>
      <xdr:colOff>74783</xdr:colOff>
      <xdr:row>20</xdr:row>
      <xdr:rowOff>2095</xdr:rowOff>
    </xdr:from>
    <xdr:to>
      <xdr:col>14</xdr:col>
      <xdr:colOff>292</xdr:colOff>
      <xdr:row>22</xdr:row>
      <xdr:rowOff>97345</xdr:rowOff>
    </xdr:to>
    <xdr:grpSp>
      <xdr:nvGrpSpPr>
        <xdr:cNvPr id="120" name="Group 119">
          <a:extLst>
            <a:ext uri="{FF2B5EF4-FFF2-40B4-BE49-F238E27FC236}">
              <a16:creationId xmlns:a16="http://schemas.microsoft.com/office/drawing/2014/main" id="{71055890-10E9-1C51-44A2-59DCFBBC43D5}"/>
            </a:ext>
          </a:extLst>
        </xdr:cNvPr>
        <xdr:cNvGrpSpPr/>
      </xdr:nvGrpSpPr>
      <xdr:grpSpPr>
        <a:xfrm>
          <a:off x="8054616" y="3812095"/>
          <a:ext cx="539343" cy="476250"/>
          <a:chOff x="7059085" y="3804709"/>
          <a:chExt cx="539749" cy="476250"/>
        </a:xfrm>
      </xdr:grpSpPr>
      <xdr:sp macro="" textlink="Pivottables!BM5">
        <xdr:nvSpPr>
          <xdr:cNvPr id="121" name="TextBox 120">
            <a:extLst>
              <a:ext uri="{FF2B5EF4-FFF2-40B4-BE49-F238E27FC236}">
                <a16:creationId xmlns:a16="http://schemas.microsoft.com/office/drawing/2014/main" id="{C447CDB9-0905-9EAB-9D9A-E4C206C450FB}"/>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22" name="TextBox 121">
            <a:extLst>
              <a:ext uri="{FF2B5EF4-FFF2-40B4-BE49-F238E27FC236}">
                <a16:creationId xmlns:a16="http://schemas.microsoft.com/office/drawing/2014/main" id="{9A1B7C63-C493-9C4B-A8DF-79D46462362C}"/>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12</xdr:col>
      <xdr:colOff>343550</xdr:colOff>
      <xdr:row>19</xdr:row>
      <xdr:rowOff>171777</xdr:rowOff>
    </xdr:from>
    <xdr:to>
      <xdr:col>13</xdr:col>
      <xdr:colOff>269466</xdr:colOff>
      <xdr:row>22</xdr:row>
      <xdr:rowOff>76527</xdr:rowOff>
    </xdr:to>
    <xdr:grpSp>
      <xdr:nvGrpSpPr>
        <xdr:cNvPr id="157" name="Group 156">
          <a:extLst>
            <a:ext uri="{FF2B5EF4-FFF2-40B4-BE49-F238E27FC236}">
              <a16:creationId xmlns:a16="http://schemas.microsoft.com/office/drawing/2014/main" id="{B1971786-EE7F-4D12-90B8-11666F34945A}"/>
            </a:ext>
          </a:extLst>
        </xdr:cNvPr>
        <xdr:cNvGrpSpPr/>
      </xdr:nvGrpSpPr>
      <xdr:grpSpPr>
        <a:xfrm>
          <a:off x="7709550" y="3791277"/>
          <a:ext cx="539749" cy="476250"/>
          <a:chOff x="7059085" y="3804709"/>
          <a:chExt cx="539749" cy="476250"/>
        </a:xfrm>
      </xdr:grpSpPr>
      <xdr:sp macro="" textlink="Pivottables!BM5">
        <xdr:nvSpPr>
          <xdr:cNvPr id="158" name="TextBox 157">
            <a:extLst>
              <a:ext uri="{FF2B5EF4-FFF2-40B4-BE49-F238E27FC236}">
                <a16:creationId xmlns:a16="http://schemas.microsoft.com/office/drawing/2014/main" id="{4A5584D7-75BA-85AE-68B7-DC41FDE40C39}"/>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59" name="TextBox 158">
            <a:extLst>
              <a:ext uri="{FF2B5EF4-FFF2-40B4-BE49-F238E27FC236}">
                <a16:creationId xmlns:a16="http://schemas.microsoft.com/office/drawing/2014/main" id="{38E4584D-43AB-B020-D237-A2123F34E144}"/>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12</xdr:col>
      <xdr:colOff>506898</xdr:colOff>
      <xdr:row>20</xdr:row>
      <xdr:rowOff>74433</xdr:rowOff>
    </xdr:from>
    <xdr:to>
      <xdr:col>13</xdr:col>
      <xdr:colOff>432813</xdr:colOff>
      <xdr:row>22</xdr:row>
      <xdr:rowOff>169683</xdr:rowOff>
    </xdr:to>
    <xdr:grpSp>
      <xdr:nvGrpSpPr>
        <xdr:cNvPr id="160" name="Group 159">
          <a:extLst>
            <a:ext uri="{FF2B5EF4-FFF2-40B4-BE49-F238E27FC236}">
              <a16:creationId xmlns:a16="http://schemas.microsoft.com/office/drawing/2014/main" id="{6EDD8BE5-C0A5-E530-4F91-29CC161A7754}"/>
            </a:ext>
          </a:extLst>
        </xdr:cNvPr>
        <xdr:cNvGrpSpPr/>
      </xdr:nvGrpSpPr>
      <xdr:grpSpPr>
        <a:xfrm>
          <a:off x="7872898" y="3884433"/>
          <a:ext cx="539748" cy="476250"/>
          <a:chOff x="7059085" y="3804709"/>
          <a:chExt cx="539749" cy="476250"/>
        </a:xfrm>
      </xdr:grpSpPr>
      <xdr:sp macro="" textlink="Pivottables!BM5">
        <xdr:nvSpPr>
          <xdr:cNvPr id="161" name="TextBox 160">
            <a:extLst>
              <a:ext uri="{FF2B5EF4-FFF2-40B4-BE49-F238E27FC236}">
                <a16:creationId xmlns:a16="http://schemas.microsoft.com/office/drawing/2014/main" id="{92D67D7D-145C-CF82-935F-5C220881054D}"/>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62" name="TextBox 161">
            <a:extLst>
              <a:ext uri="{FF2B5EF4-FFF2-40B4-BE49-F238E27FC236}">
                <a16:creationId xmlns:a16="http://schemas.microsoft.com/office/drawing/2014/main" id="{A5F75CE9-A8A0-F6B6-BF34-737DD8FBEE6E}"/>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12</xdr:col>
      <xdr:colOff>260341</xdr:colOff>
      <xdr:row>21</xdr:row>
      <xdr:rowOff>69373</xdr:rowOff>
    </xdr:from>
    <xdr:to>
      <xdr:col>13</xdr:col>
      <xdr:colOff>186257</xdr:colOff>
      <xdr:row>23</xdr:row>
      <xdr:rowOff>164623</xdr:rowOff>
    </xdr:to>
    <xdr:grpSp>
      <xdr:nvGrpSpPr>
        <xdr:cNvPr id="163" name="Group 162">
          <a:extLst>
            <a:ext uri="{FF2B5EF4-FFF2-40B4-BE49-F238E27FC236}">
              <a16:creationId xmlns:a16="http://schemas.microsoft.com/office/drawing/2014/main" id="{1F0C1C91-6698-C039-DB18-ADC83CD4A078}"/>
            </a:ext>
          </a:extLst>
        </xdr:cNvPr>
        <xdr:cNvGrpSpPr/>
      </xdr:nvGrpSpPr>
      <xdr:grpSpPr>
        <a:xfrm>
          <a:off x="7626341" y="4069873"/>
          <a:ext cx="539749" cy="476250"/>
          <a:chOff x="7059085" y="3804709"/>
          <a:chExt cx="539749" cy="476250"/>
        </a:xfrm>
      </xdr:grpSpPr>
      <xdr:sp macro="" textlink="Pivottables!BM5">
        <xdr:nvSpPr>
          <xdr:cNvPr id="164" name="TextBox 163">
            <a:extLst>
              <a:ext uri="{FF2B5EF4-FFF2-40B4-BE49-F238E27FC236}">
                <a16:creationId xmlns:a16="http://schemas.microsoft.com/office/drawing/2014/main" id="{99972A76-00AE-5FB3-7D23-987B5D35F361}"/>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65" name="TextBox 164">
            <a:extLst>
              <a:ext uri="{FF2B5EF4-FFF2-40B4-BE49-F238E27FC236}">
                <a16:creationId xmlns:a16="http://schemas.microsoft.com/office/drawing/2014/main" id="{1B0C2365-0B15-BA1F-9F3B-B66013DC8F41}"/>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13</xdr:col>
      <xdr:colOff>69665</xdr:colOff>
      <xdr:row>19</xdr:row>
      <xdr:rowOff>17619</xdr:rowOff>
    </xdr:from>
    <xdr:to>
      <xdr:col>13</xdr:col>
      <xdr:colOff>604122</xdr:colOff>
      <xdr:row>21</xdr:row>
      <xdr:rowOff>112869</xdr:rowOff>
    </xdr:to>
    <xdr:grpSp>
      <xdr:nvGrpSpPr>
        <xdr:cNvPr id="166" name="Group 165">
          <a:extLst>
            <a:ext uri="{FF2B5EF4-FFF2-40B4-BE49-F238E27FC236}">
              <a16:creationId xmlns:a16="http://schemas.microsoft.com/office/drawing/2014/main" id="{DD821979-8D25-6B14-EC6E-F9466BE2141A}"/>
            </a:ext>
          </a:extLst>
        </xdr:cNvPr>
        <xdr:cNvGrpSpPr/>
      </xdr:nvGrpSpPr>
      <xdr:grpSpPr>
        <a:xfrm>
          <a:off x="8049498" y="3637119"/>
          <a:ext cx="534457" cy="476250"/>
          <a:chOff x="7059085" y="3804709"/>
          <a:chExt cx="539749" cy="476250"/>
        </a:xfrm>
      </xdr:grpSpPr>
      <xdr:sp macro="" textlink="Pivottables!BM5">
        <xdr:nvSpPr>
          <xdr:cNvPr id="167" name="TextBox 166">
            <a:extLst>
              <a:ext uri="{FF2B5EF4-FFF2-40B4-BE49-F238E27FC236}">
                <a16:creationId xmlns:a16="http://schemas.microsoft.com/office/drawing/2014/main" id="{6CB476E5-BE42-BA4D-8728-3E746B498CA7}"/>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68" name="TextBox 167">
            <a:extLst>
              <a:ext uri="{FF2B5EF4-FFF2-40B4-BE49-F238E27FC236}">
                <a16:creationId xmlns:a16="http://schemas.microsoft.com/office/drawing/2014/main" id="{9B71B531-A6A4-8BD4-05CD-18A09EB67760}"/>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12</xdr:col>
      <xdr:colOff>332970</xdr:colOff>
      <xdr:row>22</xdr:row>
      <xdr:rowOff>101009</xdr:rowOff>
    </xdr:from>
    <xdr:to>
      <xdr:col>13</xdr:col>
      <xdr:colOff>258886</xdr:colOff>
      <xdr:row>25</xdr:row>
      <xdr:rowOff>5759</xdr:rowOff>
    </xdr:to>
    <xdr:grpSp>
      <xdr:nvGrpSpPr>
        <xdr:cNvPr id="169" name="Group 168">
          <a:extLst>
            <a:ext uri="{FF2B5EF4-FFF2-40B4-BE49-F238E27FC236}">
              <a16:creationId xmlns:a16="http://schemas.microsoft.com/office/drawing/2014/main" id="{E8C0291F-813E-4181-2AA3-351BF077A058}"/>
            </a:ext>
          </a:extLst>
        </xdr:cNvPr>
        <xdr:cNvGrpSpPr/>
      </xdr:nvGrpSpPr>
      <xdr:grpSpPr>
        <a:xfrm>
          <a:off x="7698970" y="4292009"/>
          <a:ext cx="539749" cy="476250"/>
          <a:chOff x="7059085" y="3804709"/>
          <a:chExt cx="539749" cy="476250"/>
        </a:xfrm>
      </xdr:grpSpPr>
      <xdr:sp macro="" textlink="Pivottables!BM5">
        <xdr:nvSpPr>
          <xdr:cNvPr id="170" name="TextBox 169">
            <a:extLst>
              <a:ext uri="{FF2B5EF4-FFF2-40B4-BE49-F238E27FC236}">
                <a16:creationId xmlns:a16="http://schemas.microsoft.com/office/drawing/2014/main" id="{BC33687D-6D3D-A56F-AD32-4CC8AE66BFC5}"/>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71" name="TextBox 170">
            <a:extLst>
              <a:ext uri="{FF2B5EF4-FFF2-40B4-BE49-F238E27FC236}">
                <a16:creationId xmlns:a16="http://schemas.microsoft.com/office/drawing/2014/main" id="{78A6A94A-3784-4338-DD00-00A593AFB2A3}"/>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13</xdr:col>
      <xdr:colOff>149563</xdr:colOff>
      <xdr:row>20</xdr:row>
      <xdr:rowOff>188002</xdr:rowOff>
    </xdr:from>
    <xdr:to>
      <xdr:col>14</xdr:col>
      <xdr:colOff>75479</xdr:colOff>
      <xdr:row>23</xdr:row>
      <xdr:rowOff>92752</xdr:rowOff>
    </xdr:to>
    <xdr:grpSp>
      <xdr:nvGrpSpPr>
        <xdr:cNvPr id="172" name="Group 171">
          <a:extLst>
            <a:ext uri="{FF2B5EF4-FFF2-40B4-BE49-F238E27FC236}">
              <a16:creationId xmlns:a16="http://schemas.microsoft.com/office/drawing/2014/main" id="{31E02A33-034A-DD2F-E10D-27F3CF8DFF5C}"/>
            </a:ext>
          </a:extLst>
        </xdr:cNvPr>
        <xdr:cNvGrpSpPr/>
      </xdr:nvGrpSpPr>
      <xdr:grpSpPr>
        <a:xfrm>
          <a:off x="8129396" y="3998002"/>
          <a:ext cx="539750" cy="476250"/>
          <a:chOff x="7059085" y="3804709"/>
          <a:chExt cx="539749" cy="476250"/>
        </a:xfrm>
      </xdr:grpSpPr>
      <xdr:sp macro="" textlink="Pivottables!BM5">
        <xdr:nvSpPr>
          <xdr:cNvPr id="173" name="TextBox 172">
            <a:extLst>
              <a:ext uri="{FF2B5EF4-FFF2-40B4-BE49-F238E27FC236}">
                <a16:creationId xmlns:a16="http://schemas.microsoft.com/office/drawing/2014/main" id="{BA793B40-526B-6907-11F9-B50DDE54403F}"/>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74" name="TextBox 173">
            <a:extLst>
              <a:ext uri="{FF2B5EF4-FFF2-40B4-BE49-F238E27FC236}">
                <a16:creationId xmlns:a16="http://schemas.microsoft.com/office/drawing/2014/main" id="{583D5AE7-300C-75FF-70CA-1F9621C738F4}"/>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12</xdr:col>
      <xdr:colOff>579815</xdr:colOff>
      <xdr:row>22</xdr:row>
      <xdr:rowOff>23146</xdr:rowOff>
    </xdr:from>
    <xdr:to>
      <xdr:col>13</xdr:col>
      <xdr:colOff>505730</xdr:colOff>
      <xdr:row>24</xdr:row>
      <xdr:rowOff>118396</xdr:rowOff>
    </xdr:to>
    <xdr:grpSp>
      <xdr:nvGrpSpPr>
        <xdr:cNvPr id="175" name="Group 174">
          <a:extLst>
            <a:ext uri="{FF2B5EF4-FFF2-40B4-BE49-F238E27FC236}">
              <a16:creationId xmlns:a16="http://schemas.microsoft.com/office/drawing/2014/main" id="{06225E46-9AFA-D932-5A36-0F8AA2241A14}"/>
            </a:ext>
          </a:extLst>
        </xdr:cNvPr>
        <xdr:cNvGrpSpPr/>
      </xdr:nvGrpSpPr>
      <xdr:grpSpPr>
        <a:xfrm>
          <a:off x="7945815" y="4214146"/>
          <a:ext cx="539748" cy="476250"/>
          <a:chOff x="7059085" y="3804709"/>
          <a:chExt cx="539749" cy="476250"/>
        </a:xfrm>
      </xdr:grpSpPr>
      <xdr:sp macro="" textlink="Pivottables!BM5">
        <xdr:nvSpPr>
          <xdr:cNvPr id="176" name="TextBox 175">
            <a:extLst>
              <a:ext uri="{FF2B5EF4-FFF2-40B4-BE49-F238E27FC236}">
                <a16:creationId xmlns:a16="http://schemas.microsoft.com/office/drawing/2014/main" id="{70260B41-F52F-B2DC-05FF-E6AE4594A2F5}"/>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77" name="TextBox 176">
            <a:extLst>
              <a:ext uri="{FF2B5EF4-FFF2-40B4-BE49-F238E27FC236}">
                <a16:creationId xmlns:a16="http://schemas.microsoft.com/office/drawing/2014/main" id="{FEF215D8-25C4-2846-3CAA-948D376694F7}"/>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13</xdr:col>
      <xdr:colOff>148400</xdr:colOff>
      <xdr:row>19</xdr:row>
      <xdr:rowOff>20936</xdr:rowOff>
    </xdr:from>
    <xdr:to>
      <xdr:col>14</xdr:col>
      <xdr:colOff>74316</xdr:colOff>
      <xdr:row>21</xdr:row>
      <xdr:rowOff>116186</xdr:rowOff>
    </xdr:to>
    <xdr:grpSp>
      <xdr:nvGrpSpPr>
        <xdr:cNvPr id="185" name="Group 184">
          <a:extLst>
            <a:ext uri="{FF2B5EF4-FFF2-40B4-BE49-F238E27FC236}">
              <a16:creationId xmlns:a16="http://schemas.microsoft.com/office/drawing/2014/main" id="{0E70F684-163C-A2D5-F730-CB61C67FFE40}"/>
            </a:ext>
          </a:extLst>
        </xdr:cNvPr>
        <xdr:cNvGrpSpPr/>
      </xdr:nvGrpSpPr>
      <xdr:grpSpPr>
        <a:xfrm>
          <a:off x="8128233" y="3640436"/>
          <a:ext cx="539750" cy="476250"/>
          <a:chOff x="7059085" y="3804709"/>
          <a:chExt cx="539749" cy="476250"/>
        </a:xfrm>
      </xdr:grpSpPr>
      <xdr:sp macro="" textlink="Pivottables!BM5">
        <xdr:nvSpPr>
          <xdr:cNvPr id="186" name="TextBox 185">
            <a:extLst>
              <a:ext uri="{FF2B5EF4-FFF2-40B4-BE49-F238E27FC236}">
                <a16:creationId xmlns:a16="http://schemas.microsoft.com/office/drawing/2014/main" id="{D000E654-33C8-1EBA-41B8-3D5B8D2A94DA}"/>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87" name="TextBox 186">
            <a:extLst>
              <a:ext uri="{FF2B5EF4-FFF2-40B4-BE49-F238E27FC236}">
                <a16:creationId xmlns:a16="http://schemas.microsoft.com/office/drawing/2014/main" id="{94136FF2-13A6-17C9-BE56-C5B6065F2DA7}"/>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12</xdr:col>
      <xdr:colOff>507943</xdr:colOff>
      <xdr:row>19</xdr:row>
      <xdr:rowOff>178987</xdr:rowOff>
    </xdr:from>
    <xdr:to>
      <xdr:col>13</xdr:col>
      <xdr:colOff>433858</xdr:colOff>
      <xdr:row>22</xdr:row>
      <xdr:rowOff>83737</xdr:rowOff>
    </xdr:to>
    <xdr:grpSp>
      <xdr:nvGrpSpPr>
        <xdr:cNvPr id="192" name="Group 191">
          <a:extLst>
            <a:ext uri="{FF2B5EF4-FFF2-40B4-BE49-F238E27FC236}">
              <a16:creationId xmlns:a16="http://schemas.microsoft.com/office/drawing/2014/main" id="{F7660E0E-440A-FFB5-2519-BD713DA75DF5}"/>
            </a:ext>
          </a:extLst>
        </xdr:cNvPr>
        <xdr:cNvGrpSpPr/>
      </xdr:nvGrpSpPr>
      <xdr:grpSpPr>
        <a:xfrm>
          <a:off x="7873943" y="3798487"/>
          <a:ext cx="539748" cy="476250"/>
          <a:chOff x="7059085" y="3804709"/>
          <a:chExt cx="539749" cy="476250"/>
        </a:xfrm>
      </xdr:grpSpPr>
      <xdr:sp macro="" textlink="Pivottables!BM5">
        <xdr:nvSpPr>
          <xdr:cNvPr id="193" name="TextBox 192">
            <a:extLst>
              <a:ext uri="{FF2B5EF4-FFF2-40B4-BE49-F238E27FC236}">
                <a16:creationId xmlns:a16="http://schemas.microsoft.com/office/drawing/2014/main" id="{1F9410C7-BEC4-B6E5-C67E-46158F88A1E4}"/>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194" name="TextBox 193">
            <a:extLst>
              <a:ext uri="{FF2B5EF4-FFF2-40B4-BE49-F238E27FC236}">
                <a16:creationId xmlns:a16="http://schemas.microsoft.com/office/drawing/2014/main" id="{A727EEF1-819A-DABA-4C01-3B3278267C20}"/>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12</xdr:col>
      <xdr:colOff>339539</xdr:colOff>
      <xdr:row>23</xdr:row>
      <xdr:rowOff>56699</xdr:rowOff>
    </xdr:from>
    <xdr:to>
      <xdr:col>13</xdr:col>
      <xdr:colOff>265454</xdr:colOff>
      <xdr:row>25</xdr:row>
      <xdr:rowOff>151949</xdr:rowOff>
    </xdr:to>
    <xdr:grpSp>
      <xdr:nvGrpSpPr>
        <xdr:cNvPr id="198" name="Group 197">
          <a:extLst>
            <a:ext uri="{FF2B5EF4-FFF2-40B4-BE49-F238E27FC236}">
              <a16:creationId xmlns:a16="http://schemas.microsoft.com/office/drawing/2014/main" id="{6847E2CE-EB0C-AD91-82FF-6426F880D624}"/>
            </a:ext>
          </a:extLst>
        </xdr:cNvPr>
        <xdr:cNvGrpSpPr/>
      </xdr:nvGrpSpPr>
      <xdr:grpSpPr>
        <a:xfrm>
          <a:off x="7705539" y="4438199"/>
          <a:ext cx="539748" cy="476250"/>
          <a:chOff x="7059085" y="3804709"/>
          <a:chExt cx="539749" cy="476250"/>
        </a:xfrm>
      </xdr:grpSpPr>
      <xdr:sp macro="" textlink="Pivottables!BM5">
        <xdr:nvSpPr>
          <xdr:cNvPr id="199" name="TextBox 198">
            <a:extLst>
              <a:ext uri="{FF2B5EF4-FFF2-40B4-BE49-F238E27FC236}">
                <a16:creationId xmlns:a16="http://schemas.microsoft.com/office/drawing/2014/main" id="{64AF1761-040C-100E-B53D-F76FC2879F36}"/>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200" name="TextBox 199">
            <a:extLst>
              <a:ext uri="{FF2B5EF4-FFF2-40B4-BE49-F238E27FC236}">
                <a16:creationId xmlns:a16="http://schemas.microsoft.com/office/drawing/2014/main" id="{9B0B7F76-0382-3E80-FDAB-1D5A25C245E4}"/>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13</xdr:col>
      <xdr:colOff>148167</xdr:colOff>
      <xdr:row>21</xdr:row>
      <xdr:rowOff>139563</xdr:rowOff>
    </xdr:from>
    <xdr:to>
      <xdr:col>14</xdr:col>
      <xdr:colOff>73676</xdr:colOff>
      <xdr:row>24</xdr:row>
      <xdr:rowOff>44313</xdr:rowOff>
    </xdr:to>
    <xdr:grpSp>
      <xdr:nvGrpSpPr>
        <xdr:cNvPr id="201" name="Group 200">
          <a:extLst>
            <a:ext uri="{FF2B5EF4-FFF2-40B4-BE49-F238E27FC236}">
              <a16:creationId xmlns:a16="http://schemas.microsoft.com/office/drawing/2014/main" id="{12F2B940-FF16-AFF4-0054-A5DF0DF768A3}"/>
            </a:ext>
          </a:extLst>
        </xdr:cNvPr>
        <xdr:cNvGrpSpPr/>
      </xdr:nvGrpSpPr>
      <xdr:grpSpPr>
        <a:xfrm>
          <a:off x="8128000" y="4140063"/>
          <a:ext cx="539343" cy="476250"/>
          <a:chOff x="7059085" y="3804709"/>
          <a:chExt cx="539749" cy="476250"/>
        </a:xfrm>
      </xdr:grpSpPr>
      <xdr:sp macro="" textlink="Pivottables!BM5">
        <xdr:nvSpPr>
          <xdr:cNvPr id="202" name="TextBox 201">
            <a:extLst>
              <a:ext uri="{FF2B5EF4-FFF2-40B4-BE49-F238E27FC236}">
                <a16:creationId xmlns:a16="http://schemas.microsoft.com/office/drawing/2014/main" id="{89F777F8-13F5-4FE8-D807-657597B2CF97}"/>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203" name="TextBox 202">
            <a:extLst>
              <a:ext uri="{FF2B5EF4-FFF2-40B4-BE49-F238E27FC236}">
                <a16:creationId xmlns:a16="http://schemas.microsoft.com/office/drawing/2014/main" id="{B15C45E2-3086-0E5F-6987-1613BC831551}"/>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13</xdr:col>
      <xdr:colOff>309417</xdr:colOff>
      <xdr:row>21</xdr:row>
      <xdr:rowOff>127873</xdr:rowOff>
    </xdr:from>
    <xdr:to>
      <xdr:col>14</xdr:col>
      <xdr:colOff>235333</xdr:colOff>
      <xdr:row>24</xdr:row>
      <xdr:rowOff>32623</xdr:rowOff>
    </xdr:to>
    <xdr:grpSp>
      <xdr:nvGrpSpPr>
        <xdr:cNvPr id="204" name="Group 203">
          <a:extLst>
            <a:ext uri="{FF2B5EF4-FFF2-40B4-BE49-F238E27FC236}">
              <a16:creationId xmlns:a16="http://schemas.microsoft.com/office/drawing/2014/main" id="{01F9506D-FB6E-A973-3B10-87FC384BF531}"/>
            </a:ext>
          </a:extLst>
        </xdr:cNvPr>
        <xdr:cNvGrpSpPr/>
      </xdr:nvGrpSpPr>
      <xdr:grpSpPr>
        <a:xfrm>
          <a:off x="8289250" y="4128373"/>
          <a:ext cx="539750" cy="476250"/>
          <a:chOff x="7059085" y="3804709"/>
          <a:chExt cx="539749" cy="476250"/>
        </a:xfrm>
      </xdr:grpSpPr>
      <xdr:sp macro="" textlink="Pivottables!BM5">
        <xdr:nvSpPr>
          <xdr:cNvPr id="205" name="TextBox 204">
            <a:extLst>
              <a:ext uri="{FF2B5EF4-FFF2-40B4-BE49-F238E27FC236}">
                <a16:creationId xmlns:a16="http://schemas.microsoft.com/office/drawing/2014/main" id="{F5482F21-1360-A83B-79D1-B029DCBE19F6}"/>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206" name="TextBox 205">
            <a:extLst>
              <a:ext uri="{FF2B5EF4-FFF2-40B4-BE49-F238E27FC236}">
                <a16:creationId xmlns:a16="http://schemas.microsoft.com/office/drawing/2014/main" id="{933DB767-A714-32D3-B58F-59BB10E4BD5D}"/>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12</xdr:col>
      <xdr:colOff>599820</xdr:colOff>
      <xdr:row>19</xdr:row>
      <xdr:rowOff>88913</xdr:rowOff>
    </xdr:from>
    <xdr:to>
      <xdr:col>13</xdr:col>
      <xdr:colOff>525735</xdr:colOff>
      <xdr:row>21</xdr:row>
      <xdr:rowOff>184163</xdr:rowOff>
    </xdr:to>
    <xdr:grpSp>
      <xdr:nvGrpSpPr>
        <xdr:cNvPr id="207" name="Group 206">
          <a:extLst>
            <a:ext uri="{FF2B5EF4-FFF2-40B4-BE49-F238E27FC236}">
              <a16:creationId xmlns:a16="http://schemas.microsoft.com/office/drawing/2014/main" id="{D70B1BE8-3D5C-0526-C962-26D5E85DBE97}"/>
            </a:ext>
          </a:extLst>
        </xdr:cNvPr>
        <xdr:cNvGrpSpPr/>
      </xdr:nvGrpSpPr>
      <xdr:grpSpPr>
        <a:xfrm>
          <a:off x="7965820" y="3708413"/>
          <a:ext cx="539748" cy="476250"/>
          <a:chOff x="7059085" y="3804709"/>
          <a:chExt cx="539749" cy="476250"/>
        </a:xfrm>
      </xdr:grpSpPr>
      <xdr:sp macro="" textlink="Pivottables!BM5">
        <xdr:nvSpPr>
          <xdr:cNvPr id="208" name="TextBox 207">
            <a:extLst>
              <a:ext uri="{FF2B5EF4-FFF2-40B4-BE49-F238E27FC236}">
                <a16:creationId xmlns:a16="http://schemas.microsoft.com/office/drawing/2014/main" id="{5BC733B0-2903-4D3B-C98F-EFDF36F70560}"/>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7934CC-B16D-4A8A-8C80-0B69DCD07FDD}" type="TxLink">
              <a:rPr lang="en-US" sz="1400" b="0" i="0" u="none" strike="noStrike">
                <a:solidFill>
                  <a:srgbClr val="C240D8"/>
                </a:solidFill>
                <a:latin typeface="Calibri"/>
                <a:cs typeface="Calibri"/>
              </a:rPr>
              <a:pPr algn="ctr"/>
              <a:t>●</a:t>
            </a:fld>
            <a:endParaRPr lang="en-NG" sz="1050"/>
          </a:p>
        </xdr:txBody>
      </xdr:sp>
      <xdr:sp macro="" textlink="Pivottables!BO5">
        <xdr:nvSpPr>
          <xdr:cNvPr id="209" name="TextBox 208">
            <a:extLst>
              <a:ext uri="{FF2B5EF4-FFF2-40B4-BE49-F238E27FC236}">
                <a16:creationId xmlns:a16="http://schemas.microsoft.com/office/drawing/2014/main" id="{35D38673-58A7-4B1A-D8E0-C8C63A9CF302}"/>
              </a:ext>
            </a:extLst>
          </xdr:cNvPr>
          <xdr:cNvSpPr txBox="1"/>
        </xdr:nvSpPr>
        <xdr:spPr>
          <a:xfrm>
            <a:off x="7059085" y="3804709"/>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324A61-9CA8-48DF-A7D4-7E1E27A3B1C5}" type="TxLink">
              <a:rPr lang="en-US" sz="1400" b="0" i="0" u="none" strike="noStrike">
                <a:solidFill>
                  <a:srgbClr val="0F11A7"/>
                </a:solidFill>
                <a:latin typeface="Calibri"/>
                <a:cs typeface="Calibri"/>
              </a:rPr>
              <a:pPr algn="ctr"/>
              <a:t> </a:t>
            </a:fld>
            <a:endParaRPr lang="en-NG" sz="1050"/>
          </a:p>
        </xdr:txBody>
      </xdr:sp>
    </xdr:grpSp>
    <xdr:clientData/>
  </xdr:twoCellAnchor>
  <xdr:twoCellAnchor>
    <xdr:from>
      <xdr:col>13</xdr:col>
      <xdr:colOff>394267</xdr:colOff>
      <xdr:row>20</xdr:row>
      <xdr:rowOff>170392</xdr:rowOff>
    </xdr:from>
    <xdr:to>
      <xdr:col>14</xdr:col>
      <xdr:colOff>320188</xdr:colOff>
      <xdr:row>23</xdr:row>
      <xdr:rowOff>75142</xdr:rowOff>
    </xdr:to>
    <xdr:grpSp>
      <xdr:nvGrpSpPr>
        <xdr:cNvPr id="210" name="Group 209">
          <a:extLst>
            <a:ext uri="{FF2B5EF4-FFF2-40B4-BE49-F238E27FC236}">
              <a16:creationId xmlns:a16="http://schemas.microsoft.com/office/drawing/2014/main" id="{E7F959C9-7723-E36E-E208-7F4EF32BE2D2}"/>
            </a:ext>
          </a:extLst>
        </xdr:cNvPr>
        <xdr:cNvGrpSpPr/>
      </xdr:nvGrpSpPr>
      <xdr:grpSpPr>
        <a:xfrm>
          <a:off x="8374100" y="3980392"/>
          <a:ext cx="539755" cy="476250"/>
          <a:chOff x="8461372" y="3820583"/>
          <a:chExt cx="539753" cy="476250"/>
        </a:xfrm>
      </xdr:grpSpPr>
      <xdr:sp macro="" textlink="Pivottables!BN5">
        <xdr:nvSpPr>
          <xdr:cNvPr id="211" name="TextBox 210">
            <a:extLst>
              <a:ext uri="{FF2B5EF4-FFF2-40B4-BE49-F238E27FC236}">
                <a16:creationId xmlns:a16="http://schemas.microsoft.com/office/drawing/2014/main" id="{EAB84158-8DAF-95BF-4067-DBDB7EE67C99}"/>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12" name="TextBox 211">
            <a:extLst>
              <a:ext uri="{FF2B5EF4-FFF2-40B4-BE49-F238E27FC236}">
                <a16:creationId xmlns:a16="http://schemas.microsoft.com/office/drawing/2014/main" id="{8870F9F2-F7A7-C8DF-55D4-E9F9788EBA3A}"/>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13</xdr:col>
      <xdr:colOff>71417</xdr:colOff>
      <xdr:row>19</xdr:row>
      <xdr:rowOff>107878</xdr:rowOff>
    </xdr:from>
    <xdr:to>
      <xdr:col>13</xdr:col>
      <xdr:colOff>605879</xdr:colOff>
      <xdr:row>22</xdr:row>
      <xdr:rowOff>12628</xdr:rowOff>
    </xdr:to>
    <xdr:grpSp>
      <xdr:nvGrpSpPr>
        <xdr:cNvPr id="213" name="Group 212">
          <a:extLst>
            <a:ext uri="{FF2B5EF4-FFF2-40B4-BE49-F238E27FC236}">
              <a16:creationId xmlns:a16="http://schemas.microsoft.com/office/drawing/2014/main" id="{F89D438D-AC30-D4AA-ABD2-513FBD1F92A8}"/>
            </a:ext>
          </a:extLst>
        </xdr:cNvPr>
        <xdr:cNvGrpSpPr/>
      </xdr:nvGrpSpPr>
      <xdr:grpSpPr>
        <a:xfrm>
          <a:off x="8051250" y="3727378"/>
          <a:ext cx="534462" cy="476250"/>
          <a:chOff x="8461372" y="3820583"/>
          <a:chExt cx="539753" cy="476250"/>
        </a:xfrm>
      </xdr:grpSpPr>
      <xdr:sp macro="" textlink="Pivottables!BN5">
        <xdr:nvSpPr>
          <xdr:cNvPr id="214" name="TextBox 213">
            <a:extLst>
              <a:ext uri="{FF2B5EF4-FFF2-40B4-BE49-F238E27FC236}">
                <a16:creationId xmlns:a16="http://schemas.microsoft.com/office/drawing/2014/main" id="{F410546E-F335-0B08-90A9-3C763FDCBB15}"/>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15" name="TextBox 214">
            <a:extLst>
              <a:ext uri="{FF2B5EF4-FFF2-40B4-BE49-F238E27FC236}">
                <a16:creationId xmlns:a16="http://schemas.microsoft.com/office/drawing/2014/main" id="{19EAC642-43D9-2B87-3CF3-10375A201F68}"/>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12</xdr:col>
      <xdr:colOff>408749</xdr:colOff>
      <xdr:row>20</xdr:row>
      <xdr:rowOff>81713</xdr:rowOff>
    </xdr:from>
    <xdr:to>
      <xdr:col>13</xdr:col>
      <xdr:colOff>334670</xdr:colOff>
      <xdr:row>22</xdr:row>
      <xdr:rowOff>176963</xdr:rowOff>
    </xdr:to>
    <xdr:grpSp>
      <xdr:nvGrpSpPr>
        <xdr:cNvPr id="216" name="Group 215">
          <a:extLst>
            <a:ext uri="{FF2B5EF4-FFF2-40B4-BE49-F238E27FC236}">
              <a16:creationId xmlns:a16="http://schemas.microsoft.com/office/drawing/2014/main" id="{B023DB21-2CA2-3681-B617-71EDAB98572E}"/>
            </a:ext>
          </a:extLst>
        </xdr:cNvPr>
        <xdr:cNvGrpSpPr/>
      </xdr:nvGrpSpPr>
      <xdr:grpSpPr>
        <a:xfrm>
          <a:off x="7774749" y="3891713"/>
          <a:ext cx="539754" cy="476250"/>
          <a:chOff x="8461372" y="3820583"/>
          <a:chExt cx="539753" cy="476250"/>
        </a:xfrm>
      </xdr:grpSpPr>
      <xdr:sp macro="" textlink="Pivottables!BN5">
        <xdr:nvSpPr>
          <xdr:cNvPr id="217" name="TextBox 216">
            <a:extLst>
              <a:ext uri="{FF2B5EF4-FFF2-40B4-BE49-F238E27FC236}">
                <a16:creationId xmlns:a16="http://schemas.microsoft.com/office/drawing/2014/main" id="{3DFE8507-3AFC-97BC-426B-42B258A47CFF}"/>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18" name="TextBox 217">
            <a:extLst>
              <a:ext uri="{FF2B5EF4-FFF2-40B4-BE49-F238E27FC236}">
                <a16:creationId xmlns:a16="http://schemas.microsoft.com/office/drawing/2014/main" id="{B1C1CD64-49B3-55CB-E01B-71A651F63F32}"/>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13</xdr:col>
      <xdr:colOff>55717</xdr:colOff>
      <xdr:row>20</xdr:row>
      <xdr:rowOff>116078</xdr:rowOff>
    </xdr:from>
    <xdr:to>
      <xdr:col>13</xdr:col>
      <xdr:colOff>590180</xdr:colOff>
      <xdr:row>23</xdr:row>
      <xdr:rowOff>20828</xdr:rowOff>
    </xdr:to>
    <xdr:grpSp>
      <xdr:nvGrpSpPr>
        <xdr:cNvPr id="219" name="Group 218">
          <a:extLst>
            <a:ext uri="{FF2B5EF4-FFF2-40B4-BE49-F238E27FC236}">
              <a16:creationId xmlns:a16="http://schemas.microsoft.com/office/drawing/2014/main" id="{B79E769F-0180-3A05-68FB-E9A64FC2C127}"/>
            </a:ext>
          </a:extLst>
        </xdr:cNvPr>
        <xdr:cNvGrpSpPr/>
      </xdr:nvGrpSpPr>
      <xdr:grpSpPr>
        <a:xfrm>
          <a:off x="8035550" y="3926078"/>
          <a:ext cx="534463" cy="476250"/>
          <a:chOff x="8461372" y="3820583"/>
          <a:chExt cx="539753" cy="476250"/>
        </a:xfrm>
      </xdr:grpSpPr>
      <xdr:sp macro="" textlink="Pivottables!BN5">
        <xdr:nvSpPr>
          <xdr:cNvPr id="220" name="TextBox 219">
            <a:extLst>
              <a:ext uri="{FF2B5EF4-FFF2-40B4-BE49-F238E27FC236}">
                <a16:creationId xmlns:a16="http://schemas.microsoft.com/office/drawing/2014/main" id="{590AA5AE-15E3-8052-4B8E-C5A0A68260DB}"/>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21" name="TextBox 220">
            <a:extLst>
              <a:ext uri="{FF2B5EF4-FFF2-40B4-BE49-F238E27FC236}">
                <a16:creationId xmlns:a16="http://schemas.microsoft.com/office/drawing/2014/main" id="{383326BA-1D18-0BAC-02C5-618FDF0F8895}"/>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12</xdr:col>
      <xdr:colOff>512893</xdr:colOff>
      <xdr:row>19</xdr:row>
      <xdr:rowOff>86481</xdr:rowOff>
    </xdr:from>
    <xdr:to>
      <xdr:col>13</xdr:col>
      <xdr:colOff>443000</xdr:colOff>
      <xdr:row>21</xdr:row>
      <xdr:rowOff>181731</xdr:rowOff>
    </xdr:to>
    <xdr:grpSp>
      <xdr:nvGrpSpPr>
        <xdr:cNvPr id="222" name="Group 221">
          <a:extLst>
            <a:ext uri="{FF2B5EF4-FFF2-40B4-BE49-F238E27FC236}">
              <a16:creationId xmlns:a16="http://schemas.microsoft.com/office/drawing/2014/main" id="{29367286-DD14-EAD9-59F5-6E06D8129C59}"/>
            </a:ext>
          </a:extLst>
        </xdr:cNvPr>
        <xdr:cNvGrpSpPr/>
      </xdr:nvGrpSpPr>
      <xdr:grpSpPr>
        <a:xfrm>
          <a:off x="7878893" y="3705981"/>
          <a:ext cx="543940" cy="476250"/>
          <a:chOff x="8461372" y="3820583"/>
          <a:chExt cx="539753" cy="476250"/>
        </a:xfrm>
      </xdr:grpSpPr>
      <xdr:sp macro="" textlink="Pivottables!BN5">
        <xdr:nvSpPr>
          <xdr:cNvPr id="223" name="TextBox 222">
            <a:extLst>
              <a:ext uri="{FF2B5EF4-FFF2-40B4-BE49-F238E27FC236}">
                <a16:creationId xmlns:a16="http://schemas.microsoft.com/office/drawing/2014/main" id="{09FA6FCC-433C-6F5A-D6DD-393084C25B5C}"/>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24" name="TextBox 223">
            <a:extLst>
              <a:ext uri="{FF2B5EF4-FFF2-40B4-BE49-F238E27FC236}">
                <a16:creationId xmlns:a16="http://schemas.microsoft.com/office/drawing/2014/main" id="{0EAA31C7-F459-5B85-8CE2-80AAF0066153}"/>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12</xdr:col>
      <xdr:colOff>510278</xdr:colOff>
      <xdr:row>22</xdr:row>
      <xdr:rowOff>116719</xdr:rowOff>
    </xdr:from>
    <xdr:to>
      <xdr:col>13</xdr:col>
      <xdr:colOff>440385</xdr:colOff>
      <xdr:row>25</xdr:row>
      <xdr:rowOff>21469</xdr:rowOff>
    </xdr:to>
    <xdr:grpSp>
      <xdr:nvGrpSpPr>
        <xdr:cNvPr id="225" name="Group 224">
          <a:extLst>
            <a:ext uri="{FF2B5EF4-FFF2-40B4-BE49-F238E27FC236}">
              <a16:creationId xmlns:a16="http://schemas.microsoft.com/office/drawing/2014/main" id="{B5DDD0B7-DDD6-123A-1699-FDA7BBAC1A86}"/>
            </a:ext>
          </a:extLst>
        </xdr:cNvPr>
        <xdr:cNvGrpSpPr/>
      </xdr:nvGrpSpPr>
      <xdr:grpSpPr>
        <a:xfrm>
          <a:off x="7876278" y="4307719"/>
          <a:ext cx="543940" cy="476250"/>
          <a:chOff x="8461372" y="3820583"/>
          <a:chExt cx="539753" cy="476250"/>
        </a:xfrm>
      </xdr:grpSpPr>
      <xdr:sp macro="" textlink="Pivottables!BN5">
        <xdr:nvSpPr>
          <xdr:cNvPr id="226" name="TextBox 225">
            <a:extLst>
              <a:ext uri="{FF2B5EF4-FFF2-40B4-BE49-F238E27FC236}">
                <a16:creationId xmlns:a16="http://schemas.microsoft.com/office/drawing/2014/main" id="{26A618D6-04CD-D653-6E3C-82BD98E8AAF5}"/>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27" name="TextBox 226">
            <a:extLst>
              <a:ext uri="{FF2B5EF4-FFF2-40B4-BE49-F238E27FC236}">
                <a16:creationId xmlns:a16="http://schemas.microsoft.com/office/drawing/2014/main" id="{49EEBE5C-3AFC-B98F-5BCD-06EB7E3C3420}"/>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13</xdr:col>
      <xdr:colOff>313497</xdr:colOff>
      <xdr:row>22</xdr:row>
      <xdr:rowOff>40483</xdr:rowOff>
    </xdr:from>
    <xdr:to>
      <xdr:col>14</xdr:col>
      <xdr:colOff>239419</xdr:colOff>
      <xdr:row>24</xdr:row>
      <xdr:rowOff>135733</xdr:rowOff>
    </xdr:to>
    <xdr:grpSp>
      <xdr:nvGrpSpPr>
        <xdr:cNvPr id="228" name="Group 227">
          <a:extLst>
            <a:ext uri="{FF2B5EF4-FFF2-40B4-BE49-F238E27FC236}">
              <a16:creationId xmlns:a16="http://schemas.microsoft.com/office/drawing/2014/main" id="{C81AA898-B8EC-6321-7420-25F6B671FAA6}"/>
            </a:ext>
          </a:extLst>
        </xdr:cNvPr>
        <xdr:cNvGrpSpPr/>
      </xdr:nvGrpSpPr>
      <xdr:grpSpPr>
        <a:xfrm>
          <a:off x="8293330" y="4231483"/>
          <a:ext cx="539756" cy="476250"/>
          <a:chOff x="8461372" y="3820583"/>
          <a:chExt cx="539753" cy="476250"/>
        </a:xfrm>
      </xdr:grpSpPr>
      <xdr:sp macro="" textlink="Pivottables!BN5">
        <xdr:nvSpPr>
          <xdr:cNvPr id="229" name="TextBox 228">
            <a:extLst>
              <a:ext uri="{FF2B5EF4-FFF2-40B4-BE49-F238E27FC236}">
                <a16:creationId xmlns:a16="http://schemas.microsoft.com/office/drawing/2014/main" id="{B2F71B4F-3A3B-3791-DD3B-543BED758342}"/>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30" name="TextBox 229">
            <a:extLst>
              <a:ext uri="{FF2B5EF4-FFF2-40B4-BE49-F238E27FC236}">
                <a16:creationId xmlns:a16="http://schemas.microsoft.com/office/drawing/2014/main" id="{F66DCD9C-08EE-D9A5-68CF-A0E666915970}"/>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0</xdr:col>
      <xdr:colOff>300039</xdr:colOff>
      <xdr:row>16</xdr:row>
      <xdr:rowOff>39159</xdr:rowOff>
    </xdr:from>
    <xdr:to>
      <xdr:col>4</xdr:col>
      <xdr:colOff>257176</xdr:colOff>
      <xdr:row>23</xdr:row>
      <xdr:rowOff>48686</xdr:rowOff>
    </xdr:to>
    <xdr:grpSp>
      <xdr:nvGrpSpPr>
        <xdr:cNvPr id="42" name="Group 41">
          <a:extLst>
            <a:ext uri="{FF2B5EF4-FFF2-40B4-BE49-F238E27FC236}">
              <a16:creationId xmlns:a16="http://schemas.microsoft.com/office/drawing/2014/main" id="{009DC7BF-FDD0-A3D8-30B4-9453E5D7160C}"/>
            </a:ext>
          </a:extLst>
        </xdr:cNvPr>
        <xdr:cNvGrpSpPr/>
      </xdr:nvGrpSpPr>
      <xdr:grpSpPr>
        <a:xfrm>
          <a:off x="300039" y="3087159"/>
          <a:ext cx="2412470" cy="1343027"/>
          <a:chOff x="585788" y="2476497"/>
          <a:chExt cx="1732034" cy="1352546"/>
        </a:xfrm>
        <a:noFill/>
      </xdr:grpSpPr>
      <xdr:grpSp>
        <xdr:nvGrpSpPr>
          <xdr:cNvPr id="21" name="Group 20">
            <a:extLst>
              <a:ext uri="{FF2B5EF4-FFF2-40B4-BE49-F238E27FC236}">
                <a16:creationId xmlns:a16="http://schemas.microsoft.com/office/drawing/2014/main" id="{6C0F4A96-68D2-CBA0-934A-8EB7F93113D3}"/>
              </a:ext>
            </a:extLst>
          </xdr:cNvPr>
          <xdr:cNvGrpSpPr/>
        </xdr:nvGrpSpPr>
        <xdr:grpSpPr>
          <a:xfrm>
            <a:off x="585788" y="2476497"/>
            <a:ext cx="1732034" cy="161929"/>
            <a:chOff x="742951" y="2762245"/>
            <a:chExt cx="1732034" cy="238131"/>
          </a:xfrm>
          <a:grpFill/>
        </xdr:grpSpPr>
        <xdr:sp macro="" textlink="Pivottables!BH5">
          <xdr:nvSpPr>
            <xdr:cNvPr id="14" name="TextBox 13">
              <a:extLst>
                <a:ext uri="{FF2B5EF4-FFF2-40B4-BE49-F238E27FC236}">
                  <a16:creationId xmlns:a16="http://schemas.microsoft.com/office/drawing/2014/main" id="{46C4B743-8D05-683B-CB49-A8F134C9211F}"/>
                </a:ext>
              </a:extLst>
            </xdr:cNvPr>
            <xdr:cNvSpPr txBox="1"/>
          </xdr:nvSpPr>
          <xdr:spPr>
            <a:xfrm>
              <a:off x="742951" y="2781300"/>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1DA68BF-8CE1-41A6-B203-BA90CFD5C06A}" type="TxLink">
                <a:rPr lang="en-US" sz="1050" b="0" i="0" u="none" strike="noStrike">
                  <a:solidFill>
                    <a:schemeClr val="bg1"/>
                  </a:solidFill>
                  <a:latin typeface="Calibri"/>
                  <a:cs typeface="Calibri"/>
                </a:rPr>
                <a:pPr/>
                <a:t>Egypt</a:t>
              </a:fld>
              <a:endParaRPr lang="en-NG" sz="1050">
                <a:solidFill>
                  <a:schemeClr val="bg1"/>
                </a:solidFill>
              </a:endParaRPr>
            </a:p>
          </xdr:txBody>
        </xdr:sp>
        <xdr:sp macro="" textlink="Pivottables!BJ5">
          <xdr:nvSpPr>
            <xdr:cNvPr id="17" name="TextBox 16">
              <a:extLst>
                <a:ext uri="{FF2B5EF4-FFF2-40B4-BE49-F238E27FC236}">
                  <a16:creationId xmlns:a16="http://schemas.microsoft.com/office/drawing/2014/main" id="{6E135534-01EB-3BB1-B513-27FBA820681E}"/>
                </a:ext>
              </a:extLst>
            </xdr:cNvPr>
            <xdr:cNvSpPr txBox="1"/>
          </xdr:nvSpPr>
          <xdr:spPr>
            <a:xfrm>
              <a:off x="1918838" y="2805176"/>
              <a:ext cx="556147" cy="1475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E96360-C901-4E6E-9D6E-151C13195523}" type="TxLink">
                <a:rPr lang="en-US" sz="1100" b="0" i="0" u="none" strike="noStrike">
                  <a:solidFill>
                    <a:schemeClr val="bg1"/>
                  </a:solidFill>
                  <a:latin typeface="Calibri"/>
                  <a:cs typeface="Calibri"/>
                </a:rPr>
                <a:pPr algn="ctr"/>
                <a:t>29.54%</a:t>
              </a:fld>
              <a:endParaRPr lang="en-US" b="0" i="0" u="none" strike="noStrike">
                <a:solidFill>
                  <a:schemeClr val="bg1"/>
                </a:solidFill>
                <a:latin typeface="Calibri"/>
                <a:cs typeface="Calibri"/>
              </a:endParaRPr>
            </a:p>
          </xdr:txBody>
        </xdr:sp>
        <xdr:sp macro="" textlink="Pivottables!BI5">
          <xdr:nvSpPr>
            <xdr:cNvPr id="19" name="TextBox 18">
              <a:extLst>
                <a:ext uri="{FF2B5EF4-FFF2-40B4-BE49-F238E27FC236}">
                  <a16:creationId xmlns:a16="http://schemas.microsoft.com/office/drawing/2014/main" id="{1496EEBB-2580-3538-70E0-1EEF875132D6}"/>
                </a:ext>
              </a:extLst>
            </xdr:cNvPr>
            <xdr:cNvSpPr txBox="1"/>
          </xdr:nvSpPr>
          <xdr:spPr>
            <a:xfrm>
              <a:off x="1219201" y="2762245"/>
              <a:ext cx="1038224" cy="2190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2DEFFA-F7A7-4F41-932C-10BDE9305DC4}" type="TxLink">
                <a:rPr lang="en-US" sz="1100" b="0" i="0" u="none" strike="noStrike">
                  <a:solidFill>
                    <a:schemeClr val="bg1"/>
                  </a:solidFill>
                  <a:latin typeface="Calibri"/>
                  <a:cs typeface="Calibri"/>
                </a:rPr>
                <a:pPr algn="ctr"/>
                <a:t>190380</a:t>
              </a:fld>
              <a:endParaRPr lang="en-US" b="0" i="0" u="none" strike="noStrike">
                <a:solidFill>
                  <a:schemeClr val="bg1"/>
                </a:solidFill>
                <a:latin typeface="Calibri"/>
                <a:cs typeface="Calibri"/>
              </a:endParaRPr>
            </a:p>
          </xdr:txBody>
        </xdr:sp>
      </xdr:grpSp>
      <xdr:grpSp>
        <xdr:nvGrpSpPr>
          <xdr:cNvPr id="22" name="Group 21">
            <a:extLst>
              <a:ext uri="{FF2B5EF4-FFF2-40B4-BE49-F238E27FC236}">
                <a16:creationId xmlns:a16="http://schemas.microsoft.com/office/drawing/2014/main" id="{8C06B41B-5127-3EB5-C8C9-DCC352875325}"/>
              </a:ext>
            </a:extLst>
          </xdr:cNvPr>
          <xdr:cNvGrpSpPr/>
        </xdr:nvGrpSpPr>
        <xdr:grpSpPr>
          <a:xfrm>
            <a:off x="585788" y="2714614"/>
            <a:ext cx="1732034" cy="161923"/>
            <a:chOff x="742951" y="2762252"/>
            <a:chExt cx="1732034" cy="238124"/>
          </a:xfrm>
          <a:grpFill/>
        </xdr:grpSpPr>
        <xdr:sp macro="" textlink="Pivottables!BH6">
          <xdr:nvSpPr>
            <xdr:cNvPr id="23" name="TextBox 22">
              <a:extLst>
                <a:ext uri="{FF2B5EF4-FFF2-40B4-BE49-F238E27FC236}">
                  <a16:creationId xmlns:a16="http://schemas.microsoft.com/office/drawing/2014/main" id="{1CF2B76B-B609-FA35-CC0E-7F326245D6DC}"/>
                </a:ext>
              </a:extLst>
            </xdr:cNvPr>
            <xdr:cNvSpPr txBox="1"/>
          </xdr:nvSpPr>
          <xdr:spPr>
            <a:xfrm>
              <a:off x="742951" y="2781300"/>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CFF066F-AA54-4B09-B15D-F12114E3841D}" type="TxLink">
                <a:rPr lang="en-US" sz="1100" b="0" i="0" u="none" strike="noStrike">
                  <a:solidFill>
                    <a:schemeClr val="bg1"/>
                  </a:solidFill>
                  <a:latin typeface="Calibri"/>
                  <a:cs typeface="Calibri"/>
                </a:rPr>
                <a:pPr/>
                <a:t>Russia</a:t>
              </a:fld>
              <a:endParaRPr lang="en-NG" sz="1050">
                <a:solidFill>
                  <a:schemeClr val="bg1"/>
                </a:solidFill>
              </a:endParaRPr>
            </a:p>
          </xdr:txBody>
        </xdr:sp>
        <xdr:sp macro="" textlink="Pivottables!BJ6">
          <xdr:nvSpPr>
            <xdr:cNvPr id="24" name="TextBox 23">
              <a:extLst>
                <a:ext uri="{FF2B5EF4-FFF2-40B4-BE49-F238E27FC236}">
                  <a16:creationId xmlns:a16="http://schemas.microsoft.com/office/drawing/2014/main" id="{D128D627-7924-81DF-B969-2E693D3BC1B2}"/>
                </a:ext>
              </a:extLst>
            </xdr:cNvPr>
            <xdr:cNvSpPr txBox="1"/>
          </xdr:nvSpPr>
          <xdr:spPr>
            <a:xfrm>
              <a:off x="1918838" y="2805178"/>
              <a:ext cx="556147" cy="14752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35C260-8E42-436B-9C28-E288BE9AEC9F}" type="TxLink">
                <a:rPr lang="en-US" sz="1100" b="0" i="0" u="none" strike="noStrike">
                  <a:solidFill>
                    <a:srgbClr val="FFFFFF"/>
                  </a:solidFill>
                  <a:latin typeface="Calibri"/>
                  <a:cs typeface="Calibri"/>
                </a:rPr>
                <a:pPr algn="ctr"/>
                <a:t>17.48%</a:t>
              </a:fld>
              <a:endParaRPr lang="en-US" b="0" i="0" u="none" strike="noStrike">
                <a:solidFill>
                  <a:schemeClr val="bg1"/>
                </a:solidFill>
                <a:latin typeface="Calibri"/>
                <a:cs typeface="Calibri"/>
              </a:endParaRPr>
            </a:p>
          </xdr:txBody>
        </xdr:sp>
        <xdr:sp macro="" textlink="Pivottables!BI6">
          <xdr:nvSpPr>
            <xdr:cNvPr id="25" name="TextBox 24">
              <a:extLst>
                <a:ext uri="{FF2B5EF4-FFF2-40B4-BE49-F238E27FC236}">
                  <a16:creationId xmlns:a16="http://schemas.microsoft.com/office/drawing/2014/main" id="{F0B98764-404B-E533-ABA1-6365DCA19EF4}"/>
                </a:ext>
              </a:extLst>
            </xdr:cNvPr>
            <xdr:cNvSpPr txBox="1"/>
          </xdr:nvSpPr>
          <xdr:spPr>
            <a:xfrm>
              <a:off x="1219201" y="2762252"/>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944B72-1618-419C-BB00-876CA0293538}" type="TxLink">
                <a:rPr lang="en-US" sz="1100" b="0" i="0" u="none" strike="noStrike">
                  <a:solidFill>
                    <a:srgbClr val="FFFFFF"/>
                  </a:solidFill>
                  <a:latin typeface="Calibri"/>
                  <a:cs typeface="Calibri"/>
                </a:rPr>
                <a:pPr algn="ctr"/>
                <a:t>112620</a:t>
              </a:fld>
              <a:endParaRPr lang="en-US" b="0" i="0" u="none" strike="noStrike">
                <a:solidFill>
                  <a:schemeClr val="bg1"/>
                </a:solidFill>
                <a:latin typeface="Calibri"/>
                <a:cs typeface="Calibri"/>
              </a:endParaRPr>
            </a:p>
          </xdr:txBody>
        </xdr:sp>
      </xdr:grpSp>
      <xdr:grpSp>
        <xdr:nvGrpSpPr>
          <xdr:cNvPr id="26" name="Group 25">
            <a:extLst>
              <a:ext uri="{FF2B5EF4-FFF2-40B4-BE49-F238E27FC236}">
                <a16:creationId xmlns:a16="http://schemas.microsoft.com/office/drawing/2014/main" id="{B752AD6B-9708-E4D3-B370-AF7FCCC1F079}"/>
              </a:ext>
            </a:extLst>
          </xdr:cNvPr>
          <xdr:cNvGrpSpPr/>
        </xdr:nvGrpSpPr>
        <xdr:grpSpPr>
          <a:xfrm>
            <a:off x="585788" y="2952740"/>
            <a:ext cx="1732034" cy="161923"/>
            <a:chOff x="742951" y="2762252"/>
            <a:chExt cx="1732034" cy="238124"/>
          </a:xfrm>
          <a:grpFill/>
        </xdr:grpSpPr>
        <xdr:sp macro="" textlink="Pivottables!BH7">
          <xdr:nvSpPr>
            <xdr:cNvPr id="27" name="TextBox 26">
              <a:extLst>
                <a:ext uri="{FF2B5EF4-FFF2-40B4-BE49-F238E27FC236}">
                  <a16:creationId xmlns:a16="http://schemas.microsoft.com/office/drawing/2014/main" id="{3F3B1511-B49D-8C45-C2F7-8AC0CFDD21C4}"/>
                </a:ext>
              </a:extLst>
            </xdr:cNvPr>
            <xdr:cNvSpPr txBox="1"/>
          </xdr:nvSpPr>
          <xdr:spPr>
            <a:xfrm>
              <a:off x="742951" y="2781300"/>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E119234-5D92-485E-AEF4-381D5A1469C2}" type="TxLink">
                <a:rPr lang="en-US" sz="1100" b="0" i="0" u="none" strike="noStrike">
                  <a:solidFill>
                    <a:srgbClr val="FFFFFF"/>
                  </a:solidFill>
                  <a:latin typeface="Calibri"/>
                  <a:cs typeface="Calibri"/>
                </a:rPr>
                <a:pPr/>
                <a:t>USA</a:t>
              </a:fld>
              <a:endParaRPr lang="en-NG" sz="1050">
                <a:solidFill>
                  <a:schemeClr val="bg1"/>
                </a:solidFill>
              </a:endParaRPr>
            </a:p>
          </xdr:txBody>
        </xdr:sp>
        <xdr:sp macro="" textlink="Pivottables!BJ7">
          <xdr:nvSpPr>
            <xdr:cNvPr id="28" name="TextBox 27">
              <a:extLst>
                <a:ext uri="{FF2B5EF4-FFF2-40B4-BE49-F238E27FC236}">
                  <a16:creationId xmlns:a16="http://schemas.microsoft.com/office/drawing/2014/main" id="{4982053B-4D88-86BD-FF82-7A35475ED3BB}"/>
                </a:ext>
              </a:extLst>
            </xdr:cNvPr>
            <xdr:cNvSpPr txBox="1"/>
          </xdr:nvSpPr>
          <xdr:spPr>
            <a:xfrm>
              <a:off x="1918838" y="2805178"/>
              <a:ext cx="556147" cy="14752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A3C542-310C-41CC-861D-70B3B97C1677}" type="TxLink">
                <a:rPr lang="en-US" sz="1100" b="0" i="0" u="none" strike="noStrike">
                  <a:solidFill>
                    <a:srgbClr val="FFFFFF"/>
                  </a:solidFill>
                  <a:latin typeface="Calibri"/>
                  <a:cs typeface="Calibri"/>
                </a:rPr>
                <a:pPr algn="ctr"/>
                <a:t>17.06%</a:t>
              </a:fld>
              <a:endParaRPr lang="en-US" b="0" i="0" u="none" strike="noStrike">
                <a:solidFill>
                  <a:schemeClr val="bg1"/>
                </a:solidFill>
                <a:latin typeface="Calibri"/>
                <a:cs typeface="Calibri"/>
              </a:endParaRPr>
            </a:p>
          </xdr:txBody>
        </xdr:sp>
        <xdr:sp macro="" textlink="Pivottables!BI7">
          <xdr:nvSpPr>
            <xdr:cNvPr id="29" name="TextBox 28">
              <a:extLst>
                <a:ext uri="{FF2B5EF4-FFF2-40B4-BE49-F238E27FC236}">
                  <a16:creationId xmlns:a16="http://schemas.microsoft.com/office/drawing/2014/main" id="{97CCCF42-1CF5-6CBF-B7BB-F1B1C99B5130}"/>
                </a:ext>
              </a:extLst>
            </xdr:cNvPr>
            <xdr:cNvSpPr txBox="1"/>
          </xdr:nvSpPr>
          <xdr:spPr>
            <a:xfrm>
              <a:off x="1219201" y="2762252"/>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78771A-25A1-4ACA-9D2D-769E8EAC9A7C}" type="TxLink">
                <a:rPr lang="en-US" sz="1100" b="0" i="0" u="none" strike="noStrike">
                  <a:solidFill>
                    <a:srgbClr val="FFFFFF"/>
                  </a:solidFill>
                  <a:latin typeface="Calibri"/>
                  <a:cs typeface="Calibri"/>
                </a:rPr>
                <a:pPr algn="ctr"/>
                <a:t>109940</a:t>
              </a:fld>
              <a:endParaRPr lang="en-US" b="0" i="0" u="none" strike="noStrike">
                <a:solidFill>
                  <a:schemeClr val="bg1"/>
                </a:solidFill>
                <a:latin typeface="Calibri"/>
                <a:cs typeface="Calibri"/>
              </a:endParaRPr>
            </a:p>
          </xdr:txBody>
        </xdr:sp>
      </xdr:grpSp>
      <xdr:grpSp>
        <xdr:nvGrpSpPr>
          <xdr:cNvPr id="30" name="Group 29">
            <a:extLst>
              <a:ext uri="{FF2B5EF4-FFF2-40B4-BE49-F238E27FC236}">
                <a16:creationId xmlns:a16="http://schemas.microsoft.com/office/drawing/2014/main" id="{CD2E155C-06B6-EF91-3780-C4E4C9DAA8C4}"/>
              </a:ext>
            </a:extLst>
          </xdr:cNvPr>
          <xdr:cNvGrpSpPr/>
        </xdr:nvGrpSpPr>
        <xdr:grpSpPr>
          <a:xfrm>
            <a:off x="585788" y="3190871"/>
            <a:ext cx="1732034" cy="161925"/>
            <a:chOff x="742951" y="2762250"/>
            <a:chExt cx="1732034" cy="238126"/>
          </a:xfrm>
          <a:grpFill/>
        </xdr:grpSpPr>
        <xdr:sp macro="" textlink="Pivottables!BH8">
          <xdr:nvSpPr>
            <xdr:cNvPr id="31" name="TextBox 30">
              <a:extLst>
                <a:ext uri="{FF2B5EF4-FFF2-40B4-BE49-F238E27FC236}">
                  <a16:creationId xmlns:a16="http://schemas.microsoft.com/office/drawing/2014/main" id="{46DCDF28-6D4F-3965-D9D3-C5C2640E6D17}"/>
                </a:ext>
              </a:extLst>
            </xdr:cNvPr>
            <xdr:cNvSpPr txBox="1"/>
          </xdr:nvSpPr>
          <xdr:spPr>
            <a:xfrm>
              <a:off x="742951" y="2781300"/>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481686F-7446-446B-9D9A-81ACA8953498}" type="TxLink">
                <a:rPr lang="en-US" sz="1100" b="0" i="0" u="none" strike="noStrike">
                  <a:solidFill>
                    <a:srgbClr val="FFFFFF"/>
                  </a:solidFill>
                  <a:latin typeface="Calibri"/>
                  <a:cs typeface="Calibri"/>
                </a:rPr>
                <a:pPr/>
                <a:t>United Kingdom</a:t>
              </a:fld>
              <a:endParaRPr lang="en-NG" sz="1050">
                <a:solidFill>
                  <a:schemeClr val="bg1"/>
                </a:solidFill>
              </a:endParaRPr>
            </a:p>
          </xdr:txBody>
        </xdr:sp>
        <xdr:sp macro="" textlink="Pivottables!BJ8">
          <xdr:nvSpPr>
            <xdr:cNvPr id="32" name="TextBox 31">
              <a:extLst>
                <a:ext uri="{FF2B5EF4-FFF2-40B4-BE49-F238E27FC236}">
                  <a16:creationId xmlns:a16="http://schemas.microsoft.com/office/drawing/2014/main" id="{8F9E2611-B15D-AEB8-FAE2-F303BADAE824}"/>
                </a:ext>
              </a:extLst>
            </xdr:cNvPr>
            <xdr:cNvSpPr txBox="1"/>
          </xdr:nvSpPr>
          <xdr:spPr>
            <a:xfrm>
              <a:off x="1918838" y="2805178"/>
              <a:ext cx="556147" cy="1475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C706DF-3A6C-403C-89B4-BB359BD1B404}" type="TxLink">
                <a:rPr lang="en-US" sz="1100" b="0" i="0" u="none" strike="noStrike">
                  <a:solidFill>
                    <a:srgbClr val="FFFFFF"/>
                  </a:solidFill>
                  <a:latin typeface="Calibri"/>
                  <a:cs typeface="Calibri"/>
                </a:rPr>
                <a:pPr algn="ctr"/>
                <a:t>16.60%</a:t>
              </a:fld>
              <a:endParaRPr lang="en-US" b="0" i="0" u="none" strike="noStrike">
                <a:solidFill>
                  <a:schemeClr val="bg1"/>
                </a:solidFill>
                <a:latin typeface="Calibri"/>
                <a:cs typeface="Calibri"/>
              </a:endParaRPr>
            </a:p>
          </xdr:txBody>
        </xdr:sp>
        <xdr:sp macro="" textlink="Pivottables!BI8">
          <xdr:nvSpPr>
            <xdr:cNvPr id="33" name="TextBox 32">
              <a:extLst>
                <a:ext uri="{FF2B5EF4-FFF2-40B4-BE49-F238E27FC236}">
                  <a16:creationId xmlns:a16="http://schemas.microsoft.com/office/drawing/2014/main" id="{F7E5566C-D877-F610-9033-C9BBBA8A9EFA}"/>
                </a:ext>
              </a:extLst>
            </xdr:cNvPr>
            <xdr:cNvSpPr txBox="1"/>
          </xdr:nvSpPr>
          <xdr:spPr>
            <a:xfrm>
              <a:off x="1219201" y="2762250"/>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267853-5871-47CC-ADB2-B4559C5DE146}" type="TxLink">
                <a:rPr lang="en-US" sz="1100" b="0" i="0" u="none" strike="noStrike">
                  <a:solidFill>
                    <a:srgbClr val="FFFFFF"/>
                  </a:solidFill>
                  <a:latin typeface="Calibri"/>
                  <a:cs typeface="Calibri"/>
                </a:rPr>
                <a:pPr algn="ctr"/>
                <a:t>106948</a:t>
              </a:fld>
              <a:endParaRPr lang="en-US" b="0" i="0" u="none" strike="noStrike">
                <a:solidFill>
                  <a:schemeClr val="bg1"/>
                </a:solidFill>
                <a:latin typeface="Calibri"/>
                <a:cs typeface="Calibri"/>
              </a:endParaRPr>
            </a:p>
          </xdr:txBody>
        </xdr:sp>
      </xdr:grpSp>
      <xdr:grpSp>
        <xdr:nvGrpSpPr>
          <xdr:cNvPr id="34" name="Group 33">
            <a:extLst>
              <a:ext uri="{FF2B5EF4-FFF2-40B4-BE49-F238E27FC236}">
                <a16:creationId xmlns:a16="http://schemas.microsoft.com/office/drawing/2014/main" id="{6D216702-83E1-713E-F2F7-79B0354E8AA5}"/>
              </a:ext>
            </a:extLst>
          </xdr:cNvPr>
          <xdr:cNvGrpSpPr/>
        </xdr:nvGrpSpPr>
        <xdr:grpSpPr>
          <a:xfrm>
            <a:off x="585788" y="3428993"/>
            <a:ext cx="1732034" cy="161923"/>
            <a:chOff x="742951" y="2762252"/>
            <a:chExt cx="1732034" cy="238124"/>
          </a:xfrm>
          <a:grpFill/>
        </xdr:grpSpPr>
        <xdr:sp macro="" textlink="Pivottables!BH9">
          <xdr:nvSpPr>
            <xdr:cNvPr id="35" name="TextBox 34">
              <a:extLst>
                <a:ext uri="{FF2B5EF4-FFF2-40B4-BE49-F238E27FC236}">
                  <a16:creationId xmlns:a16="http://schemas.microsoft.com/office/drawing/2014/main" id="{0F4E87AB-FDCF-1AA0-1FB4-10B2A14F60AF}"/>
                </a:ext>
              </a:extLst>
            </xdr:cNvPr>
            <xdr:cNvSpPr txBox="1"/>
          </xdr:nvSpPr>
          <xdr:spPr>
            <a:xfrm>
              <a:off x="742951" y="2781300"/>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7ED26F8-08E3-455A-9C4A-53AD3E85A8B0}" type="TxLink">
                <a:rPr lang="en-US" sz="1100" b="0" i="0" u="none" strike="noStrike">
                  <a:solidFill>
                    <a:srgbClr val="FFFFFF"/>
                  </a:solidFill>
                  <a:latin typeface="Calibri"/>
                  <a:cs typeface="Calibri"/>
                </a:rPr>
                <a:pPr/>
                <a:t>Canada</a:t>
              </a:fld>
              <a:endParaRPr lang="en-NG" sz="1050">
                <a:solidFill>
                  <a:schemeClr val="bg1"/>
                </a:solidFill>
              </a:endParaRPr>
            </a:p>
          </xdr:txBody>
        </xdr:sp>
        <xdr:sp macro="" textlink="Pivottables!BJ9">
          <xdr:nvSpPr>
            <xdr:cNvPr id="36" name="TextBox 35">
              <a:extLst>
                <a:ext uri="{FF2B5EF4-FFF2-40B4-BE49-F238E27FC236}">
                  <a16:creationId xmlns:a16="http://schemas.microsoft.com/office/drawing/2014/main" id="{5863067B-7632-D328-90D3-64D2F3CF9359}"/>
                </a:ext>
              </a:extLst>
            </xdr:cNvPr>
            <xdr:cNvSpPr txBox="1"/>
          </xdr:nvSpPr>
          <xdr:spPr>
            <a:xfrm>
              <a:off x="1918838" y="2805178"/>
              <a:ext cx="556147" cy="14752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30B54C-A7A0-4E57-8BB0-38B412B13E84}" type="TxLink">
                <a:rPr lang="en-US" sz="1100" b="0" i="0" u="none" strike="noStrike">
                  <a:solidFill>
                    <a:srgbClr val="FFFFFF"/>
                  </a:solidFill>
                  <a:latin typeface="Calibri"/>
                  <a:cs typeface="Calibri"/>
                </a:rPr>
                <a:pPr algn="ctr"/>
                <a:t>9.66%</a:t>
              </a:fld>
              <a:endParaRPr lang="en-US" b="0" i="0" u="none" strike="noStrike">
                <a:solidFill>
                  <a:schemeClr val="bg1"/>
                </a:solidFill>
                <a:latin typeface="Calibri"/>
                <a:cs typeface="Calibri"/>
              </a:endParaRPr>
            </a:p>
          </xdr:txBody>
        </xdr:sp>
        <xdr:sp macro="" textlink="Pivottables!BI9">
          <xdr:nvSpPr>
            <xdr:cNvPr id="37" name="TextBox 36">
              <a:extLst>
                <a:ext uri="{FF2B5EF4-FFF2-40B4-BE49-F238E27FC236}">
                  <a16:creationId xmlns:a16="http://schemas.microsoft.com/office/drawing/2014/main" id="{90043EA2-65EA-0832-13DE-F477CF56235E}"/>
                </a:ext>
              </a:extLst>
            </xdr:cNvPr>
            <xdr:cNvSpPr txBox="1"/>
          </xdr:nvSpPr>
          <xdr:spPr>
            <a:xfrm>
              <a:off x="1219201" y="2762252"/>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9133D-FADB-423B-8748-A4EFC946EA5E}" type="TxLink">
                <a:rPr lang="en-US" sz="1100" b="0" i="0" u="none" strike="noStrike">
                  <a:solidFill>
                    <a:srgbClr val="FFFFFF"/>
                  </a:solidFill>
                  <a:latin typeface="Calibri"/>
                  <a:cs typeface="Calibri"/>
                </a:rPr>
                <a:pPr algn="ctr"/>
                <a:t>62256</a:t>
              </a:fld>
              <a:endParaRPr lang="en-US" b="0" i="0" u="none" strike="noStrike">
                <a:solidFill>
                  <a:schemeClr val="bg1"/>
                </a:solidFill>
                <a:latin typeface="Calibri"/>
                <a:cs typeface="Calibri"/>
              </a:endParaRPr>
            </a:p>
          </xdr:txBody>
        </xdr:sp>
      </xdr:grpSp>
      <xdr:grpSp>
        <xdr:nvGrpSpPr>
          <xdr:cNvPr id="38" name="Group 37">
            <a:extLst>
              <a:ext uri="{FF2B5EF4-FFF2-40B4-BE49-F238E27FC236}">
                <a16:creationId xmlns:a16="http://schemas.microsoft.com/office/drawing/2014/main" id="{1CB8E00A-F1E4-8055-40B1-E1A1B43533F5}"/>
              </a:ext>
            </a:extLst>
          </xdr:cNvPr>
          <xdr:cNvGrpSpPr/>
        </xdr:nvGrpSpPr>
        <xdr:grpSpPr>
          <a:xfrm>
            <a:off x="585788" y="3667120"/>
            <a:ext cx="1732034" cy="161923"/>
            <a:chOff x="742951" y="2762252"/>
            <a:chExt cx="1732034" cy="238124"/>
          </a:xfrm>
          <a:grpFill/>
        </xdr:grpSpPr>
        <xdr:sp macro="" textlink="Pivottables!BH10">
          <xdr:nvSpPr>
            <xdr:cNvPr id="39" name="TextBox 38">
              <a:extLst>
                <a:ext uri="{FF2B5EF4-FFF2-40B4-BE49-F238E27FC236}">
                  <a16:creationId xmlns:a16="http://schemas.microsoft.com/office/drawing/2014/main" id="{AAFBBD5C-2C99-39DC-1F20-9086E99A7EA5}"/>
                </a:ext>
              </a:extLst>
            </xdr:cNvPr>
            <xdr:cNvSpPr txBox="1"/>
          </xdr:nvSpPr>
          <xdr:spPr>
            <a:xfrm>
              <a:off x="742951" y="2781300"/>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D8E1246-4869-4988-B534-B34E1211C140}" type="TxLink">
                <a:rPr lang="en-US" sz="1100" b="0" i="0" u="none" strike="noStrike">
                  <a:solidFill>
                    <a:srgbClr val="FFFFFF"/>
                  </a:solidFill>
                  <a:latin typeface="Calibri"/>
                  <a:cs typeface="Calibri"/>
                </a:rPr>
                <a:pPr/>
                <a:t>Brazil</a:t>
              </a:fld>
              <a:endParaRPr lang="en-NG" sz="1050">
                <a:solidFill>
                  <a:schemeClr val="bg1"/>
                </a:solidFill>
              </a:endParaRPr>
            </a:p>
          </xdr:txBody>
        </xdr:sp>
        <xdr:sp macro="" textlink="Pivottables!BJ10">
          <xdr:nvSpPr>
            <xdr:cNvPr id="40" name="TextBox 39">
              <a:extLst>
                <a:ext uri="{FF2B5EF4-FFF2-40B4-BE49-F238E27FC236}">
                  <a16:creationId xmlns:a16="http://schemas.microsoft.com/office/drawing/2014/main" id="{1604C14A-4AE7-0AF1-049B-E7B082C415C0}"/>
                </a:ext>
              </a:extLst>
            </xdr:cNvPr>
            <xdr:cNvSpPr txBox="1"/>
          </xdr:nvSpPr>
          <xdr:spPr>
            <a:xfrm>
              <a:off x="1918838" y="2805178"/>
              <a:ext cx="556147" cy="14752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65742C-92A8-4DEA-97B8-006E520D1563}" type="TxLink">
                <a:rPr lang="en-US" sz="1100" b="0" i="0" u="none" strike="noStrike">
                  <a:solidFill>
                    <a:srgbClr val="FFFFFF"/>
                  </a:solidFill>
                  <a:latin typeface="Calibri"/>
                  <a:cs typeface="Calibri"/>
                </a:rPr>
                <a:pPr algn="ctr"/>
                <a:t>9.66%</a:t>
              </a:fld>
              <a:endParaRPr lang="en-US" b="0" i="0" u="none" strike="noStrike">
                <a:solidFill>
                  <a:schemeClr val="bg1"/>
                </a:solidFill>
                <a:latin typeface="Calibri"/>
                <a:cs typeface="Calibri"/>
              </a:endParaRPr>
            </a:p>
          </xdr:txBody>
        </xdr:sp>
        <xdr:sp macro="" textlink="Pivottables!BI10">
          <xdr:nvSpPr>
            <xdr:cNvPr id="41" name="TextBox 40">
              <a:extLst>
                <a:ext uri="{FF2B5EF4-FFF2-40B4-BE49-F238E27FC236}">
                  <a16:creationId xmlns:a16="http://schemas.microsoft.com/office/drawing/2014/main" id="{DD4DBD14-7836-8438-B90F-A91E79D39CC8}"/>
                </a:ext>
              </a:extLst>
            </xdr:cNvPr>
            <xdr:cNvSpPr txBox="1"/>
          </xdr:nvSpPr>
          <xdr:spPr>
            <a:xfrm>
              <a:off x="1219201" y="2762252"/>
              <a:ext cx="1038224" cy="2190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2E6C5E-9226-4527-9AC8-1189F23220EB}" type="TxLink">
                <a:rPr lang="en-US" sz="1100" b="0" i="0" u="none" strike="noStrike">
                  <a:solidFill>
                    <a:srgbClr val="FFFFFF"/>
                  </a:solidFill>
                  <a:latin typeface="Calibri"/>
                  <a:cs typeface="Calibri"/>
                </a:rPr>
                <a:pPr algn="ctr"/>
                <a:t>62240</a:t>
              </a:fld>
              <a:endParaRPr lang="en-US" b="0" i="0" u="none" strike="noStrike">
                <a:solidFill>
                  <a:schemeClr val="bg1"/>
                </a:solidFill>
                <a:latin typeface="Calibri"/>
                <a:cs typeface="Calibri"/>
              </a:endParaRPr>
            </a:p>
          </xdr:txBody>
        </xdr:sp>
      </xdr:grpSp>
    </xdr:grpSp>
    <xdr:clientData/>
  </xdr:twoCellAnchor>
  <xdr:twoCellAnchor editAs="absolute">
    <xdr:from>
      <xdr:col>0</xdr:col>
      <xdr:colOff>152400</xdr:colOff>
      <xdr:row>5</xdr:row>
      <xdr:rowOff>57150</xdr:rowOff>
    </xdr:from>
    <xdr:to>
      <xdr:col>4</xdr:col>
      <xdr:colOff>552021</xdr:colOff>
      <xdr:row>7</xdr:row>
      <xdr:rowOff>171450</xdr:rowOff>
    </xdr:to>
    <xdr:sp macro="" textlink="">
      <xdr:nvSpPr>
        <xdr:cNvPr id="58" name="TextBox 57">
          <a:extLst>
            <a:ext uri="{FF2B5EF4-FFF2-40B4-BE49-F238E27FC236}">
              <a16:creationId xmlns:a16="http://schemas.microsoft.com/office/drawing/2014/main" id="{48480749-D2FF-4732-944B-545B07D110BB}"/>
            </a:ext>
          </a:extLst>
        </xdr:cNvPr>
        <xdr:cNvSpPr txBox="1">
          <a:spLocks/>
        </xdr:cNvSpPr>
      </xdr:nvSpPr>
      <xdr:spPr>
        <a:xfrm>
          <a:off x="152400" y="1009650"/>
          <a:ext cx="2838021"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chemeClr val="bg1"/>
              </a:solidFill>
            </a:rPr>
            <a:t>Financial Statistics</a:t>
          </a:r>
          <a:endParaRPr lang="en-NG" sz="2400">
            <a:solidFill>
              <a:schemeClr val="bg1"/>
            </a:solidFill>
          </a:endParaRPr>
        </a:p>
      </xdr:txBody>
    </xdr:sp>
    <xdr:clientData/>
  </xdr:twoCellAnchor>
  <xdr:twoCellAnchor editAs="absolute">
    <xdr:from>
      <xdr:col>0</xdr:col>
      <xdr:colOff>123825</xdr:colOff>
      <xdr:row>7</xdr:row>
      <xdr:rowOff>19050</xdr:rowOff>
    </xdr:from>
    <xdr:to>
      <xdr:col>4</xdr:col>
      <xdr:colOff>304800</xdr:colOff>
      <xdr:row>10</xdr:row>
      <xdr:rowOff>76200</xdr:rowOff>
    </xdr:to>
    <xdr:sp macro="" textlink="Pivottables!BS6">
      <xdr:nvSpPr>
        <xdr:cNvPr id="16" name="TextBox 15">
          <a:extLst>
            <a:ext uri="{FF2B5EF4-FFF2-40B4-BE49-F238E27FC236}">
              <a16:creationId xmlns:a16="http://schemas.microsoft.com/office/drawing/2014/main" id="{F4706F65-82A0-5014-E7D7-03EE7BCC56AE}"/>
            </a:ext>
          </a:extLst>
        </xdr:cNvPr>
        <xdr:cNvSpPr txBox="1">
          <a:spLocks/>
        </xdr:cNvSpPr>
      </xdr:nvSpPr>
      <xdr:spPr>
        <a:xfrm>
          <a:off x="123825" y="1352550"/>
          <a:ext cx="2619375"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B78DF9E-BFBD-4AF4-BBDE-700A2B0A9C9B}" type="TxLink">
            <a:rPr lang="en-US" sz="3600" b="0" i="0" u="none" strike="noStrike">
              <a:solidFill>
                <a:schemeClr val="bg1"/>
              </a:solidFill>
              <a:latin typeface="Arial"/>
              <a:cs typeface="Arial"/>
            </a:rPr>
            <a:pPr algn="l"/>
            <a:t>₦644,384</a:t>
          </a:fld>
          <a:endParaRPr lang="en-NG" sz="3600">
            <a:solidFill>
              <a:schemeClr val="bg1"/>
            </a:solidFill>
          </a:endParaRPr>
        </a:p>
      </xdr:txBody>
    </xdr:sp>
    <xdr:clientData/>
  </xdr:twoCellAnchor>
  <xdr:twoCellAnchor editAs="oneCell">
    <xdr:from>
      <xdr:col>0</xdr:col>
      <xdr:colOff>161926</xdr:colOff>
      <xdr:row>10</xdr:row>
      <xdr:rowOff>95249</xdr:rowOff>
    </xdr:from>
    <xdr:to>
      <xdr:col>4</xdr:col>
      <xdr:colOff>273844</xdr:colOff>
      <xdr:row>12</xdr:row>
      <xdr:rowOff>142874</xdr:rowOff>
    </xdr:to>
    <mc:AlternateContent xmlns:mc="http://schemas.openxmlformats.org/markup-compatibility/2006" xmlns:a14="http://schemas.microsoft.com/office/drawing/2010/main">
      <mc:Choice Requires="a14">
        <xdr:graphicFrame macro="">
          <xdr:nvGraphicFramePr>
            <xdr:cNvPr id="18" name="Year ">
              <a:extLst>
                <a:ext uri="{FF2B5EF4-FFF2-40B4-BE49-F238E27FC236}">
                  <a16:creationId xmlns:a16="http://schemas.microsoft.com/office/drawing/2014/main" id="{6863CD04-7AD7-4966-B9AA-30CFA141FA6C}"/>
                </a:ext>
              </a:extLst>
            </xdr:cNvPr>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161926" y="2000249"/>
              <a:ext cx="2550318" cy="428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95249</xdr:colOff>
      <xdr:row>13</xdr:row>
      <xdr:rowOff>152400</xdr:rowOff>
    </xdr:from>
    <xdr:to>
      <xdr:col>4</xdr:col>
      <xdr:colOff>452437</xdr:colOff>
      <xdr:row>14</xdr:row>
      <xdr:rowOff>76200</xdr:rowOff>
    </xdr:to>
    <xdr:graphicFrame macro="">
      <xdr:nvGraphicFramePr>
        <xdr:cNvPr id="20" name="Chart 19">
          <a:extLst>
            <a:ext uri="{FF2B5EF4-FFF2-40B4-BE49-F238E27FC236}">
              <a16:creationId xmlns:a16="http://schemas.microsoft.com/office/drawing/2014/main" id="{153C6BE2-5E49-4534-84AA-7AE278073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499695</xdr:colOff>
      <xdr:row>21</xdr:row>
      <xdr:rowOff>127303</xdr:rowOff>
    </xdr:from>
    <xdr:to>
      <xdr:col>13</xdr:col>
      <xdr:colOff>429802</xdr:colOff>
      <xdr:row>24</xdr:row>
      <xdr:rowOff>32053</xdr:rowOff>
    </xdr:to>
    <xdr:grpSp>
      <xdr:nvGrpSpPr>
        <xdr:cNvPr id="272" name="Group 271">
          <a:extLst>
            <a:ext uri="{FF2B5EF4-FFF2-40B4-BE49-F238E27FC236}">
              <a16:creationId xmlns:a16="http://schemas.microsoft.com/office/drawing/2014/main" id="{C8020489-A7AA-FDB2-22A6-71A4C7730F72}"/>
            </a:ext>
          </a:extLst>
        </xdr:cNvPr>
        <xdr:cNvGrpSpPr/>
      </xdr:nvGrpSpPr>
      <xdr:grpSpPr>
        <a:xfrm>
          <a:off x="7865695" y="4127803"/>
          <a:ext cx="543940" cy="476250"/>
          <a:chOff x="8461372" y="3820583"/>
          <a:chExt cx="539753" cy="476250"/>
        </a:xfrm>
      </xdr:grpSpPr>
      <xdr:sp macro="" textlink="Pivottables!BN5">
        <xdr:nvSpPr>
          <xdr:cNvPr id="273" name="TextBox 272">
            <a:extLst>
              <a:ext uri="{FF2B5EF4-FFF2-40B4-BE49-F238E27FC236}">
                <a16:creationId xmlns:a16="http://schemas.microsoft.com/office/drawing/2014/main" id="{DF167468-F9DA-D2DC-4AF0-6FD4BCA2DDA6}"/>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74" name="TextBox 273">
            <a:extLst>
              <a:ext uri="{FF2B5EF4-FFF2-40B4-BE49-F238E27FC236}">
                <a16:creationId xmlns:a16="http://schemas.microsoft.com/office/drawing/2014/main" id="{37C88C8D-69BD-E540-BF3A-5B7F88268F3A}"/>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12</xdr:col>
      <xdr:colOff>97527</xdr:colOff>
      <xdr:row>20</xdr:row>
      <xdr:rowOff>185511</xdr:rowOff>
    </xdr:from>
    <xdr:to>
      <xdr:col>13</xdr:col>
      <xdr:colOff>27634</xdr:colOff>
      <xdr:row>23</xdr:row>
      <xdr:rowOff>90261</xdr:rowOff>
    </xdr:to>
    <xdr:grpSp>
      <xdr:nvGrpSpPr>
        <xdr:cNvPr id="278" name="Group 277">
          <a:extLst>
            <a:ext uri="{FF2B5EF4-FFF2-40B4-BE49-F238E27FC236}">
              <a16:creationId xmlns:a16="http://schemas.microsoft.com/office/drawing/2014/main" id="{AE029362-76C9-BC40-8D61-814890CBE8DE}"/>
            </a:ext>
          </a:extLst>
        </xdr:cNvPr>
        <xdr:cNvGrpSpPr/>
      </xdr:nvGrpSpPr>
      <xdr:grpSpPr>
        <a:xfrm>
          <a:off x="7463527" y="3995511"/>
          <a:ext cx="543940" cy="476250"/>
          <a:chOff x="8461372" y="3820583"/>
          <a:chExt cx="539753" cy="476250"/>
        </a:xfrm>
      </xdr:grpSpPr>
      <xdr:sp macro="" textlink="Pivottables!BN5">
        <xdr:nvSpPr>
          <xdr:cNvPr id="279" name="TextBox 278">
            <a:extLst>
              <a:ext uri="{FF2B5EF4-FFF2-40B4-BE49-F238E27FC236}">
                <a16:creationId xmlns:a16="http://schemas.microsoft.com/office/drawing/2014/main" id="{4ABE7DA8-2FBC-3C98-0FF0-62FD29957ED2}"/>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80" name="TextBox 279">
            <a:extLst>
              <a:ext uri="{FF2B5EF4-FFF2-40B4-BE49-F238E27FC236}">
                <a16:creationId xmlns:a16="http://schemas.microsoft.com/office/drawing/2014/main" id="{9364C881-C83E-5C63-99E4-1379E384CF6E}"/>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12</xdr:col>
      <xdr:colOff>245695</xdr:colOff>
      <xdr:row>22</xdr:row>
      <xdr:rowOff>148469</xdr:rowOff>
    </xdr:from>
    <xdr:to>
      <xdr:col>13</xdr:col>
      <xdr:colOff>175802</xdr:colOff>
      <xdr:row>25</xdr:row>
      <xdr:rowOff>53219</xdr:rowOff>
    </xdr:to>
    <xdr:grpSp>
      <xdr:nvGrpSpPr>
        <xdr:cNvPr id="284" name="Group 283">
          <a:extLst>
            <a:ext uri="{FF2B5EF4-FFF2-40B4-BE49-F238E27FC236}">
              <a16:creationId xmlns:a16="http://schemas.microsoft.com/office/drawing/2014/main" id="{201B4B4D-F228-79CE-A847-E7E2B5F9F3EB}"/>
            </a:ext>
          </a:extLst>
        </xdr:cNvPr>
        <xdr:cNvGrpSpPr/>
      </xdr:nvGrpSpPr>
      <xdr:grpSpPr>
        <a:xfrm>
          <a:off x="7611695" y="4339469"/>
          <a:ext cx="543940" cy="476250"/>
          <a:chOff x="8461372" y="3820583"/>
          <a:chExt cx="539753" cy="476250"/>
        </a:xfrm>
      </xdr:grpSpPr>
      <xdr:sp macro="" textlink="Pivottables!BN5">
        <xdr:nvSpPr>
          <xdr:cNvPr id="285" name="TextBox 284">
            <a:extLst>
              <a:ext uri="{FF2B5EF4-FFF2-40B4-BE49-F238E27FC236}">
                <a16:creationId xmlns:a16="http://schemas.microsoft.com/office/drawing/2014/main" id="{2070E7AC-2961-1F90-1191-01577C9B8385}"/>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86" name="TextBox 285">
            <a:extLst>
              <a:ext uri="{FF2B5EF4-FFF2-40B4-BE49-F238E27FC236}">
                <a16:creationId xmlns:a16="http://schemas.microsoft.com/office/drawing/2014/main" id="{A3B4FEFA-4D8D-D95A-E1EE-68E88424D134}"/>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13</xdr:col>
      <xdr:colOff>60485</xdr:colOff>
      <xdr:row>21</xdr:row>
      <xdr:rowOff>69095</xdr:rowOff>
    </xdr:from>
    <xdr:to>
      <xdr:col>13</xdr:col>
      <xdr:colOff>599134</xdr:colOff>
      <xdr:row>23</xdr:row>
      <xdr:rowOff>164345</xdr:rowOff>
    </xdr:to>
    <xdr:grpSp>
      <xdr:nvGrpSpPr>
        <xdr:cNvPr id="287" name="Group 286">
          <a:extLst>
            <a:ext uri="{FF2B5EF4-FFF2-40B4-BE49-F238E27FC236}">
              <a16:creationId xmlns:a16="http://schemas.microsoft.com/office/drawing/2014/main" id="{B86F3D91-1780-9AE2-D9E6-0456A9ECA7BE}"/>
            </a:ext>
          </a:extLst>
        </xdr:cNvPr>
        <xdr:cNvGrpSpPr/>
      </xdr:nvGrpSpPr>
      <xdr:grpSpPr>
        <a:xfrm>
          <a:off x="8040318" y="4069595"/>
          <a:ext cx="538649" cy="476250"/>
          <a:chOff x="8461372" y="3820583"/>
          <a:chExt cx="539753" cy="476250"/>
        </a:xfrm>
      </xdr:grpSpPr>
      <xdr:sp macro="" textlink="Pivottables!BN5">
        <xdr:nvSpPr>
          <xdr:cNvPr id="288" name="TextBox 287">
            <a:extLst>
              <a:ext uri="{FF2B5EF4-FFF2-40B4-BE49-F238E27FC236}">
                <a16:creationId xmlns:a16="http://schemas.microsoft.com/office/drawing/2014/main" id="{56182445-FE2D-42D5-918D-9044437526D5}"/>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89" name="TextBox 288">
            <a:extLst>
              <a:ext uri="{FF2B5EF4-FFF2-40B4-BE49-F238E27FC236}">
                <a16:creationId xmlns:a16="http://schemas.microsoft.com/office/drawing/2014/main" id="{953E395A-418F-98A6-E372-4FE9F21EE27A}"/>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12</xdr:col>
      <xdr:colOff>250986</xdr:colOff>
      <xdr:row>23</xdr:row>
      <xdr:rowOff>148470</xdr:rowOff>
    </xdr:from>
    <xdr:to>
      <xdr:col>13</xdr:col>
      <xdr:colOff>181093</xdr:colOff>
      <xdr:row>26</xdr:row>
      <xdr:rowOff>53220</xdr:rowOff>
    </xdr:to>
    <xdr:grpSp>
      <xdr:nvGrpSpPr>
        <xdr:cNvPr id="290" name="Group 289">
          <a:extLst>
            <a:ext uri="{FF2B5EF4-FFF2-40B4-BE49-F238E27FC236}">
              <a16:creationId xmlns:a16="http://schemas.microsoft.com/office/drawing/2014/main" id="{9627CC61-6606-55F7-70E3-1F710B87A47F}"/>
            </a:ext>
          </a:extLst>
        </xdr:cNvPr>
        <xdr:cNvGrpSpPr/>
      </xdr:nvGrpSpPr>
      <xdr:grpSpPr>
        <a:xfrm>
          <a:off x="7616986" y="4529970"/>
          <a:ext cx="543940" cy="476250"/>
          <a:chOff x="8461372" y="3820583"/>
          <a:chExt cx="539753" cy="476250"/>
        </a:xfrm>
      </xdr:grpSpPr>
      <xdr:sp macro="" textlink="Pivottables!BN5">
        <xdr:nvSpPr>
          <xdr:cNvPr id="291" name="TextBox 290">
            <a:extLst>
              <a:ext uri="{FF2B5EF4-FFF2-40B4-BE49-F238E27FC236}">
                <a16:creationId xmlns:a16="http://schemas.microsoft.com/office/drawing/2014/main" id="{98C7620A-24DB-30B5-10A9-A24F72604501}"/>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92" name="TextBox 291">
            <a:extLst>
              <a:ext uri="{FF2B5EF4-FFF2-40B4-BE49-F238E27FC236}">
                <a16:creationId xmlns:a16="http://schemas.microsoft.com/office/drawing/2014/main" id="{E1A3AEE9-79C5-3CD2-24EF-CDD2D9B1F152}"/>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12</xdr:col>
      <xdr:colOff>415027</xdr:colOff>
      <xdr:row>22</xdr:row>
      <xdr:rowOff>169636</xdr:rowOff>
    </xdr:from>
    <xdr:to>
      <xdr:col>13</xdr:col>
      <xdr:colOff>345134</xdr:colOff>
      <xdr:row>25</xdr:row>
      <xdr:rowOff>74386</xdr:rowOff>
    </xdr:to>
    <xdr:grpSp>
      <xdr:nvGrpSpPr>
        <xdr:cNvPr id="293" name="Group 292">
          <a:extLst>
            <a:ext uri="{FF2B5EF4-FFF2-40B4-BE49-F238E27FC236}">
              <a16:creationId xmlns:a16="http://schemas.microsoft.com/office/drawing/2014/main" id="{10DC763B-F712-5B6E-07D3-975DE0BE5301}"/>
            </a:ext>
          </a:extLst>
        </xdr:cNvPr>
        <xdr:cNvGrpSpPr/>
      </xdr:nvGrpSpPr>
      <xdr:grpSpPr>
        <a:xfrm>
          <a:off x="7781027" y="4360636"/>
          <a:ext cx="543940" cy="476250"/>
          <a:chOff x="8461372" y="3820583"/>
          <a:chExt cx="539753" cy="476250"/>
        </a:xfrm>
      </xdr:grpSpPr>
      <xdr:sp macro="" textlink="Pivottables!BN5">
        <xdr:nvSpPr>
          <xdr:cNvPr id="294" name="TextBox 293">
            <a:extLst>
              <a:ext uri="{FF2B5EF4-FFF2-40B4-BE49-F238E27FC236}">
                <a16:creationId xmlns:a16="http://schemas.microsoft.com/office/drawing/2014/main" id="{7FD2ECB1-8CC9-0331-1418-5B7CE3052FFE}"/>
              </a:ext>
            </a:extLst>
          </xdr:cNvPr>
          <xdr:cNvSpPr txBox="1"/>
        </xdr:nvSpPr>
        <xdr:spPr>
          <a:xfrm>
            <a:off x="8461376"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B0CAA5-8A4E-458F-89E7-F2D0F0C3984E}" type="TxLink">
              <a:rPr lang="en-US" sz="1400" b="0" i="0" u="none" strike="noStrike">
                <a:solidFill>
                  <a:srgbClr val="5A097C"/>
                </a:solidFill>
                <a:latin typeface="Calibri"/>
                <a:cs typeface="Calibri"/>
              </a:rPr>
              <a:pPr algn="ctr"/>
              <a:t>●</a:t>
            </a:fld>
            <a:endParaRPr lang="en-NG" sz="1050"/>
          </a:p>
        </xdr:txBody>
      </xdr:sp>
      <xdr:sp macro="" textlink="Pivottables!BP5">
        <xdr:nvSpPr>
          <xdr:cNvPr id="295" name="TextBox 294">
            <a:extLst>
              <a:ext uri="{FF2B5EF4-FFF2-40B4-BE49-F238E27FC236}">
                <a16:creationId xmlns:a16="http://schemas.microsoft.com/office/drawing/2014/main" id="{41E5611C-DD03-D680-5675-EF1956E9F810}"/>
              </a:ext>
            </a:extLst>
          </xdr:cNvPr>
          <xdr:cNvSpPr txBox="1"/>
        </xdr:nvSpPr>
        <xdr:spPr>
          <a:xfrm>
            <a:off x="8461372" y="3820583"/>
            <a:ext cx="539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924F41-A57D-40D6-91B0-E727D3C2DFF4}" type="TxLink">
              <a:rPr lang="en-US" sz="1400" b="0" i="0" u="none" strike="noStrike">
                <a:solidFill>
                  <a:srgbClr val="296EFC"/>
                </a:solidFill>
                <a:latin typeface="Calibri"/>
                <a:cs typeface="Calibri"/>
              </a:rPr>
              <a:pPr algn="ctr"/>
              <a:t> </a:t>
            </a:fld>
            <a:endParaRPr lang="en-NG" sz="1050"/>
          </a:p>
        </xdr:txBody>
      </xdr:sp>
    </xdr:grpSp>
    <xdr:clientData/>
  </xdr:twoCellAnchor>
  <xdr:twoCellAnchor>
    <xdr:from>
      <xdr:col>8</xdr:col>
      <xdr:colOff>508908</xdr:colOff>
      <xdr:row>24</xdr:row>
      <xdr:rowOff>71949</xdr:rowOff>
    </xdr:from>
    <xdr:to>
      <xdr:col>9</xdr:col>
      <xdr:colOff>375558</xdr:colOff>
      <xdr:row>26</xdr:row>
      <xdr:rowOff>71949</xdr:rowOff>
    </xdr:to>
    <xdr:grpSp>
      <xdr:nvGrpSpPr>
        <xdr:cNvPr id="316" name="Group 315">
          <a:extLst>
            <a:ext uri="{FF2B5EF4-FFF2-40B4-BE49-F238E27FC236}">
              <a16:creationId xmlns:a16="http://schemas.microsoft.com/office/drawing/2014/main" id="{0740357E-5D2C-6974-121D-79A17EE60916}"/>
            </a:ext>
          </a:extLst>
        </xdr:cNvPr>
        <xdr:cNvGrpSpPr/>
      </xdr:nvGrpSpPr>
      <xdr:grpSpPr>
        <a:xfrm>
          <a:off x="5419575" y="4643949"/>
          <a:ext cx="480483" cy="381000"/>
          <a:chOff x="5276851" y="4838701"/>
          <a:chExt cx="476250" cy="381000"/>
        </a:xfrm>
      </xdr:grpSpPr>
      <xdr:sp macro="" textlink="Pivottables!BM10">
        <xdr:nvSpPr>
          <xdr:cNvPr id="296" name="TextBox 295">
            <a:extLst>
              <a:ext uri="{FF2B5EF4-FFF2-40B4-BE49-F238E27FC236}">
                <a16:creationId xmlns:a16="http://schemas.microsoft.com/office/drawing/2014/main" id="{E3F0239E-0AFE-D6B2-FFAE-6557F13937EF}"/>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297" name="TextBox 296">
            <a:extLst>
              <a:ext uri="{FF2B5EF4-FFF2-40B4-BE49-F238E27FC236}">
                <a16:creationId xmlns:a16="http://schemas.microsoft.com/office/drawing/2014/main" id="{622CF589-9BB1-8F7D-56AA-B1779DFEF51C}"/>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9</xdr:col>
      <xdr:colOff>226220</xdr:colOff>
      <xdr:row>24</xdr:row>
      <xdr:rowOff>45244</xdr:rowOff>
    </xdr:from>
    <xdr:to>
      <xdr:col>10</xdr:col>
      <xdr:colOff>92869</xdr:colOff>
      <xdr:row>26</xdr:row>
      <xdr:rowOff>45244</xdr:rowOff>
    </xdr:to>
    <xdr:grpSp>
      <xdr:nvGrpSpPr>
        <xdr:cNvPr id="317" name="Group 316">
          <a:extLst>
            <a:ext uri="{FF2B5EF4-FFF2-40B4-BE49-F238E27FC236}">
              <a16:creationId xmlns:a16="http://schemas.microsoft.com/office/drawing/2014/main" id="{E67880AF-CCB7-B162-15F2-C520CF9A688F}"/>
            </a:ext>
          </a:extLst>
        </xdr:cNvPr>
        <xdr:cNvGrpSpPr/>
      </xdr:nvGrpSpPr>
      <xdr:grpSpPr>
        <a:xfrm>
          <a:off x="5750720" y="4617244"/>
          <a:ext cx="480482" cy="381000"/>
          <a:chOff x="6429376" y="4843463"/>
          <a:chExt cx="476250" cy="381000"/>
        </a:xfrm>
      </xdr:grpSpPr>
      <xdr:sp macro="" textlink="Pivottables!BN10">
        <xdr:nvSpPr>
          <xdr:cNvPr id="298" name="TextBox 297">
            <a:extLst>
              <a:ext uri="{FF2B5EF4-FFF2-40B4-BE49-F238E27FC236}">
                <a16:creationId xmlns:a16="http://schemas.microsoft.com/office/drawing/2014/main" id="{69CC5F25-9368-8397-AC8D-9EA84276AA82}"/>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299" name="TextBox 298">
            <a:extLst>
              <a:ext uri="{FF2B5EF4-FFF2-40B4-BE49-F238E27FC236}">
                <a16:creationId xmlns:a16="http://schemas.microsoft.com/office/drawing/2014/main" id="{118BD31A-80C2-05CE-F7C6-A3195B1AF49E}"/>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469901</xdr:colOff>
      <xdr:row>14</xdr:row>
      <xdr:rowOff>7938</xdr:rowOff>
    </xdr:from>
    <xdr:to>
      <xdr:col>8</xdr:col>
      <xdr:colOff>336551</xdr:colOff>
      <xdr:row>16</xdr:row>
      <xdr:rowOff>7938</xdr:rowOff>
    </xdr:to>
    <xdr:grpSp>
      <xdr:nvGrpSpPr>
        <xdr:cNvPr id="126" name="Group 125">
          <a:extLst>
            <a:ext uri="{FF2B5EF4-FFF2-40B4-BE49-F238E27FC236}">
              <a16:creationId xmlns:a16="http://schemas.microsoft.com/office/drawing/2014/main" id="{E1298A3E-DAF4-5168-3CB3-F78DF669FBF8}"/>
            </a:ext>
          </a:extLst>
        </xdr:cNvPr>
        <xdr:cNvGrpSpPr/>
      </xdr:nvGrpSpPr>
      <xdr:grpSpPr>
        <a:xfrm>
          <a:off x="4766734" y="2674938"/>
          <a:ext cx="480484" cy="381000"/>
          <a:chOff x="4972051" y="3452813"/>
          <a:chExt cx="476250" cy="381000"/>
        </a:xfrm>
      </xdr:grpSpPr>
      <xdr:sp macro="" textlink="Pivottables!BN6">
        <xdr:nvSpPr>
          <xdr:cNvPr id="302" name="TextBox 301">
            <a:extLst>
              <a:ext uri="{FF2B5EF4-FFF2-40B4-BE49-F238E27FC236}">
                <a16:creationId xmlns:a16="http://schemas.microsoft.com/office/drawing/2014/main" id="{B25D7FC0-73D6-2879-40D0-E1418625FE38}"/>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303" name="TextBox 302">
            <a:extLst>
              <a:ext uri="{FF2B5EF4-FFF2-40B4-BE49-F238E27FC236}">
                <a16:creationId xmlns:a16="http://schemas.microsoft.com/office/drawing/2014/main" id="{8AC642D2-460C-1D9C-8750-B9841CA1E5D7}"/>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12</xdr:col>
      <xdr:colOff>292101</xdr:colOff>
      <xdr:row>9</xdr:row>
      <xdr:rowOff>69851</xdr:rowOff>
    </xdr:from>
    <xdr:to>
      <xdr:col>13</xdr:col>
      <xdr:colOff>158751</xdr:colOff>
      <xdr:row>11</xdr:row>
      <xdr:rowOff>69851</xdr:rowOff>
    </xdr:to>
    <xdr:grpSp>
      <xdr:nvGrpSpPr>
        <xdr:cNvPr id="448" name="Group 447">
          <a:extLst>
            <a:ext uri="{FF2B5EF4-FFF2-40B4-BE49-F238E27FC236}">
              <a16:creationId xmlns:a16="http://schemas.microsoft.com/office/drawing/2014/main" id="{F0A961CA-94EC-57F2-A158-BFB33060B7DC}"/>
            </a:ext>
          </a:extLst>
        </xdr:cNvPr>
        <xdr:cNvGrpSpPr/>
      </xdr:nvGrpSpPr>
      <xdr:grpSpPr>
        <a:xfrm>
          <a:off x="7658101" y="1784351"/>
          <a:ext cx="480483" cy="381000"/>
          <a:chOff x="7258051" y="2038351"/>
          <a:chExt cx="476250" cy="381000"/>
        </a:xfrm>
      </xdr:grpSpPr>
      <xdr:sp macro="" textlink="Pivottables!BM8">
        <xdr:nvSpPr>
          <xdr:cNvPr id="304" name="TextBox 303">
            <a:extLst>
              <a:ext uri="{FF2B5EF4-FFF2-40B4-BE49-F238E27FC236}">
                <a16:creationId xmlns:a16="http://schemas.microsoft.com/office/drawing/2014/main" id="{146A1B8A-F8E4-2C1E-3E6C-6971A975C3A0}"/>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430FC8-4D70-415E-8642-59C8CD25B815}" type="TxLink">
              <a:rPr lang="en-US" sz="1600" b="0" i="0" u="none" strike="noStrike">
                <a:solidFill>
                  <a:srgbClr val="C240D8"/>
                </a:solidFill>
                <a:latin typeface="Calibri"/>
                <a:cs typeface="Calibri"/>
              </a:rPr>
              <a:pPr algn="ctr"/>
              <a:t> </a:t>
            </a:fld>
            <a:endParaRPr lang="en-NG" sz="1100"/>
          </a:p>
        </xdr:txBody>
      </xdr:sp>
      <xdr:sp macro="" textlink="Pivottables!BO8">
        <xdr:nvSpPr>
          <xdr:cNvPr id="305" name="TextBox 304">
            <a:extLst>
              <a:ext uri="{FF2B5EF4-FFF2-40B4-BE49-F238E27FC236}">
                <a16:creationId xmlns:a16="http://schemas.microsoft.com/office/drawing/2014/main" id="{56EF456B-A776-9E0F-AC4B-7B023279A5EE}"/>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EAA94-0E1F-4DE0-B1DF-18BC1C2F5280}"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13</xdr:col>
      <xdr:colOff>485776</xdr:colOff>
      <xdr:row>10</xdr:row>
      <xdr:rowOff>138113</xdr:rowOff>
    </xdr:from>
    <xdr:to>
      <xdr:col>14</xdr:col>
      <xdr:colOff>352426</xdr:colOff>
      <xdr:row>12</xdr:row>
      <xdr:rowOff>138113</xdr:rowOff>
    </xdr:to>
    <xdr:sp macro="" textlink="Pivottables!BN8">
      <xdr:nvSpPr>
        <xdr:cNvPr id="306" name="TextBox 305">
          <a:extLst>
            <a:ext uri="{FF2B5EF4-FFF2-40B4-BE49-F238E27FC236}">
              <a16:creationId xmlns:a16="http://schemas.microsoft.com/office/drawing/2014/main" id="{D0F4516D-7100-59A9-BDB7-62C7E5B71D07}"/>
            </a:ext>
          </a:extLst>
        </xdr:cNvPr>
        <xdr:cNvSpPr txBox="1"/>
      </xdr:nvSpPr>
      <xdr:spPr>
        <a:xfrm>
          <a:off x="8410576" y="20431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EAA3F0-0278-4A21-8D84-53AFDF5B5623}" type="TxLink">
            <a:rPr lang="en-US" sz="1600" b="0" i="0" u="none" strike="noStrike">
              <a:solidFill>
                <a:srgbClr val="5A097C"/>
              </a:solidFill>
              <a:latin typeface="Calibri"/>
              <a:cs typeface="Calibri"/>
            </a:rPr>
            <a:pPr algn="ctr"/>
            <a:t> </a:t>
          </a:fld>
          <a:endParaRPr lang="en-NG" sz="1100"/>
        </a:p>
      </xdr:txBody>
    </xdr:sp>
    <xdr:clientData/>
  </xdr:twoCellAnchor>
  <xdr:twoCellAnchor>
    <xdr:from>
      <xdr:col>12</xdr:col>
      <xdr:colOff>219076</xdr:colOff>
      <xdr:row>9</xdr:row>
      <xdr:rowOff>150813</xdr:rowOff>
    </xdr:from>
    <xdr:to>
      <xdr:col>13</xdr:col>
      <xdr:colOff>85726</xdr:colOff>
      <xdr:row>11</xdr:row>
      <xdr:rowOff>150813</xdr:rowOff>
    </xdr:to>
    <xdr:sp macro="" textlink="Pivottables!BP8">
      <xdr:nvSpPr>
        <xdr:cNvPr id="307" name="TextBox 306">
          <a:extLst>
            <a:ext uri="{FF2B5EF4-FFF2-40B4-BE49-F238E27FC236}">
              <a16:creationId xmlns:a16="http://schemas.microsoft.com/office/drawing/2014/main" id="{6A766CAB-30A5-DFCA-6398-1D09985B8E69}"/>
            </a:ext>
          </a:extLst>
        </xdr:cNvPr>
        <xdr:cNvSpPr txBox="1"/>
      </xdr:nvSpPr>
      <xdr:spPr>
        <a:xfrm>
          <a:off x="7534276" y="18653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EE651C-1179-4AEB-8C08-B5C3FE2EECB1}" type="TxLink">
            <a:rPr lang="en-US" sz="1600" b="0" i="0" u="none" strike="noStrike">
              <a:solidFill>
                <a:srgbClr val="296EFC"/>
              </a:solidFill>
              <a:latin typeface="Calibri"/>
              <a:cs typeface="Calibri"/>
            </a:rPr>
            <a:pPr algn="ctr"/>
            <a:t>●</a:t>
          </a:fld>
          <a:endParaRPr lang="en-NG" sz="1100"/>
        </a:p>
      </xdr:txBody>
    </xdr:sp>
    <xdr:clientData/>
  </xdr:twoCellAnchor>
  <xdr:twoCellAnchor>
    <xdr:from>
      <xdr:col>16</xdr:col>
      <xdr:colOff>161926</xdr:colOff>
      <xdr:row>7</xdr:row>
      <xdr:rowOff>161926</xdr:rowOff>
    </xdr:from>
    <xdr:to>
      <xdr:col>17</xdr:col>
      <xdr:colOff>25855</xdr:colOff>
      <xdr:row>9</xdr:row>
      <xdr:rowOff>161926</xdr:rowOff>
    </xdr:to>
    <xdr:grpSp>
      <xdr:nvGrpSpPr>
        <xdr:cNvPr id="277" name="Group 276">
          <a:extLst>
            <a:ext uri="{FF2B5EF4-FFF2-40B4-BE49-F238E27FC236}">
              <a16:creationId xmlns:a16="http://schemas.microsoft.com/office/drawing/2014/main" id="{3DA17D1F-2749-13F0-1DDE-1E4E469D42E4}"/>
            </a:ext>
          </a:extLst>
        </xdr:cNvPr>
        <xdr:cNvGrpSpPr/>
      </xdr:nvGrpSpPr>
      <xdr:grpSpPr>
        <a:xfrm>
          <a:off x="9983259" y="1495426"/>
          <a:ext cx="477763" cy="381000"/>
          <a:chOff x="9820276" y="1685926"/>
          <a:chExt cx="476250" cy="381000"/>
        </a:xfrm>
      </xdr:grpSpPr>
      <xdr:sp macro="" textlink="Pivottables!BM7">
        <xdr:nvSpPr>
          <xdr:cNvPr id="308" name="TextBox 307">
            <a:extLst>
              <a:ext uri="{FF2B5EF4-FFF2-40B4-BE49-F238E27FC236}">
                <a16:creationId xmlns:a16="http://schemas.microsoft.com/office/drawing/2014/main" id="{C5C999C3-8895-AE18-4B9E-F6FD97B87716}"/>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309" name="TextBox 308">
            <a:extLst>
              <a:ext uri="{FF2B5EF4-FFF2-40B4-BE49-F238E27FC236}">
                <a16:creationId xmlns:a16="http://schemas.microsoft.com/office/drawing/2014/main" id="{1E95FDB8-32B6-1984-4441-04D0D43C4BD2}"/>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16</xdr:col>
      <xdr:colOff>333375</xdr:colOff>
      <xdr:row>7</xdr:row>
      <xdr:rowOff>153081</xdr:rowOff>
    </xdr:from>
    <xdr:to>
      <xdr:col>17</xdr:col>
      <xdr:colOff>197304</xdr:colOff>
      <xdr:row>9</xdr:row>
      <xdr:rowOff>153081</xdr:rowOff>
    </xdr:to>
    <xdr:grpSp>
      <xdr:nvGrpSpPr>
        <xdr:cNvPr id="282" name="Group 281">
          <a:extLst>
            <a:ext uri="{FF2B5EF4-FFF2-40B4-BE49-F238E27FC236}">
              <a16:creationId xmlns:a16="http://schemas.microsoft.com/office/drawing/2014/main" id="{8832F90B-5023-0168-F8CE-DAC0ADC5B98E}"/>
            </a:ext>
          </a:extLst>
        </xdr:cNvPr>
        <xdr:cNvGrpSpPr/>
      </xdr:nvGrpSpPr>
      <xdr:grpSpPr>
        <a:xfrm>
          <a:off x="10154708" y="1486581"/>
          <a:ext cx="477763" cy="381000"/>
          <a:chOff x="10972801" y="1690688"/>
          <a:chExt cx="476250" cy="381000"/>
        </a:xfrm>
      </xdr:grpSpPr>
      <xdr:sp macro="" textlink="Pivottables!BN7">
        <xdr:nvSpPr>
          <xdr:cNvPr id="310" name="TextBox 309">
            <a:extLst>
              <a:ext uri="{FF2B5EF4-FFF2-40B4-BE49-F238E27FC236}">
                <a16:creationId xmlns:a16="http://schemas.microsoft.com/office/drawing/2014/main" id="{818E0F4F-9473-2E87-336C-71E1677D5DB5}"/>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311" name="TextBox 310">
            <a:extLst>
              <a:ext uri="{FF2B5EF4-FFF2-40B4-BE49-F238E27FC236}">
                <a16:creationId xmlns:a16="http://schemas.microsoft.com/office/drawing/2014/main" id="{CC2A9CCC-4D3E-6B59-73DA-F3151A6FBEE8}"/>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7</xdr:col>
      <xdr:colOff>139701</xdr:colOff>
      <xdr:row>8</xdr:row>
      <xdr:rowOff>176213</xdr:rowOff>
    </xdr:from>
    <xdr:to>
      <xdr:col>8</xdr:col>
      <xdr:colOff>6351</xdr:colOff>
      <xdr:row>10</xdr:row>
      <xdr:rowOff>176213</xdr:rowOff>
    </xdr:to>
    <xdr:grpSp>
      <xdr:nvGrpSpPr>
        <xdr:cNvPr id="140" name="Group 139">
          <a:extLst>
            <a:ext uri="{FF2B5EF4-FFF2-40B4-BE49-F238E27FC236}">
              <a16:creationId xmlns:a16="http://schemas.microsoft.com/office/drawing/2014/main" id="{B603299B-9519-76C2-AB06-A6D1862448FF}"/>
            </a:ext>
          </a:extLst>
        </xdr:cNvPr>
        <xdr:cNvGrpSpPr/>
      </xdr:nvGrpSpPr>
      <xdr:grpSpPr>
        <a:xfrm>
          <a:off x="4436534" y="1700213"/>
          <a:ext cx="480484" cy="381000"/>
          <a:chOff x="5372101" y="1700213"/>
          <a:chExt cx="476250" cy="381000"/>
        </a:xfrm>
      </xdr:grpSpPr>
      <xdr:sp macro="" textlink="Pivottables!BN9">
        <xdr:nvSpPr>
          <xdr:cNvPr id="314" name="TextBox 313">
            <a:extLst>
              <a:ext uri="{FF2B5EF4-FFF2-40B4-BE49-F238E27FC236}">
                <a16:creationId xmlns:a16="http://schemas.microsoft.com/office/drawing/2014/main" id="{64F528E3-D988-5150-403D-D481CFB504AA}"/>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315" name="TextBox 314">
            <a:extLst>
              <a:ext uri="{FF2B5EF4-FFF2-40B4-BE49-F238E27FC236}">
                <a16:creationId xmlns:a16="http://schemas.microsoft.com/office/drawing/2014/main" id="{897DB00A-EF01-3755-3C5E-4773385E7C16}"/>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8</xdr:col>
      <xdr:colOff>588169</xdr:colOff>
      <xdr:row>24</xdr:row>
      <xdr:rowOff>136923</xdr:rowOff>
    </xdr:from>
    <xdr:to>
      <xdr:col>9</xdr:col>
      <xdr:colOff>454819</xdr:colOff>
      <xdr:row>26</xdr:row>
      <xdr:rowOff>136923</xdr:rowOff>
    </xdr:to>
    <xdr:grpSp>
      <xdr:nvGrpSpPr>
        <xdr:cNvPr id="465" name="Group 464">
          <a:extLst>
            <a:ext uri="{FF2B5EF4-FFF2-40B4-BE49-F238E27FC236}">
              <a16:creationId xmlns:a16="http://schemas.microsoft.com/office/drawing/2014/main" id="{CE71FDF1-D1BE-012A-5499-1B12D8E2DDD9}"/>
            </a:ext>
          </a:extLst>
        </xdr:cNvPr>
        <xdr:cNvGrpSpPr/>
      </xdr:nvGrpSpPr>
      <xdr:grpSpPr>
        <a:xfrm>
          <a:off x="5498836" y="4708923"/>
          <a:ext cx="480483" cy="381000"/>
          <a:chOff x="5276851" y="4838701"/>
          <a:chExt cx="476250" cy="381000"/>
        </a:xfrm>
      </xdr:grpSpPr>
      <xdr:sp macro="" textlink="Pivottables!BM10">
        <xdr:nvSpPr>
          <xdr:cNvPr id="466" name="TextBox 465">
            <a:extLst>
              <a:ext uri="{FF2B5EF4-FFF2-40B4-BE49-F238E27FC236}">
                <a16:creationId xmlns:a16="http://schemas.microsoft.com/office/drawing/2014/main" id="{52C45C2E-6577-239E-C6CD-A4D023FB0811}"/>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467" name="TextBox 466">
            <a:extLst>
              <a:ext uri="{FF2B5EF4-FFF2-40B4-BE49-F238E27FC236}">
                <a16:creationId xmlns:a16="http://schemas.microsoft.com/office/drawing/2014/main" id="{32C7631F-0E49-AD61-7436-7332200AAEC2}"/>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8</xdr:col>
      <xdr:colOff>344092</xdr:colOff>
      <xdr:row>24</xdr:row>
      <xdr:rowOff>134541</xdr:rowOff>
    </xdr:from>
    <xdr:to>
      <xdr:col>9</xdr:col>
      <xdr:colOff>210741</xdr:colOff>
      <xdr:row>26</xdr:row>
      <xdr:rowOff>134541</xdr:rowOff>
    </xdr:to>
    <xdr:grpSp>
      <xdr:nvGrpSpPr>
        <xdr:cNvPr id="471" name="Group 470">
          <a:extLst>
            <a:ext uri="{FF2B5EF4-FFF2-40B4-BE49-F238E27FC236}">
              <a16:creationId xmlns:a16="http://schemas.microsoft.com/office/drawing/2014/main" id="{E35D5F5C-422C-C5B4-FD80-F9DB0118BE57}"/>
            </a:ext>
          </a:extLst>
        </xdr:cNvPr>
        <xdr:cNvGrpSpPr/>
      </xdr:nvGrpSpPr>
      <xdr:grpSpPr>
        <a:xfrm>
          <a:off x="5254759" y="4706541"/>
          <a:ext cx="480482" cy="381000"/>
          <a:chOff x="5276851" y="4838701"/>
          <a:chExt cx="476250" cy="381000"/>
        </a:xfrm>
      </xdr:grpSpPr>
      <xdr:sp macro="" textlink="Pivottables!BM10">
        <xdr:nvSpPr>
          <xdr:cNvPr id="472" name="TextBox 471">
            <a:extLst>
              <a:ext uri="{FF2B5EF4-FFF2-40B4-BE49-F238E27FC236}">
                <a16:creationId xmlns:a16="http://schemas.microsoft.com/office/drawing/2014/main" id="{AE3B2964-8184-CC8F-352D-6DDA46226A5F}"/>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473" name="TextBox 472">
            <a:extLst>
              <a:ext uri="{FF2B5EF4-FFF2-40B4-BE49-F238E27FC236}">
                <a16:creationId xmlns:a16="http://schemas.microsoft.com/office/drawing/2014/main" id="{85DAE56E-5192-76D8-1FCC-95E9388B2909}"/>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9</xdr:col>
      <xdr:colOff>152400</xdr:colOff>
      <xdr:row>25</xdr:row>
      <xdr:rowOff>180975</xdr:rowOff>
    </xdr:from>
    <xdr:to>
      <xdr:col>10</xdr:col>
      <xdr:colOff>19050</xdr:colOff>
      <xdr:row>27</xdr:row>
      <xdr:rowOff>180975</xdr:rowOff>
    </xdr:to>
    <xdr:grpSp>
      <xdr:nvGrpSpPr>
        <xdr:cNvPr id="474" name="Group 473">
          <a:extLst>
            <a:ext uri="{FF2B5EF4-FFF2-40B4-BE49-F238E27FC236}">
              <a16:creationId xmlns:a16="http://schemas.microsoft.com/office/drawing/2014/main" id="{59816772-FCC5-3E96-74C5-D58F75109514}"/>
            </a:ext>
          </a:extLst>
        </xdr:cNvPr>
        <xdr:cNvGrpSpPr/>
      </xdr:nvGrpSpPr>
      <xdr:grpSpPr>
        <a:xfrm>
          <a:off x="5676900" y="4943475"/>
          <a:ext cx="480483" cy="381000"/>
          <a:chOff x="6429376" y="4843463"/>
          <a:chExt cx="476250" cy="381000"/>
        </a:xfrm>
      </xdr:grpSpPr>
      <xdr:sp macro="" textlink="Pivottables!BN10">
        <xdr:nvSpPr>
          <xdr:cNvPr id="475" name="TextBox 474">
            <a:extLst>
              <a:ext uri="{FF2B5EF4-FFF2-40B4-BE49-F238E27FC236}">
                <a16:creationId xmlns:a16="http://schemas.microsoft.com/office/drawing/2014/main" id="{1DAB1601-975D-F8A3-5BD3-D277432762F7}"/>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476" name="TextBox 475">
            <a:extLst>
              <a:ext uri="{FF2B5EF4-FFF2-40B4-BE49-F238E27FC236}">
                <a16:creationId xmlns:a16="http://schemas.microsoft.com/office/drawing/2014/main" id="{83EA6C4B-1642-9A16-474C-F930313BFDA2}"/>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8</xdr:col>
      <xdr:colOff>579836</xdr:colOff>
      <xdr:row>27</xdr:row>
      <xdr:rowOff>70248</xdr:rowOff>
    </xdr:from>
    <xdr:to>
      <xdr:col>9</xdr:col>
      <xdr:colOff>446486</xdr:colOff>
      <xdr:row>29</xdr:row>
      <xdr:rowOff>70248</xdr:rowOff>
    </xdr:to>
    <xdr:grpSp>
      <xdr:nvGrpSpPr>
        <xdr:cNvPr id="477" name="Group 476">
          <a:extLst>
            <a:ext uri="{FF2B5EF4-FFF2-40B4-BE49-F238E27FC236}">
              <a16:creationId xmlns:a16="http://schemas.microsoft.com/office/drawing/2014/main" id="{818ABF12-C71A-173D-A075-6564599052EE}"/>
            </a:ext>
          </a:extLst>
        </xdr:cNvPr>
        <xdr:cNvGrpSpPr/>
      </xdr:nvGrpSpPr>
      <xdr:grpSpPr>
        <a:xfrm>
          <a:off x="5490503" y="5213748"/>
          <a:ext cx="480483" cy="381000"/>
          <a:chOff x="5276851" y="4838701"/>
          <a:chExt cx="476250" cy="381000"/>
        </a:xfrm>
      </xdr:grpSpPr>
      <xdr:sp macro="" textlink="Pivottables!BM10">
        <xdr:nvSpPr>
          <xdr:cNvPr id="478" name="TextBox 477">
            <a:extLst>
              <a:ext uri="{FF2B5EF4-FFF2-40B4-BE49-F238E27FC236}">
                <a16:creationId xmlns:a16="http://schemas.microsoft.com/office/drawing/2014/main" id="{21B76858-27CE-C341-53CB-F19BCE67554B}"/>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479" name="TextBox 478">
            <a:extLst>
              <a:ext uri="{FF2B5EF4-FFF2-40B4-BE49-F238E27FC236}">
                <a16:creationId xmlns:a16="http://schemas.microsoft.com/office/drawing/2014/main" id="{3C4C2E56-4289-8B55-9FC1-ADFFBC35D6FE}"/>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8</xdr:col>
      <xdr:colOff>584597</xdr:colOff>
      <xdr:row>25</xdr:row>
      <xdr:rowOff>80963</xdr:rowOff>
    </xdr:from>
    <xdr:to>
      <xdr:col>9</xdr:col>
      <xdr:colOff>451247</xdr:colOff>
      <xdr:row>27</xdr:row>
      <xdr:rowOff>80963</xdr:rowOff>
    </xdr:to>
    <xdr:grpSp>
      <xdr:nvGrpSpPr>
        <xdr:cNvPr id="480" name="Group 479">
          <a:extLst>
            <a:ext uri="{FF2B5EF4-FFF2-40B4-BE49-F238E27FC236}">
              <a16:creationId xmlns:a16="http://schemas.microsoft.com/office/drawing/2014/main" id="{08B18C99-992C-9BDE-B6F0-E1600B2A03D3}"/>
            </a:ext>
          </a:extLst>
        </xdr:cNvPr>
        <xdr:cNvGrpSpPr/>
      </xdr:nvGrpSpPr>
      <xdr:grpSpPr>
        <a:xfrm>
          <a:off x="5495264" y="4843463"/>
          <a:ext cx="480483" cy="381000"/>
          <a:chOff x="6429376" y="4843463"/>
          <a:chExt cx="476250" cy="381000"/>
        </a:xfrm>
      </xdr:grpSpPr>
      <xdr:sp macro="" textlink="Pivottables!BN10">
        <xdr:nvSpPr>
          <xdr:cNvPr id="481" name="TextBox 480">
            <a:extLst>
              <a:ext uri="{FF2B5EF4-FFF2-40B4-BE49-F238E27FC236}">
                <a16:creationId xmlns:a16="http://schemas.microsoft.com/office/drawing/2014/main" id="{24C60761-BEF8-FB5B-ADA1-43E780F2A825}"/>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482" name="TextBox 481">
            <a:extLst>
              <a:ext uri="{FF2B5EF4-FFF2-40B4-BE49-F238E27FC236}">
                <a16:creationId xmlns:a16="http://schemas.microsoft.com/office/drawing/2014/main" id="{5FBC8E79-2BE9-4E65-84F7-DC3B5D3F02C8}"/>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9</xdr:col>
      <xdr:colOff>147639</xdr:colOff>
      <xdr:row>25</xdr:row>
      <xdr:rowOff>82154</xdr:rowOff>
    </xdr:from>
    <xdr:to>
      <xdr:col>10</xdr:col>
      <xdr:colOff>14288</xdr:colOff>
      <xdr:row>27</xdr:row>
      <xdr:rowOff>82154</xdr:rowOff>
    </xdr:to>
    <xdr:grpSp>
      <xdr:nvGrpSpPr>
        <xdr:cNvPr id="483" name="Group 482">
          <a:extLst>
            <a:ext uri="{FF2B5EF4-FFF2-40B4-BE49-F238E27FC236}">
              <a16:creationId xmlns:a16="http://schemas.microsoft.com/office/drawing/2014/main" id="{A248FBB0-3C49-55F2-C30D-AD2DB63E1FAC}"/>
            </a:ext>
          </a:extLst>
        </xdr:cNvPr>
        <xdr:cNvGrpSpPr/>
      </xdr:nvGrpSpPr>
      <xdr:grpSpPr>
        <a:xfrm>
          <a:off x="5672139" y="4844654"/>
          <a:ext cx="480482" cy="381000"/>
          <a:chOff x="5276851" y="4838701"/>
          <a:chExt cx="476250" cy="381000"/>
        </a:xfrm>
      </xdr:grpSpPr>
      <xdr:sp macro="" textlink="Pivottables!BM10">
        <xdr:nvSpPr>
          <xdr:cNvPr id="484" name="TextBox 483">
            <a:extLst>
              <a:ext uri="{FF2B5EF4-FFF2-40B4-BE49-F238E27FC236}">
                <a16:creationId xmlns:a16="http://schemas.microsoft.com/office/drawing/2014/main" id="{423D2301-3CEC-1F15-3C41-11A781352785}"/>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485" name="TextBox 484">
            <a:extLst>
              <a:ext uri="{FF2B5EF4-FFF2-40B4-BE49-F238E27FC236}">
                <a16:creationId xmlns:a16="http://schemas.microsoft.com/office/drawing/2014/main" id="{C1C144F0-A2F8-0C63-4250-1E58A6BB33ED}"/>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8</xdr:col>
      <xdr:colOff>420292</xdr:colOff>
      <xdr:row>25</xdr:row>
      <xdr:rowOff>21431</xdr:rowOff>
    </xdr:from>
    <xdr:to>
      <xdr:col>9</xdr:col>
      <xdr:colOff>286942</xdr:colOff>
      <xdr:row>27</xdr:row>
      <xdr:rowOff>21431</xdr:rowOff>
    </xdr:to>
    <xdr:grpSp>
      <xdr:nvGrpSpPr>
        <xdr:cNvPr id="486" name="Group 485">
          <a:extLst>
            <a:ext uri="{FF2B5EF4-FFF2-40B4-BE49-F238E27FC236}">
              <a16:creationId xmlns:a16="http://schemas.microsoft.com/office/drawing/2014/main" id="{E734C76C-798D-DD59-3F72-23086FF9A8D9}"/>
            </a:ext>
          </a:extLst>
        </xdr:cNvPr>
        <xdr:cNvGrpSpPr/>
      </xdr:nvGrpSpPr>
      <xdr:grpSpPr>
        <a:xfrm>
          <a:off x="5330959" y="4783931"/>
          <a:ext cx="480483" cy="381000"/>
          <a:chOff x="6429376" y="4843463"/>
          <a:chExt cx="476250" cy="381000"/>
        </a:xfrm>
      </xdr:grpSpPr>
      <xdr:sp macro="" textlink="Pivottables!BN10">
        <xdr:nvSpPr>
          <xdr:cNvPr id="487" name="TextBox 486">
            <a:extLst>
              <a:ext uri="{FF2B5EF4-FFF2-40B4-BE49-F238E27FC236}">
                <a16:creationId xmlns:a16="http://schemas.microsoft.com/office/drawing/2014/main" id="{66BC72A8-FB7E-C2C2-6EAF-4F98929CCEA5}"/>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488" name="TextBox 487">
            <a:extLst>
              <a:ext uri="{FF2B5EF4-FFF2-40B4-BE49-F238E27FC236}">
                <a16:creationId xmlns:a16="http://schemas.microsoft.com/office/drawing/2014/main" id="{53023E97-B210-8A80-3D87-EB053109FB68}"/>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8</xdr:col>
      <xdr:colOff>496492</xdr:colOff>
      <xdr:row>26</xdr:row>
      <xdr:rowOff>178595</xdr:rowOff>
    </xdr:from>
    <xdr:to>
      <xdr:col>9</xdr:col>
      <xdr:colOff>363142</xdr:colOff>
      <xdr:row>28</xdr:row>
      <xdr:rowOff>178595</xdr:rowOff>
    </xdr:to>
    <xdr:grpSp>
      <xdr:nvGrpSpPr>
        <xdr:cNvPr id="489" name="Group 488">
          <a:extLst>
            <a:ext uri="{FF2B5EF4-FFF2-40B4-BE49-F238E27FC236}">
              <a16:creationId xmlns:a16="http://schemas.microsoft.com/office/drawing/2014/main" id="{591A2A7D-07CE-3E38-1996-A026CF18FCD8}"/>
            </a:ext>
          </a:extLst>
        </xdr:cNvPr>
        <xdr:cNvGrpSpPr/>
      </xdr:nvGrpSpPr>
      <xdr:grpSpPr>
        <a:xfrm>
          <a:off x="5407159" y="5131595"/>
          <a:ext cx="480483" cy="381000"/>
          <a:chOff x="5276851" y="4838701"/>
          <a:chExt cx="476250" cy="381000"/>
        </a:xfrm>
      </xdr:grpSpPr>
      <xdr:sp macro="" textlink="Pivottables!BM10">
        <xdr:nvSpPr>
          <xdr:cNvPr id="490" name="TextBox 489">
            <a:extLst>
              <a:ext uri="{FF2B5EF4-FFF2-40B4-BE49-F238E27FC236}">
                <a16:creationId xmlns:a16="http://schemas.microsoft.com/office/drawing/2014/main" id="{5C581F34-4E81-6F2B-6C90-33747F3C8FD8}"/>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491" name="TextBox 490">
            <a:extLst>
              <a:ext uri="{FF2B5EF4-FFF2-40B4-BE49-F238E27FC236}">
                <a16:creationId xmlns:a16="http://schemas.microsoft.com/office/drawing/2014/main" id="{22614963-1905-E749-2066-D89A25B2C845}"/>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8</xdr:col>
      <xdr:colOff>507207</xdr:colOff>
      <xdr:row>25</xdr:row>
      <xdr:rowOff>153591</xdr:rowOff>
    </xdr:from>
    <xdr:to>
      <xdr:col>9</xdr:col>
      <xdr:colOff>373857</xdr:colOff>
      <xdr:row>27</xdr:row>
      <xdr:rowOff>153591</xdr:rowOff>
    </xdr:to>
    <xdr:grpSp>
      <xdr:nvGrpSpPr>
        <xdr:cNvPr id="492" name="Group 491">
          <a:extLst>
            <a:ext uri="{FF2B5EF4-FFF2-40B4-BE49-F238E27FC236}">
              <a16:creationId xmlns:a16="http://schemas.microsoft.com/office/drawing/2014/main" id="{55FBD4A9-7435-EECB-8BE9-A49859AC3465}"/>
            </a:ext>
          </a:extLst>
        </xdr:cNvPr>
        <xdr:cNvGrpSpPr/>
      </xdr:nvGrpSpPr>
      <xdr:grpSpPr>
        <a:xfrm>
          <a:off x="5417874" y="4916091"/>
          <a:ext cx="480483" cy="381000"/>
          <a:chOff x="6429376" y="4843463"/>
          <a:chExt cx="476250" cy="381000"/>
        </a:xfrm>
      </xdr:grpSpPr>
      <xdr:sp macro="" textlink="Pivottables!BN10">
        <xdr:nvSpPr>
          <xdr:cNvPr id="493" name="TextBox 492">
            <a:extLst>
              <a:ext uri="{FF2B5EF4-FFF2-40B4-BE49-F238E27FC236}">
                <a16:creationId xmlns:a16="http://schemas.microsoft.com/office/drawing/2014/main" id="{EF3CFF48-C52F-9501-2B5A-5F0477B280E8}"/>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494" name="TextBox 493">
            <a:extLst>
              <a:ext uri="{FF2B5EF4-FFF2-40B4-BE49-F238E27FC236}">
                <a16:creationId xmlns:a16="http://schemas.microsoft.com/office/drawing/2014/main" id="{99816090-7475-2223-30EB-88FD3EDFB64F}"/>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9</xdr:col>
      <xdr:colOff>225030</xdr:colOff>
      <xdr:row>25</xdr:row>
      <xdr:rowOff>4765</xdr:rowOff>
    </xdr:from>
    <xdr:to>
      <xdr:col>10</xdr:col>
      <xdr:colOff>91679</xdr:colOff>
      <xdr:row>27</xdr:row>
      <xdr:rowOff>4765</xdr:rowOff>
    </xdr:to>
    <xdr:grpSp>
      <xdr:nvGrpSpPr>
        <xdr:cNvPr id="495" name="Group 494">
          <a:extLst>
            <a:ext uri="{FF2B5EF4-FFF2-40B4-BE49-F238E27FC236}">
              <a16:creationId xmlns:a16="http://schemas.microsoft.com/office/drawing/2014/main" id="{4807704D-55D2-8EBE-53A9-75EB991AABBB}"/>
            </a:ext>
          </a:extLst>
        </xdr:cNvPr>
        <xdr:cNvGrpSpPr/>
      </xdr:nvGrpSpPr>
      <xdr:grpSpPr>
        <a:xfrm>
          <a:off x="5749530" y="4767265"/>
          <a:ext cx="480482" cy="381000"/>
          <a:chOff x="5276851" y="4838701"/>
          <a:chExt cx="476250" cy="381000"/>
        </a:xfrm>
      </xdr:grpSpPr>
      <xdr:sp macro="" textlink="Pivottables!BM10">
        <xdr:nvSpPr>
          <xdr:cNvPr id="496" name="TextBox 495">
            <a:extLst>
              <a:ext uri="{FF2B5EF4-FFF2-40B4-BE49-F238E27FC236}">
                <a16:creationId xmlns:a16="http://schemas.microsoft.com/office/drawing/2014/main" id="{03717CBD-C455-3A56-3B03-303C8030E390}"/>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497" name="TextBox 496">
            <a:extLst>
              <a:ext uri="{FF2B5EF4-FFF2-40B4-BE49-F238E27FC236}">
                <a16:creationId xmlns:a16="http://schemas.microsoft.com/office/drawing/2014/main" id="{99AE4DE5-B38D-37EE-76DD-359751B713A4}"/>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8</xdr:col>
      <xdr:colOff>503635</xdr:colOff>
      <xdr:row>25</xdr:row>
      <xdr:rowOff>33338</xdr:rowOff>
    </xdr:from>
    <xdr:to>
      <xdr:col>9</xdr:col>
      <xdr:colOff>370285</xdr:colOff>
      <xdr:row>27</xdr:row>
      <xdr:rowOff>33338</xdr:rowOff>
    </xdr:to>
    <xdr:grpSp>
      <xdr:nvGrpSpPr>
        <xdr:cNvPr id="498" name="Group 497">
          <a:extLst>
            <a:ext uri="{FF2B5EF4-FFF2-40B4-BE49-F238E27FC236}">
              <a16:creationId xmlns:a16="http://schemas.microsoft.com/office/drawing/2014/main" id="{37C4EA6A-FAA7-2743-12F7-946F8A1BDC06}"/>
            </a:ext>
          </a:extLst>
        </xdr:cNvPr>
        <xdr:cNvGrpSpPr/>
      </xdr:nvGrpSpPr>
      <xdr:grpSpPr>
        <a:xfrm>
          <a:off x="5414302" y="4795838"/>
          <a:ext cx="480483" cy="381000"/>
          <a:chOff x="6429376" y="4843463"/>
          <a:chExt cx="476250" cy="381000"/>
        </a:xfrm>
      </xdr:grpSpPr>
      <xdr:sp macro="" textlink="Pivottables!BN10">
        <xdr:nvSpPr>
          <xdr:cNvPr id="499" name="TextBox 498">
            <a:extLst>
              <a:ext uri="{FF2B5EF4-FFF2-40B4-BE49-F238E27FC236}">
                <a16:creationId xmlns:a16="http://schemas.microsoft.com/office/drawing/2014/main" id="{740EB85C-938B-7A08-48A5-368467E8777E}"/>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500" name="TextBox 499">
            <a:extLst>
              <a:ext uri="{FF2B5EF4-FFF2-40B4-BE49-F238E27FC236}">
                <a16:creationId xmlns:a16="http://schemas.microsoft.com/office/drawing/2014/main" id="{32712612-6D02-92A0-7362-48373947F2D9}"/>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8</xdr:col>
      <xdr:colOff>425054</xdr:colOff>
      <xdr:row>26</xdr:row>
      <xdr:rowOff>107158</xdr:rowOff>
    </xdr:from>
    <xdr:to>
      <xdr:col>9</xdr:col>
      <xdr:colOff>291704</xdr:colOff>
      <xdr:row>28</xdr:row>
      <xdr:rowOff>107158</xdr:rowOff>
    </xdr:to>
    <xdr:grpSp>
      <xdr:nvGrpSpPr>
        <xdr:cNvPr id="501" name="Group 500">
          <a:extLst>
            <a:ext uri="{FF2B5EF4-FFF2-40B4-BE49-F238E27FC236}">
              <a16:creationId xmlns:a16="http://schemas.microsoft.com/office/drawing/2014/main" id="{0D99107E-D00A-CAF4-1D32-4D56F723D38A}"/>
            </a:ext>
          </a:extLst>
        </xdr:cNvPr>
        <xdr:cNvGrpSpPr/>
      </xdr:nvGrpSpPr>
      <xdr:grpSpPr>
        <a:xfrm>
          <a:off x="5335721" y="5060158"/>
          <a:ext cx="480483" cy="381000"/>
          <a:chOff x="5276851" y="4838701"/>
          <a:chExt cx="476250" cy="381000"/>
        </a:xfrm>
      </xdr:grpSpPr>
      <xdr:sp macro="" textlink="Pivottables!BM10">
        <xdr:nvSpPr>
          <xdr:cNvPr id="502" name="TextBox 501">
            <a:extLst>
              <a:ext uri="{FF2B5EF4-FFF2-40B4-BE49-F238E27FC236}">
                <a16:creationId xmlns:a16="http://schemas.microsoft.com/office/drawing/2014/main" id="{49E9F8F3-291E-2855-FA45-DC73B874EDCC}"/>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503" name="TextBox 502">
            <a:extLst>
              <a:ext uri="{FF2B5EF4-FFF2-40B4-BE49-F238E27FC236}">
                <a16:creationId xmlns:a16="http://schemas.microsoft.com/office/drawing/2014/main" id="{F9AD295E-E1EB-2863-01A3-618637369061}"/>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9</xdr:col>
      <xdr:colOff>150020</xdr:colOff>
      <xdr:row>26</xdr:row>
      <xdr:rowOff>88106</xdr:rowOff>
    </xdr:from>
    <xdr:to>
      <xdr:col>10</xdr:col>
      <xdr:colOff>16670</xdr:colOff>
      <xdr:row>28</xdr:row>
      <xdr:rowOff>88106</xdr:rowOff>
    </xdr:to>
    <xdr:grpSp>
      <xdr:nvGrpSpPr>
        <xdr:cNvPr id="504" name="Group 503">
          <a:extLst>
            <a:ext uri="{FF2B5EF4-FFF2-40B4-BE49-F238E27FC236}">
              <a16:creationId xmlns:a16="http://schemas.microsoft.com/office/drawing/2014/main" id="{16876CA0-76B8-1ECC-DBB7-94997D86DA3E}"/>
            </a:ext>
          </a:extLst>
        </xdr:cNvPr>
        <xdr:cNvGrpSpPr/>
      </xdr:nvGrpSpPr>
      <xdr:grpSpPr>
        <a:xfrm>
          <a:off x="5674520" y="5041106"/>
          <a:ext cx="480483" cy="381000"/>
          <a:chOff x="6429376" y="4843463"/>
          <a:chExt cx="476250" cy="381000"/>
        </a:xfrm>
      </xdr:grpSpPr>
      <xdr:sp macro="" textlink="Pivottables!BN10">
        <xdr:nvSpPr>
          <xdr:cNvPr id="505" name="TextBox 504">
            <a:extLst>
              <a:ext uri="{FF2B5EF4-FFF2-40B4-BE49-F238E27FC236}">
                <a16:creationId xmlns:a16="http://schemas.microsoft.com/office/drawing/2014/main" id="{FED2832A-EFE0-F86A-2534-EB087C893291}"/>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506" name="TextBox 505">
            <a:extLst>
              <a:ext uri="{FF2B5EF4-FFF2-40B4-BE49-F238E27FC236}">
                <a16:creationId xmlns:a16="http://schemas.microsoft.com/office/drawing/2014/main" id="{25BB4ECD-1D50-8222-5F1D-E8CB07610F73}"/>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9</xdr:col>
      <xdr:colOff>148830</xdr:colOff>
      <xdr:row>24</xdr:row>
      <xdr:rowOff>127397</xdr:rowOff>
    </xdr:from>
    <xdr:to>
      <xdr:col>10</xdr:col>
      <xdr:colOff>15479</xdr:colOff>
      <xdr:row>26</xdr:row>
      <xdr:rowOff>127397</xdr:rowOff>
    </xdr:to>
    <xdr:grpSp>
      <xdr:nvGrpSpPr>
        <xdr:cNvPr id="563" name="Group 562">
          <a:extLst>
            <a:ext uri="{FF2B5EF4-FFF2-40B4-BE49-F238E27FC236}">
              <a16:creationId xmlns:a16="http://schemas.microsoft.com/office/drawing/2014/main" id="{91ADD458-0A59-227B-7AC6-2FF7CAF035B7}"/>
            </a:ext>
          </a:extLst>
        </xdr:cNvPr>
        <xdr:cNvGrpSpPr/>
      </xdr:nvGrpSpPr>
      <xdr:grpSpPr>
        <a:xfrm>
          <a:off x="5673330" y="4699397"/>
          <a:ext cx="480482" cy="381000"/>
          <a:chOff x="5276851" y="4838701"/>
          <a:chExt cx="476250" cy="381000"/>
        </a:xfrm>
      </xdr:grpSpPr>
      <xdr:sp macro="" textlink="Pivottables!BM10">
        <xdr:nvSpPr>
          <xdr:cNvPr id="564" name="TextBox 563">
            <a:extLst>
              <a:ext uri="{FF2B5EF4-FFF2-40B4-BE49-F238E27FC236}">
                <a16:creationId xmlns:a16="http://schemas.microsoft.com/office/drawing/2014/main" id="{12B4A1E2-4BF5-7967-EB79-4BE63FCF1D2C}"/>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565" name="TextBox 564">
            <a:extLst>
              <a:ext uri="{FF2B5EF4-FFF2-40B4-BE49-F238E27FC236}">
                <a16:creationId xmlns:a16="http://schemas.microsoft.com/office/drawing/2014/main" id="{9D0CEF89-E8C3-A16B-6268-067807B0DE23}"/>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8</xdr:col>
      <xdr:colOff>498873</xdr:colOff>
      <xdr:row>24</xdr:row>
      <xdr:rowOff>144066</xdr:rowOff>
    </xdr:from>
    <xdr:to>
      <xdr:col>9</xdr:col>
      <xdr:colOff>365523</xdr:colOff>
      <xdr:row>26</xdr:row>
      <xdr:rowOff>144066</xdr:rowOff>
    </xdr:to>
    <xdr:grpSp>
      <xdr:nvGrpSpPr>
        <xdr:cNvPr id="566" name="Group 565">
          <a:extLst>
            <a:ext uri="{FF2B5EF4-FFF2-40B4-BE49-F238E27FC236}">
              <a16:creationId xmlns:a16="http://schemas.microsoft.com/office/drawing/2014/main" id="{F9448661-5E11-AFC3-4D41-FB08D40F91E8}"/>
            </a:ext>
          </a:extLst>
        </xdr:cNvPr>
        <xdr:cNvGrpSpPr/>
      </xdr:nvGrpSpPr>
      <xdr:grpSpPr>
        <a:xfrm>
          <a:off x="5409540" y="4716066"/>
          <a:ext cx="480483" cy="381000"/>
          <a:chOff x="6429376" y="4843463"/>
          <a:chExt cx="476250" cy="381000"/>
        </a:xfrm>
      </xdr:grpSpPr>
      <xdr:sp macro="" textlink="Pivottables!BN10">
        <xdr:nvSpPr>
          <xdr:cNvPr id="567" name="TextBox 566">
            <a:extLst>
              <a:ext uri="{FF2B5EF4-FFF2-40B4-BE49-F238E27FC236}">
                <a16:creationId xmlns:a16="http://schemas.microsoft.com/office/drawing/2014/main" id="{335CE3C1-D586-5A47-129A-78C2D62620C9}"/>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568" name="TextBox 567">
            <a:extLst>
              <a:ext uri="{FF2B5EF4-FFF2-40B4-BE49-F238E27FC236}">
                <a16:creationId xmlns:a16="http://schemas.microsoft.com/office/drawing/2014/main" id="{42BB074A-3D9E-70DE-6347-64538A5390B6}"/>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9</xdr:col>
      <xdr:colOff>39291</xdr:colOff>
      <xdr:row>25</xdr:row>
      <xdr:rowOff>170261</xdr:rowOff>
    </xdr:from>
    <xdr:to>
      <xdr:col>9</xdr:col>
      <xdr:colOff>513160</xdr:colOff>
      <xdr:row>27</xdr:row>
      <xdr:rowOff>170261</xdr:rowOff>
    </xdr:to>
    <xdr:grpSp>
      <xdr:nvGrpSpPr>
        <xdr:cNvPr id="569" name="Group 568">
          <a:extLst>
            <a:ext uri="{FF2B5EF4-FFF2-40B4-BE49-F238E27FC236}">
              <a16:creationId xmlns:a16="http://schemas.microsoft.com/office/drawing/2014/main" id="{83FECFAE-8243-1ABD-100F-44EFE734FF24}"/>
            </a:ext>
          </a:extLst>
        </xdr:cNvPr>
        <xdr:cNvGrpSpPr/>
      </xdr:nvGrpSpPr>
      <xdr:grpSpPr>
        <a:xfrm>
          <a:off x="5563791" y="4932761"/>
          <a:ext cx="473869" cy="381000"/>
          <a:chOff x="5276851" y="4838701"/>
          <a:chExt cx="476250" cy="381000"/>
        </a:xfrm>
      </xdr:grpSpPr>
      <xdr:sp macro="" textlink="Pivottables!BM10">
        <xdr:nvSpPr>
          <xdr:cNvPr id="570" name="TextBox 569">
            <a:extLst>
              <a:ext uri="{FF2B5EF4-FFF2-40B4-BE49-F238E27FC236}">
                <a16:creationId xmlns:a16="http://schemas.microsoft.com/office/drawing/2014/main" id="{0AAB5D2C-5CA5-6452-E55F-035AD422DB1B}"/>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571" name="TextBox 570">
            <a:extLst>
              <a:ext uri="{FF2B5EF4-FFF2-40B4-BE49-F238E27FC236}">
                <a16:creationId xmlns:a16="http://schemas.microsoft.com/office/drawing/2014/main" id="{E03B4BFB-8E36-C824-098A-9A4A2B4EBE7E}"/>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9</xdr:col>
      <xdr:colOff>246459</xdr:colOff>
      <xdr:row>25</xdr:row>
      <xdr:rowOff>186929</xdr:rowOff>
    </xdr:from>
    <xdr:to>
      <xdr:col>10</xdr:col>
      <xdr:colOff>113109</xdr:colOff>
      <xdr:row>27</xdr:row>
      <xdr:rowOff>186929</xdr:rowOff>
    </xdr:to>
    <xdr:grpSp>
      <xdr:nvGrpSpPr>
        <xdr:cNvPr id="572" name="Group 571">
          <a:extLst>
            <a:ext uri="{FF2B5EF4-FFF2-40B4-BE49-F238E27FC236}">
              <a16:creationId xmlns:a16="http://schemas.microsoft.com/office/drawing/2014/main" id="{58BD5FFC-A870-777F-AC4E-01C883F95581}"/>
            </a:ext>
          </a:extLst>
        </xdr:cNvPr>
        <xdr:cNvGrpSpPr/>
      </xdr:nvGrpSpPr>
      <xdr:grpSpPr>
        <a:xfrm>
          <a:off x="5770959" y="4949429"/>
          <a:ext cx="480483" cy="381000"/>
          <a:chOff x="6429376" y="4843463"/>
          <a:chExt cx="476250" cy="381000"/>
        </a:xfrm>
      </xdr:grpSpPr>
      <xdr:sp macro="" textlink="Pivottables!BN10">
        <xdr:nvSpPr>
          <xdr:cNvPr id="573" name="TextBox 572">
            <a:extLst>
              <a:ext uri="{FF2B5EF4-FFF2-40B4-BE49-F238E27FC236}">
                <a16:creationId xmlns:a16="http://schemas.microsoft.com/office/drawing/2014/main" id="{A4AC9FFC-2456-8B9F-340A-D7973E16E4F6}"/>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574" name="TextBox 573">
            <a:extLst>
              <a:ext uri="{FF2B5EF4-FFF2-40B4-BE49-F238E27FC236}">
                <a16:creationId xmlns:a16="http://schemas.microsoft.com/office/drawing/2014/main" id="{D67CF0F8-9586-6FDD-BF24-2B17CEA170ED}"/>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9</xdr:col>
      <xdr:colOff>69057</xdr:colOff>
      <xdr:row>25</xdr:row>
      <xdr:rowOff>10716</xdr:rowOff>
    </xdr:from>
    <xdr:to>
      <xdr:col>9</xdr:col>
      <xdr:colOff>542926</xdr:colOff>
      <xdr:row>27</xdr:row>
      <xdr:rowOff>10716</xdr:rowOff>
    </xdr:to>
    <xdr:grpSp>
      <xdr:nvGrpSpPr>
        <xdr:cNvPr id="451" name="Group 450">
          <a:extLst>
            <a:ext uri="{FF2B5EF4-FFF2-40B4-BE49-F238E27FC236}">
              <a16:creationId xmlns:a16="http://schemas.microsoft.com/office/drawing/2014/main" id="{CE6925E5-D75F-838D-3CFC-31E587690F5A}"/>
            </a:ext>
          </a:extLst>
        </xdr:cNvPr>
        <xdr:cNvGrpSpPr/>
      </xdr:nvGrpSpPr>
      <xdr:grpSpPr>
        <a:xfrm>
          <a:off x="5593557" y="4773216"/>
          <a:ext cx="473869" cy="381000"/>
          <a:chOff x="6429376" y="4843463"/>
          <a:chExt cx="476250" cy="381000"/>
        </a:xfrm>
      </xdr:grpSpPr>
      <xdr:sp macro="" textlink="Pivottables!BN10">
        <xdr:nvSpPr>
          <xdr:cNvPr id="452" name="TextBox 451">
            <a:extLst>
              <a:ext uri="{FF2B5EF4-FFF2-40B4-BE49-F238E27FC236}">
                <a16:creationId xmlns:a16="http://schemas.microsoft.com/office/drawing/2014/main" id="{EA217853-CD3A-FC15-F83D-36FE3A672879}"/>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453" name="TextBox 452">
            <a:extLst>
              <a:ext uri="{FF2B5EF4-FFF2-40B4-BE49-F238E27FC236}">
                <a16:creationId xmlns:a16="http://schemas.microsoft.com/office/drawing/2014/main" id="{DD29C0F8-97AA-BD05-EF01-59F60388F250}"/>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8</xdr:col>
      <xdr:colOff>491730</xdr:colOff>
      <xdr:row>27</xdr:row>
      <xdr:rowOff>64295</xdr:rowOff>
    </xdr:from>
    <xdr:to>
      <xdr:col>9</xdr:col>
      <xdr:colOff>358380</xdr:colOff>
      <xdr:row>29</xdr:row>
      <xdr:rowOff>64295</xdr:rowOff>
    </xdr:to>
    <xdr:grpSp>
      <xdr:nvGrpSpPr>
        <xdr:cNvPr id="454" name="Group 453">
          <a:extLst>
            <a:ext uri="{FF2B5EF4-FFF2-40B4-BE49-F238E27FC236}">
              <a16:creationId xmlns:a16="http://schemas.microsoft.com/office/drawing/2014/main" id="{A966C333-BAA1-B996-BD90-500E07D4B07E}"/>
            </a:ext>
          </a:extLst>
        </xdr:cNvPr>
        <xdr:cNvGrpSpPr/>
      </xdr:nvGrpSpPr>
      <xdr:grpSpPr>
        <a:xfrm>
          <a:off x="5402397" y="5207795"/>
          <a:ext cx="480483" cy="381000"/>
          <a:chOff x="6429376" y="4843463"/>
          <a:chExt cx="476250" cy="381000"/>
        </a:xfrm>
      </xdr:grpSpPr>
      <xdr:sp macro="" textlink="Pivottables!BN10">
        <xdr:nvSpPr>
          <xdr:cNvPr id="455" name="TextBox 454">
            <a:extLst>
              <a:ext uri="{FF2B5EF4-FFF2-40B4-BE49-F238E27FC236}">
                <a16:creationId xmlns:a16="http://schemas.microsoft.com/office/drawing/2014/main" id="{E7933311-0791-1279-4AE5-72D6F1E81FA1}"/>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456" name="TextBox 455">
            <a:extLst>
              <a:ext uri="{FF2B5EF4-FFF2-40B4-BE49-F238E27FC236}">
                <a16:creationId xmlns:a16="http://schemas.microsoft.com/office/drawing/2014/main" id="{B2122A58-949C-0526-5CEF-7DB0D7286FCA}"/>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8</xdr:col>
      <xdr:colOff>579836</xdr:colOff>
      <xdr:row>26</xdr:row>
      <xdr:rowOff>177404</xdr:rowOff>
    </xdr:from>
    <xdr:to>
      <xdr:col>9</xdr:col>
      <xdr:colOff>446486</xdr:colOff>
      <xdr:row>28</xdr:row>
      <xdr:rowOff>177404</xdr:rowOff>
    </xdr:to>
    <xdr:grpSp>
      <xdr:nvGrpSpPr>
        <xdr:cNvPr id="463" name="Group 462">
          <a:extLst>
            <a:ext uri="{FF2B5EF4-FFF2-40B4-BE49-F238E27FC236}">
              <a16:creationId xmlns:a16="http://schemas.microsoft.com/office/drawing/2014/main" id="{8BB972F2-4D99-CB88-5B7C-8B8E29DFF46F}"/>
            </a:ext>
          </a:extLst>
        </xdr:cNvPr>
        <xdr:cNvGrpSpPr/>
      </xdr:nvGrpSpPr>
      <xdr:grpSpPr>
        <a:xfrm>
          <a:off x="5490503" y="5130404"/>
          <a:ext cx="480483" cy="381000"/>
          <a:chOff x="5276851" y="4838701"/>
          <a:chExt cx="476250" cy="381000"/>
        </a:xfrm>
      </xdr:grpSpPr>
      <xdr:sp macro="" textlink="Pivottables!BM10">
        <xdr:nvSpPr>
          <xdr:cNvPr id="464" name="TextBox 463">
            <a:extLst>
              <a:ext uri="{FF2B5EF4-FFF2-40B4-BE49-F238E27FC236}">
                <a16:creationId xmlns:a16="http://schemas.microsoft.com/office/drawing/2014/main" id="{50217819-99E4-EF16-67D7-3584393CD285}"/>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507" name="TextBox 506">
            <a:extLst>
              <a:ext uri="{FF2B5EF4-FFF2-40B4-BE49-F238E27FC236}">
                <a16:creationId xmlns:a16="http://schemas.microsoft.com/office/drawing/2014/main" id="{A8B51A28-0B13-EBFC-8E0B-0D67853A6C4B}"/>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8</xdr:col>
      <xdr:colOff>341710</xdr:colOff>
      <xdr:row>25</xdr:row>
      <xdr:rowOff>178593</xdr:rowOff>
    </xdr:from>
    <xdr:to>
      <xdr:col>9</xdr:col>
      <xdr:colOff>208360</xdr:colOff>
      <xdr:row>27</xdr:row>
      <xdr:rowOff>178593</xdr:rowOff>
    </xdr:to>
    <xdr:grpSp>
      <xdr:nvGrpSpPr>
        <xdr:cNvPr id="508" name="Group 507">
          <a:extLst>
            <a:ext uri="{FF2B5EF4-FFF2-40B4-BE49-F238E27FC236}">
              <a16:creationId xmlns:a16="http://schemas.microsoft.com/office/drawing/2014/main" id="{DC4722AC-E9A0-5C8C-C856-816825959E55}"/>
            </a:ext>
          </a:extLst>
        </xdr:cNvPr>
        <xdr:cNvGrpSpPr/>
      </xdr:nvGrpSpPr>
      <xdr:grpSpPr>
        <a:xfrm>
          <a:off x="5252377" y="4941093"/>
          <a:ext cx="480483" cy="381000"/>
          <a:chOff x="5276851" y="4838701"/>
          <a:chExt cx="476250" cy="381000"/>
        </a:xfrm>
      </xdr:grpSpPr>
      <xdr:sp macro="" textlink="Pivottables!BM10">
        <xdr:nvSpPr>
          <xdr:cNvPr id="509" name="TextBox 508">
            <a:extLst>
              <a:ext uri="{FF2B5EF4-FFF2-40B4-BE49-F238E27FC236}">
                <a16:creationId xmlns:a16="http://schemas.microsoft.com/office/drawing/2014/main" id="{68B84A28-A3DB-992B-8F0C-812824A42B24}"/>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510" name="TextBox 509">
            <a:extLst>
              <a:ext uri="{FF2B5EF4-FFF2-40B4-BE49-F238E27FC236}">
                <a16:creationId xmlns:a16="http://schemas.microsoft.com/office/drawing/2014/main" id="{EC129D0D-9BC9-E5C9-3EFF-B1DA481DE38B}"/>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8</xdr:col>
      <xdr:colOff>408386</xdr:colOff>
      <xdr:row>27</xdr:row>
      <xdr:rowOff>153590</xdr:rowOff>
    </xdr:from>
    <xdr:to>
      <xdr:col>9</xdr:col>
      <xdr:colOff>275036</xdr:colOff>
      <xdr:row>29</xdr:row>
      <xdr:rowOff>153590</xdr:rowOff>
    </xdr:to>
    <xdr:grpSp>
      <xdr:nvGrpSpPr>
        <xdr:cNvPr id="511" name="Group 510">
          <a:extLst>
            <a:ext uri="{FF2B5EF4-FFF2-40B4-BE49-F238E27FC236}">
              <a16:creationId xmlns:a16="http://schemas.microsoft.com/office/drawing/2014/main" id="{F925CAA2-B04D-285F-6DDE-B230E3D3EAE9}"/>
            </a:ext>
          </a:extLst>
        </xdr:cNvPr>
        <xdr:cNvGrpSpPr/>
      </xdr:nvGrpSpPr>
      <xdr:grpSpPr>
        <a:xfrm>
          <a:off x="5319053" y="5297090"/>
          <a:ext cx="480483" cy="381000"/>
          <a:chOff x="6429376" y="4843463"/>
          <a:chExt cx="476250" cy="381000"/>
        </a:xfrm>
      </xdr:grpSpPr>
      <xdr:sp macro="" textlink="Pivottables!BN10">
        <xdr:nvSpPr>
          <xdr:cNvPr id="105" name="TextBox 104">
            <a:extLst>
              <a:ext uri="{FF2B5EF4-FFF2-40B4-BE49-F238E27FC236}">
                <a16:creationId xmlns:a16="http://schemas.microsoft.com/office/drawing/2014/main" id="{F003A9B3-515E-7646-02B6-D023A066D54B}"/>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8CF61D-D57F-4E51-B5FC-E9680B97880B}" type="TxLink">
              <a:rPr lang="en-US" sz="1600" b="0" i="0" u="none" strike="noStrike">
                <a:solidFill>
                  <a:srgbClr val="5A097C"/>
                </a:solidFill>
                <a:latin typeface="Calibri"/>
                <a:cs typeface="Calibri"/>
              </a:rPr>
              <a:pPr algn="ctr"/>
              <a:t> </a:t>
            </a:fld>
            <a:endParaRPr lang="en-NG" sz="1100"/>
          </a:p>
        </xdr:txBody>
      </xdr:sp>
      <xdr:sp macro="" textlink="Pivottables!BP10">
        <xdr:nvSpPr>
          <xdr:cNvPr id="106" name="TextBox 105">
            <a:extLst>
              <a:ext uri="{FF2B5EF4-FFF2-40B4-BE49-F238E27FC236}">
                <a16:creationId xmlns:a16="http://schemas.microsoft.com/office/drawing/2014/main" id="{715D0AB4-E65B-21F0-EBB6-8582816393EE}"/>
              </a:ext>
            </a:extLst>
          </xdr:cNvPr>
          <xdr:cNvSpPr txBox="1"/>
        </xdr:nvSpPr>
        <xdr:spPr>
          <a:xfrm>
            <a:off x="6429376" y="48434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7D52A0-A821-491F-8B08-050C0EEDABB0}"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8</xdr:col>
      <xdr:colOff>496492</xdr:colOff>
      <xdr:row>28</xdr:row>
      <xdr:rowOff>16670</xdr:rowOff>
    </xdr:from>
    <xdr:to>
      <xdr:col>9</xdr:col>
      <xdr:colOff>363142</xdr:colOff>
      <xdr:row>30</xdr:row>
      <xdr:rowOff>16670</xdr:rowOff>
    </xdr:to>
    <xdr:grpSp>
      <xdr:nvGrpSpPr>
        <xdr:cNvPr id="116" name="Group 115">
          <a:extLst>
            <a:ext uri="{FF2B5EF4-FFF2-40B4-BE49-F238E27FC236}">
              <a16:creationId xmlns:a16="http://schemas.microsoft.com/office/drawing/2014/main" id="{846D09AD-3721-7068-58CA-7192DB32C818}"/>
            </a:ext>
          </a:extLst>
        </xdr:cNvPr>
        <xdr:cNvGrpSpPr/>
      </xdr:nvGrpSpPr>
      <xdr:grpSpPr>
        <a:xfrm>
          <a:off x="5407159" y="5350670"/>
          <a:ext cx="480483" cy="381000"/>
          <a:chOff x="5276851" y="4838701"/>
          <a:chExt cx="476250" cy="381000"/>
        </a:xfrm>
      </xdr:grpSpPr>
      <xdr:sp macro="" textlink="Pivottables!BM10">
        <xdr:nvSpPr>
          <xdr:cNvPr id="117" name="TextBox 116">
            <a:extLst>
              <a:ext uri="{FF2B5EF4-FFF2-40B4-BE49-F238E27FC236}">
                <a16:creationId xmlns:a16="http://schemas.microsoft.com/office/drawing/2014/main" id="{27623333-344A-A56E-21FD-841E51835D71}"/>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118" name="TextBox 117">
            <a:extLst>
              <a:ext uri="{FF2B5EF4-FFF2-40B4-BE49-F238E27FC236}">
                <a16:creationId xmlns:a16="http://schemas.microsoft.com/office/drawing/2014/main" id="{42BF8E4E-3AAD-B26C-C2C9-E3322C0FD7AE}"/>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8</xdr:col>
      <xdr:colOff>401243</xdr:colOff>
      <xdr:row>27</xdr:row>
      <xdr:rowOff>64294</xdr:rowOff>
    </xdr:from>
    <xdr:to>
      <xdr:col>9</xdr:col>
      <xdr:colOff>267893</xdr:colOff>
      <xdr:row>29</xdr:row>
      <xdr:rowOff>64294</xdr:rowOff>
    </xdr:to>
    <xdr:grpSp>
      <xdr:nvGrpSpPr>
        <xdr:cNvPr id="119" name="Group 118">
          <a:extLst>
            <a:ext uri="{FF2B5EF4-FFF2-40B4-BE49-F238E27FC236}">
              <a16:creationId xmlns:a16="http://schemas.microsoft.com/office/drawing/2014/main" id="{DB6A25EA-E405-07F3-4BD2-E23A63C5348D}"/>
            </a:ext>
          </a:extLst>
        </xdr:cNvPr>
        <xdr:cNvGrpSpPr/>
      </xdr:nvGrpSpPr>
      <xdr:grpSpPr>
        <a:xfrm>
          <a:off x="5311910" y="5207794"/>
          <a:ext cx="480483" cy="381000"/>
          <a:chOff x="5276851" y="4838701"/>
          <a:chExt cx="476250" cy="381000"/>
        </a:xfrm>
      </xdr:grpSpPr>
      <xdr:sp macro="" textlink="Pivottables!BM10">
        <xdr:nvSpPr>
          <xdr:cNvPr id="123" name="TextBox 122">
            <a:extLst>
              <a:ext uri="{FF2B5EF4-FFF2-40B4-BE49-F238E27FC236}">
                <a16:creationId xmlns:a16="http://schemas.microsoft.com/office/drawing/2014/main" id="{B9AD11A7-5F38-D533-0D10-8C72F9902485}"/>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57636C-5C38-4162-B236-6E8C3E925995}" type="TxLink">
              <a:rPr lang="en-US" sz="1600" b="0" i="0" u="none" strike="noStrike">
                <a:solidFill>
                  <a:srgbClr val="C240D8"/>
                </a:solidFill>
                <a:latin typeface="Calibri"/>
                <a:cs typeface="Calibri"/>
              </a:rPr>
              <a:pPr algn="ctr"/>
              <a:t> </a:t>
            </a:fld>
            <a:endParaRPr lang="en-NG" sz="1100"/>
          </a:p>
        </xdr:txBody>
      </xdr:sp>
      <xdr:sp macro="" textlink="Pivottables!BO10">
        <xdr:nvSpPr>
          <xdr:cNvPr id="124" name="TextBox 123">
            <a:extLst>
              <a:ext uri="{FF2B5EF4-FFF2-40B4-BE49-F238E27FC236}">
                <a16:creationId xmlns:a16="http://schemas.microsoft.com/office/drawing/2014/main" id="{87162B32-B4A8-F3A1-6970-0CADF2F254B1}"/>
              </a:ext>
            </a:extLst>
          </xdr:cNvPr>
          <xdr:cNvSpPr txBox="1"/>
        </xdr:nvSpPr>
        <xdr:spPr>
          <a:xfrm>
            <a:off x="5276851" y="483870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EE2FE-8034-4234-B6C6-980B95076F65}"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57151</xdr:colOff>
      <xdr:row>14</xdr:row>
      <xdr:rowOff>69851</xdr:rowOff>
    </xdr:from>
    <xdr:to>
      <xdr:col>7</xdr:col>
      <xdr:colOff>533401</xdr:colOff>
      <xdr:row>16</xdr:row>
      <xdr:rowOff>69851</xdr:rowOff>
    </xdr:to>
    <xdr:grpSp>
      <xdr:nvGrpSpPr>
        <xdr:cNvPr id="515" name="Group 514">
          <a:extLst>
            <a:ext uri="{FF2B5EF4-FFF2-40B4-BE49-F238E27FC236}">
              <a16:creationId xmlns:a16="http://schemas.microsoft.com/office/drawing/2014/main" id="{876DB5EC-8DAC-AB7C-7FCB-BAF9F9B3BAF0}"/>
            </a:ext>
          </a:extLst>
        </xdr:cNvPr>
        <xdr:cNvGrpSpPr/>
      </xdr:nvGrpSpPr>
      <xdr:grpSpPr>
        <a:xfrm>
          <a:off x="4353984" y="2736851"/>
          <a:ext cx="476250" cy="381000"/>
          <a:chOff x="3819526" y="3448051"/>
          <a:chExt cx="476250" cy="381000"/>
        </a:xfrm>
      </xdr:grpSpPr>
      <xdr:sp macro="" textlink="Pivottables!BM6">
        <xdr:nvSpPr>
          <xdr:cNvPr id="516" name="TextBox 515">
            <a:extLst>
              <a:ext uri="{FF2B5EF4-FFF2-40B4-BE49-F238E27FC236}">
                <a16:creationId xmlns:a16="http://schemas.microsoft.com/office/drawing/2014/main" id="{94DF3729-1C0A-93C7-0F49-F715B1D88522}"/>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342105-E9A2-48CC-B8C4-93C3939C25B7}" type="TxLink">
              <a:rPr lang="en-US" sz="1600" b="0" i="0" u="none" strike="noStrike">
                <a:solidFill>
                  <a:srgbClr val="C240D8"/>
                </a:solidFill>
                <a:latin typeface="Calibri"/>
                <a:cs typeface="Calibri"/>
              </a:rPr>
              <a:pPr algn="ctr"/>
              <a:t> </a:t>
            </a:fld>
            <a:endParaRPr lang="en-NG" sz="1100"/>
          </a:p>
        </xdr:txBody>
      </xdr:sp>
      <xdr:sp macro="" textlink="Pivottables!BO6">
        <xdr:nvSpPr>
          <xdr:cNvPr id="517" name="TextBox 516">
            <a:extLst>
              <a:ext uri="{FF2B5EF4-FFF2-40B4-BE49-F238E27FC236}">
                <a16:creationId xmlns:a16="http://schemas.microsoft.com/office/drawing/2014/main" id="{3EEFCCEE-D69D-884E-F19F-66A48BC013F5}"/>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0A1B46-D76F-44A0-AD41-BED1AF00032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206376</xdr:colOff>
      <xdr:row>13</xdr:row>
      <xdr:rowOff>52388</xdr:rowOff>
    </xdr:from>
    <xdr:to>
      <xdr:col>8</xdr:col>
      <xdr:colOff>73026</xdr:colOff>
      <xdr:row>15</xdr:row>
      <xdr:rowOff>52388</xdr:rowOff>
    </xdr:to>
    <xdr:grpSp>
      <xdr:nvGrpSpPr>
        <xdr:cNvPr id="518" name="Group 517">
          <a:extLst>
            <a:ext uri="{FF2B5EF4-FFF2-40B4-BE49-F238E27FC236}">
              <a16:creationId xmlns:a16="http://schemas.microsoft.com/office/drawing/2014/main" id="{8D929ED2-09BD-08E9-62AB-88E55DC25ECD}"/>
            </a:ext>
          </a:extLst>
        </xdr:cNvPr>
        <xdr:cNvGrpSpPr/>
      </xdr:nvGrpSpPr>
      <xdr:grpSpPr>
        <a:xfrm>
          <a:off x="4503209" y="2528888"/>
          <a:ext cx="480484" cy="381000"/>
          <a:chOff x="4972051" y="3452813"/>
          <a:chExt cx="476250" cy="381000"/>
        </a:xfrm>
      </xdr:grpSpPr>
      <xdr:sp macro="" textlink="Pivottables!BN6">
        <xdr:nvSpPr>
          <xdr:cNvPr id="519" name="TextBox 518">
            <a:extLst>
              <a:ext uri="{FF2B5EF4-FFF2-40B4-BE49-F238E27FC236}">
                <a16:creationId xmlns:a16="http://schemas.microsoft.com/office/drawing/2014/main" id="{CC01FC40-2689-24BC-70DE-CDB91520063A}"/>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520" name="TextBox 519">
            <a:extLst>
              <a:ext uri="{FF2B5EF4-FFF2-40B4-BE49-F238E27FC236}">
                <a16:creationId xmlns:a16="http://schemas.microsoft.com/office/drawing/2014/main" id="{D45B4FB2-49F8-7AAA-35E9-BBB10B717048}"/>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396876</xdr:colOff>
      <xdr:row>13</xdr:row>
      <xdr:rowOff>139701</xdr:rowOff>
    </xdr:from>
    <xdr:to>
      <xdr:col>8</xdr:col>
      <xdr:colOff>263526</xdr:colOff>
      <xdr:row>15</xdr:row>
      <xdr:rowOff>139701</xdr:rowOff>
    </xdr:to>
    <xdr:grpSp>
      <xdr:nvGrpSpPr>
        <xdr:cNvPr id="521" name="Group 520">
          <a:extLst>
            <a:ext uri="{FF2B5EF4-FFF2-40B4-BE49-F238E27FC236}">
              <a16:creationId xmlns:a16="http://schemas.microsoft.com/office/drawing/2014/main" id="{0BA4F2FC-A157-A344-116C-8727B4E77D5C}"/>
            </a:ext>
          </a:extLst>
        </xdr:cNvPr>
        <xdr:cNvGrpSpPr/>
      </xdr:nvGrpSpPr>
      <xdr:grpSpPr>
        <a:xfrm>
          <a:off x="4693709" y="2616201"/>
          <a:ext cx="480484" cy="381000"/>
          <a:chOff x="3819526" y="3448051"/>
          <a:chExt cx="476250" cy="381000"/>
        </a:xfrm>
      </xdr:grpSpPr>
      <xdr:sp macro="" textlink="Pivottables!BM6">
        <xdr:nvSpPr>
          <xdr:cNvPr id="522" name="TextBox 521">
            <a:extLst>
              <a:ext uri="{FF2B5EF4-FFF2-40B4-BE49-F238E27FC236}">
                <a16:creationId xmlns:a16="http://schemas.microsoft.com/office/drawing/2014/main" id="{8FF1CC83-0239-1D55-2C3C-E59FC4805321}"/>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342105-E9A2-48CC-B8C4-93C3939C25B7}" type="TxLink">
              <a:rPr lang="en-US" sz="1600" b="0" i="0" u="none" strike="noStrike">
                <a:solidFill>
                  <a:srgbClr val="C240D8"/>
                </a:solidFill>
                <a:latin typeface="Calibri"/>
                <a:cs typeface="Calibri"/>
              </a:rPr>
              <a:pPr algn="ctr"/>
              <a:t> </a:t>
            </a:fld>
            <a:endParaRPr lang="en-NG" sz="1100"/>
          </a:p>
        </xdr:txBody>
      </xdr:sp>
      <xdr:sp macro="" textlink="Pivottables!BO6">
        <xdr:nvSpPr>
          <xdr:cNvPr id="523" name="TextBox 522">
            <a:extLst>
              <a:ext uri="{FF2B5EF4-FFF2-40B4-BE49-F238E27FC236}">
                <a16:creationId xmlns:a16="http://schemas.microsoft.com/office/drawing/2014/main" id="{7A854FA2-2F79-25B4-6632-EE1C61C4B640}"/>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0A1B46-D76F-44A0-AD41-BED1AF00032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393701</xdr:colOff>
      <xdr:row>13</xdr:row>
      <xdr:rowOff>65088</xdr:rowOff>
    </xdr:from>
    <xdr:to>
      <xdr:col>8</xdr:col>
      <xdr:colOff>260351</xdr:colOff>
      <xdr:row>15</xdr:row>
      <xdr:rowOff>65088</xdr:rowOff>
    </xdr:to>
    <xdr:grpSp>
      <xdr:nvGrpSpPr>
        <xdr:cNvPr id="524" name="Group 523">
          <a:extLst>
            <a:ext uri="{FF2B5EF4-FFF2-40B4-BE49-F238E27FC236}">
              <a16:creationId xmlns:a16="http://schemas.microsoft.com/office/drawing/2014/main" id="{B2D7332A-7201-1E3C-71E4-1340710DE9F3}"/>
            </a:ext>
          </a:extLst>
        </xdr:cNvPr>
        <xdr:cNvGrpSpPr/>
      </xdr:nvGrpSpPr>
      <xdr:grpSpPr>
        <a:xfrm>
          <a:off x="4690534" y="2541588"/>
          <a:ext cx="480484" cy="381000"/>
          <a:chOff x="4972051" y="3452813"/>
          <a:chExt cx="476250" cy="381000"/>
        </a:xfrm>
      </xdr:grpSpPr>
      <xdr:sp macro="" textlink="Pivottables!BN6">
        <xdr:nvSpPr>
          <xdr:cNvPr id="525" name="TextBox 524">
            <a:extLst>
              <a:ext uri="{FF2B5EF4-FFF2-40B4-BE49-F238E27FC236}">
                <a16:creationId xmlns:a16="http://schemas.microsoft.com/office/drawing/2014/main" id="{FB26D51E-B93B-1108-40D5-101D3274C3A8}"/>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526" name="TextBox 525">
            <a:extLst>
              <a:ext uri="{FF2B5EF4-FFF2-40B4-BE49-F238E27FC236}">
                <a16:creationId xmlns:a16="http://schemas.microsoft.com/office/drawing/2014/main" id="{9F93A9B6-FEAA-7CA2-F348-E361697DEFF4}"/>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215901</xdr:colOff>
      <xdr:row>13</xdr:row>
      <xdr:rowOff>177801</xdr:rowOff>
    </xdr:from>
    <xdr:to>
      <xdr:col>8</xdr:col>
      <xdr:colOff>82551</xdr:colOff>
      <xdr:row>15</xdr:row>
      <xdr:rowOff>177801</xdr:rowOff>
    </xdr:to>
    <xdr:grpSp>
      <xdr:nvGrpSpPr>
        <xdr:cNvPr id="527" name="Group 526">
          <a:extLst>
            <a:ext uri="{FF2B5EF4-FFF2-40B4-BE49-F238E27FC236}">
              <a16:creationId xmlns:a16="http://schemas.microsoft.com/office/drawing/2014/main" id="{855712B7-BC30-ABAE-A447-4A83D3243E6A}"/>
            </a:ext>
          </a:extLst>
        </xdr:cNvPr>
        <xdr:cNvGrpSpPr/>
      </xdr:nvGrpSpPr>
      <xdr:grpSpPr>
        <a:xfrm>
          <a:off x="4512734" y="2654301"/>
          <a:ext cx="480484" cy="381000"/>
          <a:chOff x="3819526" y="3448051"/>
          <a:chExt cx="476250" cy="381000"/>
        </a:xfrm>
      </xdr:grpSpPr>
      <xdr:sp macro="" textlink="Pivottables!BM6">
        <xdr:nvSpPr>
          <xdr:cNvPr id="528" name="TextBox 527">
            <a:extLst>
              <a:ext uri="{FF2B5EF4-FFF2-40B4-BE49-F238E27FC236}">
                <a16:creationId xmlns:a16="http://schemas.microsoft.com/office/drawing/2014/main" id="{52A47F4C-B828-4A44-4AC3-AA1B5C20F0E2}"/>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342105-E9A2-48CC-B8C4-93C3939C25B7}" type="TxLink">
              <a:rPr lang="en-US" sz="1600" b="0" i="0" u="none" strike="noStrike">
                <a:solidFill>
                  <a:srgbClr val="C240D8"/>
                </a:solidFill>
                <a:latin typeface="Calibri"/>
                <a:cs typeface="Calibri"/>
              </a:rPr>
              <a:pPr algn="ctr"/>
              <a:t> </a:t>
            </a:fld>
            <a:endParaRPr lang="en-NG" sz="1100"/>
          </a:p>
        </xdr:txBody>
      </xdr:sp>
      <xdr:sp macro="" textlink="Pivottables!BO6">
        <xdr:nvSpPr>
          <xdr:cNvPr id="529" name="TextBox 528">
            <a:extLst>
              <a:ext uri="{FF2B5EF4-FFF2-40B4-BE49-F238E27FC236}">
                <a16:creationId xmlns:a16="http://schemas.microsoft.com/office/drawing/2014/main" id="{C592018D-9D77-C889-31F7-F574C228C1AE}"/>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0A1B46-D76F-44A0-AD41-BED1AF00032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301626</xdr:colOff>
      <xdr:row>13</xdr:row>
      <xdr:rowOff>58738</xdr:rowOff>
    </xdr:from>
    <xdr:to>
      <xdr:col>8</xdr:col>
      <xdr:colOff>168276</xdr:colOff>
      <xdr:row>15</xdr:row>
      <xdr:rowOff>58738</xdr:rowOff>
    </xdr:to>
    <xdr:grpSp>
      <xdr:nvGrpSpPr>
        <xdr:cNvPr id="530" name="Group 529">
          <a:extLst>
            <a:ext uri="{FF2B5EF4-FFF2-40B4-BE49-F238E27FC236}">
              <a16:creationId xmlns:a16="http://schemas.microsoft.com/office/drawing/2014/main" id="{91CADDF2-3794-DAA3-FA0E-7FBB60990210}"/>
            </a:ext>
          </a:extLst>
        </xdr:cNvPr>
        <xdr:cNvGrpSpPr/>
      </xdr:nvGrpSpPr>
      <xdr:grpSpPr>
        <a:xfrm>
          <a:off x="4598459" y="2535238"/>
          <a:ext cx="480484" cy="381000"/>
          <a:chOff x="4972051" y="3452813"/>
          <a:chExt cx="476250" cy="381000"/>
        </a:xfrm>
      </xdr:grpSpPr>
      <xdr:sp macro="" textlink="Pivottables!BN6">
        <xdr:nvSpPr>
          <xdr:cNvPr id="531" name="TextBox 530">
            <a:extLst>
              <a:ext uri="{FF2B5EF4-FFF2-40B4-BE49-F238E27FC236}">
                <a16:creationId xmlns:a16="http://schemas.microsoft.com/office/drawing/2014/main" id="{9A3D3ABD-9F87-3993-6680-7A13247BC366}"/>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532" name="TextBox 531">
            <a:extLst>
              <a:ext uri="{FF2B5EF4-FFF2-40B4-BE49-F238E27FC236}">
                <a16:creationId xmlns:a16="http://schemas.microsoft.com/office/drawing/2014/main" id="{FB3D7FD1-8EA5-1A47-1640-234AD97798FE}"/>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114301</xdr:colOff>
      <xdr:row>13</xdr:row>
      <xdr:rowOff>53976</xdr:rowOff>
    </xdr:from>
    <xdr:to>
      <xdr:col>7</xdr:col>
      <xdr:colOff>590551</xdr:colOff>
      <xdr:row>15</xdr:row>
      <xdr:rowOff>53976</xdr:rowOff>
    </xdr:to>
    <xdr:grpSp>
      <xdr:nvGrpSpPr>
        <xdr:cNvPr id="533" name="Group 532">
          <a:extLst>
            <a:ext uri="{FF2B5EF4-FFF2-40B4-BE49-F238E27FC236}">
              <a16:creationId xmlns:a16="http://schemas.microsoft.com/office/drawing/2014/main" id="{27E6F8E0-C913-D7C0-4502-19336A131671}"/>
            </a:ext>
          </a:extLst>
        </xdr:cNvPr>
        <xdr:cNvGrpSpPr/>
      </xdr:nvGrpSpPr>
      <xdr:grpSpPr>
        <a:xfrm>
          <a:off x="4411134" y="2530476"/>
          <a:ext cx="476250" cy="381000"/>
          <a:chOff x="3819526" y="3448051"/>
          <a:chExt cx="476250" cy="381000"/>
        </a:xfrm>
      </xdr:grpSpPr>
      <xdr:sp macro="" textlink="Pivottables!BM6">
        <xdr:nvSpPr>
          <xdr:cNvPr id="534" name="TextBox 533">
            <a:extLst>
              <a:ext uri="{FF2B5EF4-FFF2-40B4-BE49-F238E27FC236}">
                <a16:creationId xmlns:a16="http://schemas.microsoft.com/office/drawing/2014/main" id="{348EEB91-4DAF-DE78-EFBB-131053D848AA}"/>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342105-E9A2-48CC-B8C4-93C3939C25B7}" type="TxLink">
              <a:rPr lang="en-US" sz="1600" b="0" i="0" u="none" strike="noStrike">
                <a:solidFill>
                  <a:srgbClr val="C240D8"/>
                </a:solidFill>
                <a:latin typeface="Calibri"/>
                <a:cs typeface="Calibri"/>
              </a:rPr>
              <a:pPr algn="ctr"/>
              <a:t> </a:t>
            </a:fld>
            <a:endParaRPr lang="en-NG" sz="1100"/>
          </a:p>
        </xdr:txBody>
      </xdr:sp>
      <xdr:sp macro="" textlink="Pivottables!BO6">
        <xdr:nvSpPr>
          <xdr:cNvPr id="535" name="TextBox 534">
            <a:extLst>
              <a:ext uri="{FF2B5EF4-FFF2-40B4-BE49-F238E27FC236}">
                <a16:creationId xmlns:a16="http://schemas.microsoft.com/office/drawing/2014/main" id="{4CB99E64-61A8-0BE5-D688-8A9A2E2612FA}"/>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0A1B46-D76F-44A0-AD41-BED1AF00032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396876</xdr:colOff>
      <xdr:row>12</xdr:row>
      <xdr:rowOff>163513</xdr:rowOff>
    </xdr:from>
    <xdr:to>
      <xdr:col>8</xdr:col>
      <xdr:colOff>263526</xdr:colOff>
      <xdr:row>14</xdr:row>
      <xdr:rowOff>163513</xdr:rowOff>
    </xdr:to>
    <xdr:grpSp>
      <xdr:nvGrpSpPr>
        <xdr:cNvPr id="536" name="Group 535">
          <a:extLst>
            <a:ext uri="{FF2B5EF4-FFF2-40B4-BE49-F238E27FC236}">
              <a16:creationId xmlns:a16="http://schemas.microsoft.com/office/drawing/2014/main" id="{F5BCE6E9-6855-1410-2D11-309CAF63DFA2}"/>
            </a:ext>
          </a:extLst>
        </xdr:cNvPr>
        <xdr:cNvGrpSpPr/>
      </xdr:nvGrpSpPr>
      <xdr:grpSpPr>
        <a:xfrm>
          <a:off x="4693709" y="2449513"/>
          <a:ext cx="480484" cy="381000"/>
          <a:chOff x="4972051" y="3452813"/>
          <a:chExt cx="476250" cy="381000"/>
        </a:xfrm>
      </xdr:grpSpPr>
      <xdr:sp macro="" textlink="Pivottables!BN6">
        <xdr:nvSpPr>
          <xdr:cNvPr id="537" name="TextBox 536">
            <a:extLst>
              <a:ext uri="{FF2B5EF4-FFF2-40B4-BE49-F238E27FC236}">
                <a16:creationId xmlns:a16="http://schemas.microsoft.com/office/drawing/2014/main" id="{48457A35-C974-388A-4E8F-FDB436A2935A}"/>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538" name="TextBox 537">
            <a:extLst>
              <a:ext uri="{FF2B5EF4-FFF2-40B4-BE49-F238E27FC236}">
                <a16:creationId xmlns:a16="http://schemas.microsoft.com/office/drawing/2014/main" id="{0FA68F1E-FFCD-AEEB-82C8-E5AFA6066A8E}"/>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314326</xdr:colOff>
      <xdr:row>12</xdr:row>
      <xdr:rowOff>88901</xdr:rowOff>
    </xdr:from>
    <xdr:to>
      <xdr:col>8</xdr:col>
      <xdr:colOff>180976</xdr:colOff>
      <xdr:row>14</xdr:row>
      <xdr:rowOff>88901</xdr:rowOff>
    </xdr:to>
    <xdr:grpSp>
      <xdr:nvGrpSpPr>
        <xdr:cNvPr id="539" name="Group 538">
          <a:extLst>
            <a:ext uri="{FF2B5EF4-FFF2-40B4-BE49-F238E27FC236}">
              <a16:creationId xmlns:a16="http://schemas.microsoft.com/office/drawing/2014/main" id="{9C66F3BF-1BF6-E48F-BE0D-B9C37B02E014}"/>
            </a:ext>
          </a:extLst>
        </xdr:cNvPr>
        <xdr:cNvGrpSpPr/>
      </xdr:nvGrpSpPr>
      <xdr:grpSpPr>
        <a:xfrm>
          <a:off x="4611159" y="2374901"/>
          <a:ext cx="480484" cy="381000"/>
          <a:chOff x="3819526" y="3448051"/>
          <a:chExt cx="476250" cy="381000"/>
        </a:xfrm>
      </xdr:grpSpPr>
      <xdr:sp macro="" textlink="Pivottables!BM6">
        <xdr:nvSpPr>
          <xdr:cNvPr id="540" name="TextBox 539">
            <a:extLst>
              <a:ext uri="{FF2B5EF4-FFF2-40B4-BE49-F238E27FC236}">
                <a16:creationId xmlns:a16="http://schemas.microsoft.com/office/drawing/2014/main" id="{108C9C3A-B750-4A70-E97E-D0CCEA4A4792}"/>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342105-E9A2-48CC-B8C4-93C3939C25B7}" type="TxLink">
              <a:rPr lang="en-US" sz="1600" b="0" i="0" u="none" strike="noStrike">
                <a:solidFill>
                  <a:srgbClr val="C240D8"/>
                </a:solidFill>
                <a:latin typeface="Calibri"/>
                <a:cs typeface="Calibri"/>
              </a:rPr>
              <a:pPr algn="ctr"/>
              <a:t> </a:t>
            </a:fld>
            <a:endParaRPr lang="en-NG" sz="1100"/>
          </a:p>
        </xdr:txBody>
      </xdr:sp>
      <xdr:sp macro="" textlink="Pivottables!BO6">
        <xdr:nvSpPr>
          <xdr:cNvPr id="541" name="TextBox 540">
            <a:extLst>
              <a:ext uri="{FF2B5EF4-FFF2-40B4-BE49-F238E27FC236}">
                <a16:creationId xmlns:a16="http://schemas.microsoft.com/office/drawing/2014/main" id="{57E3E851-9504-4231-B514-9FB734E82FC0}"/>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0A1B46-D76F-44A0-AD41-BED1AF00032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139701</xdr:colOff>
      <xdr:row>12</xdr:row>
      <xdr:rowOff>88901</xdr:rowOff>
    </xdr:from>
    <xdr:to>
      <xdr:col>8</xdr:col>
      <xdr:colOff>6351</xdr:colOff>
      <xdr:row>14</xdr:row>
      <xdr:rowOff>88901</xdr:rowOff>
    </xdr:to>
    <xdr:grpSp>
      <xdr:nvGrpSpPr>
        <xdr:cNvPr id="545" name="Group 544">
          <a:extLst>
            <a:ext uri="{FF2B5EF4-FFF2-40B4-BE49-F238E27FC236}">
              <a16:creationId xmlns:a16="http://schemas.microsoft.com/office/drawing/2014/main" id="{5809BCAD-37CC-0405-E6E7-1C5324095798}"/>
            </a:ext>
          </a:extLst>
        </xdr:cNvPr>
        <xdr:cNvGrpSpPr/>
      </xdr:nvGrpSpPr>
      <xdr:grpSpPr>
        <a:xfrm>
          <a:off x="4436534" y="2374901"/>
          <a:ext cx="480484" cy="381000"/>
          <a:chOff x="3819526" y="3448051"/>
          <a:chExt cx="476250" cy="381000"/>
        </a:xfrm>
      </xdr:grpSpPr>
      <xdr:sp macro="" textlink="Pivottables!BM6">
        <xdr:nvSpPr>
          <xdr:cNvPr id="546" name="TextBox 545">
            <a:extLst>
              <a:ext uri="{FF2B5EF4-FFF2-40B4-BE49-F238E27FC236}">
                <a16:creationId xmlns:a16="http://schemas.microsoft.com/office/drawing/2014/main" id="{58B81DD7-0335-F11D-6630-9565B16900F2}"/>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342105-E9A2-48CC-B8C4-93C3939C25B7}" type="TxLink">
              <a:rPr lang="en-US" sz="1600" b="0" i="0" u="none" strike="noStrike">
                <a:solidFill>
                  <a:srgbClr val="C240D8"/>
                </a:solidFill>
                <a:latin typeface="Calibri"/>
                <a:cs typeface="Calibri"/>
              </a:rPr>
              <a:pPr algn="ctr"/>
              <a:t> </a:t>
            </a:fld>
            <a:endParaRPr lang="en-NG" sz="1100"/>
          </a:p>
        </xdr:txBody>
      </xdr:sp>
      <xdr:sp macro="" textlink="Pivottables!BO6">
        <xdr:nvSpPr>
          <xdr:cNvPr id="547" name="TextBox 546">
            <a:extLst>
              <a:ext uri="{FF2B5EF4-FFF2-40B4-BE49-F238E27FC236}">
                <a16:creationId xmlns:a16="http://schemas.microsoft.com/office/drawing/2014/main" id="{2B036DBC-C866-FEB1-58B9-DE1920D66E9B}"/>
              </a:ext>
            </a:extLst>
          </xdr:cNvPr>
          <xdr:cNvSpPr txBox="1"/>
        </xdr:nvSpPr>
        <xdr:spPr>
          <a:xfrm>
            <a:off x="3819526" y="34480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0A1B46-D76F-44A0-AD41-BED1AF00032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460376</xdr:colOff>
      <xdr:row>12</xdr:row>
      <xdr:rowOff>4763</xdr:rowOff>
    </xdr:from>
    <xdr:to>
      <xdr:col>8</xdr:col>
      <xdr:colOff>327026</xdr:colOff>
      <xdr:row>14</xdr:row>
      <xdr:rowOff>4763</xdr:rowOff>
    </xdr:to>
    <xdr:grpSp>
      <xdr:nvGrpSpPr>
        <xdr:cNvPr id="551" name="Group 550">
          <a:extLst>
            <a:ext uri="{FF2B5EF4-FFF2-40B4-BE49-F238E27FC236}">
              <a16:creationId xmlns:a16="http://schemas.microsoft.com/office/drawing/2014/main" id="{0F8E1B73-A08C-EDDB-9828-CFA0B835E643}"/>
            </a:ext>
          </a:extLst>
        </xdr:cNvPr>
        <xdr:cNvGrpSpPr/>
      </xdr:nvGrpSpPr>
      <xdr:grpSpPr>
        <a:xfrm>
          <a:off x="4757209" y="2290763"/>
          <a:ext cx="480484" cy="381000"/>
          <a:chOff x="4972051" y="3452813"/>
          <a:chExt cx="476250" cy="381000"/>
        </a:xfrm>
      </xdr:grpSpPr>
      <xdr:sp macro="" textlink="Pivottables!BN6">
        <xdr:nvSpPr>
          <xdr:cNvPr id="552" name="TextBox 551">
            <a:extLst>
              <a:ext uri="{FF2B5EF4-FFF2-40B4-BE49-F238E27FC236}">
                <a16:creationId xmlns:a16="http://schemas.microsoft.com/office/drawing/2014/main" id="{743E5B8F-6CCC-33A8-85D8-3D11BD4F3753}"/>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553" name="TextBox 552">
            <a:extLst>
              <a:ext uri="{FF2B5EF4-FFF2-40B4-BE49-F238E27FC236}">
                <a16:creationId xmlns:a16="http://schemas.microsoft.com/office/drawing/2014/main" id="{643C3145-561F-1695-FB8B-21960E6EE3A1}"/>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301626</xdr:colOff>
      <xdr:row>12</xdr:row>
      <xdr:rowOff>169863</xdr:rowOff>
    </xdr:from>
    <xdr:to>
      <xdr:col>8</xdr:col>
      <xdr:colOff>168276</xdr:colOff>
      <xdr:row>14</xdr:row>
      <xdr:rowOff>169863</xdr:rowOff>
    </xdr:to>
    <xdr:grpSp>
      <xdr:nvGrpSpPr>
        <xdr:cNvPr id="557" name="Group 556">
          <a:extLst>
            <a:ext uri="{FF2B5EF4-FFF2-40B4-BE49-F238E27FC236}">
              <a16:creationId xmlns:a16="http://schemas.microsoft.com/office/drawing/2014/main" id="{B13715B4-CD71-FF60-49A3-401C0B911A8F}"/>
            </a:ext>
          </a:extLst>
        </xdr:cNvPr>
        <xdr:cNvGrpSpPr/>
      </xdr:nvGrpSpPr>
      <xdr:grpSpPr>
        <a:xfrm>
          <a:off x="4598459" y="2455863"/>
          <a:ext cx="480484" cy="381000"/>
          <a:chOff x="4972051" y="3452813"/>
          <a:chExt cx="476250" cy="381000"/>
        </a:xfrm>
      </xdr:grpSpPr>
      <xdr:sp macro="" textlink="Pivottables!BN6">
        <xdr:nvSpPr>
          <xdr:cNvPr id="558" name="TextBox 557">
            <a:extLst>
              <a:ext uri="{FF2B5EF4-FFF2-40B4-BE49-F238E27FC236}">
                <a16:creationId xmlns:a16="http://schemas.microsoft.com/office/drawing/2014/main" id="{65B82170-1E9D-8A7E-FB58-20CD66DEAD54}"/>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559" name="TextBox 558">
            <a:extLst>
              <a:ext uri="{FF2B5EF4-FFF2-40B4-BE49-F238E27FC236}">
                <a16:creationId xmlns:a16="http://schemas.microsoft.com/office/drawing/2014/main" id="{C674F4FD-997E-A7B1-D39A-39AF5F83A5A2}"/>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288926</xdr:colOff>
      <xdr:row>14</xdr:row>
      <xdr:rowOff>42863</xdr:rowOff>
    </xdr:from>
    <xdr:to>
      <xdr:col>8</xdr:col>
      <xdr:colOff>155576</xdr:colOff>
      <xdr:row>16</xdr:row>
      <xdr:rowOff>42863</xdr:rowOff>
    </xdr:to>
    <xdr:grpSp>
      <xdr:nvGrpSpPr>
        <xdr:cNvPr id="560" name="Group 559">
          <a:extLst>
            <a:ext uri="{FF2B5EF4-FFF2-40B4-BE49-F238E27FC236}">
              <a16:creationId xmlns:a16="http://schemas.microsoft.com/office/drawing/2014/main" id="{E374FC30-E211-0E20-AD6E-5B874AD172A8}"/>
            </a:ext>
          </a:extLst>
        </xdr:cNvPr>
        <xdr:cNvGrpSpPr/>
      </xdr:nvGrpSpPr>
      <xdr:grpSpPr>
        <a:xfrm>
          <a:off x="4585759" y="2709863"/>
          <a:ext cx="480484" cy="381000"/>
          <a:chOff x="4972051" y="3452813"/>
          <a:chExt cx="476250" cy="381000"/>
        </a:xfrm>
      </xdr:grpSpPr>
      <xdr:sp macro="" textlink="Pivottables!BN6">
        <xdr:nvSpPr>
          <xdr:cNvPr id="561" name="TextBox 560">
            <a:extLst>
              <a:ext uri="{FF2B5EF4-FFF2-40B4-BE49-F238E27FC236}">
                <a16:creationId xmlns:a16="http://schemas.microsoft.com/office/drawing/2014/main" id="{C85531C8-7738-256C-1CF0-2B48A9990A34}"/>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562" name="TextBox 561">
            <a:extLst>
              <a:ext uri="{FF2B5EF4-FFF2-40B4-BE49-F238E27FC236}">
                <a16:creationId xmlns:a16="http://schemas.microsoft.com/office/drawing/2014/main" id="{802E5B07-4478-E03E-D915-F6336F11E945}"/>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47626</xdr:colOff>
      <xdr:row>12</xdr:row>
      <xdr:rowOff>134938</xdr:rowOff>
    </xdr:from>
    <xdr:to>
      <xdr:col>7</xdr:col>
      <xdr:colOff>523876</xdr:colOff>
      <xdr:row>14</xdr:row>
      <xdr:rowOff>134938</xdr:rowOff>
    </xdr:to>
    <xdr:grpSp>
      <xdr:nvGrpSpPr>
        <xdr:cNvPr id="575" name="Group 574">
          <a:extLst>
            <a:ext uri="{FF2B5EF4-FFF2-40B4-BE49-F238E27FC236}">
              <a16:creationId xmlns:a16="http://schemas.microsoft.com/office/drawing/2014/main" id="{53F700CD-2217-0626-3E6B-2AD998CCCD9A}"/>
            </a:ext>
          </a:extLst>
        </xdr:cNvPr>
        <xdr:cNvGrpSpPr/>
      </xdr:nvGrpSpPr>
      <xdr:grpSpPr>
        <a:xfrm>
          <a:off x="4344459" y="2420938"/>
          <a:ext cx="476250" cy="381000"/>
          <a:chOff x="4972051" y="3452813"/>
          <a:chExt cx="476250" cy="381000"/>
        </a:xfrm>
      </xdr:grpSpPr>
      <xdr:sp macro="" textlink="Pivottables!BN6">
        <xdr:nvSpPr>
          <xdr:cNvPr id="128" name="TextBox 127">
            <a:extLst>
              <a:ext uri="{FF2B5EF4-FFF2-40B4-BE49-F238E27FC236}">
                <a16:creationId xmlns:a16="http://schemas.microsoft.com/office/drawing/2014/main" id="{FECE3ED0-720E-FCAA-2B15-3B6F05BFBFD2}"/>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129" name="TextBox 128">
            <a:extLst>
              <a:ext uri="{FF2B5EF4-FFF2-40B4-BE49-F238E27FC236}">
                <a16:creationId xmlns:a16="http://schemas.microsoft.com/office/drawing/2014/main" id="{793B23A1-AA42-F853-00F9-D9C25961975B}"/>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206376</xdr:colOff>
      <xdr:row>14</xdr:row>
      <xdr:rowOff>128588</xdr:rowOff>
    </xdr:from>
    <xdr:to>
      <xdr:col>8</xdr:col>
      <xdr:colOff>73026</xdr:colOff>
      <xdr:row>16</xdr:row>
      <xdr:rowOff>128588</xdr:rowOff>
    </xdr:to>
    <xdr:grpSp>
      <xdr:nvGrpSpPr>
        <xdr:cNvPr id="130" name="Group 129">
          <a:extLst>
            <a:ext uri="{FF2B5EF4-FFF2-40B4-BE49-F238E27FC236}">
              <a16:creationId xmlns:a16="http://schemas.microsoft.com/office/drawing/2014/main" id="{74F08312-E9E0-2E81-F720-B19F12E690AB}"/>
            </a:ext>
          </a:extLst>
        </xdr:cNvPr>
        <xdr:cNvGrpSpPr/>
      </xdr:nvGrpSpPr>
      <xdr:grpSpPr>
        <a:xfrm>
          <a:off x="4503209" y="2795588"/>
          <a:ext cx="480484" cy="381000"/>
          <a:chOff x="4972051" y="3452813"/>
          <a:chExt cx="476250" cy="381000"/>
        </a:xfrm>
      </xdr:grpSpPr>
      <xdr:sp macro="" textlink="Pivottables!BN6">
        <xdr:nvSpPr>
          <xdr:cNvPr id="131" name="TextBox 130">
            <a:extLst>
              <a:ext uri="{FF2B5EF4-FFF2-40B4-BE49-F238E27FC236}">
                <a16:creationId xmlns:a16="http://schemas.microsoft.com/office/drawing/2014/main" id="{A65B86C3-A960-141B-DCAC-4C2320599A69}"/>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132" name="TextBox 131">
            <a:extLst>
              <a:ext uri="{FF2B5EF4-FFF2-40B4-BE49-F238E27FC236}">
                <a16:creationId xmlns:a16="http://schemas.microsoft.com/office/drawing/2014/main" id="{158C17FD-0859-F0CA-6866-AC39A2040634}"/>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44451</xdr:colOff>
      <xdr:row>12</xdr:row>
      <xdr:rowOff>11113</xdr:rowOff>
    </xdr:from>
    <xdr:to>
      <xdr:col>7</xdr:col>
      <xdr:colOff>520701</xdr:colOff>
      <xdr:row>14</xdr:row>
      <xdr:rowOff>11113</xdr:rowOff>
    </xdr:to>
    <xdr:grpSp>
      <xdr:nvGrpSpPr>
        <xdr:cNvPr id="133" name="Group 132">
          <a:extLst>
            <a:ext uri="{FF2B5EF4-FFF2-40B4-BE49-F238E27FC236}">
              <a16:creationId xmlns:a16="http://schemas.microsoft.com/office/drawing/2014/main" id="{62E1DE1F-8D34-0ADE-EDF3-88B7038B0D28}"/>
            </a:ext>
          </a:extLst>
        </xdr:cNvPr>
        <xdr:cNvGrpSpPr/>
      </xdr:nvGrpSpPr>
      <xdr:grpSpPr>
        <a:xfrm>
          <a:off x="4341284" y="2297113"/>
          <a:ext cx="476250" cy="381000"/>
          <a:chOff x="4972051" y="3452813"/>
          <a:chExt cx="476250" cy="381000"/>
        </a:xfrm>
      </xdr:grpSpPr>
      <xdr:sp macro="" textlink="Pivottables!BN6">
        <xdr:nvSpPr>
          <xdr:cNvPr id="134" name="TextBox 133">
            <a:extLst>
              <a:ext uri="{FF2B5EF4-FFF2-40B4-BE49-F238E27FC236}">
                <a16:creationId xmlns:a16="http://schemas.microsoft.com/office/drawing/2014/main" id="{3AA05639-A468-3D3D-612C-34EE44F0AFDB}"/>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135" name="TextBox 134">
            <a:extLst>
              <a:ext uri="{FF2B5EF4-FFF2-40B4-BE49-F238E27FC236}">
                <a16:creationId xmlns:a16="http://schemas.microsoft.com/office/drawing/2014/main" id="{97FB365B-5412-4316-F2C1-C14F289FED50}"/>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8</xdr:col>
      <xdr:colOff>25401</xdr:colOff>
      <xdr:row>13</xdr:row>
      <xdr:rowOff>49213</xdr:rowOff>
    </xdr:from>
    <xdr:to>
      <xdr:col>8</xdr:col>
      <xdr:colOff>501651</xdr:colOff>
      <xdr:row>15</xdr:row>
      <xdr:rowOff>49213</xdr:rowOff>
    </xdr:to>
    <xdr:grpSp>
      <xdr:nvGrpSpPr>
        <xdr:cNvPr id="136" name="Group 135">
          <a:extLst>
            <a:ext uri="{FF2B5EF4-FFF2-40B4-BE49-F238E27FC236}">
              <a16:creationId xmlns:a16="http://schemas.microsoft.com/office/drawing/2014/main" id="{079F8715-DE51-66CF-9960-6FFA84C79FAC}"/>
            </a:ext>
          </a:extLst>
        </xdr:cNvPr>
        <xdr:cNvGrpSpPr/>
      </xdr:nvGrpSpPr>
      <xdr:grpSpPr>
        <a:xfrm>
          <a:off x="4936068" y="2525713"/>
          <a:ext cx="476250" cy="381000"/>
          <a:chOff x="4972051" y="3452813"/>
          <a:chExt cx="476250" cy="381000"/>
        </a:xfrm>
      </xdr:grpSpPr>
      <xdr:sp macro="" textlink="Pivottables!BN6">
        <xdr:nvSpPr>
          <xdr:cNvPr id="137" name="TextBox 136">
            <a:extLst>
              <a:ext uri="{FF2B5EF4-FFF2-40B4-BE49-F238E27FC236}">
                <a16:creationId xmlns:a16="http://schemas.microsoft.com/office/drawing/2014/main" id="{C0098B0F-EC6D-689E-25D3-688AACCC4431}"/>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8A818-C52E-4E40-9F76-CBD00C52EE5C}" type="TxLink">
              <a:rPr lang="en-US" sz="1600" b="0" i="0" u="none" strike="noStrike">
                <a:solidFill>
                  <a:srgbClr val="5A097C"/>
                </a:solidFill>
                <a:latin typeface="Calibri"/>
                <a:cs typeface="Calibri"/>
              </a:rPr>
              <a:pPr algn="ctr"/>
              <a:t> </a:t>
            </a:fld>
            <a:endParaRPr lang="en-NG" sz="1100"/>
          </a:p>
        </xdr:txBody>
      </xdr:sp>
      <xdr:sp macro="" textlink="Pivottables!BP6">
        <xdr:nvSpPr>
          <xdr:cNvPr id="138" name="TextBox 137">
            <a:extLst>
              <a:ext uri="{FF2B5EF4-FFF2-40B4-BE49-F238E27FC236}">
                <a16:creationId xmlns:a16="http://schemas.microsoft.com/office/drawing/2014/main" id="{26CF62BD-A414-A8CE-AD74-9330FD693376}"/>
              </a:ext>
            </a:extLst>
          </xdr:cNvPr>
          <xdr:cNvSpPr txBox="1"/>
        </xdr:nvSpPr>
        <xdr:spPr>
          <a:xfrm>
            <a:off x="4972051" y="34528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13EBA-5F6F-470F-8179-2CC8EE245EC6}"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419101</xdr:colOff>
      <xdr:row>8</xdr:row>
      <xdr:rowOff>50801</xdr:rowOff>
    </xdr:from>
    <xdr:to>
      <xdr:col>8</xdr:col>
      <xdr:colOff>285751</xdr:colOff>
      <xdr:row>10</xdr:row>
      <xdr:rowOff>50801</xdr:rowOff>
    </xdr:to>
    <xdr:grpSp>
      <xdr:nvGrpSpPr>
        <xdr:cNvPr id="141" name="Group 140">
          <a:extLst>
            <a:ext uri="{FF2B5EF4-FFF2-40B4-BE49-F238E27FC236}">
              <a16:creationId xmlns:a16="http://schemas.microsoft.com/office/drawing/2014/main" id="{52DBA2FB-5FA9-52FB-1D91-F10C7767D056}"/>
            </a:ext>
          </a:extLst>
        </xdr:cNvPr>
        <xdr:cNvGrpSpPr/>
      </xdr:nvGrpSpPr>
      <xdr:grpSpPr>
        <a:xfrm>
          <a:off x="4715934" y="1574801"/>
          <a:ext cx="480484" cy="381000"/>
          <a:chOff x="4219576" y="1695451"/>
          <a:chExt cx="476250" cy="381000"/>
        </a:xfrm>
      </xdr:grpSpPr>
      <xdr:sp macro="" textlink="Pivottables!BM9">
        <xdr:nvSpPr>
          <xdr:cNvPr id="142" name="TextBox 141">
            <a:extLst>
              <a:ext uri="{FF2B5EF4-FFF2-40B4-BE49-F238E27FC236}">
                <a16:creationId xmlns:a16="http://schemas.microsoft.com/office/drawing/2014/main" id="{43F643C5-BBA1-E4BB-7C84-C346A40F1FF4}"/>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B1EDDB-4282-4CFE-964D-3689DF1565B9}" type="TxLink">
              <a:rPr lang="en-US" sz="1600" b="0" i="0" u="none" strike="noStrike">
                <a:solidFill>
                  <a:srgbClr val="C240D8"/>
                </a:solidFill>
                <a:latin typeface="Calibri"/>
                <a:cs typeface="Calibri"/>
              </a:rPr>
              <a:pPr algn="ctr"/>
              <a:t> </a:t>
            </a:fld>
            <a:endParaRPr lang="en-NG" sz="1100"/>
          </a:p>
        </xdr:txBody>
      </xdr:sp>
      <xdr:sp macro="" textlink="Pivottables!BO9">
        <xdr:nvSpPr>
          <xdr:cNvPr id="143" name="TextBox 142">
            <a:extLst>
              <a:ext uri="{FF2B5EF4-FFF2-40B4-BE49-F238E27FC236}">
                <a16:creationId xmlns:a16="http://schemas.microsoft.com/office/drawing/2014/main" id="{7242EB6F-83C9-EA52-E054-52A883E3C9FC}"/>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A54697-D9E9-4061-9B2A-1F4A5103F1C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136526</xdr:colOff>
      <xdr:row>7</xdr:row>
      <xdr:rowOff>157163</xdr:rowOff>
    </xdr:from>
    <xdr:to>
      <xdr:col>8</xdr:col>
      <xdr:colOff>3176</xdr:colOff>
      <xdr:row>9</xdr:row>
      <xdr:rowOff>157163</xdr:rowOff>
    </xdr:to>
    <xdr:grpSp>
      <xdr:nvGrpSpPr>
        <xdr:cNvPr id="144" name="Group 143">
          <a:extLst>
            <a:ext uri="{FF2B5EF4-FFF2-40B4-BE49-F238E27FC236}">
              <a16:creationId xmlns:a16="http://schemas.microsoft.com/office/drawing/2014/main" id="{CF000B17-9463-1F9C-2C35-1A812362EE69}"/>
            </a:ext>
          </a:extLst>
        </xdr:cNvPr>
        <xdr:cNvGrpSpPr/>
      </xdr:nvGrpSpPr>
      <xdr:grpSpPr>
        <a:xfrm>
          <a:off x="4433359" y="1490663"/>
          <a:ext cx="480484" cy="381000"/>
          <a:chOff x="5372101" y="1700213"/>
          <a:chExt cx="476250" cy="381000"/>
        </a:xfrm>
      </xdr:grpSpPr>
      <xdr:sp macro="" textlink="Pivottables!BN9">
        <xdr:nvSpPr>
          <xdr:cNvPr id="145" name="TextBox 144">
            <a:extLst>
              <a:ext uri="{FF2B5EF4-FFF2-40B4-BE49-F238E27FC236}">
                <a16:creationId xmlns:a16="http://schemas.microsoft.com/office/drawing/2014/main" id="{BA1E225C-C22E-BAE6-0579-148446789F0B}"/>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146" name="TextBox 145">
            <a:extLst>
              <a:ext uri="{FF2B5EF4-FFF2-40B4-BE49-F238E27FC236}">
                <a16:creationId xmlns:a16="http://schemas.microsoft.com/office/drawing/2014/main" id="{B98F3097-D2BA-6E7C-86CD-0328893554B0}"/>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231776</xdr:colOff>
      <xdr:row>7</xdr:row>
      <xdr:rowOff>95251</xdr:rowOff>
    </xdr:from>
    <xdr:to>
      <xdr:col>8</xdr:col>
      <xdr:colOff>98426</xdr:colOff>
      <xdr:row>9</xdr:row>
      <xdr:rowOff>95251</xdr:rowOff>
    </xdr:to>
    <xdr:grpSp>
      <xdr:nvGrpSpPr>
        <xdr:cNvPr id="147" name="Group 146">
          <a:extLst>
            <a:ext uri="{FF2B5EF4-FFF2-40B4-BE49-F238E27FC236}">
              <a16:creationId xmlns:a16="http://schemas.microsoft.com/office/drawing/2014/main" id="{6148402F-FC7A-74FD-F65C-552ECEDB28B3}"/>
            </a:ext>
          </a:extLst>
        </xdr:cNvPr>
        <xdr:cNvGrpSpPr/>
      </xdr:nvGrpSpPr>
      <xdr:grpSpPr>
        <a:xfrm>
          <a:off x="4528609" y="1428751"/>
          <a:ext cx="480484" cy="381000"/>
          <a:chOff x="4219576" y="1695451"/>
          <a:chExt cx="476250" cy="381000"/>
        </a:xfrm>
      </xdr:grpSpPr>
      <xdr:sp macro="" textlink="Pivottables!BM9">
        <xdr:nvSpPr>
          <xdr:cNvPr id="148" name="TextBox 147">
            <a:extLst>
              <a:ext uri="{FF2B5EF4-FFF2-40B4-BE49-F238E27FC236}">
                <a16:creationId xmlns:a16="http://schemas.microsoft.com/office/drawing/2014/main" id="{137B6F7A-A1AB-FA43-490A-F9FE2C9FD0F8}"/>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B1EDDB-4282-4CFE-964D-3689DF1565B9}" type="TxLink">
              <a:rPr lang="en-US" sz="1600" b="0" i="0" u="none" strike="noStrike">
                <a:solidFill>
                  <a:srgbClr val="C240D8"/>
                </a:solidFill>
                <a:latin typeface="Calibri"/>
                <a:cs typeface="Calibri"/>
              </a:rPr>
              <a:pPr algn="ctr"/>
              <a:t> </a:t>
            </a:fld>
            <a:endParaRPr lang="en-NG" sz="1100"/>
          </a:p>
        </xdr:txBody>
      </xdr:sp>
      <xdr:sp macro="" textlink="Pivottables!BO9">
        <xdr:nvSpPr>
          <xdr:cNvPr id="149" name="TextBox 148">
            <a:extLst>
              <a:ext uri="{FF2B5EF4-FFF2-40B4-BE49-F238E27FC236}">
                <a16:creationId xmlns:a16="http://schemas.microsoft.com/office/drawing/2014/main" id="{A3CAA130-7891-5176-2312-58F8AEA3638C}"/>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A54697-D9E9-4061-9B2A-1F4A5103F1C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304801</xdr:colOff>
      <xdr:row>7</xdr:row>
      <xdr:rowOff>4763</xdr:rowOff>
    </xdr:from>
    <xdr:to>
      <xdr:col>8</xdr:col>
      <xdr:colOff>171451</xdr:colOff>
      <xdr:row>9</xdr:row>
      <xdr:rowOff>4763</xdr:rowOff>
    </xdr:to>
    <xdr:grpSp>
      <xdr:nvGrpSpPr>
        <xdr:cNvPr id="150" name="Group 149">
          <a:extLst>
            <a:ext uri="{FF2B5EF4-FFF2-40B4-BE49-F238E27FC236}">
              <a16:creationId xmlns:a16="http://schemas.microsoft.com/office/drawing/2014/main" id="{4E5FBA5A-D1B1-E9E0-EECB-FB7EA1969AF6}"/>
            </a:ext>
          </a:extLst>
        </xdr:cNvPr>
        <xdr:cNvGrpSpPr/>
      </xdr:nvGrpSpPr>
      <xdr:grpSpPr>
        <a:xfrm>
          <a:off x="4601634" y="1338263"/>
          <a:ext cx="480484" cy="381000"/>
          <a:chOff x="5372101" y="1700213"/>
          <a:chExt cx="476250" cy="381000"/>
        </a:xfrm>
      </xdr:grpSpPr>
      <xdr:sp macro="" textlink="Pivottables!BN9">
        <xdr:nvSpPr>
          <xdr:cNvPr id="151" name="TextBox 150">
            <a:extLst>
              <a:ext uri="{FF2B5EF4-FFF2-40B4-BE49-F238E27FC236}">
                <a16:creationId xmlns:a16="http://schemas.microsoft.com/office/drawing/2014/main" id="{2194FD85-544F-E9DB-8DEB-14B8A50DFC28}"/>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152" name="TextBox 151">
            <a:extLst>
              <a:ext uri="{FF2B5EF4-FFF2-40B4-BE49-F238E27FC236}">
                <a16:creationId xmlns:a16="http://schemas.microsoft.com/office/drawing/2014/main" id="{71478501-32BC-8402-DEDA-26F9A17BC0C6}"/>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79376</xdr:colOff>
      <xdr:row>7</xdr:row>
      <xdr:rowOff>12701</xdr:rowOff>
    </xdr:from>
    <xdr:to>
      <xdr:col>7</xdr:col>
      <xdr:colOff>555626</xdr:colOff>
      <xdr:row>9</xdr:row>
      <xdr:rowOff>12701</xdr:rowOff>
    </xdr:to>
    <xdr:grpSp>
      <xdr:nvGrpSpPr>
        <xdr:cNvPr id="153" name="Group 152">
          <a:extLst>
            <a:ext uri="{FF2B5EF4-FFF2-40B4-BE49-F238E27FC236}">
              <a16:creationId xmlns:a16="http://schemas.microsoft.com/office/drawing/2014/main" id="{C659B8A1-D744-024F-93D9-93DE181D6F2C}"/>
            </a:ext>
          </a:extLst>
        </xdr:cNvPr>
        <xdr:cNvGrpSpPr/>
      </xdr:nvGrpSpPr>
      <xdr:grpSpPr>
        <a:xfrm>
          <a:off x="4376209" y="1346201"/>
          <a:ext cx="476250" cy="381000"/>
          <a:chOff x="4219576" y="1695451"/>
          <a:chExt cx="476250" cy="381000"/>
        </a:xfrm>
      </xdr:grpSpPr>
      <xdr:sp macro="" textlink="Pivottables!BM9">
        <xdr:nvSpPr>
          <xdr:cNvPr id="154" name="TextBox 153">
            <a:extLst>
              <a:ext uri="{FF2B5EF4-FFF2-40B4-BE49-F238E27FC236}">
                <a16:creationId xmlns:a16="http://schemas.microsoft.com/office/drawing/2014/main" id="{2AA16261-2239-D405-318E-1D3C0A1186F4}"/>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B1EDDB-4282-4CFE-964D-3689DF1565B9}" type="TxLink">
              <a:rPr lang="en-US" sz="1600" b="0" i="0" u="none" strike="noStrike">
                <a:solidFill>
                  <a:srgbClr val="C240D8"/>
                </a:solidFill>
                <a:latin typeface="Calibri"/>
                <a:cs typeface="Calibri"/>
              </a:rPr>
              <a:pPr algn="ctr"/>
              <a:t> </a:t>
            </a:fld>
            <a:endParaRPr lang="en-NG" sz="1100"/>
          </a:p>
        </xdr:txBody>
      </xdr:sp>
      <xdr:sp macro="" textlink="Pivottables!BO9">
        <xdr:nvSpPr>
          <xdr:cNvPr id="155" name="TextBox 154">
            <a:extLst>
              <a:ext uri="{FF2B5EF4-FFF2-40B4-BE49-F238E27FC236}">
                <a16:creationId xmlns:a16="http://schemas.microsoft.com/office/drawing/2014/main" id="{4BF213E5-F0FE-D798-1FFD-D802E83BD1ED}"/>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A54697-D9E9-4061-9B2A-1F4A5103F1C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482601</xdr:colOff>
      <xdr:row>7</xdr:row>
      <xdr:rowOff>80963</xdr:rowOff>
    </xdr:from>
    <xdr:to>
      <xdr:col>8</xdr:col>
      <xdr:colOff>349251</xdr:colOff>
      <xdr:row>9</xdr:row>
      <xdr:rowOff>80963</xdr:rowOff>
    </xdr:to>
    <xdr:grpSp>
      <xdr:nvGrpSpPr>
        <xdr:cNvPr id="156" name="Group 155">
          <a:extLst>
            <a:ext uri="{FF2B5EF4-FFF2-40B4-BE49-F238E27FC236}">
              <a16:creationId xmlns:a16="http://schemas.microsoft.com/office/drawing/2014/main" id="{4870AA57-A567-D1AE-48C2-E8483E878E2C}"/>
            </a:ext>
          </a:extLst>
        </xdr:cNvPr>
        <xdr:cNvGrpSpPr/>
      </xdr:nvGrpSpPr>
      <xdr:grpSpPr>
        <a:xfrm>
          <a:off x="4779434" y="1414463"/>
          <a:ext cx="480484" cy="381000"/>
          <a:chOff x="5372101" y="1700213"/>
          <a:chExt cx="476250" cy="381000"/>
        </a:xfrm>
      </xdr:grpSpPr>
      <xdr:sp macro="" textlink="Pivottables!BN9">
        <xdr:nvSpPr>
          <xdr:cNvPr id="178" name="TextBox 177">
            <a:extLst>
              <a:ext uri="{FF2B5EF4-FFF2-40B4-BE49-F238E27FC236}">
                <a16:creationId xmlns:a16="http://schemas.microsoft.com/office/drawing/2014/main" id="{1ED2B299-C4DF-445C-4517-F55B8CECD166}"/>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179" name="TextBox 178">
            <a:extLst>
              <a:ext uri="{FF2B5EF4-FFF2-40B4-BE49-F238E27FC236}">
                <a16:creationId xmlns:a16="http://schemas.microsoft.com/office/drawing/2014/main" id="{9CADC2C0-C699-C855-B8B6-A067B6C5BF22}"/>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403226</xdr:colOff>
      <xdr:row>7</xdr:row>
      <xdr:rowOff>15876</xdr:rowOff>
    </xdr:from>
    <xdr:to>
      <xdr:col>8</xdr:col>
      <xdr:colOff>269876</xdr:colOff>
      <xdr:row>9</xdr:row>
      <xdr:rowOff>15876</xdr:rowOff>
    </xdr:to>
    <xdr:grpSp>
      <xdr:nvGrpSpPr>
        <xdr:cNvPr id="180" name="Group 179">
          <a:extLst>
            <a:ext uri="{FF2B5EF4-FFF2-40B4-BE49-F238E27FC236}">
              <a16:creationId xmlns:a16="http://schemas.microsoft.com/office/drawing/2014/main" id="{876620C4-D911-5CFF-6A41-D5DD93021B6D}"/>
            </a:ext>
          </a:extLst>
        </xdr:cNvPr>
        <xdr:cNvGrpSpPr/>
      </xdr:nvGrpSpPr>
      <xdr:grpSpPr>
        <a:xfrm>
          <a:off x="4700059" y="1349376"/>
          <a:ext cx="480484" cy="381000"/>
          <a:chOff x="4219576" y="1695451"/>
          <a:chExt cx="476250" cy="381000"/>
        </a:xfrm>
      </xdr:grpSpPr>
      <xdr:sp macro="" textlink="Pivottables!BM9">
        <xdr:nvSpPr>
          <xdr:cNvPr id="181" name="TextBox 180">
            <a:extLst>
              <a:ext uri="{FF2B5EF4-FFF2-40B4-BE49-F238E27FC236}">
                <a16:creationId xmlns:a16="http://schemas.microsoft.com/office/drawing/2014/main" id="{16B5974E-13E0-86A0-CCBF-BE4A05057864}"/>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B1EDDB-4282-4CFE-964D-3689DF1565B9}" type="TxLink">
              <a:rPr lang="en-US" sz="1600" b="0" i="0" u="none" strike="noStrike">
                <a:solidFill>
                  <a:srgbClr val="C240D8"/>
                </a:solidFill>
                <a:latin typeface="Calibri"/>
                <a:cs typeface="Calibri"/>
              </a:rPr>
              <a:pPr algn="ctr"/>
              <a:t> </a:t>
            </a:fld>
            <a:endParaRPr lang="en-NG" sz="1100"/>
          </a:p>
        </xdr:txBody>
      </xdr:sp>
      <xdr:sp macro="" textlink="Pivottables!BO9">
        <xdr:nvSpPr>
          <xdr:cNvPr id="182" name="TextBox 181">
            <a:extLst>
              <a:ext uri="{FF2B5EF4-FFF2-40B4-BE49-F238E27FC236}">
                <a16:creationId xmlns:a16="http://schemas.microsoft.com/office/drawing/2014/main" id="{D6B52D08-6FE9-8DEA-C8AD-0BE3623AFE47}"/>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A54697-D9E9-4061-9B2A-1F4A5103F1C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488951</xdr:colOff>
      <xdr:row>6</xdr:row>
      <xdr:rowOff>122238</xdr:rowOff>
    </xdr:from>
    <xdr:to>
      <xdr:col>8</xdr:col>
      <xdr:colOff>355601</xdr:colOff>
      <xdr:row>8</xdr:row>
      <xdr:rowOff>122238</xdr:rowOff>
    </xdr:to>
    <xdr:grpSp>
      <xdr:nvGrpSpPr>
        <xdr:cNvPr id="183" name="Group 182">
          <a:extLst>
            <a:ext uri="{FF2B5EF4-FFF2-40B4-BE49-F238E27FC236}">
              <a16:creationId xmlns:a16="http://schemas.microsoft.com/office/drawing/2014/main" id="{9DB8B89D-6729-C28B-A8B3-78AEC3B5D0CC}"/>
            </a:ext>
          </a:extLst>
        </xdr:cNvPr>
        <xdr:cNvGrpSpPr/>
      </xdr:nvGrpSpPr>
      <xdr:grpSpPr>
        <a:xfrm>
          <a:off x="4785784" y="1265238"/>
          <a:ext cx="480484" cy="381000"/>
          <a:chOff x="5372101" y="1700213"/>
          <a:chExt cx="476250" cy="381000"/>
        </a:xfrm>
      </xdr:grpSpPr>
      <xdr:sp macro="" textlink="Pivottables!BN9">
        <xdr:nvSpPr>
          <xdr:cNvPr id="184" name="TextBox 183">
            <a:extLst>
              <a:ext uri="{FF2B5EF4-FFF2-40B4-BE49-F238E27FC236}">
                <a16:creationId xmlns:a16="http://schemas.microsoft.com/office/drawing/2014/main" id="{4BCD6D9A-308B-06F2-9D18-2DC6BA870DC1}"/>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188" name="TextBox 187">
            <a:extLst>
              <a:ext uri="{FF2B5EF4-FFF2-40B4-BE49-F238E27FC236}">
                <a16:creationId xmlns:a16="http://schemas.microsoft.com/office/drawing/2014/main" id="{5599F57C-73B8-8D63-172C-FAE8803D2C30}"/>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403226</xdr:colOff>
      <xdr:row>6</xdr:row>
      <xdr:rowOff>50801</xdr:rowOff>
    </xdr:from>
    <xdr:to>
      <xdr:col>8</xdr:col>
      <xdr:colOff>269876</xdr:colOff>
      <xdr:row>8</xdr:row>
      <xdr:rowOff>50801</xdr:rowOff>
    </xdr:to>
    <xdr:grpSp>
      <xdr:nvGrpSpPr>
        <xdr:cNvPr id="189" name="Group 188">
          <a:extLst>
            <a:ext uri="{FF2B5EF4-FFF2-40B4-BE49-F238E27FC236}">
              <a16:creationId xmlns:a16="http://schemas.microsoft.com/office/drawing/2014/main" id="{EA6F35BA-6E69-AA91-0CB0-98E708C3EFD5}"/>
            </a:ext>
          </a:extLst>
        </xdr:cNvPr>
        <xdr:cNvGrpSpPr/>
      </xdr:nvGrpSpPr>
      <xdr:grpSpPr>
        <a:xfrm>
          <a:off x="4700059" y="1193801"/>
          <a:ext cx="480484" cy="381000"/>
          <a:chOff x="4219576" y="1695451"/>
          <a:chExt cx="476250" cy="381000"/>
        </a:xfrm>
      </xdr:grpSpPr>
      <xdr:sp macro="" textlink="Pivottables!BM9">
        <xdr:nvSpPr>
          <xdr:cNvPr id="190" name="TextBox 189">
            <a:extLst>
              <a:ext uri="{FF2B5EF4-FFF2-40B4-BE49-F238E27FC236}">
                <a16:creationId xmlns:a16="http://schemas.microsoft.com/office/drawing/2014/main" id="{EB10BBD8-43F3-F04A-C7C7-952EFEB0A75A}"/>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B1EDDB-4282-4CFE-964D-3689DF1565B9}" type="TxLink">
              <a:rPr lang="en-US" sz="1600" b="0" i="0" u="none" strike="noStrike">
                <a:solidFill>
                  <a:srgbClr val="C240D8"/>
                </a:solidFill>
                <a:latin typeface="Calibri"/>
                <a:cs typeface="Calibri"/>
              </a:rPr>
              <a:pPr algn="ctr"/>
              <a:t> </a:t>
            </a:fld>
            <a:endParaRPr lang="en-NG" sz="1100"/>
          </a:p>
        </xdr:txBody>
      </xdr:sp>
      <xdr:sp macro="" textlink="Pivottables!BO9">
        <xdr:nvSpPr>
          <xdr:cNvPr id="191" name="TextBox 190">
            <a:extLst>
              <a:ext uri="{FF2B5EF4-FFF2-40B4-BE49-F238E27FC236}">
                <a16:creationId xmlns:a16="http://schemas.microsoft.com/office/drawing/2014/main" id="{F5322344-E7ED-B36B-D406-AEA337BA880C}"/>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A54697-D9E9-4061-9B2A-1F4A5103F1C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419101</xdr:colOff>
      <xdr:row>8</xdr:row>
      <xdr:rowOff>131763</xdr:rowOff>
    </xdr:from>
    <xdr:to>
      <xdr:col>8</xdr:col>
      <xdr:colOff>285751</xdr:colOff>
      <xdr:row>10</xdr:row>
      <xdr:rowOff>131763</xdr:rowOff>
    </xdr:to>
    <xdr:grpSp>
      <xdr:nvGrpSpPr>
        <xdr:cNvPr id="195" name="Group 194">
          <a:extLst>
            <a:ext uri="{FF2B5EF4-FFF2-40B4-BE49-F238E27FC236}">
              <a16:creationId xmlns:a16="http://schemas.microsoft.com/office/drawing/2014/main" id="{FFC140AB-1899-C164-70F0-FD32331E8461}"/>
            </a:ext>
          </a:extLst>
        </xdr:cNvPr>
        <xdr:cNvGrpSpPr/>
      </xdr:nvGrpSpPr>
      <xdr:grpSpPr>
        <a:xfrm>
          <a:off x="4715934" y="1655763"/>
          <a:ext cx="480484" cy="381000"/>
          <a:chOff x="5372101" y="1700213"/>
          <a:chExt cx="476250" cy="381000"/>
        </a:xfrm>
      </xdr:grpSpPr>
      <xdr:sp macro="" textlink="Pivottables!BN9">
        <xdr:nvSpPr>
          <xdr:cNvPr id="196" name="TextBox 195">
            <a:extLst>
              <a:ext uri="{FF2B5EF4-FFF2-40B4-BE49-F238E27FC236}">
                <a16:creationId xmlns:a16="http://schemas.microsoft.com/office/drawing/2014/main" id="{C9CB0AD8-F46D-5B0D-7C76-1507A8C3913B}"/>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197" name="TextBox 196">
            <a:extLst>
              <a:ext uri="{FF2B5EF4-FFF2-40B4-BE49-F238E27FC236}">
                <a16:creationId xmlns:a16="http://schemas.microsoft.com/office/drawing/2014/main" id="{01A949EC-05B2-B98C-F144-FE2A4F4B7D4A}"/>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228601</xdr:colOff>
      <xdr:row>8</xdr:row>
      <xdr:rowOff>25401</xdr:rowOff>
    </xdr:from>
    <xdr:to>
      <xdr:col>8</xdr:col>
      <xdr:colOff>95251</xdr:colOff>
      <xdr:row>10</xdr:row>
      <xdr:rowOff>25401</xdr:rowOff>
    </xdr:to>
    <xdr:grpSp>
      <xdr:nvGrpSpPr>
        <xdr:cNvPr id="231" name="Group 230">
          <a:extLst>
            <a:ext uri="{FF2B5EF4-FFF2-40B4-BE49-F238E27FC236}">
              <a16:creationId xmlns:a16="http://schemas.microsoft.com/office/drawing/2014/main" id="{2A89FE21-6C35-E00D-FD0D-F27856E486E6}"/>
            </a:ext>
          </a:extLst>
        </xdr:cNvPr>
        <xdr:cNvGrpSpPr/>
      </xdr:nvGrpSpPr>
      <xdr:grpSpPr>
        <a:xfrm>
          <a:off x="4525434" y="1549401"/>
          <a:ext cx="480484" cy="381000"/>
          <a:chOff x="4219576" y="1695451"/>
          <a:chExt cx="476250" cy="381000"/>
        </a:xfrm>
      </xdr:grpSpPr>
      <xdr:sp macro="" textlink="Pivottables!BM9">
        <xdr:nvSpPr>
          <xdr:cNvPr id="232" name="TextBox 231">
            <a:extLst>
              <a:ext uri="{FF2B5EF4-FFF2-40B4-BE49-F238E27FC236}">
                <a16:creationId xmlns:a16="http://schemas.microsoft.com/office/drawing/2014/main" id="{7C1F27D1-00B1-375A-C996-96CFF461C9CB}"/>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B1EDDB-4282-4CFE-964D-3689DF1565B9}" type="TxLink">
              <a:rPr lang="en-US" sz="1600" b="0" i="0" u="none" strike="noStrike">
                <a:solidFill>
                  <a:srgbClr val="C240D8"/>
                </a:solidFill>
                <a:latin typeface="Calibri"/>
                <a:cs typeface="Calibri"/>
              </a:rPr>
              <a:pPr algn="ctr"/>
              <a:t> </a:t>
            </a:fld>
            <a:endParaRPr lang="en-NG" sz="1100"/>
          </a:p>
        </xdr:txBody>
      </xdr:sp>
      <xdr:sp macro="" textlink="Pivottables!BO9">
        <xdr:nvSpPr>
          <xdr:cNvPr id="233" name="TextBox 232">
            <a:extLst>
              <a:ext uri="{FF2B5EF4-FFF2-40B4-BE49-F238E27FC236}">
                <a16:creationId xmlns:a16="http://schemas.microsoft.com/office/drawing/2014/main" id="{06885D2C-1512-07F6-8877-4931FE508261}"/>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A54697-D9E9-4061-9B2A-1F4A5103F1C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390526</xdr:colOff>
      <xdr:row>7</xdr:row>
      <xdr:rowOff>150813</xdr:rowOff>
    </xdr:from>
    <xdr:to>
      <xdr:col>8</xdr:col>
      <xdr:colOff>257176</xdr:colOff>
      <xdr:row>9</xdr:row>
      <xdr:rowOff>150813</xdr:rowOff>
    </xdr:to>
    <xdr:grpSp>
      <xdr:nvGrpSpPr>
        <xdr:cNvPr id="234" name="Group 233">
          <a:extLst>
            <a:ext uri="{FF2B5EF4-FFF2-40B4-BE49-F238E27FC236}">
              <a16:creationId xmlns:a16="http://schemas.microsoft.com/office/drawing/2014/main" id="{ED798DDE-DF8F-1AD1-1B18-C7D258B49E08}"/>
            </a:ext>
          </a:extLst>
        </xdr:cNvPr>
        <xdr:cNvGrpSpPr/>
      </xdr:nvGrpSpPr>
      <xdr:grpSpPr>
        <a:xfrm>
          <a:off x="4687359" y="1484313"/>
          <a:ext cx="480484" cy="381000"/>
          <a:chOff x="5372101" y="1700213"/>
          <a:chExt cx="476250" cy="381000"/>
        </a:xfrm>
      </xdr:grpSpPr>
      <xdr:sp macro="" textlink="Pivottables!BN9">
        <xdr:nvSpPr>
          <xdr:cNvPr id="236" name="TextBox 235">
            <a:extLst>
              <a:ext uri="{FF2B5EF4-FFF2-40B4-BE49-F238E27FC236}">
                <a16:creationId xmlns:a16="http://schemas.microsoft.com/office/drawing/2014/main" id="{93E4CBFF-F9CE-013E-7053-9B0DE8B60503}"/>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237" name="TextBox 236">
            <a:extLst>
              <a:ext uri="{FF2B5EF4-FFF2-40B4-BE49-F238E27FC236}">
                <a16:creationId xmlns:a16="http://schemas.microsoft.com/office/drawing/2014/main" id="{94E9B37B-458D-AE1B-9723-793D19BC0850}"/>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327026</xdr:colOff>
      <xdr:row>8</xdr:row>
      <xdr:rowOff>187326</xdr:rowOff>
    </xdr:from>
    <xdr:to>
      <xdr:col>8</xdr:col>
      <xdr:colOff>193676</xdr:colOff>
      <xdr:row>10</xdr:row>
      <xdr:rowOff>187326</xdr:rowOff>
    </xdr:to>
    <xdr:grpSp>
      <xdr:nvGrpSpPr>
        <xdr:cNvPr id="238" name="Group 237">
          <a:extLst>
            <a:ext uri="{FF2B5EF4-FFF2-40B4-BE49-F238E27FC236}">
              <a16:creationId xmlns:a16="http://schemas.microsoft.com/office/drawing/2014/main" id="{CC83EB69-DB76-F53C-76D5-D91AA1424C3C}"/>
            </a:ext>
          </a:extLst>
        </xdr:cNvPr>
        <xdr:cNvGrpSpPr/>
      </xdr:nvGrpSpPr>
      <xdr:grpSpPr>
        <a:xfrm>
          <a:off x="4623859" y="1711326"/>
          <a:ext cx="480484" cy="381000"/>
          <a:chOff x="4219576" y="1695451"/>
          <a:chExt cx="476250" cy="381000"/>
        </a:xfrm>
      </xdr:grpSpPr>
      <xdr:sp macro="" textlink="Pivottables!BM9">
        <xdr:nvSpPr>
          <xdr:cNvPr id="239" name="TextBox 238">
            <a:extLst>
              <a:ext uri="{FF2B5EF4-FFF2-40B4-BE49-F238E27FC236}">
                <a16:creationId xmlns:a16="http://schemas.microsoft.com/office/drawing/2014/main" id="{16DE38A0-A19A-1768-5F7A-88DF2DADC796}"/>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B1EDDB-4282-4CFE-964D-3689DF1565B9}" type="TxLink">
              <a:rPr lang="en-US" sz="1600" b="0" i="0" u="none" strike="noStrike">
                <a:solidFill>
                  <a:srgbClr val="C240D8"/>
                </a:solidFill>
                <a:latin typeface="Calibri"/>
                <a:cs typeface="Calibri"/>
              </a:rPr>
              <a:pPr algn="ctr"/>
              <a:t> </a:t>
            </a:fld>
            <a:endParaRPr lang="en-NG" sz="1100"/>
          </a:p>
        </xdr:txBody>
      </xdr:sp>
      <xdr:sp macro="" textlink="Pivottables!BO9">
        <xdr:nvSpPr>
          <xdr:cNvPr id="240" name="TextBox 239">
            <a:extLst>
              <a:ext uri="{FF2B5EF4-FFF2-40B4-BE49-F238E27FC236}">
                <a16:creationId xmlns:a16="http://schemas.microsoft.com/office/drawing/2014/main" id="{C5195D59-3685-20A9-844A-3371DC27DDCA}"/>
              </a:ext>
            </a:extLst>
          </xdr:cNvPr>
          <xdr:cNvSpPr txBox="1"/>
        </xdr:nvSpPr>
        <xdr:spPr>
          <a:xfrm>
            <a:off x="4219576" y="16954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A54697-D9E9-4061-9B2A-1F4A5103F1C4}"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7</xdr:col>
      <xdr:colOff>158751</xdr:colOff>
      <xdr:row>6</xdr:row>
      <xdr:rowOff>122238</xdr:rowOff>
    </xdr:from>
    <xdr:to>
      <xdr:col>8</xdr:col>
      <xdr:colOff>25401</xdr:colOff>
      <xdr:row>8</xdr:row>
      <xdr:rowOff>122238</xdr:rowOff>
    </xdr:to>
    <xdr:grpSp>
      <xdr:nvGrpSpPr>
        <xdr:cNvPr id="241" name="Group 240">
          <a:extLst>
            <a:ext uri="{FF2B5EF4-FFF2-40B4-BE49-F238E27FC236}">
              <a16:creationId xmlns:a16="http://schemas.microsoft.com/office/drawing/2014/main" id="{6A0543CB-6AB9-C632-AEE8-A9C2A9007819}"/>
            </a:ext>
          </a:extLst>
        </xdr:cNvPr>
        <xdr:cNvGrpSpPr/>
      </xdr:nvGrpSpPr>
      <xdr:grpSpPr>
        <a:xfrm>
          <a:off x="4455584" y="1265238"/>
          <a:ext cx="480484" cy="381000"/>
          <a:chOff x="5372101" y="1700213"/>
          <a:chExt cx="476250" cy="381000"/>
        </a:xfrm>
      </xdr:grpSpPr>
      <xdr:sp macro="" textlink="Pivottables!BN9">
        <xdr:nvSpPr>
          <xdr:cNvPr id="242" name="TextBox 241">
            <a:extLst>
              <a:ext uri="{FF2B5EF4-FFF2-40B4-BE49-F238E27FC236}">
                <a16:creationId xmlns:a16="http://schemas.microsoft.com/office/drawing/2014/main" id="{6A51761A-3390-C1E5-FC87-7B26777193F8}"/>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243" name="TextBox 242">
            <a:extLst>
              <a:ext uri="{FF2B5EF4-FFF2-40B4-BE49-F238E27FC236}">
                <a16:creationId xmlns:a16="http://schemas.microsoft.com/office/drawing/2014/main" id="{8661F480-07E6-6566-EA77-1A64E348C074}"/>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7</xdr:col>
      <xdr:colOff>301626</xdr:colOff>
      <xdr:row>7</xdr:row>
      <xdr:rowOff>147638</xdr:rowOff>
    </xdr:from>
    <xdr:to>
      <xdr:col>8</xdr:col>
      <xdr:colOff>168276</xdr:colOff>
      <xdr:row>9</xdr:row>
      <xdr:rowOff>147638</xdr:rowOff>
    </xdr:to>
    <xdr:grpSp>
      <xdr:nvGrpSpPr>
        <xdr:cNvPr id="244" name="Group 243">
          <a:extLst>
            <a:ext uri="{FF2B5EF4-FFF2-40B4-BE49-F238E27FC236}">
              <a16:creationId xmlns:a16="http://schemas.microsoft.com/office/drawing/2014/main" id="{A0AC9142-03F4-E29A-AE05-673C7608D6AB}"/>
            </a:ext>
          </a:extLst>
        </xdr:cNvPr>
        <xdr:cNvGrpSpPr/>
      </xdr:nvGrpSpPr>
      <xdr:grpSpPr>
        <a:xfrm>
          <a:off x="4598459" y="1481138"/>
          <a:ext cx="480484" cy="381000"/>
          <a:chOff x="5372101" y="1700213"/>
          <a:chExt cx="476250" cy="381000"/>
        </a:xfrm>
      </xdr:grpSpPr>
      <xdr:sp macro="" textlink="Pivottables!BN9">
        <xdr:nvSpPr>
          <xdr:cNvPr id="245" name="TextBox 244">
            <a:extLst>
              <a:ext uri="{FF2B5EF4-FFF2-40B4-BE49-F238E27FC236}">
                <a16:creationId xmlns:a16="http://schemas.microsoft.com/office/drawing/2014/main" id="{57A60EEF-2562-5C57-9A25-B53940DE3578}"/>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246" name="TextBox 245">
            <a:extLst>
              <a:ext uri="{FF2B5EF4-FFF2-40B4-BE49-F238E27FC236}">
                <a16:creationId xmlns:a16="http://schemas.microsoft.com/office/drawing/2014/main" id="{776371D8-98BE-7A45-0630-F6AB5231C4FB}"/>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6</xdr:col>
      <xdr:colOff>549276</xdr:colOff>
      <xdr:row>8</xdr:row>
      <xdr:rowOff>36513</xdr:rowOff>
    </xdr:from>
    <xdr:to>
      <xdr:col>7</xdr:col>
      <xdr:colOff>415926</xdr:colOff>
      <xdr:row>10</xdr:row>
      <xdr:rowOff>36513</xdr:rowOff>
    </xdr:to>
    <xdr:grpSp>
      <xdr:nvGrpSpPr>
        <xdr:cNvPr id="247" name="Group 246">
          <a:extLst>
            <a:ext uri="{FF2B5EF4-FFF2-40B4-BE49-F238E27FC236}">
              <a16:creationId xmlns:a16="http://schemas.microsoft.com/office/drawing/2014/main" id="{E1A5555A-41EE-641E-747F-D827106CE1CD}"/>
            </a:ext>
          </a:extLst>
        </xdr:cNvPr>
        <xdr:cNvGrpSpPr/>
      </xdr:nvGrpSpPr>
      <xdr:grpSpPr>
        <a:xfrm>
          <a:off x="4232276" y="1560513"/>
          <a:ext cx="480483" cy="381000"/>
          <a:chOff x="5372101" y="1700213"/>
          <a:chExt cx="476250" cy="381000"/>
        </a:xfrm>
      </xdr:grpSpPr>
      <xdr:sp macro="" textlink="Pivottables!BN9">
        <xdr:nvSpPr>
          <xdr:cNvPr id="248" name="TextBox 247">
            <a:extLst>
              <a:ext uri="{FF2B5EF4-FFF2-40B4-BE49-F238E27FC236}">
                <a16:creationId xmlns:a16="http://schemas.microsoft.com/office/drawing/2014/main" id="{0DC997C0-A12D-BC00-6287-0809803D2261}"/>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55CBEC-986A-44D2-B990-F2E96FD8ED12}" type="TxLink">
              <a:rPr lang="en-US" sz="1600" b="0" i="0" u="none" strike="noStrike">
                <a:solidFill>
                  <a:srgbClr val="5A097C"/>
                </a:solidFill>
                <a:latin typeface="Calibri"/>
                <a:cs typeface="Calibri"/>
              </a:rPr>
              <a:pPr algn="ctr"/>
              <a:t> </a:t>
            </a:fld>
            <a:endParaRPr lang="en-NG" sz="1100"/>
          </a:p>
        </xdr:txBody>
      </xdr:sp>
      <xdr:sp macro="" textlink="Pivottables!BP9">
        <xdr:nvSpPr>
          <xdr:cNvPr id="249" name="TextBox 248">
            <a:extLst>
              <a:ext uri="{FF2B5EF4-FFF2-40B4-BE49-F238E27FC236}">
                <a16:creationId xmlns:a16="http://schemas.microsoft.com/office/drawing/2014/main" id="{2509275B-5FAE-3ADD-A811-1F9F295D7742}"/>
              </a:ext>
            </a:extLst>
          </xdr:cNvPr>
          <xdr:cNvSpPr txBox="1"/>
        </xdr:nvSpPr>
        <xdr:spPr>
          <a:xfrm>
            <a:off x="5372101" y="1700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D7B86-45CE-43D9-9CFD-A80E2451F143}" type="TxLink">
              <a:rPr lang="en-US" sz="1600" b="0" i="0" u="none" strike="noStrike">
                <a:solidFill>
                  <a:srgbClr val="296EFC"/>
                </a:solidFill>
                <a:latin typeface="Calibri"/>
                <a:cs typeface="Calibri"/>
              </a:rPr>
              <a:pPr algn="ctr"/>
              <a:t>●</a:t>
            </a:fld>
            <a:endParaRPr lang="en-NG" sz="1100"/>
          </a:p>
        </xdr:txBody>
      </xdr:sp>
    </xdr:grpSp>
    <xdr:clientData/>
  </xdr:twoCellAnchor>
  <xdr:twoCellAnchor>
    <xdr:from>
      <xdr:col>12</xdr:col>
      <xdr:colOff>295276</xdr:colOff>
      <xdr:row>10</xdr:row>
      <xdr:rowOff>15876</xdr:rowOff>
    </xdr:from>
    <xdr:to>
      <xdr:col>13</xdr:col>
      <xdr:colOff>161926</xdr:colOff>
      <xdr:row>12</xdr:row>
      <xdr:rowOff>15876</xdr:rowOff>
    </xdr:to>
    <xdr:grpSp>
      <xdr:nvGrpSpPr>
        <xdr:cNvPr id="542" name="Group 541">
          <a:extLst>
            <a:ext uri="{FF2B5EF4-FFF2-40B4-BE49-F238E27FC236}">
              <a16:creationId xmlns:a16="http://schemas.microsoft.com/office/drawing/2014/main" id="{C6604426-0388-3E3A-D80F-E5E1E31C76B2}"/>
            </a:ext>
          </a:extLst>
        </xdr:cNvPr>
        <xdr:cNvGrpSpPr/>
      </xdr:nvGrpSpPr>
      <xdr:grpSpPr>
        <a:xfrm>
          <a:off x="7661276" y="1920876"/>
          <a:ext cx="480483" cy="381000"/>
          <a:chOff x="7258051" y="2038351"/>
          <a:chExt cx="476250" cy="381000"/>
        </a:xfrm>
      </xdr:grpSpPr>
      <xdr:sp macro="" textlink="Pivottables!BM8">
        <xdr:nvSpPr>
          <xdr:cNvPr id="543" name="TextBox 542">
            <a:extLst>
              <a:ext uri="{FF2B5EF4-FFF2-40B4-BE49-F238E27FC236}">
                <a16:creationId xmlns:a16="http://schemas.microsoft.com/office/drawing/2014/main" id="{FA7123E2-9985-52D7-3F61-445BB6D4CA6D}"/>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430FC8-4D70-415E-8642-59C8CD25B815}" type="TxLink">
              <a:rPr lang="en-US" sz="1600" b="0" i="0" u="none" strike="noStrike">
                <a:solidFill>
                  <a:srgbClr val="C240D8"/>
                </a:solidFill>
                <a:latin typeface="Calibri"/>
                <a:cs typeface="Calibri"/>
              </a:rPr>
              <a:pPr algn="ctr"/>
              <a:t> </a:t>
            </a:fld>
            <a:endParaRPr lang="en-NG" sz="1100"/>
          </a:p>
        </xdr:txBody>
      </xdr:sp>
      <xdr:sp macro="" textlink="Pivottables!BO8">
        <xdr:nvSpPr>
          <xdr:cNvPr id="544" name="TextBox 543">
            <a:extLst>
              <a:ext uri="{FF2B5EF4-FFF2-40B4-BE49-F238E27FC236}">
                <a16:creationId xmlns:a16="http://schemas.microsoft.com/office/drawing/2014/main" id="{FB99AAD9-9D6B-FD4A-019A-E6943663DD45}"/>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EAA94-0E1F-4DE0-B1DF-18BC1C2F5280}"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17</xdr:col>
      <xdr:colOff>552451</xdr:colOff>
      <xdr:row>11</xdr:row>
      <xdr:rowOff>14288</xdr:rowOff>
    </xdr:from>
    <xdr:to>
      <xdr:col>18</xdr:col>
      <xdr:colOff>419101</xdr:colOff>
      <xdr:row>13</xdr:row>
      <xdr:rowOff>14288</xdr:rowOff>
    </xdr:to>
    <xdr:sp macro="" textlink="Pivottables!BN8">
      <xdr:nvSpPr>
        <xdr:cNvPr id="548" name="TextBox 547">
          <a:extLst>
            <a:ext uri="{FF2B5EF4-FFF2-40B4-BE49-F238E27FC236}">
              <a16:creationId xmlns:a16="http://schemas.microsoft.com/office/drawing/2014/main" id="{72018B06-B96E-BB2A-57AA-C1EDF73DE3B4}"/>
            </a:ext>
          </a:extLst>
        </xdr:cNvPr>
        <xdr:cNvSpPr txBox="1"/>
      </xdr:nvSpPr>
      <xdr:spPr>
        <a:xfrm>
          <a:off x="10915651" y="21097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EAA3F0-0278-4A21-8D84-53AFDF5B5623}" type="TxLink">
            <a:rPr lang="en-US" sz="1600" b="0" i="0" u="none" strike="noStrike">
              <a:solidFill>
                <a:srgbClr val="5A097C"/>
              </a:solidFill>
              <a:latin typeface="Calibri"/>
              <a:cs typeface="Calibri"/>
            </a:rPr>
            <a:pPr algn="ctr"/>
            <a:t> </a:t>
          </a:fld>
          <a:endParaRPr lang="en-NG" sz="1100"/>
        </a:p>
      </xdr:txBody>
    </xdr:sp>
    <xdr:clientData/>
  </xdr:twoCellAnchor>
  <xdr:twoCellAnchor>
    <xdr:from>
      <xdr:col>12</xdr:col>
      <xdr:colOff>139701</xdr:colOff>
      <xdr:row>10</xdr:row>
      <xdr:rowOff>103188</xdr:rowOff>
    </xdr:from>
    <xdr:to>
      <xdr:col>13</xdr:col>
      <xdr:colOff>6351</xdr:colOff>
      <xdr:row>12</xdr:row>
      <xdr:rowOff>103188</xdr:rowOff>
    </xdr:to>
    <xdr:sp macro="" textlink="Pivottables!BP8">
      <xdr:nvSpPr>
        <xdr:cNvPr id="549" name="TextBox 548">
          <a:extLst>
            <a:ext uri="{FF2B5EF4-FFF2-40B4-BE49-F238E27FC236}">
              <a16:creationId xmlns:a16="http://schemas.microsoft.com/office/drawing/2014/main" id="{7DC9BB44-4235-C510-30FB-EE767FD0AC46}"/>
            </a:ext>
          </a:extLst>
        </xdr:cNvPr>
        <xdr:cNvSpPr txBox="1"/>
      </xdr:nvSpPr>
      <xdr:spPr>
        <a:xfrm>
          <a:off x="7454901" y="20081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EE651C-1179-4AEB-8C08-B5C3FE2EECB1}" type="TxLink">
            <a:rPr lang="en-US" sz="1600" b="0" i="0" u="none" strike="noStrike">
              <a:solidFill>
                <a:srgbClr val="296EFC"/>
              </a:solidFill>
              <a:latin typeface="Calibri"/>
              <a:cs typeface="Calibri"/>
            </a:rPr>
            <a:pPr algn="ctr"/>
            <a:t>●</a:t>
          </a:fld>
          <a:endParaRPr lang="en-NG" sz="1100"/>
        </a:p>
      </xdr:txBody>
    </xdr:sp>
    <xdr:clientData/>
  </xdr:twoCellAnchor>
  <xdr:twoCellAnchor>
    <xdr:from>
      <xdr:col>12</xdr:col>
      <xdr:colOff>381001</xdr:colOff>
      <xdr:row>10</xdr:row>
      <xdr:rowOff>12701</xdr:rowOff>
    </xdr:from>
    <xdr:to>
      <xdr:col>13</xdr:col>
      <xdr:colOff>247651</xdr:colOff>
      <xdr:row>12</xdr:row>
      <xdr:rowOff>12701</xdr:rowOff>
    </xdr:to>
    <xdr:grpSp>
      <xdr:nvGrpSpPr>
        <xdr:cNvPr id="550" name="Group 549">
          <a:extLst>
            <a:ext uri="{FF2B5EF4-FFF2-40B4-BE49-F238E27FC236}">
              <a16:creationId xmlns:a16="http://schemas.microsoft.com/office/drawing/2014/main" id="{98FBD023-6DD6-5734-CCE9-822F4186F35A}"/>
            </a:ext>
          </a:extLst>
        </xdr:cNvPr>
        <xdr:cNvGrpSpPr/>
      </xdr:nvGrpSpPr>
      <xdr:grpSpPr>
        <a:xfrm>
          <a:off x="7747001" y="1917701"/>
          <a:ext cx="480483" cy="381000"/>
          <a:chOff x="7258051" y="2038351"/>
          <a:chExt cx="476250" cy="381000"/>
        </a:xfrm>
      </xdr:grpSpPr>
      <xdr:sp macro="" textlink="Pivottables!BM8">
        <xdr:nvSpPr>
          <xdr:cNvPr id="554" name="TextBox 553">
            <a:extLst>
              <a:ext uri="{FF2B5EF4-FFF2-40B4-BE49-F238E27FC236}">
                <a16:creationId xmlns:a16="http://schemas.microsoft.com/office/drawing/2014/main" id="{161DB366-AE03-284A-3DD3-4C44F0D8D46B}"/>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430FC8-4D70-415E-8642-59C8CD25B815}" type="TxLink">
              <a:rPr lang="en-US" sz="1600" b="0" i="0" u="none" strike="noStrike">
                <a:solidFill>
                  <a:srgbClr val="C240D8"/>
                </a:solidFill>
                <a:latin typeface="Calibri"/>
                <a:cs typeface="Calibri"/>
              </a:rPr>
              <a:pPr algn="ctr"/>
              <a:t> </a:t>
            </a:fld>
            <a:endParaRPr lang="en-NG" sz="1100"/>
          </a:p>
        </xdr:txBody>
      </xdr:sp>
      <xdr:sp macro="" textlink="Pivottables!BO8">
        <xdr:nvSpPr>
          <xdr:cNvPr id="555" name="TextBox 554">
            <a:extLst>
              <a:ext uri="{FF2B5EF4-FFF2-40B4-BE49-F238E27FC236}">
                <a16:creationId xmlns:a16="http://schemas.microsoft.com/office/drawing/2014/main" id="{65E93EBE-69DF-06FD-9CD8-A66B159680DE}"/>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EAA94-0E1F-4DE0-B1DF-18BC1C2F5280}"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13</xdr:col>
      <xdr:colOff>168276</xdr:colOff>
      <xdr:row>11</xdr:row>
      <xdr:rowOff>138113</xdr:rowOff>
    </xdr:from>
    <xdr:to>
      <xdr:col>14</xdr:col>
      <xdr:colOff>34926</xdr:colOff>
      <xdr:row>13</xdr:row>
      <xdr:rowOff>138113</xdr:rowOff>
    </xdr:to>
    <xdr:sp macro="" textlink="Pivottables!BN8">
      <xdr:nvSpPr>
        <xdr:cNvPr id="556" name="TextBox 555">
          <a:extLst>
            <a:ext uri="{FF2B5EF4-FFF2-40B4-BE49-F238E27FC236}">
              <a16:creationId xmlns:a16="http://schemas.microsoft.com/office/drawing/2014/main" id="{114FEA13-6C09-A11A-403B-A7D4035D8DBD}"/>
            </a:ext>
          </a:extLst>
        </xdr:cNvPr>
        <xdr:cNvSpPr txBox="1"/>
      </xdr:nvSpPr>
      <xdr:spPr>
        <a:xfrm>
          <a:off x="8093076" y="22336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EAA3F0-0278-4A21-8D84-53AFDF5B5623}" type="TxLink">
            <a:rPr lang="en-US" sz="1600" b="0" i="0" u="none" strike="noStrike">
              <a:solidFill>
                <a:srgbClr val="5A097C"/>
              </a:solidFill>
              <a:latin typeface="Calibri"/>
              <a:cs typeface="Calibri"/>
            </a:rPr>
            <a:pPr algn="ctr"/>
            <a:t> </a:t>
          </a:fld>
          <a:endParaRPr lang="en-NG" sz="1100"/>
        </a:p>
      </xdr:txBody>
    </xdr:sp>
    <xdr:clientData/>
  </xdr:twoCellAnchor>
  <xdr:twoCellAnchor>
    <xdr:from>
      <xdr:col>11</xdr:col>
      <xdr:colOff>574676</xdr:colOff>
      <xdr:row>10</xdr:row>
      <xdr:rowOff>100013</xdr:rowOff>
    </xdr:from>
    <xdr:to>
      <xdr:col>12</xdr:col>
      <xdr:colOff>441326</xdr:colOff>
      <xdr:row>12</xdr:row>
      <xdr:rowOff>100013</xdr:rowOff>
    </xdr:to>
    <xdr:sp macro="" textlink="Pivottables!BP8">
      <xdr:nvSpPr>
        <xdr:cNvPr id="139" name="TextBox 138">
          <a:extLst>
            <a:ext uri="{FF2B5EF4-FFF2-40B4-BE49-F238E27FC236}">
              <a16:creationId xmlns:a16="http://schemas.microsoft.com/office/drawing/2014/main" id="{5E06E91A-2201-C76B-A5D2-97FF394DCFE7}"/>
            </a:ext>
          </a:extLst>
        </xdr:cNvPr>
        <xdr:cNvSpPr txBox="1"/>
      </xdr:nvSpPr>
      <xdr:spPr>
        <a:xfrm>
          <a:off x="7280276" y="20050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EE651C-1179-4AEB-8C08-B5C3FE2EECB1}" type="TxLink">
            <a:rPr lang="en-US" sz="1600" b="0" i="0" u="none" strike="noStrike">
              <a:solidFill>
                <a:srgbClr val="296EFC"/>
              </a:solidFill>
              <a:latin typeface="Calibri"/>
              <a:cs typeface="Calibri"/>
            </a:rPr>
            <a:pPr algn="ctr"/>
            <a:t>●</a:t>
          </a:fld>
          <a:endParaRPr lang="en-NG" sz="1100"/>
        </a:p>
      </xdr:txBody>
    </xdr:sp>
    <xdr:clientData/>
  </xdr:twoCellAnchor>
  <xdr:twoCellAnchor>
    <xdr:from>
      <xdr:col>17</xdr:col>
      <xdr:colOff>389165</xdr:colOff>
      <xdr:row>11</xdr:row>
      <xdr:rowOff>70078</xdr:rowOff>
    </xdr:from>
    <xdr:to>
      <xdr:col>18</xdr:col>
      <xdr:colOff>255814</xdr:colOff>
      <xdr:row>13</xdr:row>
      <xdr:rowOff>70078</xdr:rowOff>
    </xdr:to>
    <xdr:sp macro="" textlink="Pivottables!BN8">
      <xdr:nvSpPr>
        <xdr:cNvPr id="252" name="TextBox 251">
          <a:extLst>
            <a:ext uri="{FF2B5EF4-FFF2-40B4-BE49-F238E27FC236}">
              <a16:creationId xmlns:a16="http://schemas.microsoft.com/office/drawing/2014/main" id="{84FFFFB8-0831-D4D5-9A88-36A646B68900}"/>
            </a:ext>
          </a:extLst>
        </xdr:cNvPr>
        <xdr:cNvSpPr txBox="1"/>
      </xdr:nvSpPr>
      <xdr:spPr>
        <a:xfrm>
          <a:off x="10798629" y="2165578"/>
          <a:ext cx="47897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EAA3F0-0278-4A21-8D84-53AFDF5B5623}" type="TxLink">
            <a:rPr lang="en-US" sz="1600" b="0" i="0" u="none" strike="noStrike">
              <a:solidFill>
                <a:srgbClr val="5A097C"/>
              </a:solidFill>
              <a:latin typeface="Calibri"/>
              <a:cs typeface="Calibri"/>
            </a:rPr>
            <a:pPr algn="ctr"/>
            <a:t> </a:t>
          </a:fld>
          <a:endParaRPr lang="en-NG" sz="1100"/>
        </a:p>
      </xdr:txBody>
    </xdr:sp>
    <xdr:clientData/>
  </xdr:twoCellAnchor>
  <xdr:twoCellAnchor>
    <xdr:from>
      <xdr:col>12</xdr:col>
      <xdr:colOff>384176</xdr:colOff>
      <xdr:row>10</xdr:row>
      <xdr:rowOff>90488</xdr:rowOff>
    </xdr:from>
    <xdr:to>
      <xdr:col>13</xdr:col>
      <xdr:colOff>250826</xdr:colOff>
      <xdr:row>12</xdr:row>
      <xdr:rowOff>90488</xdr:rowOff>
    </xdr:to>
    <xdr:sp macro="" textlink="Pivottables!BP8">
      <xdr:nvSpPr>
        <xdr:cNvPr id="253" name="TextBox 252">
          <a:extLst>
            <a:ext uri="{FF2B5EF4-FFF2-40B4-BE49-F238E27FC236}">
              <a16:creationId xmlns:a16="http://schemas.microsoft.com/office/drawing/2014/main" id="{59D7990D-4B72-1499-DB0A-FF89E6411654}"/>
            </a:ext>
          </a:extLst>
        </xdr:cNvPr>
        <xdr:cNvSpPr txBox="1"/>
      </xdr:nvSpPr>
      <xdr:spPr>
        <a:xfrm>
          <a:off x="7699376" y="19954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EE651C-1179-4AEB-8C08-B5C3FE2EECB1}" type="TxLink">
            <a:rPr lang="en-US" sz="1600" b="0" i="0" u="none" strike="noStrike">
              <a:solidFill>
                <a:srgbClr val="296EFC"/>
              </a:solidFill>
              <a:latin typeface="Calibri"/>
              <a:cs typeface="Calibri"/>
            </a:rPr>
            <a:pPr algn="ctr"/>
            <a:t>●</a:t>
          </a:fld>
          <a:endParaRPr lang="en-NG" sz="1100"/>
        </a:p>
      </xdr:txBody>
    </xdr:sp>
    <xdr:clientData/>
  </xdr:twoCellAnchor>
  <xdr:twoCellAnchor>
    <xdr:from>
      <xdr:col>12</xdr:col>
      <xdr:colOff>225426</xdr:colOff>
      <xdr:row>10</xdr:row>
      <xdr:rowOff>180976</xdr:rowOff>
    </xdr:from>
    <xdr:to>
      <xdr:col>13</xdr:col>
      <xdr:colOff>92076</xdr:colOff>
      <xdr:row>12</xdr:row>
      <xdr:rowOff>180976</xdr:rowOff>
    </xdr:to>
    <xdr:grpSp>
      <xdr:nvGrpSpPr>
        <xdr:cNvPr id="254" name="Group 253">
          <a:extLst>
            <a:ext uri="{FF2B5EF4-FFF2-40B4-BE49-F238E27FC236}">
              <a16:creationId xmlns:a16="http://schemas.microsoft.com/office/drawing/2014/main" id="{941BC2E8-90CC-79BB-CAF3-AC2B8270610B}"/>
            </a:ext>
          </a:extLst>
        </xdr:cNvPr>
        <xdr:cNvGrpSpPr/>
      </xdr:nvGrpSpPr>
      <xdr:grpSpPr>
        <a:xfrm>
          <a:off x="7591426" y="2085976"/>
          <a:ext cx="480483" cy="381000"/>
          <a:chOff x="7258051" y="2038351"/>
          <a:chExt cx="476250" cy="381000"/>
        </a:xfrm>
      </xdr:grpSpPr>
      <xdr:sp macro="" textlink="Pivottables!BM8">
        <xdr:nvSpPr>
          <xdr:cNvPr id="255" name="TextBox 254">
            <a:extLst>
              <a:ext uri="{FF2B5EF4-FFF2-40B4-BE49-F238E27FC236}">
                <a16:creationId xmlns:a16="http://schemas.microsoft.com/office/drawing/2014/main" id="{4297FA90-441A-0024-93E0-392EDAB98E66}"/>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430FC8-4D70-415E-8642-59C8CD25B815}" type="TxLink">
              <a:rPr lang="en-US" sz="1600" b="0" i="0" u="none" strike="noStrike">
                <a:solidFill>
                  <a:srgbClr val="C240D8"/>
                </a:solidFill>
                <a:latin typeface="Calibri"/>
                <a:cs typeface="Calibri"/>
              </a:rPr>
              <a:pPr algn="ctr"/>
              <a:t> </a:t>
            </a:fld>
            <a:endParaRPr lang="en-NG" sz="1100"/>
          </a:p>
        </xdr:txBody>
      </xdr:sp>
      <xdr:sp macro="" textlink="Pivottables!BO8">
        <xdr:nvSpPr>
          <xdr:cNvPr id="256" name="TextBox 255">
            <a:extLst>
              <a:ext uri="{FF2B5EF4-FFF2-40B4-BE49-F238E27FC236}">
                <a16:creationId xmlns:a16="http://schemas.microsoft.com/office/drawing/2014/main" id="{F7AD8E52-377C-6FB9-E7FC-74BC70879F88}"/>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EAA94-0E1F-4DE0-B1DF-18BC1C2F5280}"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17</xdr:col>
      <xdr:colOff>225880</xdr:colOff>
      <xdr:row>12</xdr:row>
      <xdr:rowOff>90941</xdr:rowOff>
    </xdr:from>
    <xdr:to>
      <xdr:col>18</xdr:col>
      <xdr:colOff>92530</xdr:colOff>
      <xdr:row>14</xdr:row>
      <xdr:rowOff>90941</xdr:rowOff>
    </xdr:to>
    <xdr:sp macro="" textlink="Pivottables!BN8">
      <xdr:nvSpPr>
        <xdr:cNvPr id="257" name="TextBox 256">
          <a:extLst>
            <a:ext uri="{FF2B5EF4-FFF2-40B4-BE49-F238E27FC236}">
              <a16:creationId xmlns:a16="http://schemas.microsoft.com/office/drawing/2014/main" id="{195987C0-ACEF-6799-49DE-D5F1B327E307}"/>
            </a:ext>
          </a:extLst>
        </xdr:cNvPr>
        <xdr:cNvSpPr txBox="1"/>
      </xdr:nvSpPr>
      <xdr:spPr>
        <a:xfrm>
          <a:off x="10635344" y="2376941"/>
          <a:ext cx="47897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EAA3F0-0278-4A21-8D84-53AFDF5B5623}" type="TxLink">
            <a:rPr lang="en-US" sz="1600" b="0" i="0" u="none" strike="noStrike">
              <a:solidFill>
                <a:srgbClr val="5A097C"/>
              </a:solidFill>
              <a:latin typeface="Calibri"/>
              <a:cs typeface="Calibri"/>
            </a:rPr>
            <a:pPr algn="ctr"/>
            <a:t> </a:t>
          </a:fld>
          <a:endParaRPr lang="en-NG" sz="1100"/>
        </a:p>
      </xdr:txBody>
    </xdr:sp>
    <xdr:clientData/>
  </xdr:twoCellAnchor>
  <xdr:twoCellAnchor>
    <xdr:from>
      <xdr:col>12</xdr:col>
      <xdr:colOff>139701</xdr:colOff>
      <xdr:row>12</xdr:row>
      <xdr:rowOff>1588</xdr:rowOff>
    </xdr:from>
    <xdr:to>
      <xdr:col>13</xdr:col>
      <xdr:colOff>6351</xdr:colOff>
      <xdr:row>14</xdr:row>
      <xdr:rowOff>1588</xdr:rowOff>
    </xdr:to>
    <xdr:sp macro="" textlink="Pivottables!BP8">
      <xdr:nvSpPr>
        <xdr:cNvPr id="258" name="TextBox 257">
          <a:extLst>
            <a:ext uri="{FF2B5EF4-FFF2-40B4-BE49-F238E27FC236}">
              <a16:creationId xmlns:a16="http://schemas.microsoft.com/office/drawing/2014/main" id="{A658663F-32E7-6E3B-12FA-0B396506D860}"/>
            </a:ext>
          </a:extLst>
        </xdr:cNvPr>
        <xdr:cNvSpPr txBox="1"/>
      </xdr:nvSpPr>
      <xdr:spPr>
        <a:xfrm>
          <a:off x="7454901" y="22875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EE651C-1179-4AEB-8C08-B5C3FE2EECB1}" type="TxLink">
            <a:rPr lang="en-US" sz="1600" b="0" i="0" u="none" strike="noStrike">
              <a:solidFill>
                <a:srgbClr val="296EFC"/>
              </a:solidFill>
              <a:latin typeface="Calibri"/>
              <a:cs typeface="Calibri"/>
            </a:rPr>
            <a:pPr algn="ctr"/>
            <a:t>●</a:t>
          </a:fld>
          <a:endParaRPr lang="en-NG" sz="1100"/>
        </a:p>
      </xdr:txBody>
    </xdr:sp>
    <xdr:clientData/>
  </xdr:twoCellAnchor>
  <xdr:twoCellAnchor>
    <xdr:from>
      <xdr:col>12</xdr:col>
      <xdr:colOff>463551</xdr:colOff>
      <xdr:row>11</xdr:row>
      <xdr:rowOff>120651</xdr:rowOff>
    </xdr:from>
    <xdr:to>
      <xdr:col>13</xdr:col>
      <xdr:colOff>330201</xdr:colOff>
      <xdr:row>13</xdr:row>
      <xdr:rowOff>120651</xdr:rowOff>
    </xdr:to>
    <xdr:grpSp>
      <xdr:nvGrpSpPr>
        <xdr:cNvPr id="259" name="Group 258">
          <a:extLst>
            <a:ext uri="{FF2B5EF4-FFF2-40B4-BE49-F238E27FC236}">
              <a16:creationId xmlns:a16="http://schemas.microsoft.com/office/drawing/2014/main" id="{BD4686E9-3350-452E-1E28-7E20616E51E4}"/>
            </a:ext>
          </a:extLst>
        </xdr:cNvPr>
        <xdr:cNvGrpSpPr/>
      </xdr:nvGrpSpPr>
      <xdr:grpSpPr>
        <a:xfrm>
          <a:off x="7829551" y="2216151"/>
          <a:ext cx="480483" cy="381000"/>
          <a:chOff x="7258051" y="2038351"/>
          <a:chExt cx="476250" cy="381000"/>
        </a:xfrm>
      </xdr:grpSpPr>
      <xdr:sp macro="" textlink="Pivottables!BM8">
        <xdr:nvSpPr>
          <xdr:cNvPr id="260" name="TextBox 259">
            <a:extLst>
              <a:ext uri="{FF2B5EF4-FFF2-40B4-BE49-F238E27FC236}">
                <a16:creationId xmlns:a16="http://schemas.microsoft.com/office/drawing/2014/main" id="{82F5EDA7-1E3C-1322-5778-3D27FA350DCE}"/>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430FC8-4D70-415E-8642-59C8CD25B815}" type="TxLink">
              <a:rPr lang="en-US" sz="1600" b="0" i="0" u="none" strike="noStrike">
                <a:solidFill>
                  <a:srgbClr val="C240D8"/>
                </a:solidFill>
                <a:latin typeface="Calibri"/>
                <a:cs typeface="Calibri"/>
              </a:rPr>
              <a:pPr algn="ctr"/>
              <a:t> </a:t>
            </a:fld>
            <a:endParaRPr lang="en-NG" sz="1100"/>
          </a:p>
        </xdr:txBody>
      </xdr:sp>
      <xdr:sp macro="" textlink="Pivottables!BO8">
        <xdr:nvSpPr>
          <xdr:cNvPr id="261" name="TextBox 260">
            <a:extLst>
              <a:ext uri="{FF2B5EF4-FFF2-40B4-BE49-F238E27FC236}">
                <a16:creationId xmlns:a16="http://schemas.microsoft.com/office/drawing/2014/main" id="{B782AF80-0679-1648-27F1-CCFCE7C696D4}"/>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EAA94-0E1F-4DE0-B1DF-18BC1C2F5280}"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14</xdr:col>
      <xdr:colOff>333376</xdr:colOff>
      <xdr:row>11</xdr:row>
      <xdr:rowOff>49213</xdr:rowOff>
    </xdr:from>
    <xdr:to>
      <xdr:col>15</xdr:col>
      <xdr:colOff>200026</xdr:colOff>
      <xdr:row>13</xdr:row>
      <xdr:rowOff>49213</xdr:rowOff>
    </xdr:to>
    <xdr:sp macro="" textlink="Pivottables!BN8">
      <xdr:nvSpPr>
        <xdr:cNvPr id="262" name="TextBox 261">
          <a:extLst>
            <a:ext uri="{FF2B5EF4-FFF2-40B4-BE49-F238E27FC236}">
              <a16:creationId xmlns:a16="http://schemas.microsoft.com/office/drawing/2014/main" id="{5D011E03-0364-4E79-46AA-B60031DF2938}"/>
            </a:ext>
          </a:extLst>
        </xdr:cNvPr>
        <xdr:cNvSpPr txBox="1"/>
      </xdr:nvSpPr>
      <xdr:spPr>
        <a:xfrm>
          <a:off x="8867776" y="21447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EAA3F0-0278-4A21-8D84-53AFDF5B5623}" type="TxLink">
            <a:rPr lang="en-US" sz="1600" b="0" i="0" u="none" strike="noStrike">
              <a:solidFill>
                <a:srgbClr val="5A097C"/>
              </a:solidFill>
              <a:latin typeface="Calibri"/>
              <a:cs typeface="Calibri"/>
            </a:rPr>
            <a:pPr algn="ctr"/>
            <a:t> </a:t>
          </a:fld>
          <a:endParaRPr lang="en-NG" sz="1100"/>
        </a:p>
      </xdr:txBody>
    </xdr:sp>
    <xdr:clientData/>
  </xdr:twoCellAnchor>
  <xdr:twoCellAnchor>
    <xdr:from>
      <xdr:col>12</xdr:col>
      <xdr:colOff>542926</xdr:colOff>
      <xdr:row>10</xdr:row>
      <xdr:rowOff>176213</xdr:rowOff>
    </xdr:from>
    <xdr:to>
      <xdr:col>13</xdr:col>
      <xdr:colOff>409576</xdr:colOff>
      <xdr:row>12</xdr:row>
      <xdr:rowOff>176213</xdr:rowOff>
    </xdr:to>
    <xdr:sp macro="" textlink="Pivottables!BP8">
      <xdr:nvSpPr>
        <xdr:cNvPr id="263" name="TextBox 262">
          <a:extLst>
            <a:ext uri="{FF2B5EF4-FFF2-40B4-BE49-F238E27FC236}">
              <a16:creationId xmlns:a16="http://schemas.microsoft.com/office/drawing/2014/main" id="{922971A3-340A-0A3F-91BA-3C88887E17CD}"/>
            </a:ext>
          </a:extLst>
        </xdr:cNvPr>
        <xdr:cNvSpPr txBox="1"/>
      </xdr:nvSpPr>
      <xdr:spPr>
        <a:xfrm>
          <a:off x="7858126" y="20812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EE651C-1179-4AEB-8C08-B5C3FE2EECB1}" type="TxLink">
            <a:rPr lang="en-US" sz="1600" b="0" i="0" u="none" strike="noStrike">
              <a:solidFill>
                <a:srgbClr val="296EFC"/>
              </a:solidFill>
              <a:latin typeface="Calibri"/>
              <a:cs typeface="Calibri"/>
            </a:rPr>
            <a:pPr algn="ctr"/>
            <a:t>●</a:t>
          </a:fld>
          <a:endParaRPr lang="en-NG" sz="1100"/>
        </a:p>
      </xdr:txBody>
    </xdr:sp>
    <xdr:clientData/>
  </xdr:twoCellAnchor>
  <xdr:twoCellAnchor>
    <xdr:from>
      <xdr:col>12</xdr:col>
      <xdr:colOff>53976</xdr:colOff>
      <xdr:row>9</xdr:row>
      <xdr:rowOff>152401</xdr:rowOff>
    </xdr:from>
    <xdr:to>
      <xdr:col>12</xdr:col>
      <xdr:colOff>530226</xdr:colOff>
      <xdr:row>11</xdr:row>
      <xdr:rowOff>152401</xdr:rowOff>
    </xdr:to>
    <xdr:grpSp>
      <xdr:nvGrpSpPr>
        <xdr:cNvPr id="264" name="Group 263">
          <a:extLst>
            <a:ext uri="{FF2B5EF4-FFF2-40B4-BE49-F238E27FC236}">
              <a16:creationId xmlns:a16="http://schemas.microsoft.com/office/drawing/2014/main" id="{11797D8B-D406-EFFD-D34F-975DD7ADF621}"/>
            </a:ext>
          </a:extLst>
        </xdr:cNvPr>
        <xdr:cNvGrpSpPr/>
      </xdr:nvGrpSpPr>
      <xdr:grpSpPr>
        <a:xfrm>
          <a:off x="7419976" y="1866901"/>
          <a:ext cx="476250" cy="381000"/>
          <a:chOff x="7258051" y="2038351"/>
          <a:chExt cx="476250" cy="381000"/>
        </a:xfrm>
      </xdr:grpSpPr>
      <xdr:sp macro="" textlink="Pivottables!BM8">
        <xdr:nvSpPr>
          <xdr:cNvPr id="265" name="TextBox 264">
            <a:extLst>
              <a:ext uri="{FF2B5EF4-FFF2-40B4-BE49-F238E27FC236}">
                <a16:creationId xmlns:a16="http://schemas.microsoft.com/office/drawing/2014/main" id="{AC0659E7-C216-3E0C-2047-A78910443D50}"/>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430FC8-4D70-415E-8642-59C8CD25B815}" type="TxLink">
              <a:rPr lang="en-US" sz="1600" b="0" i="0" u="none" strike="noStrike">
                <a:solidFill>
                  <a:srgbClr val="C240D8"/>
                </a:solidFill>
                <a:latin typeface="Calibri"/>
                <a:cs typeface="Calibri"/>
              </a:rPr>
              <a:pPr algn="ctr"/>
              <a:t> </a:t>
            </a:fld>
            <a:endParaRPr lang="en-NG" sz="1100"/>
          </a:p>
        </xdr:txBody>
      </xdr:sp>
      <xdr:sp macro="" textlink="Pivottables!BO8">
        <xdr:nvSpPr>
          <xdr:cNvPr id="266" name="TextBox 265">
            <a:extLst>
              <a:ext uri="{FF2B5EF4-FFF2-40B4-BE49-F238E27FC236}">
                <a16:creationId xmlns:a16="http://schemas.microsoft.com/office/drawing/2014/main" id="{21B6E50A-0532-499D-C7C7-6F94280DD7B3}"/>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EAA94-0E1F-4DE0-B1DF-18BC1C2F5280}"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15</xdr:col>
      <xdr:colOff>285751</xdr:colOff>
      <xdr:row>12</xdr:row>
      <xdr:rowOff>42863</xdr:rowOff>
    </xdr:from>
    <xdr:to>
      <xdr:col>16</xdr:col>
      <xdr:colOff>152401</xdr:colOff>
      <xdr:row>14</xdr:row>
      <xdr:rowOff>42863</xdr:rowOff>
    </xdr:to>
    <xdr:sp macro="" textlink="Pivottables!BN8">
      <xdr:nvSpPr>
        <xdr:cNvPr id="267" name="TextBox 266">
          <a:extLst>
            <a:ext uri="{FF2B5EF4-FFF2-40B4-BE49-F238E27FC236}">
              <a16:creationId xmlns:a16="http://schemas.microsoft.com/office/drawing/2014/main" id="{09472B05-EAE3-1262-F63E-324EE7F35FFF}"/>
            </a:ext>
          </a:extLst>
        </xdr:cNvPr>
        <xdr:cNvSpPr txBox="1"/>
      </xdr:nvSpPr>
      <xdr:spPr>
        <a:xfrm>
          <a:off x="9429751" y="232886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EAA3F0-0278-4A21-8D84-53AFDF5B5623}" type="TxLink">
            <a:rPr lang="en-US" sz="1600" b="0" i="0" u="none" strike="noStrike">
              <a:solidFill>
                <a:srgbClr val="5A097C"/>
              </a:solidFill>
              <a:latin typeface="Calibri"/>
              <a:cs typeface="Calibri"/>
            </a:rPr>
            <a:pPr algn="ctr"/>
            <a:t> </a:t>
          </a:fld>
          <a:endParaRPr lang="en-NG" sz="1100"/>
        </a:p>
      </xdr:txBody>
    </xdr:sp>
    <xdr:clientData/>
  </xdr:twoCellAnchor>
  <xdr:twoCellAnchor>
    <xdr:from>
      <xdr:col>12</xdr:col>
      <xdr:colOff>387351</xdr:colOff>
      <xdr:row>11</xdr:row>
      <xdr:rowOff>74613</xdr:rowOff>
    </xdr:from>
    <xdr:to>
      <xdr:col>13</xdr:col>
      <xdr:colOff>254001</xdr:colOff>
      <xdr:row>13</xdr:row>
      <xdr:rowOff>74613</xdr:rowOff>
    </xdr:to>
    <xdr:sp macro="" textlink="Pivottables!BP8">
      <xdr:nvSpPr>
        <xdr:cNvPr id="268" name="TextBox 267">
          <a:extLst>
            <a:ext uri="{FF2B5EF4-FFF2-40B4-BE49-F238E27FC236}">
              <a16:creationId xmlns:a16="http://schemas.microsoft.com/office/drawing/2014/main" id="{9AE92670-6062-1BEA-E805-37F57FF8813B}"/>
            </a:ext>
          </a:extLst>
        </xdr:cNvPr>
        <xdr:cNvSpPr txBox="1"/>
      </xdr:nvSpPr>
      <xdr:spPr>
        <a:xfrm>
          <a:off x="7702551" y="2170113"/>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EE651C-1179-4AEB-8C08-B5C3FE2EECB1}" type="TxLink">
            <a:rPr lang="en-US" sz="1600" b="0" i="0" u="none" strike="noStrike">
              <a:solidFill>
                <a:srgbClr val="296EFC"/>
              </a:solidFill>
              <a:latin typeface="Calibri"/>
              <a:cs typeface="Calibri"/>
            </a:rPr>
            <a:pPr algn="ctr"/>
            <a:t>●</a:t>
          </a:fld>
          <a:endParaRPr lang="en-NG" sz="1100"/>
        </a:p>
      </xdr:txBody>
    </xdr:sp>
    <xdr:clientData/>
  </xdr:twoCellAnchor>
  <xdr:twoCellAnchor>
    <xdr:from>
      <xdr:col>12</xdr:col>
      <xdr:colOff>222251</xdr:colOff>
      <xdr:row>11</xdr:row>
      <xdr:rowOff>73026</xdr:rowOff>
    </xdr:from>
    <xdr:to>
      <xdr:col>13</xdr:col>
      <xdr:colOff>88901</xdr:colOff>
      <xdr:row>13</xdr:row>
      <xdr:rowOff>73026</xdr:rowOff>
    </xdr:to>
    <xdr:grpSp>
      <xdr:nvGrpSpPr>
        <xdr:cNvPr id="269" name="Group 268">
          <a:extLst>
            <a:ext uri="{FF2B5EF4-FFF2-40B4-BE49-F238E27FC236}">
              <a16:creationId xmlns:a16="http://schemas.microsoft.com/office/drawing/2014/main" id="{28549379-7992-9E22-F944-69BB02C65776}"/>
            </a:ext>
          </a:extLst>
        </xdr:cNvPr>
        <xdr:cNvGrpSpPr/>
      </xdr:nvGrpSpPr>
      <xdr:grpSpPr>
        <a:xfrm>
          <a:off x="7588251" y="2168526"/>
          <a:ext cx="480483" cy="381000"/>
          <a:chOff x="7258051" y="2038351"/>
          <a:chExt cx="476250" cy="381000"/>
        </a:xfrm>
      </xdr:grpSpPr>
      <xdr:sp macro="" textlink="Pivottables!BM8">
        <xdr:nvSpPr>
          <xdr:cNvPr id="270" name="TextBox 269">
            <a:extLst>
              <a:ext uri="{FF2B5EF4-FFF2-40B4-BE49-F238E27FC236}">
                <a16:creationId xmlns:a16="http://schemas.microsoft.com/office/drawing/2014/main" id="{086C4DC0-0C76-550F-FED7-7827CA6240AA}"/>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430FC8-4D70-415E-8642-59C8CD25B815}" type="TxLink">
              <a:rPr lang="en-US" sz="1600" b="0" i="0" u="none" strike="noStrike">
                <a:solidFill>
                  <a:srgbClr val="C240D8"/>
                </a:solidFill>
                <a:latin typeface="Calibri"/>
                <a:cs typeface="Calibri"/>
              </a:rPr>
              <a:pPr algn="ctr"/>
              <a:t> </a:t>
            </a:fld>
            <a:endParaRPr lang="en-NG" sz="1100"/>
          </a:p>
        </xdr:txBody>
      </xdr:sp>
      <xdr:sp macro="" textlink="Pivottables!BO8">
        <xdr:nvSpPr>
          <xdr:cNvPr id="271" name="TextBox 270">
            <a:extLst>
              <a:ext uri="{FF2B5EF4-FFF2-40B4-BE49-F238E27FC236}">
                <a16:creationId xmlns:a16="http://schemas.microsoft.com/office/drawing/2014/main" id="{E70B54E7-0F75-B4E7-EC33-AAAB9A015C5E}"/>
              </a:ext>
            </a:extLst>
          </xdr:cNvPr>
          <xdr:cNvSpPr txBox="1"/>
        </xdr:nvSpPr>
        <xdr:spPr>
          <a:xfrm>
            <a:off x="7258051" y="2038351"/>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EAA94-0E1F-4DE0-B1DF-18BC1C2F5280}" type="TxLink">
              <a:rPr lang="en-US" sz="1600" b="0" i="0" u="none" strike="noStrike">
                <a:solidFill>
                  <a:srgbClr val="0F11A7"/>
                </a:solidFill>
                <a:latin typeface="Calibri"/>
                <a:cs typeface="Calibri"/>
              </a:rPr>
              <a:pPr algn="ctr"/>
              <a:t>●</a:t>
            </a:fld>
            <a:endParaRPr lang="en-NG" sz="1100"/>
          </a:p>
        </xdr:txBody>
      </xdr:sp>
    </xdr:grpSp>
    <xdr:clientData/>
  </xdr:twoCellAnchor>
  <xdr:twoCellAnchor>
    <xdr:from>
      <xdr:col>15</xdr:col>
      <xdr:colOff>244476</xdr:colOff>
      <xdr:row>14</xdr:row>
      <xdr:rowOff>77788</xdr:rowOff>
    </xdr:from>
    <xdr:to>
      <xdr:col>16</xdr:col>
      <xdr:colOff>111126</xdr:colOff>
      <xdr:row>16</xdr:row>
      <xdr:rowOff>77788</xdr:rowOff>
    </xdr:to>
    <xdr:sp macro="" textlink="Pivottables!BN8">
      <xdr:nvSpPr>
        <xdr:cNvPr id="275" name="TextBox 274">
          <a:extLst>
            <a:ext uri="{FF2B5EF4-FFF2-40B4-BE49-F238E27FC236}">
              <a16:creationId xmlns:a16="http://schemas.microsoft.com/office/drawing/2014/main" id="{1DE48CE7-E98E-0657-B871-99B4ACD5CBC5}"/>
            </a:ext>
          </a:extLst>
        </xdr:cNvPr>
        <xdr:cNvSpPr txBox="1"/>
      </xdr:nvSpPr>
      <xdr:spPr>
        <a:xfrm>
          <a:off x="9388476" y="27447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EAA3F0-0278-4A21-8D84-53AFDF5B5623}" type="TxLink">
            <a:rPr lang="en-US" sz="1600" b="0" i="0" u="none" strike="noStrike">
              <a:solidFill>
                <a:srgbClr val="5A097C"/>
              </a:solidFill>
              <a:latin typeface="Calibri"/>
              <a:cs typeface="Calibri"/>
            </a:rPr>
            <a:pPr algn="ctr"/>
            <a:t> </a:t>
          </a:fld>
          <a:endParaRPr lang="en-NG" sz="1100"/>
        </a:p>
      </xdr:txBody>
    </xdr:sp>
    <xdr:clientData/>
  </xdr:twoCellAnchor>
  <xdr:twoCellAnchor>
    <xdr:from>
      <xdr:col>12</xdr:col>
      <xdr:colOff>136526</xdr:colOff>
      <xdr:row>10</xdr:row>
      <xdr:rowOff>179388</xdr:rowOff>
    </xdr:from>
    <xdr:to>
      <xdr:col>13</xdr:col>
      <xdr:colOff>3176</xdr:colOff>
      <xdr:row>12</xdr:row>
      <xdr:rowOff>179388</xdr:rowOff>
    </xdr:to>
    <xdr:sp macro="" textlink="Pivottables!BP8">
      <xdr:nvSpPr>
        <xdr:cNvPr id="276" name="TextBox 275">
          <a:extLst>
            <a:ext uri="{FF2B5EF4-FFF2-40B4-BE49-F238E27FC236}">
              <a16:creationId xmlns:a16="http://schemas.microsoft.com/office/drawing/2014/main" id="{FCFBE3BC-4F7F-5D0D-DA7F-D9C4CE8EBAE5}"/>
            </a:ext>
          </a:extLst>
        </xdr:cNvPr>
        <xdr:cNvSpPr txBox="1"/>
      </xdr:nvSpPr>
      <xdr:spPr>
        <a:xfrm>
          <a:off x="7451726" y="20843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EE651C-1179-4AEB-8C08-B5C3FE2EECB1}" type="TxLink">
            <a:rPr lang="en-US" sz="1600" b="0" i="0" u="none" strike="noStrike">
              <a:solidFill>
                <a:srgbClr val="296EFC"/>
              </a:solidFill>
              <a:latin typeface="Calibri"/>
              <a:cs typeface="Calibri"/>
            </a:rPr>
            <a:pPr algn="ctr"/>
            <a:t>●</a:t>
          </a:fld>
          <a:endParaRPr lang="en-NG" sz="1100"/>
        </a:p>
      </xdr:txBody>
    </xdr:sp>
    <xdr:clientData/>
  </xdr:twoCellAnchor>
  <xdr:twoCellAnchor>
    <xdr:from>
      <xdr:col>17</xdr:col>
      <xdr:colOff>39462</xdr:colOff>
      <xdr:row>10</xdr:row>
      <xdr:rowOff>103415</xdr:rowOff>
    </xdr:from>
    <xdr:to>
      <xdr:col>17</xdr:col>
      <xdr:colOff>518434</xdr:colOff>
      <xdr:row>12</xdr:row>
      <xdr:rowOff>103415</xdr:rowOff>
    </xdr:to>
    <xdr:grpSp>
      <xdr:nvGrpSpPr>
        <xdr:cNvPr id="590" name="Group 589">
          <a:extLst>
            <a:ext uri="{FF2B5EF4-FFF2-40B4-BE49-F238E27FC236}">
              <a16:creationId xmlns:a16="http://schemas.microsoft.com/office/drawing/2014/main" id="{04DA7501-E26A-8B59-41F9-040C22980842}"/>
            </a:ext>
          </a:extLst>
        </xdr:cNvPr>
        <xdr:cNvGrpSpPr/>
      </xdr:nvGrpSpPr>
      <xdr:grpSpPr>
        <a:xfrm>
          <a:off x="10474629" y="2008415"/>
          <a:ext cx="478972" cy="381000"/>
          <a:chOff x="9820276" y="1685926"/>
          <a:chExt cx="476250" cy="381000"/>
        </a:xfrm>
      </xdr:grpSpPr>
      <xdr:sp macro="" textlink="Pivottables!BM7">
        <xdr:nvSpPr>
          <xdr:cNvPr id="591" name="TextBox 590">
            <a:extLst>
              <a:ext uri="{FF2B5EF4-FFF2-40B4-BE49-F238E27FC236}">
                <a16:creationId xmlns:a16="http://schemas.microsoft.com/office/drawing/2014/main" id="{C8DDE1AC-000A-158C-05F8-C6A1F990884A}"/>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592" name="TextBox 591">
            <a:extLst>
              <a:ext uri="{FF2B5EF4-FFF2-40B4-BE49-F238E27FC236}">
                <a16:creationId xmlns:a16="http://schemas.microsoft.com/office/drawing/2014/main" id="{73E37845-65CC-35AD-A6D6-3B6689A1249B}"/>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15</xdr:col>
      <xdr:colOff>605519</xdr:colOff>
      <xdr:row>10</xdr:row>
      <xdr:rowOff>26535</xdr:rowOff>
    </xdr:from>
    <xdr:to>
      <xdr:col>16</xdr:col>
      <xdr:colOff>472169</xdr:colOff>
      <xdr:row>12</xdr:row>
      <xdr:rowOff>26535</xdr:rowOff>
    </xdr:to>
    <xdr:grpSp>
      <xdr:nvGrpSpPr>
        <xdr:cNvPr id="593" name="Group 592">
          <a:extLst>
            <a:ext uri="{FF2B5EF4-FFF2-40B4-BE49-F238E27FC236}">
              <a16:creationId xmlns:a16="http://schemas.microsoft.com/office/drawing/2014/main" id="{25EFB366-E223-C20D-5EED-047EC75EE66B}"/>
            </a:ext>
          </a:extLst>
        </xdr:cNvPr>
        <xdr:cNvGrpSpPr/>
      </xdr:nvGrpSpPr>
      <xdr:grpSpPr>
        <a:xfrm>
          <a:off x="9813019" y="1931535"/>
          <a:ext cx="480483" cy="381000"/>
          <a:chOff x="10972801" y="1690688"/>
          <a:chExt cx="476250" cy="381000"/>
        </a:xfrm>
      </xdr:grpSpPr>
      <xdr:sp macro="" textlink="Pivottables!BN7">
        <xdr:nvSpPr>
          <xdr:cNvPr id="594" name="TextBox 593">
            <a:extLst>
              <a:ext uri="{FF2B5EF4-FFF2-40B4-BE49-F238E27FC236}">
                <a16:creationId xmlns:a16="http://schemas.microsoft.com/office/drawing/2014/main" id="{6242AE12-0A8A-4E4D-820F-277F9852A688}"/>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595" name="TextBox 594">
            <a:extLst>
              <a:ext uri="{FF2B5EF4-FFF2-40B4-BE49-F238E27FC236}">
                <a16:creationId xmlns:a16="http://schemas.microsoft.com/office/drawing/2014/main" id="{7AD3E4D5-745D-708C-3D98-F2C33E4F966E}"/>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17</xdr:col>
      <xdr:colOff>35379</xdr:colOff>
      <xdr:row>9</xdr:row>
      <xdr:rowOff>146958</xdr:rowOff>
    </xdr:from>
    <xdr:to>
      <xdr:col>17</xdr:col>
      <xdr:colOff>514351</xdr:colOff>
      <xdr:row>11</xdr:row>
      <xdr:rowOff>146958</xdr:rowOff>
    </xdr:to>
    <xdr:grpSp>
      <xdr:nvGrpSpPr>
        <xdr:cNvPr id="596" name="Group 595">
          <a:extLst>
            <a:ext uri="{FF2B5EF4-FFF2-40B4-BE49-F238E27FC236}">
              <a16:creationId xmlns:a16="http://schemas.microsoft.com/office/drawing/2014/main" id="{84B0A9E2-FD93-F548-E674-8F7907348A96}"/>
            </a:ext>
          </a:extLst>
        </xdr:cNvPr>
        <xdr:cNvGrpSpPr/>
      </xdr:nvGrpSpPr>
      <xdr:grpSpPr>
        <a:xfrm>
          <a:off x="10470546" y="1861458"/>
          <a:ext cx="478972" cy="381000"/>
          <a:chOff x="9820276" y="1685926"/>
          <a:chExt cx="476250" cy="381000"/>
        </a:xfrm>
      </xdr:grpSpPr>
      <xdr:sp macro="" textlink="Pivottables!BM7">
        <xdr:nvSpPr>
          <xdr:cNvPr id="597" name="TextBox 596">
            <a:extLst>
              <a:ext uri="{FF2B5EF4-FFF2-40B4-BE49-F238E27FC236}">
                <a16:creationId xmlns:a16="http://schemas.microsoft.com/office/drawing/2014/main" id="{382FAF40-CA9E-68AB-D02F-A198D9567049}"/>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598" name="TextBox 597">
            <a:extLst>
              <a:ext uri="{FF2B5EF4-FFF2-40B4-BE49-F238E27FC236}">
                <a16:creationId xmlns:a16="http://schemas.microsoft.com/office/drawing/2014/main" id="{632B8E92-47EC-1E55-1EE4-8B7963626397}"/>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16</xdr:col>
      <xdr:colOff>322489</xdr:colOff>
      <xdr:row>10</xdr:row>
      <xdr:rowOff>104095</xdr:rowOff>
    </xdr:from>
    <xdr:to>
      <xdr:col>17</xdr:col>
      <xdr:colOff>189140</xdr:colOff>
      <xdr:row>12</xdr:row>
      <xdr:rowOff>104095</xdr:rowOff>
    </xdr:to>
    <xdr:grpSp>
      <xdr:nvGrpSpPr>
        <xdr:cNvPr id="599" name="Group 598">
          <a:extLst>
            <a:ext uri="{FF2B5EF4-FFF2-40B4-BE49-F238E27FC236}">
              <a16:creationId xmlns:a16="http://schemas.microsoft.com/office/drawing/2014/main" id="{8F91D9B1-1683-E9DF-9284-0D4A9AD2F438}"/>
            </a:ext>
          </a:extLst>
        </xdr:cNvPr>
        <xdr:cNvGrpSpPr/>
      </xdr:nvGrpSpPr>
      <xdr:grpSpPr>
        <a:xfrm>
          <a:off x="10143822" y="2009095"/>
          <a:ext cx="480485" cy="381000"/>
          <a:chOff x="10972801" y="1690688"/>
          <a:chExt cx="476250" cy="381000"/>
        </a:xfrm>
      </xdr:grpSpPr>
      <xdr:sp macro="" textlink="Pivottables!BN7">
        <xdr:nvSpPr>
          <xdr:cNvPr id="600" name="TextBox 599">
            <a:extLst>
              <a:ext uri="{FF2B5EF4-FFF2-40B4-BE49-F238E27FC236}">
                <a16:creationId xmlns:a16="http://schemas.microsoft.com/office/drawing/2014/main" id="{97B8653C-A173-F23F-43A4-B18ADB080DA0}"/>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01" name="TextBox 600">
            <a:extLst>
              <a:ext uri="{FF2B5EF4-FFF2-40B4-BE49-F238E27FC236}">
                <a16:creationId xmlns:a16="http://schemas.microsoft.com/office/drawing/2014/main" id="{52CD665E-A451-0263-7FF2-6803047014A1}"/>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329293</xdr:colOff>
      <xdr:row>8</xdr:row>
      <xdr:rowOff>125866</xdr:rowOff>
    </xdr:from>
    <xdr:to>
      <xdr:col>17</xdr:col>
      <xdr:colOff>195944</xdr:colOff>
      <xdr:row>10</xdr:row>
      <xdr:rowOff>125866</xdr:rowOff>
    </xdr:to>
    <xdr:grpSp>
      <xdr:nvGrpSpPr>
        <xdr:cNvPr id="605" name="Group 604">
          <a:extLst>
            <a:ext uri="{FF2B5EF4-FFF2-40B4-BE49-F238E27FC236}">
              <a16:creationId xmlns:a16="http://schemas.microsoft.com/office/drawing/2014/main" id="{CA61B161-0AE0-F179-D655-28C903525A74}"/>
            </a:ext>
          </a:extLst>
        </xdr:cNvPr>
        <xdr:cNvGrpSpPr/>
      </xdr:nvGrpSpPr>
      <xdr:grpSpPr>
        <a:xfrm>
          <a:off x="10150626" y="1649866"/>
          <a:ext cx="480485" cy="381000"/>
          <a:chOff x="10972801" y="1690688"/>
          <a:chExt cx="476250" cy="381000"/>
        </a:xfrm>
      </xdr:grpSpPr>
      <xdr:sp macro="" textlink="Pivottables!BN7">
        <xdr:nvSpPr>
          <xdr:cNvPr id="606" name="TextBox 605">
            <a:extLst>
              <a:ext uri="{FF2B5EF4-FFF2-40B4-BE49-F238E27FC236}">
                <a16:creationId xmlns:a16="http://schemas.microsoft.com/office/drawing/2014/main" id="{60A5E1D6-0A5B-2318-A90C-82ABB407C020}"/>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07" name="TextBox 606">
            <a:extLst>
              <a:ext uri="{FF2B5EF4-FFF2-40B4-BE49-F238E27FC236}">
                <a16:creationId xmlns:a16="http://schemas.microsoft.com/office/drawing/2014/main" id="{3258BF65-15FD-5700-774D-54AF79410F69}"/>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575584</xdr:colOff>
      <xdr:row>9</xdr:row>
      <xdr:rowOff>0</xdr:rowOff>
    </xdr:from>
    <xdr:to>
      <xdr:col>17</xdr:col>
      <xdr:colOff>439513</xdr:colOff>
      <xdr:row>11</xdr:row>
      <xdr:rowOff>0</xdr:rowOff>
    </xdr:to>
    <xdr:grpSp>
      <xdr:nvGrpSpPr>
        <xdr:cNvPr id="608" name="Group 607">
          <a:extLst>
            <a:ext uri="{FF2B5EF4-FFF2-40B4-BE49-F238E27FC236}">
              <a16:creationId xmlns:a16="http://schemas.microsoft.com/office/drawing/2014/main" id="{CB68D3D6-CD44-1B49-B258-04FF228F67C5}"/>
            </a:ext>
          </a:extLst>
        </xdr:cNvPr>
        <xdr:cNvGrpSpPr/>
      </xdr:nvGrpSpPr>
      <xdr:grpSpPr>
        <a:xfrm>
          <a:off x="10396917" y="1714500"/>
          <a:ext cx="477763" cy="381000"/>
          <a:chOff x="9820276" y="1685926"/>
          <a:chExt cx="476250" cy="381000"/>
        </a:xfrm>
      </xdr:grpSpPr>
      <xdr:sp macro="" textlink="Pivottables!BM7">
        <xdr:nvSpPr>
          <xdr:cNvPr id="609" name="TextBox 608">
            <a:extLst>
              <a:ext uri="{FF2B5EF4-FFF2-40B4-BE49-F238E27FC236}">
                <a16:creationId xmlns:a16="http://schemas.microsoft.com/office/drawing/2014/main" id="{816C5803-0D16-67C5-81EA-57232F41533B}"/>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610" name="TextBox 609">
            <a:extLst>
              <a:ext uri="{FF2B5EF4-FFF2-40B4-BE49-F238E27FC236}">
                <a16:creationId xmlns:a16="http://schemas.microsoft.com/office/drawing/2014/main" id="{FD9CFFD5-8537-E2C8-0133-A9F2771C313E}"/>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17</xdr:col>
      <xdr:colOff>186419</xdr:colOff>
      <xdr:row>7</xdr:row>
      <xdr:rowOff>140834</xdr:rowOff>
    </xdr:from>
    <xdr:to>
      <xdr:col>18</xdr:col>
      <xdr:colOff>53069</xdr:colOff>
      <xdr:row>9</xdr:row>
      <xdr:rowOff>140834</xdr:rowOff>
    </xdr:to>
    <xdr:grpSp>
      <xdr:nvGrpSpPr>
        <xdr:cNvPr id="611" name="Group 610">
          <a:extLst>
            <a:ext uri="{FF2B5EF4-FFF2-40B4-BE49-F238E27FC236}">
              <a16:creationId xmlns:a16="http://schemas.microsoft.com/office/drawing/2014/main" id="{AE67E84B-FA88-8907-2AB9-295D154E4B9D}"/>
            </a:ext>
          </a:extLst>
        </xdr:cNvPr>
        <xdr:cNvGrpSpPr/>
      </xdr:nvGrpSpPr>
      <xdr:grpSpPr>
        <a:xfrm>
          <a:off x="10621586" y="1474334"/>
          <a:ext cx="480483" cy="381000"/>
          <a:chOff x="10972801" y="1690688"/>
          <a:chExt cx="476250" cy="381000"/>
        </a:xfrm>
      </xdr:grpSpPr>
      <xdr:sp macro="" textlink="Pivottables!BN7">
        <xdr:nvSpPr>
          <xdr:cNvPr id="612" name="TextBox 611">
            <a:extLst>
              <a:ext uri="{FF2B5EF4-FFF2-40B4-BE49-F238E27FC236}">
                <a16:creationId xmlns:a16="http://schemas.microsoft.com/office/drawing/2014/main" id="{34E6E177-7AA0-47FA-459F-09458AC66598}"/>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13" name="TextBox 612">
            <a:extLst>
              <a:ext uri="{FF2B5EF4-FFF2-40B4-BE49-F238E27FC236}">
                <a16:creationId xmlns:a16="http://schemas.microsoft.com/office/drawing/2014/main" id="{C13C44BC-FFE2-6988-1544-D374C28F7977}"/>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17</xdr:col>
      <xdr:colOff>38102</xdr:colOff>
      <xdr:row>9</xdr:row>
      <xdr:rowOff>76201</xdr:rowOff>
    </xdr:from>
    <xdr:to>
      <xdr:col>17</xdr:col>
      <xdr:colOff>517073</xdr:colOff>
      <xdr:row>11</xdr:row>
      <xdr:rowOff>76201</xdr:rowOff>
    </xdr:to>
    <xdr:grpSp>
      <xdr:nvGrpSpPr>
        <xdr:cNvPr id="614" name="Group 613">
          <a:extLst>
            <a:ext uri="{FF2B5EF4-FFF2-40B4-BE49-F238E27FC236}">
              <a16:creationId xmlns:a16="http://schemas.microsoft.com/office/drawing/2014/main" id="{007F60A6-3549-388B-AB43-57E0C13E7CE8}"/>
            </a:ext>
          </a:extLst>
        </xdr:cNvPr>
        <xdr:cNvGrpSpPr/>
      </xdr:nvGrpSpPr>
      <xdr:grpSpPr>
        <a:xfrm>
          <a:off x="10473269" y="1790701"/>
          <a:ext cx="478971" cy="381000"/>
          <a:chOff x="9820276" y="1685926"/>
          <a:chExt cx="476250" cy="381000"/>
        </a:xfrm>
      </xdr:grpSpPr>
      <xdr:sp macro="" textlink="Pivottables!BM7">
        <xdr:nvSpPr>
          <xdr:cNvPr id="615" name="TextBox 614">
            <a:extLst>
              <a:ext uri="{FF2B5EF4-FFF2-40B4-BE49-F238E27FC236}">
                <a16:creationId xmlns:a16="http://schemas.microsoft.com/office/drawing/2014/main" id="{0D030FD0-CC2C-8E5C-29A7-CFAD2A1DF521}"/>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616" name="TextBox 615">
            <a:extLst>
              <a:ext uri="{FF2B5EF4-FFF2-40B4-BE49-F238E27FC236}">
                <a16:creationId xmlns:a16="http://schemas.microsoft.com/office/drawing/2014/main" id="{BC766220-F981-6D84-DCED-9F212EF6073D}"/>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17</xdr:col>
      <xdr:colOff>39462</xdr:colOff>
      <xdr:row>8</xdr:row>
      <xdr:rowOff>46945</xdr:rowOff>
    </xdr:from>
    <xdr:to>
      <xdr:col>17</xdr:col>
      <xdr:colOff>515712</xdr:colOff>
      <xdr:row>10</xdr:row>
      <xdr:rowOff>46945</xdr:rowOff>
    </xdr:to>
    <xdr:grpSp>
      <xdr:nvGrpSpPr>
        <xdr:cNvPr id="617" name="Group 616">
          <a:extLst>
            <a:ext uri="{FF2B5EF4-FFF2-40B4-BE49-F238E27FC236}">
              <a16:creationId xmlns:a16="http://schemas.microsoft.com/office/drawing/2014/main" id="{FE6A4513-22A3-65C7-E7A1-C61A64A9612B}"/>
            </a:ext>
          </a:extLst>
        </xdr:cNvPr>
        <xdr:cNvGrpSpPr/>
      </xdr:nvGrpSpPr>
      <xdr:grpSpPr>
        <a:xfrm>
          <a:off x="10474629" y="1570945"/>
          <a:ext cx="476250" cy="381000"/>
          <a:chOff x="10972801" y="1690688"/>
          <a:chExt cx="476250" cy="381000"/>
        </a:xfrm>
      </xdr:grpSpPr>
      <xdr:sp macro="" textlink="Pivottables!BN7">
        <xdr:nvSpPr>
          <xdr:cNvPr id="618" name="TextBox 617">
            <a:extLst>
              <a:ext uri="{FF2B5EF4-FFF2-40B4-BE49-F238E27FC236}">
                <a16:creationId xmlns:a16="http://schemas.microsoft.com/office/drawing/2014/main" id="{8B49B053-A313-9BFD-C783-191D573DFEC4}"/>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19" name="TextBox 618">
            <a:extLst>
              <a:ext uri="{FF2B5EF4-FFF2-40B4-BE49-F238E27FC236}">
                <a16:creationId xmlns:a16="http://schemas.microsoft.com/office/drawing/2014/main" id="{D73BE779-7A33-D139-B01B-D954FC99A5F0}"/>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249012</xdr:colOff>
      <xdr:row>8</xdr:row>
      <xdr:rowOff>51708</xdr:rowOff>
    </xdr:from>
    <xdr:to>
      <xdr:col>17</xdr:col>
      <xdr:colOff>115662</xdr:colOff>
      <xdr:row>10</xdr:row>
      <xdr:rowOff>51708</xdr:rowOff>
    </xdr:to>
    <xdr:grpSp>
      <xdr:nvGrpSpPr>
        <xdr:cNvPr id="620" name="Group 619">
          <a:extLst>
            <a:ext uri="{FF2B5EF4-FFF2-40B4-BE49-F238E27FC236}">
              <a16:creationId xmlns:a16="http://schemas.microsoft.com/office/drawing/2014/main" id="{ED86D5D9-0576-52AC-11B8-705333107939}"/>
            </a:ext>
          </a:extLst>
        </xdr:cNvPr>
        <xdr:cNvGrpSpPr/>
      </xdr:nvGrpSpPr>
      <xdr:grpSpPr>
        <a:xfrm>
          <a:off x="10070345" y="1575708"/>
          <a:ext cx="480484" cy="381000"/>
          <a:chOff x="9820276" y="1685926"/>
          <a:chExt cx="476250" cy="381000"/>
        </a:xfrm>
      </xdr:grpSpPr>
      <xdr:sp macro="" textlink="Pivottables!BM7">
        <xdr:nvSpPr>
          <xdr:cNvPr id="621" name="TextBox 620">
            <a:extLst>
              <a:ext uri="{FF2B5EF4-FFF2-40B4-BE49-F238E27FC236}">
                <a16:creationId xmlns:a16="http://schemas.microsoft.com/office/drawing/2014/main" id="{7C520B6C-1279-1BB5-4D79-A2B9169CA29E}"/>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622" name="TextBox 621">
            <a:extLst>
              <a:ext uri="{FF2B5EF4-FFF2-40B4-BE49-F238E27FC236}">
                <a16:creationId xmlns:a16="http://schemas.microsoft.com/office/drawing/2014/main" id="{E90AB525-5D1B-99CE-9882-D2A6A757D649}"/>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17</xdr:col>
      <xdr:colOff>209551</xdr:colOff>
      <xdr:row>10</xdr:row>
      <xdr:rowOff>29256</xdr:rowOff>
    </xdr:from>
    <xdr:to>
      <xdr:col>18</xdr:col>
      <xdr:colOff>76200</xdr:colOff>
      <xdr:row>12</xdr:row>
      <xdr:rowOff>29256</xdr:rowOff>
    </xdr:to>
    <xdr:grpSp>
      <xdr:nvGrpSpPr>
        <xdr:cNvPr id="623" name="Group 622">
          <a:extLst>
            <a:ext uri="{FF2B5EF4-FFF2-40B4-BE49-F238E27FC236}">
              <a16:creationId xmlns:a16="http://schemas.microsoft.com/office/drawing/2014/main" id="{DB0E3823-A528-A6B5-DCB5-C1E99156F764}"/>
            </a:ext>
          </a:extLst>
        </xdr:cNvPr>
        <xdr:cNvGrpSpPr/>
      </xdr:nvGrpSpPr>
      <xdr:grpSpPr>
        <a:xfrm>
          <a:off x="10644718" y="1934256"/>
          <a:ext cx="480482" cy="381000"/>
          <a:chOff x="10972801" y="1690688"/>
          <a:chExt cx="476250" cy="381000"/>
        </a:xfrm>
      </xdr:grpSpPr>
      <xdr:sp macro="" textlink="Pivottables!BN7">
        <xdr:nvSpPr>
          <xdr:cNvPr id="624" name="TextBox 623">
            <a:extLst>
              <a:ext uri="{FF2B5EF4-FFF2-40B4-BE49-F238E27FC236}">
                <a16:creationId xmlns:a16="http://schemas.microsoft.com/office/drawing/2014/main" id="{C600F735-2005-F91E-9467-9E71D9561FE4}"/>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25" name="TextBox 624">
            <a:extLst>
              <a:ext uri="{FF2B5EF4-FFF2-40B4-BE49-F238E27FC236}">
                <a16:creationId xmlns:a16="http://schemas.microsoft.com/office/drawing/2014/main" id="{5BDD1ABF-2824-F9AF-0357-BC8A1217CE31}"/>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572862</xdr:colOff>
      <xdr:row>7</xdr:row>
      <xdr:rowOff>156482</xdr:rowOff>
    </xdr:from>
    <xdr:to>
      <xdr:col>17</xdr:col>
      <xdr:colOff>439512</xdr:colOff>
      <xdr:row>9</xdr:row>
      <xdr:rowOff>156482</xdr:rowOff>
    </xdr:to>
    <xdr:grpSp>
      <xdr:nvGrpSpPr>
        <xdr:cNvPr id="626" name="Group 625">
          <a:extLst>
            <a:ext uri="{FF2B5EF4-FFF2-40B4-BE49-F238E27FC236}">
              <a16:creationId xmlns:a16="http://schemas.microsoft.com/office/drawing/2014/main" id="{F08AD127-E67E-25AE-E673-26A2FBBDECDB}"/>
            </a:ext>
          </a:extLst>
        </xdr:cNvPr>
        <xdr:cNvGrpSpPr/>
      </xdr:nvGrpSpPr>
      <xdr:grpSpPr>
        <a:xfrm>
          <a:off x="10394195" y="1489982"/>
          <a:ext cx="480484" cy="381000"/>
          <a:chOff x="9820276" y="1685926"/>
          <a:chExt cx="476250" cy="381000"/>
        </a:xfrm>
      </xdr:grpSpPr>
      <xdr:sp macro="" textlink="Pivottables!BM7">
        <xdr:nvSpPr>
          <xdr:cNvPr id="627" name="TextBox 626">
            <a:extLst>
              <a:ext uri="{FF2B5EF4-FFF2-40B4-BE49-F238E27FC236}">
                <a16:creationId xmlns:a16="http://schemas.microsoft.com/office/drawing/2014/main" id="{891B948B-1E81-0AC7-9713-FD048A40E6E7}"/>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628" name="TextBox 627">
            <a:extLst>
              <a:ext uri="{FF2B5EF4-FFF2-40B4-BE49-F238E27FC236}">
                <a16:creationId xmlns:a16="http://schemas.microsoft.com/office/drawing/2014/main" id="{3452E92A-3C57-67C4-856D-912CF2F10A69}"/>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16</xdr:col>
      <xdr:colOff>492580</xdr:colOff>
      <xdr:row>10</xdr:row>
      <xdr:rowOff>25174</xdr:rowOff>
    </xdr:from>
    <xdr:to>
      <xdr:col>17</xdr:col>
      <xdr:colOff>356509</xdr:colOff>
      <xdr:row>12</xdr:row>
      <xdr:rowOff>25174</xdr:rowOff>
    </xdr:to>
    <xdr:grpSp>
      <xdr:nvGrpSpPr>
        <xdr:cNvPr id="629" name="Group 628">
          <a:extLst>
            <a:ext uri="{FF2B5EF4-FFF2-40B4-BE49-F238E27FC236}">
              <a16:creationId xmlns:a16="http://schemas.microsoft.com/office/drawing/2014/main" id="{DE9B2883-70BF-2632-6CF3-D1CECEC064B9}"/>
            </a:ext>
          </a:extLst>
        </xdr:cNvPr>
        <xdr:cNvGrpSpPr/>
      </xdr:nvGrpSpPr>
      <xdr:grpSpPr>
        <a:xfrm>
          <a:off x="10313913" y="1930174"/>
          <a:ext cx="477763" cy="381000"/>
          <a:chOff x="10972801" y="1690688"/>
          <a:chExt cx="476250" cy="381000"/>
        </a:xfrm>
      </xdr:grpSpPr>
      <xdr:sp macro="" textlink="Pivottables!BN7">
        <xdr:nvSpPr>
          <xdr:cNvPr id="630" name="TextBox 629">
            <a:extLst>
              <a:ext uri="{FF2B5EF4-FFF2-40B4-BE49-F238E27FC236}">
                <a16:creationId xmlns:a16="http://schemas.microsoft.com/office/drawing/2014/main" id="{1D1FE257-AD47-FE8D-F2C5-134B5DE31522}"/>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31" name="TextBox 630">
            <a:extLst>
              <a:ext uri="{FF2B5EF4-FFF2-40B4-BE49-F238E27FC236}">
                <a16:creationId xmlns:a16="http://schemas.microsoft.com/office/drawing/2014/main" id="{A046D591-D006-00A8-C6A5-4EEC917E7055}"/>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76201</xdr:colOff>
      <xdr:row>9</xdr:row>
      <xdr:rowOff>1</xdr:rowOff>
    </xdr:from>
    <xdr:to>
      <xdr:col>16</xdr:col>
      <xdr:colOff>552451</xdr:colOff>
      <xdr:row>11</xdr:row>
      <xdr:rowOff>1</xdr:rowOff>
    </xdr:to>
    <xdr:grpSp>
      <xdr:nvGrpSpPr>
        <xdr:cNvPr id="632" name="Group 631">
          <a:extLst>
            <a:ext uri="{FF2B5EF4-FFF2-40B4-BE49-F238E27FC236}">
              <a16:creationId xmlns:a16="http://schemas.microsoft.com/office/drawing/2014/main" id="{45C15FC6-0032-48EE-6130-B179B0506B2F}"/>
            </a:ext>
          </a:extLst>
        </xdr:cNvPr>
        <xdr:cNvGrpSpPr/>
      </xdr:nvGrpSpPr>
      <xdr:grpSpPr>
        <a:xfrm>
          <a:off x="9897534" y="1714501"/>
          <a:ext cx="476250" cy="381000"/>
          <a:chOff x="9820276" y="1685926"/>
          <a:chExt cx="476250" cy="381000"/>
        </a:xfrm>
      </xdr:grpSpPr>
      <xdr:sp macro="" textlink="Pivottables!BM7">
        <xdr:nvSpPr>
          <xdr:cNvPr id="633" name="TextBox 632">
            <a:extLst>
              <a:ext uri="{FF2B5EF4-FFF2-40B4-BE49-F238E27FC236}">
                <a16:creationId xmlns:a16="http://schemas.microsoft.com/office/drawing/2014/main" id="{11A2AE8A-38B5-7F2E-5355-77B84A07803A}"/>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634" name="TextBox 633">
            <a:extLst>
              <a:ext uri="{FF2B5EF4-FFF2-40B4-BE49-F238E27FC236}">
                <a16:creationId xmlns:a16="http://schemas.microsoft.com/office/drawing/2014/main" id="{967473D4-5AE4-161F-7264-801398D21460}"/>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16</xdr:col>
      <xdr:colOff>322491</xdr:colOff>
      <xdr:row>9</xdr:row>
      <xdr:rowOff>4762</xdr:rowOff>
    </xdr:from>
    <xdr:to>
      <xdr:col>17</xdr:col>
      <xdr:colOff>186420</xdr:colOff>
      <xdr:row>11</xdr:row>
      <xdr:rowOff>4762</xdr:rowOff>
    </xdr:to>
    <xdr:grpSp>
      <xdr:nvGrpSpPr>
        <xdr:cNvPr id="635" name="Group 634">
          <a:extLst>
            <a:ext uri="{FF2B5EF4-FFF2-40B4-BE49-F238E27FC236}">
              <a16:creationId xmlns:a16="http://schemas.microsoft.com/office/drawing/2014/main" id="{F6D45046-94DA-2691-3790-31D3BDF73136}"/>
            </a:ext>
          </a:extLst>
        </xdr:cNvPr>
        <xdr:cNvGrpSpPr/>
      </xdr:nvGrpSpPr>
      <xdr:grpSpPr>
        <a:xfrm>
          <a:off x="10143824" y="1719262"/>
          <a:ext cx="477763" cy="381000"/>
          <a:chOff x="10972801" y="1690688"/>
          <a:chExt cx="476250" cy="381000"/>
        </a:xfrm>
      </xdr:grpSpPr>
      <xdr:sp macro="" textlink="Pivottables!BN7">
        <xdr:nvSpPr>
          <xdr:cNvPr id="636" name="TextBox 635">
            <a:extLst>
              <a:ext uri="{FF2B5EF4-FFF2-40B4-BE49-F238E27FC236}">
                <a16:creationId xmlns:a16="http://schemas.microsoft.com/office/drawing/2014/main" id="{D65A97DE-FB4D-7734-2861-06FC81194723}"/>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37" name="TextBox 636">
            <a:extLst>
              <a:ext uri="{FF2B5EF4-FFF2-40B4-BE49-F238E27FC236}">
                <a16:creationId xmlns:a16="http://schemas.microsoft.com/office/drawing/2014/main" id="{33ABF840-AF55-3BCC-A973-D453B4916F27}"/>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400051</xdr:colOff>
      <xdr:row>8</xdr:row>
      <xdr:rowOff>118384</xdr:rowOff>
    </xdr:from>
    <xdr:to>
      <xdr:col>17</xdr:col>
      <xdr:colOff>263980</xdr:colOff>
      <xdr:row>10</xdr:row>
      <xdr:rowOff>118384</xdr:rowOff>
    </xdr:to>
    <xdr:grpSp>
      <xdr:nvGrpSpPr>
        <xdr:cNvPr id="638" name="Group 637">
          <a:extLst>
            <a:ext uri="{FF2B5EF4-FFF2-40B4-BE49-F238E27FC236}">
              <a16:creationId xmlns:a16="http://schemas.microsoft.com/office/drawing/2014/main" id="{EAA78E36-AA7C-6670-71AA-94D02CA2E020}"/>
            </a:ext>
          </a:extLst>
        </xdr:cNvPr>
        <xdr:cNvGrpSpPr/>
      </xdr:nvGrpSpPr>
      <xdr:grpSpPr>
        <a:xfrm>
          <a:off x="10221384" y="1642384"/>
          <a:ext cx="477763" cy="381000"/>
          <a:chOff x="9820276" y="1685926"/>
          <a:chExt cx="476250" cy="381000"/>
        </a:xfrm>
      </xdr:grpSpPr>
      <xdr:sp macro="" textlink="Pivottables!BM7">
        <xdr:nvSpPr>
          <xdr:cNvPr id="639" name="TextBox 638">
            <a:extLst>
              <a:ext uri="{FF2B5EF4-FFF2-40B4-BE49-F238E27FC236}">
                <a16:creationId xmlns:a16="http://schemas.microsoft.com/office/drawing/2014/main" id="{0200F43C-2471-5F99-7870-796A35B51C20}"/>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640" name="TextBox 639">
            <a:extLst>
              <a:ext uri="{FF2B5EF4-FFF2-40B4-BE49-F238E27FC236}">
                <a16:creationId xmlns:a16="http://schemas.microsoft.com/office/drawing/2014/main" id="{F2AE1E98-4911-DA02-32FF-C3D850D9F359}"/>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16</xdr:col>
      <xdr:colOff>244931</xdr:colOff>
      <xdr:row>9</xdr:row>
      <xdr:rowOff>143555</xdr:rowOff>
    </xdr:from>
    <xdr:to>
      <xdr:col>17</xdr:col>
      <xdr:colOff>108860</xdr:colOff>
      <xdr:row>11</xdr:row>
      <xdr:rowOff>143555</xdr:rowOff>
    </xdr:to>
    <xdr:grpSp>
      <xdr:nvGrpSpPr>
        <xdr:cNvPr id="641" name="Group 640">
          <a:extLst>
            <a:ext uri="{FF2B5EF4-FFF2-40B4-BE49-F238E27FC236}">
              <a16:creationId xmlns:a16="http://schemas.microsoft.com/office/drawing/2014/main" id="{A6BD6583-6198-5F89-7A42-0A121532E531}"/>
            </a:ext>
          </a:extLst>
        </xdr:cNvPr>
        <xdr:cNvGrpSpPr/>
      </xdr:nvGrpSpPr>
      <xdr:grpSpPr>
        <a:xfrm>
          <a:off x="10066264" y="1858055"/>
          <a:ext cx="477763" cy="381000"/>
          <a:chOff x="10972801" y="1690688"/>
          <a:chExt cx="476250" cy="381000"/>
        </a:xfrm>
      </xdr:grpSpPr>
      <xdr:sp macro="" textlink="Pivottables!BN7">
        <xdr:nvSpPr>
          <xdr:cNvPr id="642" name="TextBox 641">
            <a:extLst>
              <a:ext uri="{FF2B5EF4-FFF2-40B4-BE49-F238E27FC236}">
                <a16:creationId xmlns:a16="http://schemas.microsoft.com/office/drawing/2014/main" id="{56418F8D-B5B0-1B07-163D-BB1F405DA0E8}"/>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43" name="TextBox 642">
            <a:extLst>
              <a:ext uri="{FF2B5EF4-FFF2-40B4-BE49-F238E27FC236}">
                <a16:creationId xmlns:a16="http://schemas.microsoft.com/office/drawing/2014/main" id="{1722AC9C-9B2D-4D14-AAA9-5E2482CEAA3C}"/>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401413</xdr:colOff>
      <xdr:row>8</xdr:row>
      <xdr:rowOff>176895</xdr:rowOff>
    </xdr:from>
    <xdr:to>
      <xdr:col>17</xdr:col>
      <xdr:colOff>265342</xdr:colOff>
      <xdr:row>10</xdr:row>
      <xdr:rowOff>176895</xdr:rowOff>
    </xdr:to>
    <xdr:grpSp>
      <xdr:nvGrpSpPr>
        <xdr:cNvPr id="644" name="Group 643">
          <a:extLst>
            <a:ext uri="{FF2B5EF4-FFF2-40B4-BE49-F238E27FC236}">
              <a16:creationId xmlns:a16="http://schemas.microsoft.com/office/drawing/2014/main" id="{42FA2C4D-BEF2-5E25-5881-6C5917B337FD}"/>
            </a:ext>
          </a:extLst>
        </xdr:cNvPr>
        <xdr:cNvGrpSpPr/>
      </xdr:nvGrpSpPr>
      <xdr:grpSpPr>
        <a:xfrm>
          <a:off x="10222746" y="1700895"/>
          <a:ext cx="477763" cy="381000"/>
          <a:chOff x="9820276" y="1685926"/>
          <a:chExt cx="476250" cy="381000"/>
        </a:xfrm>
      </xdr:grpSpPr>
      <xdr:sp macro="" textlink="Pivottables!BM7">
        <xdr:nvSpPr>
          <xdr:cNvPr id="645" name="TextBox 644">
            <a:extLst>
              <a:ext uri="{FF2B5EF4-FFF2-40B4-BE49-F238E27FC236}">
                <a16:creationId xmlns:a16="http://schemas.microsoft.com/office/drawing/2014/main" id="{15FC619F-B7A3-B0E8-DFB5-C444DFB73244}"/>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646" name="TextBox 645">
            <a:extLst>
              <a:ext uri="{FF2B5EF4-FFF2-40B4-BE49-F238E27FC236}">
                <a16:creationId xmlns:a16="http://schemas.microsoft.com/office/drawing/2014/main" id="{4AE8BC0E-58BD-AE5C-0DC1-F86D9EF293EA}"/>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16</xdr:col>
      <xdr:colOff>156483</xdr:colOff>
      <xdr:row>10</xdr:row>
      <xdr:rowOff>25855</xdr:rowOff>
    </xdr:from>
    <xdr:to>
      <xdr:col>17</xdr:col>
      <xdr:colOff>23133</xdr:colOff>
      <xdr:row>12</xdr:row>
      <xdr:rowOff>25855</xdr:rowOff>
    </xdr:to>
    <xdr:grpSp>
      <xdr:nvGrpSpPr>
        <xdr:cNvPr id="650" name="Group 649">
          <a:extLst>
            <a:ext uri="{FF2B5EF4-FFF2-40B4-BE49-F238E27FC236}">
              <a16:creationId xmlns:a16="http://schemas.microsoft.com/office/drawing/2014/main" id="{4CBF97EE-7E60-D8E1-6556-D6433CBFE5A9}"/>
            </a:ext>
          </a:extLst>
        </xdr:cNvPr>
        <xdr:cNvGrpSpPr/>
      </xdr:nvGrpSpPr>
      <xdr:grpSpPr>
        <a:xfrm>
          <a:off x="9977816" y="1930855"/>
          <a:ext cx="480484" cy="381000"/>
          <a:chOff x="9820276" y="1685926"/>
          <a:chExt cx="476250" cy="381000"/>
        </a:xfrm>
      </xdr:grpSpPr>
      <xdr:sp macro="" textlink="Pivottables!BM7">
        <xdr:nvSpPr>
          <xdr:cNvPr id="651" name="TextBox 650">
            <a:extLst>
              <a:ext uri="{FF2B5EF4-FFF2-40B4-BE49-F238E27FC236}">
                <a16:creationId xmlns:a16="http://schemas.microsoft.com/office/drawing/2014/main" id="{602F1148-66DC-2CC1-85EA-9676F6B2DAC5}"/>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FD0B1-0AC6-4BCA-BC70-E748BF10B6D1}" type="TxLink">
              <a:rPr lang="en-US" sz="1600" b="0" i="0" u="none" strike="noStrike">
                <a:ln>
                  <a:noFill/>
                </a:ln>
                <a:solidFill>
                  <a:srgbClr val="C240D8"/>
                </a:solidFill>
                <a:latin typeface="Calibri"/>
                <a:cs typeface="Calibri"/>
              </a:rPr>
              <a:pPr algn="ctr"/>
              <a:t> </a:t>
            </a:fld>
            <a:endParaRPr lang="en-NG" sz="1100">
              <a:ln>
                <a:noFill/>
              </a:ln>
            </a:endParaRPr>
          </a:p>
        </xdr:txBody>
      </xdr:sp>
      <xdr:sp macro="" textlink="Pivottables!BO7">
        <xdr:nvSpPr>
          <xdr:cNvPr id="652" name="TextBox 651">
            <a:extLst>
              <a:ext uri="{FF2B5EF4-FFF2-40B4-BE49-F238E27FC236}">
                <a16:creationId xmlns:a16="http://schemas.microsoft.com/office/drawing/2014/main" id="{80BDB465-5ABB-7873-C062-001504326EC5}"/>
              </a:ext>
            </a:extLst>
          </xdr:cNvPr>
          <xdr:cNvSpPr txBox="1"/>
        </xdr:nvSpPr>
        <xdr:spPr>
          <a:xfrm>
            <a:off x="9820276" y="1685926"/>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5EF7B-104F-4522-9E48-3390FD266BE2}" type="TxLink">
              <a:rPr lang="en-US" sz="1600" b="0" i="0" u="none" strike="noStrike">
                <a:ln>
                  <a:noFill/>
                </a:ln>
                <a:solidFill>
                  <a:srgbClr val="0F11A7"/>
                </a:solidFill>
                <a:latin typeface="Calibri"/>
                <a:cs typeface="Calibri"/>
              </a:rPr>
              <a:pPr algn="ctr"/>
              <a:t>●</a:t>
            </a:fld>
            <a:endParaRPr lang="en-NG" sz="1100">
              <a:ln>
                <a:noFill/>
              </a:ln>
            </a:endParaRPr>
          </a:p>
        </xdr:txBody>
      </xdr:sp>
    </xdr:grpSp>
    <xdr:clientData/>
  </xdr:twoCellAnchor>
  <xdr:twoCellAnchor>
    <xdr:from>
      <xdr:col>16</xdr:col>
      <xdr:colOff>157844</xdr:colOff>
      <xdr:row>8</xdr:row>
      <xdr:rowOff>112259</xdr:rowOff>
    </xdr:from>
    <xdr:to>
      <xdr:col>17</xdr:col>
      <xdr:colOff>21773</xdr:colOff>
      <xdr:row>10</xdr:row>
      <xdr:rowOff>112259</xdr:rowOff>
    </xdr:to>
    <xdr:grpSp>
      <xdr:nvGrpSpPr>
        <xdr:cNvPr id="653" name="Group 652">
          <a:extLst>
            <a:ext uri="{FF2B5EF4-FFF2-40B4-BE49-F238E27FC236}">
              <a16:creationId xmlns:a16="http://schemas.microsoft.com/office/drawing/2014/main" id="{9C80E375-D126-54A0-EF3E-891FDAFF881B}"/>
            </a:ext>
          </a:extLst>
        </xdr:cNvPr>
        <xdr:cNvGrpSpPr/>
      </xdr:nvGrpSpPr>
      <xdr:grpSpPr>
        <a:xfrm>
          <a:off x="9979177" y="1636259"/>
          <a:ext cx="477763" cy="381000"/>
          <a:chOff x="10972801" y="1690688"/>
          <a:chExt cx="476250" cy="381000"/>
        </a:xfrm>
      </xdr:grpSpPr>
      <xdr:sp macro="" textlink="Pivottables!BN7">
        <xdr:nvSpPr>
          <xdr:cNvPr id="654" name="TextBox 653">
            <a:extLst>
              <a:ext uri="{FF2B5EF4-FFF2-40B4-BE49-F238E27FC236}">
                <a16:creationId xmlns:a16="http://schemas.microsoft.com/office/drawing/2014/main" id="{B2B2A42E-E495-F824-9FF8-F3026B3538F1}"/>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55" name="TextBox 654">
            <a:extLst>
              <a:ext uri="{FF2B5EF4-FFF2-40B4-BE49-F238E27FC236}">
                <a16:creationId xmlns:a16="http://schemas.microsoft.com/office/drawing/2014/main" id="{8ACBB71E-6B3B-DBD8-3840-911C0A53BBFA}"/>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496661</xdr:colOff>
      <xdr:row>8</xdr:row>
      <xdr:rowOff>49666</xdr:rowOff>
    </xdr:from>
    <xdr:to>
      <xdr:col>17</xdr:col>
      <xdr:colOff>363312</xdr:colOff>
      <xdr:row>10</xdr:row>
      <xdr:rowOff>49666</xdr:rowOff>
    </xdr:to>
    <xdr:grpSp>
      <xdr:nvGrpSpPr>
        <xdr:cNvPr id="656" name="Group 655">
          <a:extLst>
            <a:ext uri="{FF2B5EF4-FFF2-40B4-BE49-F238E27FC236}">
              <a16:creationId xmlns:a16="http://schemas.microsoft.com/office/drawing/2014/main" id="{7CE6A636-CB65-3820-C95E-E59EF7771D45}"/>
            </a:ext>
          </a:extLst>
        </xdr:cNvPr>
        <xdr:cNvGrpSpPr/>
      </xdr:nvGrpSpPr>
      <xdr:grpSpPr>
        <a:xfrm>
          <a:off x="10317994" y="1573666"/>
          <a:ext cx="480485" cy="381000"/>
          <a:chOff x="10972801" y="1690688"/>
          <a:chExt cx="476250" cy="381000"/>
        </a:xfrm>
      </xdr:grpSpPr>
      <xdr:sp macro="" textlink="Pivottables!BN7">
        <xdr:nvSpPr>
          <xdr:cNvPr id="657" name="TextBox 656">
            <a:extLst>
              <a:ext uri="{FF2B5EF4-FFF2-40B4-BE49-F238E27FC236}">
                <a16:creationId xmlns:a16="http://schemas.microsoft.com/office/drawing/2014/main" id="{8F22B360-916E-FD64-B5B3-306D2F4559F2}"/>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58" name="TextBox 657">
            <a:extLst>
              <a:ext uri="{FF2B5EF4-FFF2-40B4-BE49-F238E27FC236}">
                <a16:creationId xmlns:a16="http://schemas.microsoft.com/office/drawing/2014/main" id="{8B49DAFB-D98F-ABA0-D58F-026459F3C84E}"/>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325211</xdr:colOff>
      <xdr:row>9</xdr:row>
      <xdr:rowOff>82323</xdr:rowOff>
    </xdr:from>
    <xdr:to>
      <xdr:col>17</xdr:col>
      <xdr:colOff>191862</xdr:colOff>
      <xdr:row>11</xdr:row>
      <xdr:rowOff>82323</xdr:rowOff>
    </xdr:to>
    <xdr:grpSp>
      <xdr:nvGrpSpPr>
        <xdr:cNvPr id="659" name="Group 658">
          <a:extLst>
            <a:ext uri="{FF2B5EF4-FFF2-40B4-BE49-F238E27FC236}">
              <a16:creationId xmlns:a16="http://schemas.microsoft.com/office/drawing/2014/main" id="{04BFB31B-CC47-4B51-0EB6-53FD78E7A2AB}"/>
            </a:ext>
          </a:extLst>
        </xdr:cNvPr>
        <xdr:cNvGrpSpPr/>
      </xdr:nvGrpSpPr>
      <xdr:grpSpPr>
        <a:xfrm>
          <a:off x="10146544" y="1796823"/>
          <a:ext cx="480485" cy="381000"/>
          <a:chOff x="10972801" y="1690688"/>
          <a:chExt cx="476250" cy="381000"/>
        </a:xfrm>
      </xdr:grpSpPr>
      <xdr:sp macro="" textlink="Pivottables!BN7">
        <xdr:nvSpPr>
          <xdr:cNvPr id="660" name="TextBox 659">
            <a:extLst>
              <a:ext uri="{FF2B5EF4-FFF2-40B4-BE49-F238E27FC236}">
                <a16:creationId xmlns:a16="http://schemas.microsoft.com/office/drawing/2014/main" id="{5F6D0862-93BF-BEFE-3B7F-572E9AB867ED}"/>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61" name="TextBox 660">
            <a:extLst>
              <a:ext uri="{FF2B5EF4-FFF2-40B4-BE49-F238E27FC236}">
                <a16:creationId xmlns:a16="http://schemas.microsoft.com/office/drawing/2014/main" id="{34C823B1-EFB2-8D46-7DC5-9AD76742B870}"/>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412297</xdr:colOff>
      <xdr:row>8</xdr:row>
      <xdr:rowOff>51027</xdr:rowOff>
    </xdr:from>
    <xdr:to>
      <xdr:col>17</xdr:col>
      <xdr:colOff>278948</xdr:colOff>
      <xdr:row>10</xdr:row>
      <xdr:rowOff>51027</xdr:rowOff>
    </xdr:to>
    <xdr:grpSp>
      <xdr:nvGrpSpPr>
        <xdr:cNvPr id="662" name="Group 661">
          <a:extLst>
            <a:ext uri="{FF2B5EF4-FFF2-40B4-BE49-F238E27FC236}">
              <a16:creationId xmlns:a16="http://schemas.microsoft.com/office/drawing/2014/main" id="{86E7A062-91A4-A33C-76BC-9D0C1B9F339A}"/>
            </a:ext>
          </a:extLst>
        </xdr:cNvPr>
        <xdr:cNvGrpSpPr/>
      </xdr:nvGrpSpPr>
      <xdr:grpSpPr>
        <a:xfrm>
          <a:off x="10233630" y="1575027"/>
          <a:ext cx="480485" cy="381000"/>
          <a:chOff x="10972801" y="1690688"/>
          <a:chExt cx="476250" cy="381000"/>
        </a:xfrm>
      </xdr:grpSpPr>
      <xdr:sp macro="" textlink="Pivottables!BN7">
        <xdr:nvSpPr>
          <xdr:cNvPr id="663" name="TextBox 662">
            <a:extLst>
              <a:ext uri="{FF2B5EF4-FFF2-40B4-BE49-F238E27FC236}">
                <a16:creationId xmlns:a16="http://schemas.microsoft.com/office/drawing/2014/main" id="{EC7C3BAA-15E7-3C60-5E7A-04EE2EE99AFE}"/>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64" name="TextBox 663">
            <a:extLst>
              <a:ext uri="{FF2B5EF4-FFF2-40B4-BE49-F238E27FC236}">
                <a16:creationId xmlns:a16="http://schemas.microsoft.com/office/drawing/2014/main" id="{252E92C6-D9EB-240F-EB51-D69B56269FB6}"/>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16</xdr:col>
      <xdr:colOff>410937</xdr:colOff>
      <xdr:row>9</xdr:row>
      <xdr:rowOff>76880</xdr:rowOff>
    </xdr:from>
    <xdr:to>
      <xdr:col>17</xdr:col>
      <xdr:colOff>277588</xdr:colOff>
      <xdr:row>11</xdr:row>
      <xdr:rowOff>76880</xdr:rowOff>
    </xdr:to>
    <xdr:grpSp>
      <xdr:nvGrpSpPr>
        <xdr:cNvPr id="665" name="Group 664">
          <a:extLst>
            <a:ext uri="{FF2B5EF4-FFF2-40B4-BE49-F238E27FC236}">
              <a16:creationId xmlns:a16="http://schemas.microsoft.com/office/drawing/2014/main" id="{36A22B61-24CB-2539-237D-31898DDE48CB}"/>
            </a:ext>
          </a:extLst>
        </xdr:cNvPr>
        <xdr:cNvGrpSpPr/>
      </xdr:nvGrpSpPr>
      <xdr:grpSpPr>
        <a:xfrm>
          <a:off x="10232270" y="1791380"/>
          <a:ext cx="480485" cy="381000"/>
          <a:chOff x="10972801" y="1690688"/>
          <a:chExt cx="476250" cy="381000"/>
        </a:xfrm>
      </xdr:grpSpPr>
      <xdr:sp macro="" textlink="Pivottables!BN7">
        <xdr:nvSpPr>
          <xdr:cNvPr id="666" name="TextBox 665">
            <a:extLst>
              <a:ext uri="{FF2B5EF4-FFF2-40B4-BE49-F238E27FC236}">
                <a16:creationId xmlns:a16="http://schemas.microsoft.com/office/drawing/2014/main" id="{40D2C3E8-BC21-554E-5C3A-ABA3D6BAD7A2}"/>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708C5-E34E-4D3F-A5C0-C5222CA6F7A1}" type="TxLink">
              <a:rPr lang="en-US" sz="1600" b="0" i="0" u="none" strike="noStrike">
                <a:ln>
                  <a:noFill/>
                </a:ln>
                <a:solidFill>
                  <a:srgbClr val="5A097C"/>
                </a:solidFill>
                <a:latin typeface="Calibri"/>
                <a:cs typeface="Calibri"/>
              </a:rPr>
              <a:pPr algn="ctr"/>
              <a:t> </a:t>
            </a:fld>
            <a:endParaRPr lang="en-NG" sz="1100">
              <a:ln>
                <a:noFill/>
              </a:ln>
            </a:endParaRPr>
          </a:p>
        </xdr:txBody>
      </xdr:sp>
      <xdr:sp macro="" textlink="Pivottables!BP7">
        <xdr:nvSpPr>
          <xdr:cNvPr id="667" name="TextBox 666">
            <a:extLst>
              <a:ext uri="{FF2B5EF4-FFF2-40B4-BE49-F238E27FC236}">
                <a16:creationId xmlns:a16="http://schemas.microsoft.com/office/drawing/2014/main" id="{BB7698FD-7D9C-97FE-A3D1-6C76BE40CFE4}"/>
              </a:ext>
            </a:extLst>
          </xdr:cNvPr>
          <xdr:cNvSpPr txBox="1"/>
        </xdr:nvSpPr>
        <xdr:spPr>
          <a:xfrm>
            <a:off x="10972801" y="1690688"/>
            <a:ext cx="476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ED7577-D091-4936-ADDD-44B1DC7A604A}" type="TxLink">
              <a:rPr lang="en-US" sz="1600" b="0" i="0" u="none" strike="noStrike">
                <a:ln>
                  <a:noFill/>
                </a:ln>
                <a:solidFill>
                  <a:srgbClr val="296EFC"/>
                </a:solidFill>
                <a:latin typeface="Calibri"/>
                <a:cs typeface="Calibri"/>
              </a:rPr>
              <a:pPr algn="ctr"/>
              <a:t>●</a:t>
            </a:fld>
            <a:endParaRPr lang="en-NG" sz="1100">
              <a:ln>
                <a:noFill/>
              </a:ln>
            </a:endParaRPr>
          </a:p>
        </xdr:txBody>
      </xdr:sp>
    </xdr:grpSp>
    <xdr:clientData/>
  </xdr:twoCellAnchor>
  <xdr:twoCellAnchor>
    <xdr:from>
      <xdr:col>3</xdr:col>
      <xdr:colOff>533400</xdr:colOff>
      <xdr:row>8</xdr:row>
      <xdr:rowOff>161925</xdr:rowOff>
    </xdr:from>
    <xdr:to>
      <xdr:col>12</xdr:col>
      <xdr:colOff>419100</xdr:colOff>
      <xdr:row>14</xdr:row>
      <xdr:rowOff>9525</xdr:rowOff>
    </xdr:to>
    <xdr:sp macro="" textlink="">
      <xdr:nvSpPr>
        <xdr:cNvPr id="449" name="Arc 448">
          <a:extLst>
            <a:ext uri="{FF2B5EF4-FFF2-40B4-BE49-F238E27FC236}">
              <a16:creationId xmlns:a16="http://schemas.microsoft.com/office/drawing/2014/main" id="{4BF90C1C-4765-BC95-533B-0B8C495990F4}"/>
            </a:ext>
          </a:extLst>
        </xdr:cNvPr>
        <xdr:cNvSpPr/>
      </xdr:nvSpPr>
      <xdr:spPr>
        <a:xfrm>
          <a:off x="2362200" y="1685925"/>
          <a:ext cx="5372100" cy="990600"/>
        </a:xfrm>
        <a:prstGeom prst="arc">
          <a:avLst>
            <a:gd name="adj1" fmla="val 16200000"/>
            <a:gd name="adj2" fmla="val 21569578"/>
          </a:avLst>
        </a:prstGeom>
        <a:ln w="22225">
          <a:gradFill flip="none" rotWithShape="1">
            <a:gsLst>
              <a:gs pos="0">
                <a:srgbClr val="5063F3">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NG" sz="1100"/>
        </a:p>
      </xdr:txBody>
    </xdr:sp>
    <xdr:clientData/>
  </xdr:twoCellAnchor>
  <xdr:twoCellAnchor>
    <xdr:from>
      <xdr:col>4</xdr:col>
      <xdr:colOff>245348</xdr:colOff>
      <xdr:row>13</xdr:row>
      <xdr:rowOff>119367</xdr:rowOff>
    </xdr:from>
    <xdr:to>
      <xdr:col>13</xdr:col>
      <xdr:colOff>153537</xdr:colOff>
      <xdr:row>22</xdr:row>
      <xdr:rowOff>86503</xdr:rowOff>
    </xdr:to>
    <xdr:sp macro="" textlink="">
      <xdr:nvSpPr>
        <xdr:cNvPr id="450" name="Arc 449">
          <a:extLst>
            <a:ext uri="{FF2B5EF4-FFF2-40B4-BE49-F238E27FC236}">
              <a16:creationId xmlns:a16="http://schemas.microsoft.com/office/drawing/2014/main" id="{3B05E82C-9FAA-B13D-72B5-148A69F43C2F}"/>
            </a:ext>
          </a:extLst>
        </xdr:cNvPr>
        <xdr:cNvSpPr/>
      </xdr:nvSpPr>
      <xdr:spPr>
        <a:xfrm rot="19957660">
          <a:off x="2683748" y="2595867"/>
          <a:ext cx="5394589" cy="1681636"/>
        </a:xfrm>
        <a:prstGeom prst="arc">
          <a:avLst>
            <a:gd name="adj1" fmla="val 16200000"/>
            <a:gd name="adj2" fmla="val 21569578"/>
          </a:avLst>
        </a:prstGeom>
        <a:ln w="22225">
          <a:gradFill flip="none" rotWithShape="1">
            <a:gsLst>
              <a:gs pos="0">
                <a:srgbClr val="C240D8">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NG" sz="1100"/>
        </a:p>
      </xdr:txBody>
    </xdr:sp>
    <xdr:clientData/>
  </xdr:twoCellAnchor>
  <xdr:twoCellAnchor>
    <xdr:from>
      <xdr:col>2</xdr:col>
      <xdr:colOff>245137</xdr:colOff>
      <xdr:row>14</xdr:row>
      <xdr:rowOff>27167</xdr:rowOff>
    </xdr:from>
    <xdr:to>
      <xdr:col>13</xdr:col>
      <xdr:colOff>242984</xdr:colOff>
      <xdr:row>20</xdr:row>
      <xdr:rowOff>36877</xdr:rowOff>
    </xdr:to>
    <xdr:sp macro="" textlink="">
      <xdr:nvSpPr>
        <xdr:cNvPr id="751" name="Arc 750">
          <a:extLst>
            <a:ext uri="{FF2B5EF4-FFF2-40B4-BE49-F238E27FC236}">
              <a16:creationId xmlns:a16="http://schemas.microsoft.com/office/drawing/2014/main" id="{F3F66C3F-C645-B9FD-3DD6-8A6175EE9A0A}"/>
            </a:ext>
          </a:extLst>
        </xdr:cNvPr>
        <xdr:cNvSpPr/>
      </xdr:nvSpPr>
      <xdr:spPr>
        <a:xfrm rot="1008047">
          <a:off x="1464337" y="2694167"/>
          <a:ext cx="6703447" cy="1152710"/>
        </a:xfrm>
        <a:prstGeom prst="arc">
          <a:avLst>
            <a:gd name="adj1" fmla="val 16200000"/>
            <a:gd name="adj2" fmla="val 21569578"/>
          </a:avLst>
        </a:prstGeom>
        <a:ln w="22225">
          <a:gradFill flip="none" rotWithShape="1">
            <a:gsLst>
              <a:gs pos="0">
                <a:srgbClr val="C240D8">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NG" sz="1100"/>
        </a:p>
      </xdr:txBody>
    </xdr:sp>
    <xdr:clientData/>
  </xdr:twoCellAnchor>
  <xdr:twoCellAnchor>
    <xdr:from>
      <xdr:col>6</xdr:col>
      <xdr:colOff>376031</xdr:colOff>
      <xdr:row>2</xdr:row>
      <xdr:rowOff>141193</xdr:rowOff>
    </xdr:from>
    <xdr:to>
      <xdr:col>8</xdr:col>
      <xdr:colOff>121108</xdr:colOff>
      <xdr:row>27</xdr:row>
      <xdr:rowOff>146180</xdr:rowOff>
    </xdr:to>
    <xdr:sp macro="" textlink="">
      <xdr:nvSpPr>
        <xdr:cNvPr id="797" name="Arc 796">
          <a:extLst>
            <a:ext uri="{FF2B5EF4-FFF2-40B4-BE49-F238E27FC236}">
              <a16:creationId xmlns:a16="http://schemas.microsoft.com/office/drawing/2014/main" id="{127000B5-F07E-A164-A2B0-757158806ABC}"/>
            </a:ext>
          </a:extLst>
        </xdr:cNvPr>
        <xdr:cNvSpPr/>
      </xdr:nvSpPr>
      <xdr:spPr>
        <a:xfrm rot="4027763">
          <a:off x="2132026" y="2423798"/>
          <a:ext cx="4767487" cy="964277"/>
        </a:xfrm>
        <a:prstGeom prst="arc">
          <a:avLst>
            <a:gd name="adj1" fmla="val 16200000"/>
            <a:gd name="adj2" fmla="val 21569578"/>
          </a:avLst>
        </a:prstGeom>
        <a:ln w="22225">
          <a:gradFill flip="none" rotWithShape="1">
            <a:gsLst>
              <a:gs pos="0">
                <a:srgbClr val="C240D8">
                  <a:alpha val="80000"/>
                </a:srgbClr>
              </a:gs>
              <a:gs pos="67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NG" sz="1100"/>
        </a:p>
      </xdr:txBody>
    </xdr:sp>
    <xdr:clientData/>
  </xdr:twoCellAnchor>
  <xdr:twoCellAnchor>
    <xdr:from>
      <xdr:col>8</xdr:col>
      <xdr:colOff>194470</xdr:colOff>
      <xdr:row>21</xdr:row>
      <xdr:rowOff>184148</xdr:rowOff>
    </xdr:from>
    <xdr:to>
      <xdr:col>10</xdr:col>
      <xdr:colOff>306919</xdr:colOff>
      <xdr:row>24</xdr:row>
      <xdr:rowOff>131231</xdr:rowOff>
    </xdr:to>
    <xdr:sp macro="" textlink="">
      <xdr:nvSpPr>
        <xdr:cNvPr id="72" name="Rectangle: Rounded Corners 71">
          <a:extLst>
            <a:ext uri="{FF2B5EF4-FFF2-40B4-BE49-F238E27FC236}">
              <a16:creationId xmlns:a16="http://schemas.microsoft.com/office/drawing/2014/main" id="{190C56CE-D718-A943-4095-0406451FCB72}"/>
            </a:ext>
          </a:extLst>
        </xdr:cNvPr>
        <xdr:cNvSpPr/>
      </xdr:nvSpPr>
      <xdr:spPr>
        <a:xfrm>
          <a:off x="5071270" y="4184648"/>
          <a:ext cx="1331649" cy="51858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207932</xdr:colOff>
      <xdr:row>22</xdr:row>
      <xdr:rowOff>81939</xdr:rowOff>
    </xdr:from>
    <xdr:to>
      <xdr:col>8</xdr:col>
      <xdr:colOff>606857</xdr:colOff>
      <xdr:row>24</xdr:row>
      <xdr:rowOff>42939</xdr:rowOff>
    </xdr:to>
    <xdr:grpSp>
      <xdr:nvGrpSpPr>
        <xdr:cNvPr id="73" name="Group 72">
          <a:extLst>
            <a:ext uri="{FF2B5EF4-FFF2-40B4-BE49-F238E27FC236}">
              <a16:creationId xmlns:a16="http://schemas.microsoft.com/office/drawing/2014/main" id="{7DA45E13-83A7-EEF8-54D3-1FAA522DCE5A}"/>
            </a:ext>
          </a:extLst>
        </xdr:cNvPr>
        <xdr:cNvGrpSpPr/>
      </xdr:nvGrpSpPr>
      <xdr:grpSpPr>
        <a:xfrm>
          <a:off x="5118599" y="4272939"/>
          <a:ext cx="398925" cy="342000"/>
          <a:chOff x="4156771" y="1647216"/>
          <a:chExt cx="396943" cy="342000"/>
        </a:xfrm>
      </xdr:grpSpPr>
      <xdr:sp macro="" textlink="">
        <xdr:nvSpPr>
          <xdr:cNvPr id="83" name="Rectangle: Rounded Corners 82">
            <a:extLst>
              <a:ext uri="{FF2B5EF4-FFF2-40B4-BE49-F238E27FC236}">
                <a16:creationId xmlns:a16="http://schemas.microsoft.com/office/drawing/2014/main" id="{FC78E67F-FE12-90CC-8DBA-CA98C2766897}"/>
              </a:ext>
            </a:extLst>
          </xdr:cNvPr>
          <xdr:cNvSpPr/>
        </xdr:nvSpPr>
        <xdr:spPr>
          <a:xfrm>
            <a:off x="4191000" y="1647216"/>
            <a:ext cx="342900" cy="342000"/>
          </a:xfrm>
          <a:prstGeom prst="roundRect">
            <a:avLst/>
          </a:prstGeom>
          <a:solidFill>
            <a:srgbClr val="9947F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84" name="Picture 83">
            <a:extLst>
              <a:ext uri="{FF2B5EF4-FFF2-40B4-BE49-F238E27FC236}">
                <a16:creationId xmlns:a16="http://schemas.microsoft.com/office/drawing/2014/main" id="{F72473B4-71CB-10B9-B023-FB885C332F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4156771" y="1680184"/>
            <a:ext cx="396943" cy="293874"/>
          </a:xfrm>
          <a:prstGeom prst="rect">
            <a:avLst/>
          </a:prstGeom>
          <a:noFill/>
        </xdr:spPr>
      </xdr:pic>
    </xdr:grpSp>
    <xdr:clientData/>
  </xdr:twoCellAnchor>
  <xdr:twoCellAnchor>
    <xdr:from>
      <xdr:col>8</xdr:col>
      <xdr:colOff>558227</xdr:colOff>
      <xdr:row>22</xdr:row>
      <xdr:rowOff>15872</xdr:rowOff>
    </xdr:from>
    <xdr:to>
      <xdr:col>10</xdr:col>
      <xdr:colOff>248418</xdr:colOff>
      <xdr:row>23</xdr:row>
      <xdr:rowOff>63497</xdr:rowOff>
    </xdr:to>
    <xdr:sp macro="" textlink="Pivottables!BU10">
      <xdr:nvSpPr>
        <xdr:cNvPr id="74" name="TextBox 73">
          <a:extLst>
            <a:ext uri="{FF2B5EF4-FFF2-40B4-BE49-F238E27FC236}">
              <a16:creationId xmlns:a16="http://schemas.microsoft.com/office/drawing/2014/main" id="{D9C80B14-7C1B-D6AD-9418-5E39C61CB616}"/>
            </a:ext>
          </a:extLst>
        </xdr:cNvPr>
        <xdr:cNvSpPr txBox="1">
          <a:spLocks/>
        </xdr:cNvSpPr>
      </xdr:nvSpPr>
      <xdr:spPr>
        <a:xfrm>
          <a:off x="5435027" y="4206872"/>
          <a:ext cx="90939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5CA46AC-11C9-4EEF-A733-F6297BBF662E}" type="TxLink">
            <a:rPr lang="en-US" sz="1200" b="0" i="0" u="none" strike="noStrike">
              <a:solidFill>
                <a:srgbClr val="FFFFFF"/>
              </a:solidFill>
              <a:latin typeface="Arial"/>
              <a:cs typeface="Arial"/>
            </a:rPr>
            <a:pPr/>
            <a:t>Brazil</a:t>
          </a:fld>
          <a:endParaRPr lang="en-NG" sz="2800">
            <a:solidFill>
              <a:schemeClr val="bg1"/>
            </a:solidFill>
            <a:latin typeface="Arial" panose="020B0604020202020204" pitchFamily="34" charset="0"/>
            <a:cs typeface="Arial" panose="020B0604020202020204" pitchFamily="34" charset="0"/>
          </a:endParaRPr>
        </a:p>
      </xdr:txBody>
    </xdr:sp>
    <xdr:clientData/>
  </xdr:twoCellAnchor>
  <xdr:twoCellAnchor>
    <xdr:from>
      <xdr:col>8</xdr:col>
      <xdr:colOff>538748</xdr:colOff>
      <xdr:row>23</xdr:row>
      <xdr:rowOff>25397</xdr:rowOff>
    </xdr:from>
    <xdr:to>
      <xdr:col>10</xdr:col>
      <xdr:colOff>304799</xdr:colOff>
      <xdr:row>24</xdr:row>
      <xdr:rowOff>120648</xdr:rowOff>
    </xdr:to>
    <xdr:sp macro="" textlink="Pivottables!BW10">
      <xdr:nvSpPr>
        <xdr:cNvPr id="75" name="TextBox 74">
          <a:extLst>
            <a:ext uri="{FF2B5EF4-FFF2-40B4-BE49-F238E27FC236}">
              <a16:creationId xmlns:a16="http://schemas.microsoft.com/office/drawing/2014/main" id="{812FC709-F75A-5C98-6A30-D8723479F737}"/>
            </a:ext>
          </a:extLst>
        </xdr:cNvPr>
        <xdr:cNvSpPr txBox="1">
          <a:spLocks/>
        </xdr:cNvSpPr>
      </xdr:nvSpPr>
      <xdr:spPr>
        <a:xfrm>
          <a:off x="5415548" y="4406897"/>
          <a:ext cx="985251"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81DE2C2-A8B5-46B0-AB29-3CAE0E1A2D67}" type="TxLink">
            <a:rPr lang="en-US" sz="1400" b="0" i="0" u="none" strike="noStrike">
              <a:solidFill>
                <a:srgbClr val="FFFFFF"/>
              </a:solidFill>
              <a:latin typeface="Arial"/>
              <a:cs typeface="Arial"/>
            </a:rPr>
            <a:pPr/>
            <a:t>₦62,240</a:t>
          </a:fld>
          <a:endParaRPr lang="en-US" sz="1400" b="0" i="0" u="none" strike="noStrike">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307710</xdr:colOff>
      <xdr:row>15</xdr:row>
      <xdr:rowOff>160867</xdr:rowOff>
    </xdr:from>
    <xdr:to>
      <xdr:col>13</xdr:col>
      <xdr:colOff>438149</xdr:colOff>
      <xdr:row>18</xdr:row>
      <xdr:rowOff>107950</xdr:rowOff>
    </xdr:to>
    <xdr:grpSp>
      <xdr:nvGrpSpPr>
        <xdr:cNvPr id="86" name="Group 85">
          <a:extLst>
            <a:ext uri="{FF2B5EF4-FFF2-40B4-BE49-F238E27FC236}">
              <a16:creationId xmlns:a16="http://schemas.microsoft.com/office/drawing/2014/main" id="{AEB74C77-D78D-465A-BA4F-AF4E6AEEC83A}"/>
            </a:ext>
          </a:extLst>
        </xdr:cNvPr>
        <xdr:cNvGrpSpPr/>
      </xdr:nvGrpSpPr>
      <xdr:grpSpPr>
        <a:xfrm>
          <a:off x="7059877" y="3018367"/>
          <a:ext cx="1358105" cy="518583"/>
          <a:chOff x="4143375" y="1558925"/>
          <a:chExt cx="1349655" cy="518583"/>
        </a:xfrm>
      </xdr:grpSpPr>
      <xdr:sp macro="" textlink="">
        <xdr:nvSpPr>
          <xdr:cNvPr id="87" name="Rectangle: Rounded Corners 86">
            <a:extLst>
              <a:ext uri="{FF2B5EF4-FFF2-40B4-BE49-F238E27FC236}">
                <a16:creationId xmlns:a16="http://schemas.microsoft.com/office/drawing/2014/main" id="{C8AE487A-CFBE-3BBC-D225-FB830056C9DB}"/>
              </a:ext>
            </a:extLst>
          </xdr:cNvPr>
          <xdr:cNvSpPr/>
        </xdr:nvSpPr>
        <xdr:spPr>
          <a:xfrm>
            <a:off x="4143375" y="1558925"/>
            <a:ext cx="1325034" cy="51858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88" name="Group 87">
            <a:extLst>
              <a:ext uri="{FF2B5EF4-FFF2-40B4-BE49-F238E27FC236}">
                <a16:creationId xmlns:a16="http://schemas.microsoft.com/office/drawing/2014/main" id="{C6CE0DC2-7220-9726-A832-B8DDD21303F3}"/>
              </a:ext>
            </a:extLst>
          </xdr:cNvPr>
          <xdr:cNvGrpSpPr/>
        </xdr:nvGrpSpPr>
        <xdr:grpSpPr>
          <a:xfrm>
            <a:off x="4156772" y="1647216"/>
            <a:ext cx="396943" cy="342000"/>
            <a:chOff x="4156772" y="1647216"/>
            <a:chExt cx="396943" cy="342000"/>
          </a:xfrm>
        </xdr:grpSpPr>
        <xdr:sp macro="" textlink="">
          <xdr:nvSpPr>
            <xdr:cNvPr id="91" name="Rectangle: Rounded Corners 90">
              <a:extLst>
                <a:ext uri="{FF2B5EF4-FFF2-40B4-BE49-F238E27FC236}">
                  <a16:creationId xmlns:a16="http://schemas.microsoft.com/office/drawing/2014/main" id="{AD39277C-D459-9ABA-40F3-EDDECC9EE292}"/>
                </a:ext>
              </a:extLst>
            </xdr:cNvPr>
            <xdr:cNvSpPr/>
          </xdr:nvSpPr>
          <xdr:spPr>
            <a:xfrm>
              <a:off x="4191000" y="1647216"/>
              <a:ext cx="342900" cy="342000"/>
            </a:xfrm>
            <a:prstGeom prst="roundRect">
              <a:avLst/>
            </a:prstGeom>
            <a:solidFill>
              <a:srgbClr val="CC0E6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92" name="Picture 91">
              <a:extLst>
                <a:ext uri="{FF2B5EF4-FFF2-40B4-BE49-F238E27FC236}">
                  <a16:creationId xmlns:a16="http://schemas.microsoft.com/office/drawing/2014/main" id="{5353CDC1-6F33-D675-AC92-FBC7BEE918D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4156772" y="1680181"/>
              <a:ext cx="396943" cy="293874"/>
            </a:xfrm>
            <a:prstGeom prst="rect">
              <a:avLst/>
            </a:prstGeom>
            <a:noFill/>
          </xdr:spPr>
        </xdr:pic>
      </xdr:grpSp>
      <xdr:sp macro="" textlink="Pivottables!BU5">
        <xdr:nvSpPr>
          <xdr:cNvPr id="89" name="TextBox 88">
            <a:extLst>
              <a:ext uri="{FF2B5EF4-FFF2-40B4-BE49-F238E27FC236}">
                <a16:creationId xmlns:a16="http://schemas.microsoft.com/office/drawing/2014/main" id="{1663755F-6442-30E1-0520-F8D8ABB45FE9}"/>
              </a:ext>
            </a:extLst>
          </xdr:cNvPr>
          <xdr:cNvSpPr txBox="1">
            <a:spLocks/>
          </xdr:cNvSpPr>
        </xdr:nvSpPr>
        <xdr:spPr>
          <a:xfrm>
            <a:off x="4505326" y="1581149"/>
            <a:ext cx="9048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78889FB-547A-4AA2-894A-347611507CA6}" type="TxLink">
              <a:rPr lang="en-US" sz="1200" b="0" i="0" u="none" strike="noStrike">
                <a:solidFill>
                  <a:srgbClr val="FFFFFF"/>
                </a:solidFill>
                <a:latin typeface="Arial"/>
                <a:cs typeface="Arial"/>
              </a:rPr>
              <a:pPr/>
              <a:t>Egypt</a:t>
            </a:fld>
            <a:endParaRPr lang="en-NG" sz="2800">
              <a:solidFill>
                <a:schemeClr val="bg1"/>
              </a:solidFill>
              <a:latin typeface="Arial" panose="020B0604020202020204" pitchFamily="34" charset="0"/>
              <a:cs typeface="Arial" panose="020B0604020202020204" pitchFamily="34" charset="0"/>
            </a:endParaRPr>
          </a:p>
        </xdr:txBody>
      </xdr:sp>
      <xdr:sp macro="" textlink="Pivottables!BW5">
        <xdr:nvSpPr>
          <xdr:cNvPr id="90" name="TextBox 89">
            <a:extLst>
              <a:ext uri="{FF2B5EF4-FFF2-40B4-BE49-F238E27FC236}">
                <a16:creationId xmlns:a16="http://schemas.microsoft.com/office/drawing/2014/main" id="{9F03F366-6A31-7F98-C837-405BE6B6DCB8}"/>
              </a:ext>
            </a:extLst>
          </xdr:cNvPr>
          <xdr:cNvSpPr txBox="1">
            <a:spLocks/>
          </xdr:cNvSpPr>
        </xdr:nvSpPr>
        <xdr:spPr>
          <a:xfrm>
            <a:off x="4500651" y="1771649"/>
            <a:ext cx="99237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3BC8CC0-5FDC-48C2-895E-CC71FEDE3B88}" type="TxLink">
              <a:rPr lang="en-US" sz="1400" b="0" i="0" u="none" strike="noStrike">
                <a:solidFill>
                  <a:srgbClr val="FFFFFF"/>
                </a:solidFill>
                <a:latin typeface="Arial"/>
                <a:cs typeface="Arial"/>
              </a:rPr>
              <a:pPr/>
              <a:t>₦190,380</a:t>
            </a:fld>
            <a:endParaRPr lang="en-US" sz="1400" b="0" i="0" u="none" strike="noStrike">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9</xdr:col>
      <xdr:colOff>315580</xdr:colOff>
      <xdr:row>10</xdr:row>
      <xdr:rowOff>109415</xdr:rowOff>
    </xdr:from>
    <xdr:to>
      <xdr:col>17</xdr:col>
      <xdr:colOff>388362</xdr:colOff>
      <xdr:row>22</xdr:row>
      <xdr:rowOff>90793</xdr:rowOff>
    </xdr:to>
    <xdr:sp macro="" textlink="">
      <xdr:nvSpPr>
        <xdr:cNvPr id="798" name="Arc 797">
          <a:extLst>
            <a:ext uri="{FF2B5EF4-FFF2-40B4-BE49-F238E27FC236}">
              <a16:creationId xmlns:a16="http://schemas.microsoft.com/office/drawing/2014/main" id="{BBFC4511-CFAF-085B-40AA-B17C1ECE3E24}"/>
            </a:ext>
          </a:extLst>
        </xdr:cNvPr>
        <xdr:cNvSpPr/>
      </xdr:nvSpPr>
      <xdr:spPr>
        <a:xfrm rot="19843504">
          <a:off x="5801980" y="2014415"/>
          <a:ext cx="4949582" cy="2267378"/>
        </a:xfrm>
        <a:prstGeom prst="arc">
          <a:avLst>
            <a:gd name="adj1" fmla="val 16200000"/>
            <a:gd name="adj2" fmla="val 21569578"/>
          </a:avLst>
        </a:prstGeom>
        <a:ln w="22225">
          <a:gradFill flip="none" rotWithShape="1">
            <a:gsLst>
              <a:gs pos="0">
                <a:srgbClr val="C240D8">
                  <a:alpha val="80000"/>
                </a:srgbClr>
              </a:gs>
              <a:gs pos="66000">
                <a:srgbClr val="C240D4">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NG" sz="1100"/>
        </a:p>
      </xdr:txBody>
    </xdr:sp>
    <xdr:clientData/>
  </xdr:twoCellAnchor>
  <xdr:twoCellAnchor>
    <xdr:from>
      <xdr:col>10</xdr:col>
      <xdr:colOff>462546</xdr:colOff>
      <xdr:row>28</xdr:row>
      <xdr:rowOff>123825</xdr:rowOff>
    </xdr:from>
    <xdr:to>
      <xdr:col>19</xdr:col>
      <xdr:colOff>0</xdr:colOff>
      <xdr:row>33</xdr:row>
      <xdr:rowOff>143325</xdr:rowOff>
    </xdr:to>
    <xdr:grpSp>
      <xdr:nvGrpSpPr>
        <xdr:cNvPr id="819" name="Group 818">
          <a:extLst>
            <a:ext uri="{FF2B5EF4-FFF2-40B4-BE49-F238E27FC236}">
              <a16:creationId xmlns:a16="http://schemas.microsoft.com/office/drawing/2014/main" id="{16A0A13C-2CCC-B62D-3E84-880846146E62}"/>
            </a:ext>
          </a:extLst>
        </xdr:cNvPr>
        <xdr:cNvGrpSpPr/>
      </xdr:nvGrpSpPr>
      <xdr:grpSpPr>
        <a:xfrm>
          <a:off x="6600879" y="5457825"/>
          <a:ext cx="5061954" cy="972000"/>
          <a:chOff x="6558546" y="5457825"/>
          <a:chExt cx="5023854" cy="972000"/>
        </a:xfrm>
      </xdr:grpSpPr>
      <xdr:grpSp>
        <xdr:nvGrpSpPr>
          <xdr:cNvPr id="815" name="Group 814">
            <a:extLst>
              <a:ext uri="{FF2B5EF4-FFF2-40B4-BE49-F238E27FC236}">
                <a16:creationId xmlns:a16="http://schemas.microsoft.com/office/drawing/2014/main" id="{48F4A380-6E57-AA70-7904-1069E5275432}"/>
              </a:ext>
            </a:extLst>
          </xdr:cNvPr>
          <xdr:cNvGrpSpPr/>
        </xdr:nvGrpSpPr>
        <xdr:grpSpPr>
          <a:xfrm>
            <a:off x="6558546" y="5610224"/>
            <a:ext cx="5023854" cy="638175"/>
            <a:chOff x="6596646" y="5162549"/>
            <a:chExt cx="5023854" cy="638175"/>
          </a:xfrm>
        </xdr:grpSpPr>
        <xdr:grpSp>
          <xdr:nvGrpSpPr>
            <xdr:cNvPr id="802" name="Group 801">
              <a:extLst>
                <a:ext uri="{FF2B5EF4-FFF2-40B4-BE49-F238E27FC236}">
                  <a16:creationId xmlns:a16="http://schemas.microsoft.com/office/drawing/2014/main" id="{AE670E67-B849-D2F2-62C7-8678A24E2174}"/>
                </a:ext>
              </a:extLst>
            </xdr:cNvPr>
            <xdr:cNvGrpSpPr/>
          </xdr:nvGrpSpPr>
          <xdr:grpSpPr>
            <a:xfrm>
              <a:off x="6596646" y="5162549"/>
              <a:ext cx="1166229" cy="628650"/>
              <a:chOff x="6844296" y="5953124"/>
              <a:chExt cx="1166229" cy="628650"/>
            </a:xfrm>
          </xdr:grpSpPr>
          <xdr:sp macro="" textlink="Pivottables!CL5">
            <xdr:nvSpPr>
              <xdr:cNvPr id="799" name="TextBox 798">
                <a:extLst>
                  <a:ext uri="{FF2B5EF4-FFF2-40B4-BE49-F238E27FC236}">
                    <a16:creationId xmlns:a16="http://schemas.microsoft.com/office/drawing/2014/main" id="{73A81C77-06E2-516F-49B8-D3562C63DA39}"/>
                  </a:ext>
                </a:extLst>
              </xdr:cNvPr>
              <xdr:cNvSpPr txBox="1">
                <a:spLocks/>
              </xdr:cNvSpPr>
            </xdr:nvSpPr>
            <xdr:spPr>
              <a:xfrm>
                <a:off x="6844296" y="6369047"/>
                <a:ext cx="1156703" cy="21272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1BE6F4C-73D5-419F-BDD7-235590AB01FF}" type="TxLink">
                  <a:rPr lang="en-US" sz="1200" b="0" i="0" u="none" strike="noStrike">
                    <a:solidFill>
                      <a:schemeClr val="bg1"/>
                    </a:solidFill>
                    <a:latin typeface="Arial"/>
                    <a:cs typeface="Arial"/>
                  </a:rPr>
                  <a:pPr/>
                  <a:t>23%</a:t>
                </a:fld>
                <a:endParaRPr lang="en-US" sz="2000" b="0" i="0" u="none" strike="noStrike">
                  <a:solidFill>
                    <a:schemeClr val="bg1"/>
                  </a:solidFill>
                  <a:latin typeface="Arial" panose="020B0604020202020204" pitchFamily="34" charset="0"/>
                  <a:cs typeface="Arial" panose="020B0604020202020204" pitchFamily="34" charset="0"/>
                </a:endParaRPr>
              </a:p>
            </xdr:txBody>
          </xdr:sp>
          <xdr:sp macro="" textlink="Pivottables!CL6">
            <xdr:nvSpPr>
              <xdr:cNvPr id="800" name="TextBox 799">
                <a:extLst>
                  <a:ext uri="{FF2B5EF4-FFF2-40B4-BE49-F238E27FC236}">
                    <a16:creationId xmlns:a16="http://schemas.microsoft.com/office/drawing/2014/main" id="{BB727B7E-81D2-372A-D9D9-CFD454CD9C05}"/>
                  </a:ext>
                </a:extLst>
              </xdr:cNvPr>
              <xdr:cNvSpPr txBox="1">
                <a:spLocks/>
              </xdr:cNvSpPr>
            </xdr:nvSpPr>
            <xdr:spPr>
              <a:xfrm>
                <a:off x="6849537" y="6172200"/>
                <a:ext cx="1160988" cy="2571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fld id="{686A2962-6080-499E-A614-BAFD3EBF96D8}" type="TxLink">
                  <a:rPr lang="en-US" sz="1600" b="1" i="0" u="none" strike="noStrike">
                    <a:solidFill>
                      <a:schemeClr val="bg1"/>
                    </a:solidFill>
                    <a:latin typeface="Arial"/>
                    <a:cs typeface="Arial"/>
                  </a:rPr>
                  <a:pPr/>
                  <a:t>₦146,920</a:t>
                </a:fld>
                <a:endParaRPr lang="en-US" sz="1600" b="1" i="0" u="none" strike="noStrike">
                  <a:solidFill>
                    <a:schemeClr val="bg1"/>
                  </a:solidFill>
                  <a:latin typeface="Arial" panose="020B0604020202020204" pitchFamily="34" charset="0"/>
                  <a:cs typeface="Arial" panose="020B0604020202020204" pitchFamily="34" charset="0"/>
                </a:endParaRPr>
              </a:p>
            </xdr:txBody>
          </xdr:sp>
          <xdr:sp macro="" textlink="Pivottables!CL4">
            <xdr:nvSpPr>
              <xdr:cNvPr id="801" name="TextBox 800">
                <a:extLst>
                  <a:ext uri="{FF2B5EF4-FFF2-40B4-BE49-F238E27FC236}">
                    <a16:creationId xmlns:a16="http://schemas.microsoft.com/office/drawing/2014/main" id="{1B161783-54C3-E7F5-5475-2BC3E3B914B7}"/>
                  </a:ext>
                </a:extLst>
              </xdr:cNvPr>
              <xdr:cNvSpPr txBox="1">
                <a:spLocks/>
              </xdr:cNvSpPr>
            </xdr:nvSpPr>
            <xdr:spPr>
              <a:xfrm>
                <a:off x="6848475" y="5953124"/>
                <a:ext cx="1152525" cy="2190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8DEED34-3EC4-442E-90DF-334EF614BA05}" type="TxLink">
                  <a:rPr lang="en-US" sz="900" b="0" i="0" u="none" strike="noStrike">
                    <a:solidFill>
                      <a:srgbClr val="FFFFFF"/>
                    </a:solidFill>
                    <a:latin typeface="Arial"/>
                    <a:cs typeface="Arial"/>
                  </a:rPr>
                  <a:pPr/>
                  <a:t>Total Taxes</a:t>
                </a:fld>
                <a:endParaRPr lang="en-US" sz="900" b="0" i="0" u="none" strike="noStrike">
                  <a:solidFill>
                    <a:schemeClr val="bg1"/>
                  </a:solidFill>
                  <a:latin typeface="Arial" panose="020B0604020202020204" pitchFamily="34" charset="0"/>
                  <a:cs typeface="Arial" panose="020B0604020202020204" pitchFamily="34" charset="0"/>
                </a:endParaRPr>
              </a:p>
            </xdr:txBody>
          </xdr:sp>
        </xdr:grpSp>
        <xdr:grpSp>
          <xdr:nvGrpSpPr>
            <xdr:cNvPr id="803" name="Group 802">
              <a:extLst>
                <a:ext uri="{FF2B5EF4-FFF2-40B4-BE49-F238E27FC236}">
                  <a16:creationId xmlns:a16="http://schemas.microsoft.com/office/drawing/2014/main" id="{A77264F2-2252-1827-ECC6-DD67EABFC4A1}"/>
                </a:ext>
              </a:extLst>
            </xdr:cNvPr>
            <xdr:cNvGrpSpPr/>
          </xdr:nvGrpSpPr>
          <xdr:grpSpPr>
            <a:xfrm>
              <a:off x="8053971" y="5172074"/>
              <a:ext cx="1166229" cy="628650"/>
              <a:chOff x="6844296" y="5953124"/>
              <a:chExt cx="1166229" cy="628650"/>
            </a:xfrm>
          </xdr:grpSpPr>
          <xdr:sp macro="" textlink="Pivottables!CI5">
            <xdr:nvSpPr>
              <xdr:cNvPr id="804" name="TextBox 803">
                <a:extLst>
                  <a:ext uri="{FF2B5EF4-FFF2-40B4-BE49-F238E27FC236}">
                    <a16:creationId xmlns:a16="http://schemas.microsoft.com/office/drawing/2014/main" id="{F74EE3E4-0D56-D968-62B3-DF131C12973E}"/>
                  </a:ext>
                </a:extLst>
              </xdr:cNvPr>
              <xdr:cNvSpPr txBox="1">
                <a:spLocks/>
              </xdr:cNvSpPr>
            </xdr:nvSpPr>
            <xdr:spPr>
              <a:xfrm>
                <a:off x="6844296" y="6369047"/>
                <a:ext cx="1156703" cy="21272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424A08D-A445-461D-A04B-1E88DD34CEC5}" type="TxLink">
                  <a:rPr lang="en-US" sz="1200" b="0" i="0" u="none" strike="noStrike">
                    <a:solidFill>
                      <a:schemeClr val="bg1"/>
                    </a:solidFill>
                    <a:latin typeface="Arial"/>
                    <a:cs typeface="Arial"/>
                  </a:rPr>
                  <a:pPr/>
                  <a:t>9.2%</a:t>
                </a:fld>
                <a:endParaRPr lang="en-US" sz="1800" b="0" i="0" u="none" strike="noStrike">
                  <a:solidFill>
                    <a:schemeClr val="bg1"/>
                  </a:solidFill>
                  <a:latin typeface="Arial" panose="020B0604020202020204" pitchFamily="34" charset="0"/>
                  <a:cs typeface="Arial" panose="020B0604020202020204" pitchFamily="34" charset="0"/>
                </a:endParaRPr>
              </a:p>
            </xdr:txBody>
          </xdr:sp>
          <xdr:sp macro="" textlink="Pivottables!CI6">
            <xdr:nvSpPr>
              <xdr:cNvPr id="805" name="TextBox 804">
                <a:extLst>
                  <a:ext uri="{FF2B5EF4-FFF2-40B4-BE49-F238E27FC236}">
                    <a16:creationId xmlns:a16="http://schemas.microsoft.com/office/drawing/2014/main" id="{98F92D47-88A4-302E-D5EB-E2302D5B8BF1}"/>
                  </a:ext>
                </a:extLst>
              </xdr:cNvPr>
              <xdr:cNvSpPr txBox="1">
                <a:spLocks/>
              </xdr:cNvSpPr>
            </xdr:nvSpPr>
            <xdr:spPr>
              <a:xfrm>
                <a:off x="6849537" y="6172200"/>
                <a:ext cx="1160988" cy="2571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fld id="{2A854807-EF21-472E-9FAC-2029F6073940}" type="TxLink">
                  <a:rPr lang="en-US" sz="1600" b="1" i="0" u="none" strike="noStrike">
                    <a:solidFill>
                      <a:schemeClr val="bg1"/>
                    </a:solidFill>
                    <a:latin typeface="Arial" panose="020B0604020202020204" pitchFamily="34" charset="0"/>
                    <a:cs typeface="Arial" panose="020B0604020202020204" pitchFamily="34" charset="0"/>
                  </a:rPr>
                  <a:pPr/>
                  <a:t>₦59,283</a:t>
                </a:fld>
                <a:endParaRPr lang="en-US" sz="1600" b="1" i="0" u="none" strike="noStrike">
                  <a:solidFill>
                    <a:schemeClr val="bg1"/>
                  </a:solidFill>
                  <a:latin typeface="Arial" panose="020B0604020202020204" pitchFamily="34" charset="0"/>
                  <a:cs typeface="Arial" panose="020B0604020202020204" pitchFamily="34" charset="0"/>
                </a:endParaRPr>
              </a:p>
            </xdr:txBody>
          </xdr:sp>
          <xdr:sp macro="" textlink="Pivottables!CI4">
            <xdr:nvSpPr>
              <xdr:cNvPr id="806" name="TextBox 805">
                <a:extLst>
                  <a:ext uri="{FF2B5EF4-FFF2-40B4-BE49-F238E27FC236}">
                    <a16:creationId xmlns:a16="http://schemas.microsoft.com/office/drawing/2014/main" id="{E120C070-C90E-4561-A6BC-80711047ACD5}"/>
                  </a:ext>
                </a:extLst>
              </xdr:cNvPr>
              <xdr:cNvSpPr txBox="1">
                <a:spLocks/>
              </xdr:cNvSpPr>
            </xdr:nvSpPr>
            <xdr:spPr>
              <a:xfrm>
                <a:off x="6848475" y="5953124"/>
                <a:ext cx="1152525" cy="2190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88DE415-858E-4CE4-BEB0-6484E06B88B0}" type="TxLink">
                  <a:rPr lang="en-US" sz="900" b="0" i="0" u="none" strike="noStrike">
                    <a:solidFill>
                      <a:srgbClr val="FFFFFF"/>
                    </a:solidFill>
                    <a:latin typeface="Arial" panose="020B0604020202020204" pitchFamily="34" charset="0"/>
                    <a:cs typeface="Arial" panose="020B0604020202020204" pitchFamily="34" charset="0"/>
                  </a:rPr>
                  <a:pPr/>
                  <a:t>Payroll Taxes</a:t>
                </a:fld>
                <a:endParaRPr lang="en-US" sz="1100" b="0" i="0" u="none" strike="noStrike">
                  <a:solidFill>
                    <a:schemeClr val="bg1"/>
                  </a:solidFill>
                  <a:latin typeface="Arial" panose="020B0604020202020204" pitchFamily="34" charset="0"/>
                  <a:cs typeface="Arial" panose="020B0604020202020204" pitchFamily="34" charset="0"/>
                </a:endParaRPr>
              </a:p>
            </xdr:txBody>
          </xdr:sp>
        </xdr:grpSp>
        <xdr:grpSp>
          <xdr:nvGrpSpPr>
            <xdr:cNvPr id="807" name="Group 806">
              <a:extLst>
                <a:ext uri="{FF2B5EF4-FFF2-40B4-BE49-F238E27FC236}">
                  <a16:creationId xmlns:a16="http://schemas.microsoft.com/office/drawing/2014/main" id="{24117731-2933-1607-560F-BA7361DA4EA9}"/>
                </a:ext>
              </a:extLst>
            </xdr:cNvPr>
            <xdr:cNvGrpSpPr/>
          </xdr:nvGrpSpPr>
          <xdr:grpSpPr>
            <a:xfrm>
              <a:off x="9263646" y="5162549"/>
              <a:ext cx="1166229" cy="628650"/>
              <a:chOff x="6844296" y="5953124"/>
              <a:chExt cx="1166229" cy="628650"/>
            </a:xfrm>
          </xdr:grpSpPr>
          <xdr:sp macro="" textlink="Pivottables!CJ5">
            <xdr:nvSpPr>
              <xdr:cNvPr id="808" name="TextBox 807">
                <a:extLst>
                  <a:ext uri="{FF2B5EF4-FFF2-40B4-BE49-F238E27FC236}">
                    <a16:creationId xmlns:a16="http://schemas.microsoft.com/office/drawing/2014/main" id="{0333E0DF-5215-D218-681F-54D2E976BB68}"/>
                  </a:ext>
                </a:extLst>
              </xdr:cNvPr>
              <xdr:cNvSpPr txBox="1">
                <a:spLocks/>
              </xdr:cNvSpPr>
            </xdr:nvSpPr>
            <xdr:spPr>
              <a:xfrm>
                <a:off x="6844296" y="6369047"/>
                <a:ext cx="1156703" cy="21272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0F7F59F-36E7-4403-A424-8052A5596689}" type="TxLink">
                  <a:rPr lang="en-US" sz="1200" b="0" i="0" u="none" strike="noStrike">
                    <a:solidFill>
                      <a:schemeClr val="bg1"/>
                    </a:solidFill>
                    <a:latin typeface="Arial"/>
                    <a:cs typeface="Arial"/>
                  </a:rPr>
                  <a:pPr/>
                  <a:t>7.4%</a:t>
                </a:fld>
                <a:endParaRPr lang="en-US" sz="2000" b="0" i="0" u="none" strike="noStrike">
                  <a:solidFill>
                    <a:schemeClr val="bg1"/>
                  </a:solidFill>
                  <a:latin typeface="Arial" panose="020B0604020202020204" pitchFamily="34" charset="0"/>
                  <a:cs typeface="Arial" panose="020B0604020202020204" pitchFamily="34" charset="0"/>
                </a:endParaRPr>
              </a:p>
            </xdr:txBody>
          </xdr:sp>
          <xdr:sp macro="" textlink="Pivottables!CJ6">
            <xdr:nvSpPr>
              <xdr:cNvPr id="809" name="TextBox 808">
                <a:extLst>
                  <a:ext uri="{FF2B5EF4-FFF2-40B4-BE49-F238E27FC236}">
                    <a16:creationId xmlns:a16="http://schemas.microsoft.com/office/drawing/2014/main" id="{F66D263E-FBDA-D951-DDBB-5D079712C4D6}"/>
                  </a:ext>
                </a:extLst>
              </xdr:cNvPr>
              <xdr:cNvSpPr txBox="1">
                <a:spLocks/>
              </xdr:cNvSpPr>
            </xdr:nvSpPr>
            <xdr:spPr>
              <a:xfrm>
                <a:off x="6849537" y="6172200"/>
                <a:ext cx="1160988" cy="2571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fld id="{1EF970ED-8E18-479F-B98D-5199F8FA5FB6}" type="TxLink">
                  <a:rPr lang="en-US" sz="1600" b="1" i="0" u="none" strike="noStrike">
                    <a:solidFill>
                      <a:schemeClr val="bg1"/>
                    </a:solidFill>
                    <a:latin typeface="Arial"/>
                    <a:cs typeface="Arial"/>
                  </a:rPr>
                  <a:pPr/>
                  <a:t>₦47,684</a:t>
                </a:fld>
                <a:endParaRPr lang="en-US" sz="1600" b="1" i="0" u="none" strike="noStrike">
                  <a:solidFill>
                    <a:schemeClr val="bg1"/>
                  </a:solidFill>
                  <a:latin typeface="Arial" panose="020B0604020202020204" pitchFamily="34" charset="0"/>
                  <a:cs typeface="Arial" panose="020B0604020202020204" pitchFamily="34" charset="0"/>
                </a:endParaRPr>
              </a:p>
            </xdr:txBody>
          </xdr:sp>
          <xdr:sp macro="" textlink="Pivottables!CJ4">
            <xdr:nvSpPr>
              <xdr:cNvPr id="810" name="TextBox 809">
                <a:extLst>
                  <a:ext uri="{FF2B5EF4-FFF2-40B4-BE49-F238E27FC236}">
                    <a16:creationId xmlns:a16="http://schemas.microsoft.com/office/drawing/2014/main" id="{36681231-BFE6-4D37-9EA0-2FA2485E92AF}"/>
                  </a:ext>
                </a:extLst>
              </xdr:cNvPr>
              <xdr:cNvSpPr txBox="1">
                <a:spLocks/>
              </xdr:cNvSpPr>
            </xdr:nvSpPr>
            <xdr:spPr>
              <a:xfrm>
                <a:off x="6848475" y="5953124"/>
                <a:ext cx="1152525" cy="2190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9AEB8A0-6C8D-4B1D-A11F-9F622E157EA5}" type="TxLink">
                  <a:rPr lang="en-US" sz="900" b="0" i="0" u="none" strike="noStrike">
                    <a:solidFill>
                      <a:schemeClr val="bg1"/>
                    </a:solidFill>
                    <a:latin typeface="Arial"/>
                    <a:cs typeface="Arial"/>
                  </a:rPr>
                  <a:pPr/>
                  <a:t>Property Taxes</a:t>
                </a:fld>
                <a:endParaRPr lang="en-US" sz="900" b="0" i="0" u="none" strike="noStrike">
                  <a:solidFill>
                    <a:schemeClr val="bg1"/>
                  </a:solidFill>
                  <a:latin typeface="Arial" panose="020B0604020202020204" pitchFamily="34" charset="0"/>
                  <a:cs typeface="Arial" panose="020B0604020202020204" pitchFamily="34" charset="0"/>
                </a:endParaRPr>
              </a:p>
            </xdr:txBody>
          </xdr:sp>
        </xdr:grpSp>
        <xdr:grpSp>
          <xdr:nvGrpSpPr>
            <xdr:cNvPr id="811" name="Group 810">
              <a:extLst>
                <a:ext uri="{FF2B5EF4-FFF2-40B4-BE49-F238E27FC236}">
                  <a16:creationId xmlns:a16="http://schemas.microsoft.com/office/drawing/2014/main" id="{1A44B4E1-3344-BD49-21C7-D83EA6A90292}"/>
                </a:ext>
              </a:extLst>
            </xdr:cNvPr>
            <xdr:cNvGrpSpPr/>
          </xdr:nvGrpSpPr>
          <xdr:grpSpPr>
            <a:xfrm>
              <a:off x="10454271" y="5162549"/>
              <a:ext cx="1166229" cy="628650"/>
              <a:chOff x="6844296" y="5953124"/>
              <a:chExt cx="1166229" cy="628650"/>
            </a:xfrm>
          </xdr:grpSpPr>
          <xdr:sp macro="" textlink="Pivottables!CK5">
            <xdr:nvSpPr>
              <xdr:cNvPr id="812" name="TextBox 811">
                <a:extLst>
                  <a:ext uri="{FF2B5EF4-FFF2-40B4-BE49-F238E27FC236}">
                    <a16:creationId xmlns:a16="http://schemas.microsoft.com/office/drawing/2014/main" id="{9DE0C68A-6573-8EB6-8F91-4340E793E8AD}"/>
                  </a:ext>
                </a:extLst>
              </xdr:cNvPr>
              <xdr:cNvSpPr txBox="1">
                <a:spLocks/>
              </xdr:cNvSpPr>
            </xdr:nvSpPr>
            <xdr:spPr>
              <a:xfrm>
                <a:off x="6844296" y="6369047"/>
                <a:ext cx="1156703" cy="21272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34C6B38-5A76-435F-BA5B-C8DDB2EE0C87}" type="TxLink">
                  <a:rPr lang="en-US" sz="1200" b="0" i="0" u="none" strike="noStrike">
                    <a:solidFill>
                      <a:schemeClr val="bg1"/>
                    </a:solidFill>
                    <a:latin typeface="Arial"/>
                    <a:cs typeface="Arial"/>
                  </a:rPr>
                  <a:pPr/>
                  <a:t>6.2%</a:t>
                </a:fld>
                <a:endParaRPr lang="en-US" sz="2000" b="0" i="0" u="none" strike="noStrike">
                  <a:solidFill>
                    <a:schemeClr val="bg1"/>
                  </a:solidFill>
                  <a:latin typeface="Arial" panose="020B0604020202020204" pitchFamily="34" charset="0"/>
                  <a:cs typeface="Arial" panose="020B0604020202020204" pitchFamily="34" charset="0"/>
                </a:endParaRPr>
              </a:p>
            </xdr:txBody>
          </xdr:sp>
          <xdr:sp macro="" textlink="Pivottables!CK6">
            <xdr:nvSpPr>
              <xdr:cNvPr id="813" name="TextBox 812">
                <a:extLst>
                  <a:ext uri="{FF2B5EF4-FFF2-40B4-BE49-F238E27FC236}">
                    <a16:creationId xmlns:a16="http://schemas.microsoft.com/office/drawing/2014/main" id="{AFE69385-441C-3E2A-B6F9-AAEE7F2AAEA6}"/>
                  </a:ext>
                </a:extLst>
              </xdr:cNvPr>
              <xdr:cNvSpPr txBox="1">
                <a:spLocks/>
              </xdr:cNvSpPr>
            </xdr:nvSpPr>
            <xdr:spPr>
              <a:xfrm>
                <a:off x="6849537" y="6172200"/>
                <a:ext cx="1160988" cy="2571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fld id="{709B3C7E-6D05-45C5-979A-41298094FDD2}" type="TxLink">
                  <a:rPr lang="en-US" sz="1600" b="1" i="0" u="none" strike="noStrike">
                    <a:solidFill>
                      <a:schemeClr val="bg1"/>
                    </a:solidFill>
                    <a:latin typeface="Arial"/>
                    <a:cs typeface="Arial"/>
                  </a:rPr>
                  <a:pPr/>
                  <a:t>₦39,952</a:t>
                </a:fld>
                <a:endParaRPr lang="en-US" sz="1600" b="1" i="0" u="none" strike="noStrike">
                  <a:solidFill>
                    <a:schemeClr val="bg1"/>
                  </a:solidFill>
                  <a:latin typeface="Arial" panose="020B0604020202020204" pitchFamily="34" charset="0"/>
                  <a:cs typeface="Arial" panose="020B0604020202020204" pitchFamily="34" charset="0"/>
                </a:endParaRPr>
              </a:p>
            </xdr:txBody>
          </xdr:sp>
          <xdr:sp macro="" textlink="Pivottables!CK4">
            <xdr:nvSpPr>
              <xdr:cNvPr id="814" name="TextBox 813">
                <a:extLst>
                  <a:ext uri="{FF2B5EF4-FFF2-40B4-BE49-F238E27FC236}">
                    <a16:creationId xmlns:a16="http://schemas.microsoft.com/office/drawing/2014/main" id="{BE519616-523A-AC79-8ECA-3BCC949D1CF0}"/>
                  </a:ext>
                </a:extLst>
              </xdr:cNvPr>
              <xdr:cNvSpPr txBox="1">
                <a:spLocks/>
              </xdr:cNvSpPr>
            </xdr:nvSpPr>
            <xdr:spPr>
              <a:xfrm>
                <a:off x="6848475" y="5953124"/>
                <a:ext cx="1152525" cy="2190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9C04A37-8C74-4F01-B2CF-3F8F1D3B2D9A}" type="TxLink">
                  <a:rPr lang="en-US" sz="900" b="0" i="0" u="none" strike="noStrike">
                    <a:solidFill>
                      <a:schemeClr val="bg1"/>
                    </a:solidFill>
                    <a:latin typeface="Arial"/>
                    <a:cs typeface="Arial"/>
                  </a:rPr>
                  <a:pPr/>
                  <a:t>Excise Taxes</a:t>
                </a:fld>
                <a:endParaRPr lang="en-US" sz="900" b="0" i="0" u="none" strike="noStrike">
                  <a:solidFill>
                    <a:schemeClr val="bg1"/>
                  </a:solidFill>
                  <a:latin typeface="Arial" panose="020B0604020202020204" pitchFamily="34" charset="0"/>
                  <a:cs typeface="Arial" panose="020B0604020202020204" pitchFamily="34" charset="0"/>
                </a:endParaRPr>
              </a:p>
            </xdr:txBody>
          </xdr:sp>
        </xdr:grpSp>
      </xdr:grpSp>
      <xdr:graphicFrame macro="">
        <xdr:nvGraphicFramePr>
          <xdr:cNvPr id="818" name="Chart 817">
            <a:extLst>
              <a:ext uri="{FF2B5EF4-FFF2-40B4-BE49-F238E27FC236}">
                <a16:creationId xmlns:a16="http://schemas.microsoft.com/office/drawing/2014/main" id="{D2CD7858-BDF8-4BF8-BA14-78D4D52DE8F5}"/>
              </a:ext>
            </a:extLst>
          </xdr:cNvPr>
          <xdr:cNvGraphicFramePr>
            <a:graphicFrameLocks/>
          </xdr:cNvGraphicFramePr>
        </xdr:nvGraphicFramePr>
        <xdr:xfrm>
          <a:off x="7562850" y="5457825"/>
          <a:ext cx="432000" cy="9720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9523</xdr:rowOff>
    </xdr:from>
    <xdr:to>
      <xdr:col>21</xdr:col>
      <xdr:colOff>0</xdr:colOff>
      <xdr:row>1</xdr:row>
      <xdr:rowOff>180974</xdr:rowOff>
    </xdr:to>
    <xdr:sp macro="" textlink="">
      <xdr:nvSpPr>
        <xdr:cNvPr id="2" name="Rectangle 1">
          <a:extLst>
            <a:ext uri="{FF2B5EF4-FFF2-40B4-BE49-F238E27FC236}">
              <a16:creationId xmlns:a16="http://schemas.microsoft.com/office/drawing/2014/main" id="{63C85647-E31B-4236-B0AB-71EED7E3C4FB}"/>
            </a:ext>
          </a:extLst>
        </xdr:cNvPr>
        <xdr:cNvSpPr/>
      </xdr:nvSpPr>
      <xdr:spPr>
        <a:xfrm>
          <a:off x="0" y="9523"/>
          <a:ext cx="12801600" cy="361951"/>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clientData/>
  </xdr:twoCellAnchor>
  <xdr:twoCellAnchor>
    <xdr:from>
      <xdr:col>0</xdr:col>
      <xdr:colOff>600076</xdr:colOff>
      <xdr:row>0</xdr:row>
      <xdr:rowOff>0</xdr:rowOff>
    </xdr:from>
    <xdr:to>
      <xdr:col>3</xdr:col>
      <xdr:colOff>257175</xdr:colOff>
      <xdr:row>2</xdr:row>
      <xdr:rowOff>0</xdr:rowOff>
    </xdr:to>
    <xdr:sp macro="" textlink="">
      <xdr:nvSpPr>
        <xdr:cNvPr id="3" name="TextBox 2">
          <a:extLst>
            <a:ext uri="{FF2B5EF4-FFF2-40B4-BE49-F238E27FC236}">
              <a16:creationId xmlns:a16="http://schemas.microsoft.com/office/drawing/2014/main" id="{0F87AFF7-5DB5-493F-937F-3C58ED20E596}"/>
            </a:ext>
          </a:extLst>
        </xdr:cNvPr>
        <xdr:cNvSpPr txBox="1"/>
      </xdr:nvSpPr>
      <xdr:spPr>
        <a:xfrm>
          <a:off x="600076" y="0"/>
          <a:ext cx="14858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solidFill>
              <a:effectLst/>
              <a:latin typeface="+mn-lt"/>
              <a:ea typeface="+mn-ea"/>
              <a:cs typeface="+mn-cs"/>
            </a:rPr>
            <a:t>Webstacka</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495301</xdr:colOff>
      <xdr:row>0</xdr:row>
      <xdr:rowOff>19050</xdr:rowOff>
    </xdr:from>
    <xdr:to>
      <xdr:col>7</xdr:col>
      <xdr:colOff>152400</xdr:colOff>
      <xdr:row>2</xdr:row>
      <xdr:rowOff>19050</xdr:rowOff>
    </xdr:to>
    <xdr:sp macro="" textlink="">
      <xdr:nvSpPr>
        <xdr:cNvPr id="4" name="TextBox 3">
          <a:hlinkClick xmlns:r="http://schemas.openxmlformats.org/officeDocument/2006/relationships" r:id="rId1" tooltip="www.webstacka.com"/>
          <a:extLst>
            <a:ext uri="{FF2B5EF4-FFF2-40B4-BE49-F238E27FC236}">
              <a16:creationId xmlns:a16="http://schemas.microsoft.com/office/drawing/2014/main" id="{68749088-80CC-44AD-9B2C-1F3DFF66324F}"/>
            </a:ext>
          </a:extLst>
        </xdr:cNvPr>
        <xdr:cNvSpPr txBox="1"/>
      </xdr:nvSpPr>
      <xdr:spPr>
        <a:xfrm>
          <a:off x="2933701" y="19050"/>
          <a:ext cx="14858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latin typeface="Arial" panose="020B0604020202020204" pitchFamily="34" charset="0"/>
              <a:cs typeface="Arial" panose="020B0604020202020204" pitchFamily="34" charset="0"/>
            </a:rPr>
            <a:t>Browse</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13</xdr:col>
      <xdr:colOff>152400</xdr:colOff>
      <xdr:row>0</xdr:row>
      <xdr:rowOff>28574</xdr:rowOff>
    </xdr:from>
    <xdr:to>
      <xdr:col>15</xdr:col>
      <xdr:colOff>95250</xdr:colOff>
      <xdr:row>2</xdr:row>
      <xdr:rowOff>28574</xdr:rowOff>
    </xdr:to>
    <xdr:sp macro="" textlink="">
      <xdr:nvSpPr>
        <xdr:cNvPr id="5" name="TextBox 4">
          <a:hlinkClick xmlns:r="http://schemas.openxmlformats.org/officeDocument/2006/relationships" r:id="rId2" tooltip="Income Sources"/>
          <a:extLst>
            <a:ext uri="{FF2B5EF4-FFF2-40B4-BE49-F238E27FC236}">
              <a16:creationId xmlns:a16="http://schemas.microsoft.com/office/drawing/2014/main" id="{E4B7BE5B-2FCB-4F30-8860-539BDBD281C6}"/>
            </a:ext>
          </a:extLst>
        </xdr:cNvPr>
        <xdr:cNvSpPr txBox="1"/>
      </xdr:nvSpPr>
      <xdr:spPr>
        <a:xfrm>
          <a:off x="8077200" y="28574"/>
          <a:ext cx="1162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Income Sources</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57150</xdr:colOff>
      <xdr:row>0</xdr:row>
      <xdr:rowOff>28574</xdr:rowOff>
    </xdr:from>
    <xdr:to>
      <xdr:col>17</xdr:col>
      <xdr:colOff>76200</xdr:colOff>
      <xdr:row>2</xdr:row>
      <xdr:rowOff>28574</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EF0F5BA4-E56E-4B7B-B630-8CC1DF0BB8B5}"/>
            </a:ext>
          </a:extLst>
        </xdr:cNvPr>
        <xdr:cNvSpPr txBox="1"/>
      </xdr:nvSpPr>
      <xdr:spPr>
        <a:xfrm>
          <a:off x="9201150" y="28574"/>
          <a:ext cx="1238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Geographically</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561975</xdr:colOff>
      <xdr:row>0</xdr:row>
      <xdr:rowOff>28574</xdr:rowOff>
    </xdr:from>
    <xdr:to>
      <xdr:col>20</xdr:col>
      <xdr:colOff>428625</xdr:colOff>
      <xdr:row>2</xdr:row>
      <xdr:rowOff>28574</xdr:rowOff>
    </xdr:to>
    <xdr:sp macro="" textlink="">
      <xdr:nvSpPr>
        <xdr:cNvPr id="7" name="TextBox 6">
          <a:hlinkClick xmlns:r="http://schemas.openxmlformats.org/officeDocument/2006/relationships" r:id="rId4" tooltip="Project Status"/>
          <a:extLst>
            <a:ext uri="{FF2B5EF4-FFF2-40B4-BE49-F238E27FC236}">
              <a16:creationId xmlns:a16="http://schemas.microsoft.com/office/drawing/2014/main" id="{19C54B7B-6931-49CE-A6D2-2542853CD0FD}"/>
            </a:ext>
          </a:extLst>
        </xdr:cNvPr>
        <xdr:cNvSpPr txBox="1"/>
      </xdr:nvSpPr>
      <xdr:spPr>
        <a:xfrm>
          <a:off x="11534775" y="28574"/>
          <a:ext cx="1085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Project Status</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28575</xdr:colOff>
      <xdr:row>0</xdr:row>
      <xdr:rowOff>28574</xdr:rowOff>
    </xdr:from>
    <xdr:to>
      <xdr:col>18</xdr:col>
      <xdr:colOff>504825</xdr:colOff>
      <xdr:row>2</xdr:row>
      <xdr:rowOff>28574</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6A6DD6CE-6FC1-45AF-B5A8-B8BFD2D94777}"/>
            </a:ext>
          </a:extLst>
        </xdr:cNvPr>
        <xdr:cNvSpPr txBox="1"/>
      </xdr:nvSpPr>
      <xdr:spPr>
        <a:xfrm>
          <a:off x="10391775" y="28574"/>
          <a:ext cx="1085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Sales Process</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395333</xdr:colOff>
      <xdr:row>0</xdr:row>
      <xdr:rowOff>172590</xdr:rowOff>
    </xdr:from>
    <xdr:to>
      <xdr:col>4</xdr:col>
      <xdr:colOff>503054</xdr:colOff>
      <xdr:row>1</xdr:row>
      <xdr:rowOff>33432</xdr:rowOff>
    </xdr:to>
    <xdr:sp macro="" textlink="">
      <xdr:nvSpPr>
        <xdr:cNvPr id="9" name="Flowchart: Decision 8">
          <a:extLst>
            <a:ext uri="{FF2B5EF4-FFF2-40B4-BE49-F238E27FC236}">
              <a16:creationId xmlns:a16="http://schemas.microsoft.com/office/drawing/2014/main" id="{62548220-6F39-4B12-9CE4-03DF32B2EE7A}"/>
            </a:ext>
          </a:extLst>
        </xdr:cNvPr>
        <xdr:cNvSpPr/>
      </xdr:nvSpPr>
      <xdr:spPr>
        <a:xfrm rot="19163759">
          <a:off x="2833733" y="172590"/>
          <a:ext cx="107721" cy="51342"/>
        </a:xfrm>
        <a:prstGeom prst="flowChartDecis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361950</xdr:colOff>
      <xdr:row>0</xdr:row>
      <xdr:rowOff>95249</xdr:rowOff>
    </xdr:from>
    <xdr:to>
      <xdr:col>4</xdr:col>
      <xdr:colOff>533400</xdr:colOff>
      <xdr:row>1</xdr:row>
      <xdr:rowOff>104774</xdr:rowOff>
    </xdr:to>
    <xdr:sp macro="" textlink="">
      <xdr:nvSpPr>
        <xdr:cNvPr id="10" name="Oval 9">
          <a:extLst>
            <a:ext uri="{FF2B5EF4-FFF2-40B4-BE49-F238E27FC236}">
              <a16:creationId xmlns:a16="http://schemas.microsoft.com/office/drawing/2014/main" id="{9F2D9B07-AA8B-4C07-8D4B-85F9CAAFDE56}"/>
            </a:ext>
          </a:extLst>
        </xdr:cNvPr>
        <xdr:cNvSpPr/>
      </xdr:nvSpPr>
      <xdr:spPr>
        <a:xfrm>
          <a:off x="2800350" y="95249"/>
          <a:ext cx="171450" cy="200025"/>
        </a:xfrm>
        <a:prstGeom prst="ellipse">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142875</xdr:colOff>
      <xdr:row>0</xdr:row>
      <xdr:rowOff>38100</xdr:rowOff>
    </xdr:from>
    <xdr:to>
      <xdr:col>0</xdr:col>
      <xdr:colOff>600075</xdr:colOff>
      <xdr:row>1</xdr:row>
      <xdr:rowOff>175608</xdr:rowOff>
    </xdr:to>
    <xdr:pic>
      <xdr:nvPicPr>
        <xdr:cNvPr id="11" name="Picture 10">
          <a:extLst>
            <a:ext uri="{FF2B5EF4-FFF2-40B4-BE49-F238E27FC236}">
              <a16:creationId xmlns:a16="http://schemas.microsoft.com/office/drawing/2014/main" id="{AE7ECFE5-DF78-4509-B47B-4E33659E2E8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142875" y="38100"/>
          <a:ext cx="457200" cy="328008"/>
        </a:xfrm>
        <a:prstGeom prst="rect">
          <a:avLst/>
        </a:prstGeom>
      </xdr:spPr>
    </xdr:pic>
    <xdr:clientData/>
  </xdr:twoCellAnchor>
  <xdr:twoCellAnchor>
    <xdr:from>
      <xdr:col>17</xdr:col>
      <xdr:colOff>142875</xdr:colOff>
      <xdr:row>1</xdr:row>
      <xdr:rowOff>104775</xdr:rowOff>
    </xdr:from>
    <xdr:to>
      <xdr:col>17</xdr:col>
      <xdr:colOff>394875</xdr:colOff>
      <xdr:row>1</xdr:row>
      <xdr:rowOff>122775</xdr:rowOff>
    </xdr:to>
    <xdr:sp macro="" textlink="">
      <xdr:nvSpPr>
        <xdr:cNvPr id="13" name="Rectangle: Rounded Corners 12">
          <a:extLst>
            <a:ext uri="{FF2B5EF4-FFF2-40B4-BE49-F238E27FC236}">
              <a16:creationId xmlns:a16="http://schemas.microsoft.com/office/drawing/2014/main" id="{A1F32948-6D2B-431E-3A59-8B2789BAC21C}"/>
            </a:ext>
          </a:extLst>
        </xdr:cNvPr>
        <xdr:cNvSpPr/>
      </xdr:nvSpPr>
      <xdr:spPr>
        <a:xfrm>
          <a:off x="10506075" y="295275"/>
          <a:ext cx="252000" cy="1800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9523</xdr:rowOff>
    </xdr:from>
    <xdr:to>
      <xdr:col>21</xdr:col>
      <xdr:colOff>0</xdr:colOff>
      <xdr:row>1</xdr:row>
      <xdr:rowOff>180974</xdr:rowOff>
    </xdr:to>
    <xdr:sp macro="" textlink="">
      <xdr:nvSpPr>
        <xdr:cNvPr id="2" name="Rectangle 1">
          <a:extLst>
            <a:ext uri="{FF2B5EF4-FFF2-40B4-BE49-F238E27FC236}">
              <a16:creationId xmlns:a16="http://schemas.microsoft.com/office/drawing/2014/main" id="{9ECCCD34-1587-4D43-B2B8-ABEF80C7CC0E}"/>
            </a:ext>
          </a:extLst>
        </xdr:cNvPr>
        <xdr:cNvSpPr/>
      </xdr:nvSpPr>
      <xdr:spPr>
        <a:xfrm>
          <a:off x="0" y="9523"/>
          <a:ext cx="12801600" cy="361951"/>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clientData/>
  </xdr:twoCellAnchor>
  <xdr:twoCellAnchor>
    <xdr:from>
      <xdr:col>0</xdr:col>
      <xdr:colOff>600076</xdr:colOff>
      <xdr:row>0</xdr:row>
      <xdr:rowOff>0</xdr:rowOff>
    </xdr:from>
    <xdr:to>
      <xdr:col>3</xdr:col>
      <xdr:colOff>257175</xdr:colOff>
      <xdr:row>2</xdr:row>
      <xdr:rowOff>0</xdr:rowOff>
    </xdr:to>
    <xdr:sp macro="" textlink="">
      <xdr:nvSpPr>
        <xdr:cNvPr id="3" name="TextBox 2">
          <a:extLst>
            <a:ext uri="{FF2B5EF4-FFF2-40B4-BE49-F238E27FC236}">
              <a16:creationId xmlns:a16="http://schemas.microsoft.com/office/drawing/2014/main" id="{B15DD175-AFB7-4758-83D8-E065BF52470F}"/>
            </a:ext>
          </a:extLst>
        </xdr:cNvPr>
        <xdr:cNvSpPr txBox="1"/>
      </xdr:nvSpPr>
      <xdr:spPr>
        <a:xfrm>
          <a:off x="600076" y="0"/>
          <a:ext cx="14858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chemeClr val="bg1"/>
              </a:solidFill>
              <a:effectLst/>
              <a:latin typeface="+mn-lt"/>
              <a:ea typeface="+mn-ea"/>
              <a:cs typeface="+mn-cs"/>
            </a:rPr>
            <a:t>Webstacka</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495301</xdr:colOff>
      <xdr:row>0</xdr:row>
      <xdr:rowOff>19050</xdr:rowOff>
    </xdr:from>
    <xdr:to>
      <xdr:col>7</xdr:col>
      <xdr:colOff>152400</xdr:colOff>
      <xdr:row>2</xdr:row>
      <xdr:rowOff>19050</xdr:rowOff>
    </xdr:to>
    <xdr:sp macro="" textlink="">
      <xdr:nvSpPr>
        <xdr:cNvPr id="4" name="TextBox 3">
          <a:hlinkClick xmlns:r="http://schemas.openxmlformats.org/officeDocument/2006/relationships" r:id="rId1" tooltip="www.webstacka.com"/>
          <a:extLst>
            <a:ext uri="{FF2B5EF4-FFF2-40B4-BE49-F238E27FC236}">
              <a16:creationId xmlns:a16="http://schemas.microsoft.com/office/drawing/2014/main" id="{91FE3A36-BD0D-4D58-82A5-EE922F76689F}"/>
            </a:ext>
          </a:extLst>
        </xdr:cNvPr>
        <xdr:cNvSpPr txBox="1"/>
      </xdr:nvSpPr>
      <xdr:spPr>
        <a:xfrm>
          <a:off x="2933701" y="19050"/>
          <a:ext cx="14858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bg1"/>
              </a:solidFill>
              <a:latin typeface="Arial" panose="020B0604020202020204" pitchFamily="34" charset="0"/>
              <a:cs typeface="Arial" panose="020B0604020202020204" pitchFamily="34" charset="0"/>
            </a:rPr>
            <a:t>Browse</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13</xdr:col>
      <xdr:colOff>152400</xdr:colOff>
      <xdr:row>0</xdr:row>
      <xdr:rowOff>28574</xdr:rowOff>
    </xdr:from>
    <xdr:to>
      <xdr:col>15</xdr:col>
      <xdr:colOff>95250</xdr:colOff>
      <xdr:row>2</xdr:row>
      <xdr:rowOff>28574</xdr:rowOff>
    </xdr:to>
    <xdr:sp macro="" textlink="">
      <xdr:nvSpPr>
        <xdr:cNvPr id="5" name="TextBox 4">
          <a:hlinkClick xmlns:r="http://schemas.openxmlformats.org/officeDocument/2006/relationships" r:id="rId2" tooltip="Income Sources"/>
          <a:extLst>
            <a:ext uri="{FF2B5EF4-FFF2-40B4-BE49-F238E27FC236}">
              <a16:creationId xmlns:a16="http://schemas.microsoft.com/office/drawing/2014/main" id="{7F0DF47F-9244-455E-8201-554A0EB40438}"/>
            </a:ext>
          </a:extLst>
        </xdr:cNvPr>
        <xdr:cNvSpPr txBox="1"/>
      </xdr:nvSpPr>
      <xdr:spPr>
        <a:xfrm>
          <a:off x="8077200" y="28574"/>
          <a:ext cx="11620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Income Sources</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57150</xdr:colOff>
      <xdr:row>0</xdr:row>
      <xdr:rowOff>28574</xdr:rowOff>
    </xdr:from>
    <xdr:to>
      <xdr:col>17</xdr:col>
      <xdr:colOff>76200</xdr:colOff>
      <xdr:row>2</xdr:row>
      <xdr:rowOff>28574</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3509ADF2-561A-4C11-8B6B-6F8A794B4248}"/>
            </a:ext>
          </a:extLst>
        </xdr:cNvPr>
        <xdr:cNvSpPr txBox="1"/>
      </xdr:nvSpPr>
      <xdr:spPr>
        <a:xfrm>
          <a:off x="9201150" y="28574"/>
          <a:ext cx="1238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Geographically</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561975</xdr:colOff>
      <xdr:row>0</xdr:row>
      <xdr:rowOff>28574</xdr:rowOff>
    </xdr:from>
    <xdr:to>
      <xdr:col>20</xdr:col>
      <xdr:colOff>428625</xdr:colOff>
      <xdr:row>2</xdr:row>
      <xdr:rowOff>28574</xdr:rowOff>
    </xdr:to>
    <xdr:sp macro="" textlink="">
      <xdr:nvSpPr>
        <xdr:cNvPr id="7" name="TextBox 6">
          <a:hlinkClick xmlns:r="http://schemas.openxmlformats.org/officeDocument/2006/relationships" r:id="rId4" tooltip="Project Status"/>
          <a:extLst>
            <a:ext uri="{FF2B5EF4-FFF2-40B4-BE49-F238E27FC236}">
              <a16:creationId xmlns:a16="http://schemas.microsoft.com/office/drawing/2014/main" id="{54252B61-7FF8-4572-8BE7-C446D657CAC6}"/>
            </a:ext>
          </a:extLst>
        </xdr:cNvPr>
        <xdr:cNvSpPr txBox="1"/>
      </xdr:nvSpPr>
      <xdr:spPr>
        <a:xfrm>
          <a:off x="11534775" y="28574"/>
          <a:ext cx="1085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Project Status</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28575</xdr:colOff>
      <xdr:row>0</xdr:row>
      <xdr:rowOff>28574</xdr:rowOff>
    </xdr:from>
    <xdr:to>
      <xdr:col>18</xdr:col>
      <xdr:colOff>504825</xdr:colOff>
      <xdr:row>2</xdr:row>
      <xdr:rowOff>28574</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BD73C111-F3FD-4335-A295-E2DDD62329FB}"/>
            </a:ext>
          </a:extLst>
        </xdr:cNvPr>
        <xdr:cNvSpPr txBox="1"/>
      </xdr:nvSpPr>
      <xdr:spPr>
        <a:xfrm>
          <a:off x="10391775" y="28574"/>
          <a:ext cx="1085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latin typeface="Arial" panose="020B0604020202020204" pitchFamily="34" charset="0"/>
              <a:cs typeface="Arial" panose="020B0604020202020204" pitchFamily="34" charset="0"/>
            </a:rPr>
            <a:t>Sales Process</a:t>
          </a:r>
          <a:endParaRPr lang="en-NG"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395333</xdr:colOff>
      <xdr:row>0</xdr:row>
      <xdr:rowOff>172590</xdr:rowOff>
    </xdr:from>
    <xdr:to>
      <xdr:col>4</xdr:col>
      <xdr:colOff>503054</xdr:colOff>
      <xdr:row>1</xdr:row>
      <xdr:rowOff>33432</xdr:rowOff>
    </xdr:to>
    <xdr:sp macro="" textlink="">
      <xdr:nvSpPr>
        <xdr:cNvPr id="9" name="Flowchart: Decision 8">
          <a:extLst>
            <a:ext uri="{FF2B5EF4-FFF2-40B4-BE49-F238E27FC236}">
              <a16:creationId xmlns:a16="http://schemas.microsoft.com/office/drawing/2014/main" id="{7E0D6F72-7C95-4BE8-85EE-F40891E5CB04}"/>
            </a:ext>
          </a:extLst>
        </xdr:cNvPr>
        <xdr:cNvSpPr/>
      </xdr:nvSpPr>
      <xdr:spPr>
        <a:xfrm rot="19163759">
          <a:off x="2833733" y="172590"/>
          <a:ext cx="107721" cy="51342"/>
        </a:xfrm>
        <a:prstGeom prst="flowChartDecis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361950</xdr:colOff>
      <xdr:row>0</xdr:row>
      <xdr:rowOff>95249</xdr:rowOff>
    </xdr:from>
    <xdr:to>
      <xdr:col>4</xdr:col>
      <xdr:colOff>533400</xdr:colOff>
      <xdr:row>1</xdr:row>
      <xdr:rowOff>104774</xdr:rowOff>
    </xdr:to>
    <xdr:sp macro="" textlink="">
      <xdr:nvSpPr>
        <xdr:cNvPr id="10" name="Oval 9">
          <a:extLst>
            <a:ext uri="{FF2B5EF4-FFF2-40B4-BE49-F238E27FC236}">
              <a16:creationId xmlns:a16="http://schemas.microsoft.com/office/drawing/2014/main" id="{93CD5C39-F85A-459A-B76A-FA5999D247DB}"/>
            </a:ext>
          </a:extLst>
        </xdr:cNvPr>
        <xdr:cNvSpPr/>
      </xdr:nvSpPr>
      <xdr:spPr>
        <a:xfrm>
          <a:off x="2800350" y="95249"/>
          <a:ext cx="171450" cy="200025"/>
        </a:xfrm>
        <a:prstGeom prst="ellipse">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142875</xdr:colOff>
      <xdr:row>0</xdr:row>
      <xdr:rowOff>38100</xdr:rowOff>
    </xdr:from>
    <xdr:to>
      <xdr:col>0</xdr:col>
      <xdr:colOff>600075</xdr:colOff>
      <xdr:row>1</xdr:row>
      <xdr:rowOff>175608</xdr:rowOff>
    </xdr:to>
    <xdr:pic>
      <xdr:nvPicPr>
        <xdr:cNvPr id="11" name="Picture 10">
          <a:extLst>
            <a:ext uri="{FF2B5EF4-FFF2-40B4-BE49-F238E27FC236}">
              <a16:creationId xmlns:a16="http://schemas.microsoft.com/office/drawing/2014/main" id="{F23E9E54-2DC2-428F-A73D-4A46319A5B5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142875" y="38100"/>
          <a:ext cx="457200" cy="328008"/>
        </a:xfrm>
        <a:prstGeom prst="rect">
          <a:avLst/>
        </a:prstGeom>
      </xdr:spPr>
    </xdr:pic>
    <xdr:clientData/>
  </xdr:twoCellAnchor>
  <xdr:twoCellAnchor>
    <xdr:from>
      <xdr:col>19</xdr:col>
      <xdr:colOff>66675</xdr:colOff>
      <xdr:row>1</xdr:row>
      <xdr:rowOff>104775</xdr:rowOff>
    </xdr:from>
    <xdr:to>
      <xdr:col>19</xdr:col>
      <xdr:colOff>318675</xdr:colOff>
      <xdr:row>1</xdr:row>
      <xdr:rowOff>122775</xdr:rowOff>
    </xdr:to>
    <xdr:sp macro="" textlink="">
      <xdr:nvSpPr>
        <xdr:cNvPr id="13" name="Rectangle: Rounded Corners 12">
          <a:extLst>
            <a:ext uri="{FF2B5EF4-FFF2-40B4-BE49-F238E27FC236}">
              <a16:creationId xmlns:a16="http://schemas.microsoft.com/office/drawing/2014/main" id="{39D209F9-535F-CE9D-9C77-DA3C34E4CC28}"/>
            </a:ext>
          </a:extLst>
        </xdr:cNvPr>
        <xdr:cNvSpPr/>
      </xdr:nvSpPr>
      <xdr:spPr>
        <a:xfrm>
          <a:off x="11649075" y="295275"/>
          <a:ext cx="252000" cy="1800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5.981502546296" createdVersion="8" refreshedVersion="8" minRefreshableVersion="3" recordCount="900" xr:uid="{B473AB69-D6C7-4222-98E1-FD2E0B92F4B0}">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8535952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1.529634606479" createdVersion="8" refreshedVersion="8" minRefreshableVersion="3" recordCount="30" xr:uid="{6B434283-1EBF-4DA8-A98A-C337563BF247}">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943305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4BF91F-F5F2-486F-BED6-172F965D19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A6:AC19"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3">
    <format dxfId="411">
      <pivotArea type="all" dataOnly="0" outline="0" fieldPosition="0"/>
    </format>
    <format dxfId="410">
      <pivotArea outline="0" collapsedLevelsAreSubtotals="1" fieldPosition="0"/>
    </format>
    <format dxfId="409">
      <pivotArea field="2" type="button" dataOnly="0" labelOnly="1" outline="0"/>
    </format>
    <format dxfId="408">
      <pivotArea dataOnly="0" labelOnly="1" grandRow="1" outline="0" fieldPosition="0"/>
    </format>
    <format dxfId="407">
      <pivotArea dataOnly="0" labelOnly="1" outline="0" fieldPosition="0">
        <references count="1">
          <reference field="4294967294" count="1">
            <x v="0"/>
          </reference>
        </references>
      </pivotArea>
    </format>
    <format dxfId="406">
      <pivotArea type="all" dataOnly="0" outline="0" fieldPosition="0"/>
    </format>
    <format dxfId="405">
      <pivotArea outline="0" collapsedLevelsAreSubtotals="1" fieldPosition="0"/>
    </format>
    <format dxfId="404">
      <pivotArea field="2" type="button" dataOnly="0" labelOnly="1" outline="0"/>
    </format>
    <format dxfId="403">
      <pivotArea dataOnly="0" labelOnly="1" grandRow="1" outline="0" fieldPosition="0"/>
    </format>
    <format dxfId="402">
      <pivotArea dataOnly="0" labelOnly="1" outline="0" fieldPosition="0">
        <references count="1">
          <reference field="4294967294" count="1">
            <x v="0"/>
          </reference>
        </references>
      </pivotArea>
    </format>
    <format dxfId="401">
      <pivotArea outline="0" collapsedLevelsAreSubtotals="1" fieldPosition="0"/>
    </format>
    <format dxfId="400">
      <pivotArea dataOnly="0" labelOnly="1" grandRow="1" outline="0" fieldPosition="0"/>
    </format>
    <format dxfId="399">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0FAD6F-AB12-4EE9-AD65-0EE5A0B175B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Y4:BZ5" firstHeaderRow="0" firstDataRow="1" firstDataCol="0"/>
  <pivotFields count="4">
    <pivotField showAll="0">
      <items count="6">
        <item h="1" x="0"/>
        <item h="1" x="1"/>
        <item h="1" x="2"/>
        <item h="1" x="3"/>
        <item x="4"/>
        <item t="default"/>
      </items>
    </pivotField>
    <pivotField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3FF275-170E-44C3-8929-EBC67DA0FE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H6:AI19"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1">
    <format dxfId="422">
      <pivotArea type="all" dataOnly="0" outline="0" fieldPosition="0"/>
    </format>
    <format dxfId="421">
      <pivotArea outline="0" collapsedLevelsAreSubtotals="1" fieldPosition="0"/>
    </format>
    <format dxfId="420">
      <pivotArea field="2" type="button" dataOnly="0" labelOnly="1" outline="0"/>
    </format>
    <format dxfId="419">
      <pivotArea dataOnly="0" labelOnly="1" grandRow="1" outline="0" fieldPosition="0"/>
    </format>
    <format dxfId="418">
      <pivotArea type="all" dataOnly="0" outline="0" fieldPosition="0"/>
    </format>
    <format dxfId="417">
      <pivotArea outline="0" collapsedLevelsAreSubtotals="1" fieldPosition="0"/>
    </format>
    <format dxfId="416">
      <pivotArea field="2" type="button" dataOnly="0" labelOnly="1" outline="0"/>
    </format>
    <format dxfId="415">
      <pivotArea dataOnly="0" labelOnly="1" grandRow="1" outline="0" fieldPosition="0"/>
    </format>
    <format dxfId="414">
      <pivotArea outline="0" collapsedLevelsAreSubtotals="1" fieldPosition="0"/>
    </format>
    <format dxfId="413">
      <pivotArea dataOnly="0" labelOnly="1" grandRow="1" outline="0" fieldPosition="0"/>
    </format>
    <format dxfId="412">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75C69E-2CA0-42C6-8EBD-4FD06BAA69B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H4:BJ11" firstHeaderRow="0" firstDataRow="1" firstDataCol="1"/>
  <pivotFields count="4">
    <pivotField showAll="0">
      <items count="6">
        <item h="1" x="0"/>
        <item h="1" x="1"/>
        <item h="1" x="2"/>
        <item h="1"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3"/>
    </i>
    <i>
      <x v="5"/>
    </i>
    <i>
      <x v="4"/>
    </i>
    <i>
      <x v="1"/>
    </i>
    <i>
      <x/>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13">
    <format dxfId="435">
      <pivotArea dataOnly="0" fieldPosition="0">
        <references count="1">
          <reference field="1" count="0"/>
        </references>
      </pivotArea>
    </format>
    <format dxfId="434">
      <pivotArea dataOnly="0" fieldPosition="0">
        <references count="1">
          <reference field="1" count="0"/>
        </references>
      </pivotArea>
    </format>
    <format dxfId="433">
      <pivotArea collapsedLevelsAreSubtotals="1" fieldPosition="0">
        <references count="1">
          <reference field="1" count="0"/>
        </references>
      </pivotArea>
    </format>
    <format dxfId="432">
      <pivotArea dataOnly="0" labelOnly="1" fieldPosition="0">
        <references count="1">
          <reference field="1" count="0"/>
        </references>
      </pivotArea>
    </format>
    <format dxfId="431">
      <pivotArea collapsedLevelsAreSubtotals="1" fieldPosition="0">
        <references count="1">
          <reference field="1" count="0"/>
        </references>
      </pivotArea>
    </format>
    <format dxfId="430">
      <pivotArea outline="0" collapsedLevelsAreSubtotals="1" fieldPosition="0"/>
    </format>
    <format dxfId="429">
      <pivotArea dataOnly="0" labelOnly="1" fieldPosition="0">
        <references count="1">
          <reference field="1" count="0"/>
        </references>
      </pivotArea>
    </format>
    <format dxfId="428">
      <pivotArea dataOnly="0" labelOnly="1" grandRow="1" outline="0" fieldPosition="0"/>
    </format>
    <format dxfId="427">
      <pivotArea field="1" type="button" dataOnly="0" labelOnly="1" outline="0" axis="axisRow" fieldPosition="0"/>
    </format>
    <format dxfId="426">
      <pivotArea dataOnly="0" labelOnly="1" outline="0" fieldPosition="0">
        <references count="1">
          <reference field="4294967294" count="2">
            <x v="0"/>
            <x v="1"/>
          </reference>
        </references>
      </pivotArea>
    </format>
    <format dxfId="425">
      <pivotArea outline="0" collapsedLevelsAreSubtotals="1" fieldPosition="0"/>
    </format>
    <format dxfId="424">
      <pivotArea dataOnly="0" labelOnly="1" fieldPosition="0">
        <references count="1">
          <reference field="1" count="0"/>
        </references>
      </pivotArea>
    </format>
    <format dxfId="423">
      <pivotArea dataOnly="0" labelOnly="1" grandRow="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7C5B7A-0F7C-4E5F-B0AD-06FA06B2D36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N6:AP9" firstHeaderRow="0" firstDataRow="1" firstDataCol="1"/>
  <pivotFields count="9">
    <pivotField showAll="0">
      <items count="6">
        <item h="1" x="0"/>
        <item h="1" x="1"/>
        <item h="1" x="2"/>
        <item h="1" x="3"/>
        <item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447">
      <pivotArea type="all" dataOnly="0" outline="0" fieldPosition="0"/>
    </format>
    <format dxfId="446">
      <pivotArea outline="0" collapsedLevelsAreSubtotals="1" fieldPosition="0"/>
    </format>
    <format dxfId="445">
      <pivotArea field="2" type="button" dataOnly="0" labelOnly="1" outline="0"/>
    </format>
    <format dxfId="444">
      <pivotArea dataOnly="0" labelOnly="1" grandRow="1" outline="0" fieldPosition="0"/>
    </format>
    <format dxfId="443">
      <pivotArea type="all" dataOnly="0" outline="0" fieldPosition="0"/>
    </format>
    <format dxfId="442">
      <pivotArea outline="0" collapsedLevelsAreSubtotals="1" fieldPosition="0"/>
    </format>
    <format dxfId="441">
      <pivotArea field="2" type="button" dataOnly="0" labelOnly="1" outline="0"/>
    </format>
    <format dxfId="440">
      <pivotArea dataOnly="0" labelOnly="1" grandRow="1" outline="0" fieldPosition="0"/>
    </format>
    <format dxfId="439">
      <pivotArea outline="0" collapsedLevelsAreSubtotals="1" fieldPosition="0"/>
    </format>
    <format dxfId="438">
      <pivotArea dataOnly="0" labelOnly="1" grandRow="1" outline="0" fieldPosition="0"/>
    </format>
    <format dxfId="437">
      <pivotArea outline="0" collapsedLevelsAreSubtotals="1" fieldPosition="0"/>
    </format>
    <format dxfId="436">
      <pivotArea outline="0" fieldPosition="0">
        <references count="1">
          <reference field="4294967294" count="1">
            <x v="1"/>
          </reference>
        </references>
      </pivotArea>
    </format>
  </formats>
  <chartFormats count="6">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8" count="1" selected="0">
            <x v="0"/>
          </reference>
        </references>
      </pivotArea>
    </chartFormat>
    <chartFormat chart="22" format="14">
      <pivotArea type="data" outline="0" fieldPosition="0">
        <references count="2">
          <reference field="4294967294" count="1" selected="0">
            <x v="0"/>
          </reference>
          <reference field="8" count="1" selected="0">
            <x v="1"/>
          </reference>
        </references>
      </pivotArea>
    </chartFormat>
    <chartFormat chart="22" format="15" series="1">
      <pivotArea type="data" outline="0" fieldPosition="0">
        <references count="1">
          <reference field="4294967294" count="1" selected="0">
            <x v="1"/>
          </reference>
        </references>
      </pivotArea>
    </chartFormat>
    <chartFormat chart="22" format="16">
      <pivotArea type="data" outline="0" fieldPosition="0">
        <references count="2">
          <reference field="4294967294" count="1" selected="0">
            <x v="1"/>
          </reference>
          <reference field="8" count="1" selected="0">
            <x v="0"/>
          </reference>
        </references>
      </pivotArea>
    </chartFormat>
    <chartFormat chart="22" format="17">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66C0F0-4BAF-4707-B4DF-9DDE642B50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6:S7" firstHeaderRow="0" firstDataRow="1" firstDataCol="0"/>
  <pivotFields count="9">
    <pivotField showAll="0">
      <items count="6">
        <item h="1" x="0"/>
        <item h="1" x="1"/>
        <item h="1" x="2"/>
        <item h="1" x="3"/>
        <item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3">
    <format dxfId="460">
      <pivotArea type="all" dataOnly="0" outline="0" fieldPosition="0"/>
    </format>
    <format dxfId="459">
      <pivotArea outline="0" collapsedLevelsAreSubtotals="1" fieldPosition="0"/>
    </format>
    <format dxfId="458">
      <pivotArea field="2" type="button" dataOnly="0" labelOnly="1" outline="0"/>
    </format>
    <format dxfId="457">
      <pivotArea dataOnly="0" labelOnly="1" grandRow="1" outline="0" fieldPosition="0"/>
    </format>
    <format dxfId="456">
      <pivotArea dataOnly="0" labelOnly="1" outline="0" fieldPosition="0">
        <references count="1">
          <reference field="4294967294" count="1">
            <x v="0"/>
          </reference>
        </references>
      </pivotArea>
    </format>
    <format dxfId="455">
      <pivotArea type="all" dataOnly="0" outline="0" fieldPosition="0"/>
    </format>
    <format dxfId="454">
      <pivotArea outline="0" collapsedLevelsAreSubtotals="1" fieldPosition="0"/>
    </format>
    <format dxfId="453">
      <pivotArea field="2" type="button" dataOnly="0" labelOnly="1" outline="0"/>
    </format>
    <format dxfId="452">
      <pivotArea dataOnly="0" labelOnly="1" grandRow="1" outline="0" fieldPosition="0"/>
    </format>
    <format dxfId="451">
      <pivotArea dataOnly="0" labelOnly="1" outline="0" fieldPosition="0">
        <references count="1">
          <reference field="4294967294" count="1">
            <x v="0"/>
          </reference>
        </references>
      </pivotArea>
    </format>
    <format dxfId="450">
      <pivotArea outline="0" collapsedLevelsAreSubtotals="1" fieldPosition="0"/>
    </format>
    <format dxfId="449">
      <pivotArea dataOnly="0" labelOnly="1" grandRow="1" outline="0" fieldPosition="0"/>
    </format>
    <format dxfId="448">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EFEF01-7039-4096-9D0B-BC038D205D6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W6:AY28" firstHeaderRow="0" firstDataRow="1" firstDataCol="1"/>
  <pivotFields count="9">
    <pivotField showAll="0">
      <items count="6">
        <item h="1" x="0"/>
        <item h="1" x="1"/>
        <item h="1" x="2"/>
        <item h="1" x="3"/>
        <item x="4"/>
        <item t="default"/>
      </items>
    </pivotField>
    <pivotField showAll="0"/>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2">
    <format dxfId="472">
      <pivotArea type="all" dataOnly="0" outline="0" fieldPosition="0"/>
    </format>
    <format dxfId="471">
      <pivotArea outline="0" collapsedLevelsAreSubtotals="1" fieldPosition="0"/>
    </format>
    <format dxfId="470">
      <pivotArea field="2" type="button" dataOnly="0" labelOnly="1" outline="0" axis="axisRow" fieldPosition="0"/>
    </format>
    <format dxfId="469">
      <pivotArea dataOnly="0" labelOnly="1" grandRow="1" outline="0" fieldPosition="0"/>
    </format>
    <format dxfId="468">
      <pivotArea type="all" dataOnly="0" outline="0" fieldPosition="0"/>
    </format>
    <format dxfId="467">
      <pivotArea outline="0" collapsedLevelsAreSubtotals="1" fieldPosition="0"/>
    </format>
    <format dxfId="466">
      <pivotArea field="2" type="button" dataOnly="0" labelOnly="1" outline="0" axis="axisRow" fieldPosition="0"/>
    </format>
    <format dxfId="465">
      <pivotArea dataOnly="0" labelOnly="1" grandRow="1" outline="0" fieldPosition="0"/>
    </format>
    <format dxfId="464">
      <pivotArea outline="0" collapsedLevelsAreSubtotals="1" fieldPosition="0"/>
    </format>
    <format dxfId="463">
      <pivotArea dataOnly="0" labelOnly="1" grandRow="1" outline="0" fieldPosition="0"/>
    </format>
    <format dxfId="462">
      <pivotArea outline="0" collapsedLevelsAreSubtotals="1" fieldPosition="0"/>
    </format>
    <format dxfId="461">
      <pivotArea outline="0" fieldPosition="0">
        <references count="1">
          <reference field="4294967294" count="1">
            <x v="1"/>
          </reference>
        </references>
      </pivotArea>
    </format>
  </formats>
  <chartFormats count="2">
    <chartFormat chart="22" format="12" series="1">
      <pivotArea type="data" outline="0" fieldPosition="0">
        <references count="1">
          <reference field="4294967294" count="1" selected="0">
            <x v="0"/>
          </reference>
        </references>
      </pivotArea>
    </chartFormat>
    <chartFormat chart="22" format="1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57B95C-3EEC-474A-AC0D-1B67D9CC13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h="1" x="1"/>
        <item h="1" x="2"/>
        <item h="1" x="3"/>
        <item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6">
    <format dxfId="488">
      <pivotArea type="all" dataOnly="0" outline="0" fieldPosition="0"/>
    </format>
    <format dxfId="487">
      <pivotArea outline="0" collapsedLevelsAreSubtotals="1" fieldPosition="0"/>
    </format>
    <format dxfId="486">
      <pivotArea field="2" type="button" dataOnly="0" labelOnly="1" outline="0" axis="axisRow" fieldPosition="0"/>
    </format>
    <format dxfId="485">
      <pivotArea dataOnly="0" labelOnly="1" fieldPosition="0">
        <references count="1">
          <reference field="2" count="0"/>
        </references>
      </pivotArea>
    </format>
    <format dxfId="484">
      <pivotArea dataOnly="0" labelOnly="1" grandRow="1" outline="0" fieldPosition="0"/>
    </format>
    <format dxfId="483">
      <pivotArea dataOnly="0" labelOnly="1" outline="0" fieldPosition="0">
        <references count="1">
          <reference field="4294967294" count="1">
            <x v="0"/>
          </reference>
        </references>
      </pivotArea>
    </format>
    <format dxfId="482">
      <pivotArea type="all" dataOnly="0" outline="0" fieldPosition="0"/>
    </format>
    <format dxfId="481">
      <pivotArea outline="0" collapsedLevelsAreSubtotals="1" fieldPosition="0"/>
    </format>
    <format dxfId="480">
      <pivotArea field="2" type="button" dataOnly="0" labelOnly="1" outline="0" axis="axisRow" fieldPosition="0"/>
    </format>
    <format dxfId="479">
      <pivotArea dataOnly="0" labelOnly="1" fieldPosition="0">
        <references count="1">
          <reference field="2" count="0"/>
        </references>
      </pivotArea>
    </format>
    <format dxfId="478">
      <pivotArea dataOnly="0" labelOnly="1" grandRow="1" outline="0" fieldPosition="0"/>
    </format>
    <format dxfId="477">
      <pivotArea dataOnly="0" labelOnly="1" outline="0" fieldPosition="0">
        <references count="1">
          <reference field="4294967294" count="1">
            <x v="0"/>
          </reference>
        </references>
      </pivotArea>
    </format>
    <format dxfId="476">
      <pivotArea outline="0" collapsedLevelsAreSubtotals="1" fieldPosition="0"/>
    </format>
    <format dxfId="475">
      <pivotArea dataOnly="0" labelOnly="1" fieldPosition="0">
        <references count="1">
          <reference field="2" count="0"/>
        </references>
      </pivotArea>
    </format>
    <format dxfId="474">
      <pivotArea dataOnly="0" labelOnly="1" grandRow="1" outline="0" fieldPosition="0"/>
    </format>
    <format dxfId="473">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9ACC61B-0072-4119-8C9B-532048068285}" sourceName="Year">
  <pivotTables>
    <pivotTable tabId="6" name="PivotTable1"/>
    <pivotTable tabId="6" name="PivotTable3"/>
    <pivotTable tabId="6" name="PivotTable2"/>
    <pivotTable tabId="6" name="PivotTable4"/>
    <pivotTable tabId="6" name="PivotTable5"/>
    <pivotTable tabId="6" name="PivotTable6"/>
  </pivotTables>
  <data>
    <tabular pivotCacheId="853595285">
      <items count="5">
        <i x="0"/>
        <i x="1"/>
        <i x="2"/>
        <i x="3"/>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703A7D4-84D4-4D4C-88A7-436730BC62C9}" sourceName="Year">
  <pivotTables>
    <pivotTable tabId="6" name="PivotTable7"/>
    <pivotTable tabId="6" name="PivotTable8"/>
  </pivotTables>
  <data>
    <tabular pivotCacheId="943305339">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4B335CD-A5E4-4F1C-ACB3-E635B3BEE32A}" cache="Slicer_Year" caption="Year" columnCount="5" showCaption="0" style="SlicerStyleDark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 xr10:uid="{8833E253-961F-462D-BD9F-04E18369B411}" cache="Slicer_Year1" caption="Year" columnCount="5" showCaption="0"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E379F9-E8FD-4ABB-BA61-1C56CAA5F989}" name="Table3" displayName="Table3" ref="A1:I901" totalsRowShown="0" headerRowDxfId="507" dataDxfId="505" headerRowBorderDxfId="506" tableBorderDxfId="504">
  <autoFilter ref="A1:I901" xr:uid="{E5E379F9-E8FD-4ABB-BA61-1C56CAA5F989}"/>
  <sortState xmlns:xlrd2="http://schemas.microsoft.com/office/spreadsheetml/2017/richdata2" ref="A2:I901">
    <sortCondition ref="A2:A901" customList="Jan,Feb,Mar,Apr,May,Jun,Jul,Aug,Sep,Oct,Nov,Dec"/>
  </sortState>
  <tableColumns count="9">
    <tableColumn id="1" xr3:uid="{9EED6374-FB78-4C1C-98C9-FAB67081F7A4}" name="Year" dataDxfId="503"/>
    <tableColumn id="2" xr3:uid="{2E9C47D1-09EA-42EB-A598-E44DE2CBE7DE}" name="Month" dataDxfId="502"/>
    <tableColumn id="3" xr3:uid="{FFC40E65-5DBF-4D8F-BD86-216AFBF953A3}" name="Income sources" dataDxfId="501"/>
    <tableColumn id="4" xr3:uid="{BD8597D9-00FD-47E7-885B-BDAF274676C2}" name="Income Breakdowns" dataDxfId="500"/>
    <tableColumn id="5" xr3:uid="{A9F228E3-8CE3-41C0-B7E7-CDDF87532930}" name="Counts" dataDxfId="499"/>
    <tableColumn id="6" xr3:uid="{7D24A4EF-AF86-4EE9-8CFA-1FD41BE7BACC}" name="Income" dataDxfId="498"/>
    <tableColumn id="7" xr3:uid="{44516F93-A05A-462F-8509-CF19DD526BEA}" name="Target Income" dataDxfId="497"/>
    <tableColumn id="8" xr3:uid="{B5A16DC9-83C4-48CD-B8A1-9F0270FC7FB0}" name="Operating Profit" dataDxfId="496"/>
    <tableColumn id="9" xr3:uid="{64D770EF-FA40-462D-A43A-8728967193C3}" name="Marketing Strategies" dataDxfId="495"/>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44214E-F3FD-42DB-B2C4-12F93C36989A}" name="Map" displayName="Map" ref="M1:P31" totalsRowShown="0" headerRowDxfId="494" dataDxfId="493">
  <autoFilter ref="M1:P31" xr:uid="{2E44214E-F3FD-42DB-B2C4-12F93C36989A}"/>
  <sortState xmlns:xlrd2="http://schemas.microsoft.com/office/spreadsheetml/2017/richdata2" ref="M2:P31">
    <sortCondition ref="M1:M31"/>
  </sortState>
  <tableColumns count="4">
    <tableColumn id="1" xr3:uid="{F7501031-67CF-4B9D-99A8-C1617B37122B}" name="Year" dataDxfId="492"/>
    <tableColumn id="2" xr3:uid="{BB25F7A9-A765-4157-85E6-A6FF2E447958}" name="Country" dataDxfId="491"/>
    <tableColumn id="3" xr3:uid="{CF9EA2BE-3351-48D4-A707-1C2F332713D8}" name="Amount" dataDxfId="490"/>
    <tableColumn id="4" xr3:uid="{CE5E10A5-1B96-4215-A87C-20A8D4977B48}" name="Target" dataDxfId="489"/>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26627-2310-4520-A591-1E5DCCA33DDE}">
  <dimension ref="A1:P901"/>
  <sheetViews>
    <sheetView showGridLines="0" topLeftCell="E3" workbookViewId="0">
      <selection activeCell="K3" sqref="K3"/>
    </sheetView>
  </sheetViews>
  <sheetFormatPr defaultColWidth="8.85546875" defaultRowHeight="15" x14ac:dyDescent="0.25"/>
  <cols>
    <col min="1" max="1" width="10" style="3" bestFit="1" customWidth="1"/>
    <col min="2" max="2" width="11.85546875" style="3" bestFit="1" customWidth="1"/>
    <col min="3" max="3" width="20.140625" style="3" bestFit="1" customWidth="1"/>
    <col min="4" max="4" width="28.28515625" style="3" customWidth="1"/>
    <col min="5" max="6" width="12.7109375" style="3" bestFit="1" customWidth="1"/>
    <col min="7" max="7" width="18.85546875" style="3" bestFit="1" customWidth="1"/>
    <col min="8" max="8" width="20" style="3" bestFit="1" customWidth="1"/>
    <col min="9" max="9" width="24.28515625" style="3" bestFit="1" customWidth="1"/>
    <col min="10" max="12" width="8.85546875" style="3"/>
    <col min="13" max="13" width="11.5703125" style="3" customWidth="1"/>
    <col min="14" max="14" width="17.85546875" style="3" customWidth="1"/>
    <col min="15" max="15" width="14.28515625" style="3" customWidth="1"/>
    <col min="16" max="16" width="13.5703125" style="3" customWidth="1"/>
    <col min="17" max="16384" width="8.85546875" style="3"/>
  </cols>
  <sheetData>
    <row r="1" spans="1:16" ht="29.1" customHeight="1" x14ac:dyDescent="0.25">
      <c r="A1" s="2" t="s">
        <v>0</v>
      </c>
      <c r="B1" s="2" t="s">
        <v>1</v>
      </c>
      <c r="C1" s="2" t="s">
        <v>2</v>
      </c>
      <c r="D1" s="2" t="s">
        <v>3</v>
      </c>
      <c r="E1" s="2" t="s">
        <v>4</v>
      </c>
      <c r="F1" s="2" t="s">
        <v>5</v>
      </c>
      <c r="G1" s="2" t="s">
        <v>6</v>
      </c>
      <c r="H1" s="2" t="s">
        <v>42</v>
      </c>
      <c r="I1" s="2" t="s">
        <v>7</v>
      </c>
      <c r="M1" s="38" t="s">
        <v>0</v>
      </c>
      <c r="N1" s="39" t="s">
        <v>61</v>
      </c>
      <c r="O1" s="38" t="s">
        <v>49</v>
      </c>
      <c r="P1" s="38" t="s">
        <v>53</v>
      </c>
    </row>
    <row r="2" spans="1:16" ht="18" customHeight="1" x14ac:dyDescent="0.25">
      <c r="A2" s="3">
        <v>2020</v>
      </c>
      <c r="B2" s="3" t="s">
        <v>8</v>
      </c>
      <c r="C2" s="3" t="s">
        <v>9</v>
      </c>
      <c r="D2" s="4" t="s">
        <v>10</v>
      </c>
      <c r="E2" s="5">
        <v>3566</v>
      </c>
      <c r="F2" s="5">
        <v>5492.76</v>
      </c>
      <c r="G2" s="5">
        <v>5126.576</v>
      </c>
      <c r="H2" s="5">
        <v>1098.5520000000001</v>
      </c>
      <c r="I2" s="6" t="s">
        <v>11</v>
      </c>
      <c r="M2" s="40">
        <v>2020</v>
      </c>
      <c r="N2" s="40" t="s">
        <v>62</v>
      </c>
      <c r="O2" s="41">
        <v>364236</v>
      </c>
      <c r="P2" s="42">
        <v>501558.1999999999</v>
      </c>
    </row>
    <row r="3" spans="1:16" ht="18" customHeight="1" x14ac:dyDescent="0.25">
      <c r="A3" s="3">
        <v>2020</v>
      </c>
      <c r="B3" s="3" t="s">
        <v>8</v>
      </c>
      <c r="C3" s="3" t="s">
        <v>9</v>
      </c>
      <c r="D3" s="4" t="s">
        <v>12</v>
      </c>
      <c r="E3" s="5">
        <v>2498</v>
      </c>
      <c r="F3" s="5">
        <v>9600</v>
      </c>
      <c r="G3" s="5">
        <v>8960</v>
      </c>
      <c r="H3" s="5">
        <v>1920</v>
      </c>
      <c r="I3" s="6" t="s">
        <v>11</v>
      </c>
      <c r="M3" s="40">
        <v>2020</v>
      </c>
      <c r="N3" s="40" t="s">
        <v>63</v>
      </c>
      <c r="O3" s="41">
        <v>197480</v>
      </c>
      <c r="P3" s="42">
        <v>360897.68000000005</v>
      </c>
    </row>
    <row r="4" spans="1:16" ht="18" customHeight="1" x14ac:dyDescent="0.25">
      <c r="A4" s="3">
        <v>2020</v>
      </c>
      <c r="B4" s="3" t="s">
        <v>8</v>
      </c>
      <c r="C4" s="3" t="s">
        <v>13</v>
      </c>
      <c r="D4" s="4" t="s">
        <v>14</v>
      </c>
      <c r="E4" s="5">
        <v>1245</v>
      </c>
      <c r="F4" s="5">
        <v>5492.6399999999994</v>
      </c>
      <c r="G4" s="5">
        <v>5126.4639999999999</v>
      </c>
      <c r="H4" s="5">
        <v>1098.528</v>
      </c>
      <c r="I4" s="6" t="s">
        <v>11</v>
      </c>
      <c r="M4" s="40">
        <v>2020</v>
      </c>
      <c r="N4" s="40" t="s">
        <v>64</v>
      </c>
      <c r="O4" s="41">
        <v>187412</v>
      </c>
      <c r="P4" s="42">
        <v>227490.12000000002</v>
      </c>
    </row>
    <row r="5" spans="1:16" ht="18" customHeight="1" x14ac:dyDescent="0.25">
      <c r="A5" s="3">
        <v>2020</v>
      </c>
      <c r="B5" s="3" t="s">
        <v>8</v>
      </c>
      <c r="C5" s="3" t="s">
        <v>15</v>
      </c>
      <c r="D5" s="7" t="s">
        <v>16</v>
      </c>
      <c r="E5" s="8">
        <v>644</v>
      </c>
      <c r="F5" s="8">
        <v>6892.2</v>
      </c>
      <c r="G5" s="8">
        <v>6432.72</v>
      </c>
      <c r="H5" s="5">
        <v>1378.44</v>
      </c>
      <c r="I5" s="6" t="s">
        <v>11</v>
      </c>
      <c r="M5" s="40">
        <v>2020</v>
      </c>
      <c r="N5" s="40" t="s">
        <v>65</v>
      </c>
      <c r="O5" s="41">
        <v>167840</v>
      </c>
      <c r="P5" s="42">
        <v>281795.8000000001</v>
      </c>
    </row>
    <row r="6" spans="1:16" ht="18" customHeight="1" x14ac:dyDescent="0.25">
      <c r="A6" s="3">
        <v>2020</v>
      </c>
      <c r="B6" s="3" t="s">
        <v>8</v>
      </c>
      <c r="C6" s="3" t="s">
        <v>17</v>
      </c>
      <c r="D6" s="7" t="s">
        <v>18</v>
      </c>
      <c r="E6" s="8">
        <v>643</v>
      </c>
      <c r="F6" s="8">
        <v>7700</v>
      </c>
      <c r="G6" s="8">
        <v>7840</v>
      </c>
      <c r="H6" s="5">
        <v>1540</v>
      </c>
      <c r="I6" s="6" t="s">
        <v>11</v>
      </c>
      <c r="M6" s="40">
        <v>2020</v>
      </c>
      <c r="N6" s="40" t="s">
        <v>66</v>
      </c>
      <c r="O6" s="41">
        <v>126472</v>
      </c>
      <c r="P6" s="42">
        <v>206264.59999999995</v>
      </c>
    </row>
    <row r="7" spans="1:16" ht="18" customHeight="1" x14ac:dyDescent="0.25">
      <c r="A7" s="3">
        <v>2020</v>
      </c>
      <c r="B7" s="3" t="s">
        <v>8</v>
      </c>
      <c r="C7" s="3" t="s">
        <v>15</v>
      </c>
      <c r="D7" s="7" t="s">
        <v>19</v>
      </c>
      <c r="E7" s="8">
        <v>455</v>
      </c>
      <c r="F7" s="8">
        <v>5265.39</v>
      </c>
      <c r="G7" s="8">
        <v>5128.0320000000002</v>
      </c>
      <c r="H7" s="5">
        <v>1053.0780000000002</v>
      </c>
      <c r="I7" s="6" t="s">
        <v>11</v>
      </c>
      <c r="M7" s="40">
        <v>2020</v>
      </c>
      <c r="N7" s="40" t="s">
        <v>67</v>
      </c>
      <c r="O7" s="41">
        <v>125960</v>
      </c>
      <c r="P7" s="42">
        <v>202419.35999999975</v>
      </c>
    </row>
    <row r="8" spans="1:16" ht="18" customHeight="1" x14ac:dyDescent="0.25">
      <c r="A8" s="3">
        <v>2020</v>
      </c>
      <c r="B8" s="3" t="s">
        <v>8</v>
      </c>
      <c r="C8" s="3" t="s">
        <v>17</v>
      </c>
      <c r="D8" s="7" t="s">
        <v>20</v>
      </c>
      <c r="E8" s="9">
        <v>345</v>
      </c>
      <c r="F8" s="9">
        <v>9016</v>
      </c>
      <c r="G8" s="9">
        <v>7840</v>
      </c>
      <c r="H8" s="5">
        <v>1803.2</v>
      </c>
      <c r="I8" s="6" t="s">
        <v>11</v>
      </c>
      <c r="M8" s="40">
        <v>2021</v>
      </c>
      <c r="N8" s="40" t="s">
        <v>62</v>
      </c>
      <c r="O8" s="41">
        <v>342724</v>
      </c>
      <c r="P8" s="42">
        <v>509978.03999999992</v>
      </c>
    </row>
    <row r="9" spans="1:16" ht="18" customHeight="1" x14ac:dyDescent="0.25">
      <c r="A9" s="3">
        <v>2020</v>
      </c>
      <c r="B9" s="3" t="s">
        <v>8</v>
      </c>
      <c r="C9" s="3" t="s">
        <v>13</v>
      </c>
      <c r="D9" s="4" t="s">
        <v>21</v>
      </c>
      <c r="E9" s="5">
        <v>122</v>
      </c>
      <c r="F9" s="5">
        <v>2696.75</v>
      </c>
      <c r="G9" s="5">
        <v>112</v>
      </c>
      <c r="H9" s="5">
        <v>539.35</v>
      </c>
      <c r="I9" s="6" t="s">
        <v>11</v>
      </c>
      <c r="M9" s="40">
        <v>2021</v>
      </c>
      <c r="N9" s="40" t="s">
        <v>63</v>
      </c>
      <c r="O9" s="41">
        <v>238460</v>
      </c>
      <c r="P9" s="42">
        <v>280188.47999999992</v>
      </c>
    </row>
    <row r="10" spans="1:16" ht="18" customHeight="1" x14ac:dyDescent="0.25">
      <c r="A10" s="3">
        <v>2020</v>
      </c>
      <c r="B10" s="3" t="s">
        <v>8</v>
      </c>
      <c r="C10" s="3" t="s">
        <v>22</v>
      </c>
      <c r="D10" s="7" t="s">
        <v>23</v>
      </c>
      <c r="E10" s="8">
        <v>78</v>
      </c>
      <c r="F10" s="8">
        <v>5492.6399999999994</v>
      </c>
      <c r="G10" s="8">
        <v>5126.4639999999999</v>
      </c>
      <c r="H10" s="5">
        <v>1098.528</v>
      </c>
      <c r="I10" s="6" t="s">
        <v>11</v>
      </c>
      <c r="M10" s="40">
        <v>2021</v>
      </c>
      <c r="N10" s="40" t="s">
        <v>64</v>
      </c>
      <c r="O10" s="41">
        <v>231288</v>
      </c>
      <c r="P10" s="42">
        <v>209586.52000000019</v>
      </c>
    </row>
    <row r="11" spans="1:16" ht="18" customHeight="1" x14ac:dyDescent="0.25">
      <c r="A11" s="3">
        <v>2020</v>
      </c>
      <c r="B11" s="3" t="s">
        <v>8</v>
      </c>
      <c r="C11" s="3" t="s">
        <v>22</v>
      </c>
      <c r="D11" s="7" t="s">
        <v>24</v>
      </c>
      <c r="E11" s="8">
        <v>76</v>
      </c>
      <c r="F11" s="8">
        <v>5492.28</v>
      </c>
      <c r="G11" s="8">
        <v>5126.1279999999997</v>
      </c>
      <c r="H11" s="5">
        <v>1098.4559999999999</v>
      </c>
      <c r="I11" s="6" t="s">
        <v>11</v>
      </c>
      <c r="M11" s="40">
        <v>2021</v>
      </c>
      <c r="N11" s="40" t="s">
        <v>65</v>
      </c>
      <c r="O11" s="41">
        <v>210228</v>
      </c>
      <c r="P11" s="42">
        <v>273633.36</v>
      </c>
    </row>
    <row r="12" spans="1:16" ht="18" customHeight="1" x14ac:dyDescent="0.25">
      <c r="A12" s="3">
        <v>2020</v>
      </c>
      <c r="B12" s="3" t="s">
        <v>8</v>
      </c>
      <c r="C12" s="3" t="s">
        <v>22</v>
      </c>
      <c r="D12" s="7" t="s">
        <v>25</v>
      </c>
      <c r="E12" s="8">
        <v>46</v>
      </c>
      <c r="F12" s="8">
        <v>240</v>
      </c>
      <c r="G12" s="8">
        <v>224</v>
      </c>
      <c r="H12" s="5">
        <v>48</v>
      </c>
      <c r="I12" s="6" t="s">
        <v>11</v>
      </c>
      <c r="M12" s="40">
        <v>2021</v>
      </c>
      <c r="N12" s="40" t="s">
        <v>67</v>
      </c>
      <c r="O12" s="41">
        <v>135984</v>
      </c>
      <c r="P12" s="42">
        <v>204158.23999999973</v>
      </c>
    </row>
    <row r="13" spans="1:16" ht="18" customHeight="1" x14ac:dyDescent="0.25">
      <c r="A13" s="3">
        <v>2020</v>
      </c>
      <c r="B13" s="3" t="s">
        <v>8</v>
      </c>
      <c r="C13" s="3" t="s">
        <v>22</v>
      </c>
      <c r="D13" s="7" t="s">
        <v>26</v>
      </c>
      <c r="E13" s="8">
        <v>34</v>
      </c>
      <c r="F13" s="8">
        <v>5492.16</v>
      </c>
      <c r="G13" s="8">
        <v>5126.0160000000005</v>
      </c>
      <c r="H13" s="5">
        <v>1098.432</v>
      </c>
      <c r="I13" s="6" t="s">
        <v>11</v>
      </c>
      <c r="M13" s="40">
        <v>2021</v>
      </c>
      <c r="N13" s="40" t="s">
        <v>66</v>
      </c>
      <c r="O13" s="41">
        <v>128888</v>
      </c>
      <c r="P13" s="42">
        <v>275347.0400000001</v>
      </c>
    </row>
    <row r="14" spans="1:16" ht="18" customHeight="1" x14ac:dyDescent="0.25">
      <c r="A14" s="3">
        <v>2020</v>
      </c>
      <c r="B14" s="3" t="s">
        <v>8</v>
      </c>
      <c r="C14" s="3" t="s">
        <v>13</v>
      </c>
      <c r="D14" s="4" t="s">
        <v>27</v>
      </c>
      <c r="E14" s="5">
        <v>7</v>
      </c>
      <c r="F14" s="5">
        <v>3666.3</v>
      </c>
      <c r="G14" s="5">
        <v>224</v>
      </c>
      <c r="H14" s="5">
        <v>733.2600000000001</v>
      </c>
      <c r="I14" s="6" t="s">
        <v>11</v>
      </c>
      <c r="M14" s="40">
        <v>2022</v>
      </c>
      <c r="N14" s="40" t="s">
        <v>62</v>
      </c>
      <c r="O14" s="41">
        <v>365892</v>
      </c>
      <c r="P14" s="42">
        <v>524449.6399999999</v>
      </c>
    </row>
    <row r="15" spans="1:16" ht="18" customHeight="1" x14ac:dyDescent="0.25">
      <c r="A15" s="3">
        <v>2020</v>
      </c>
      <c r="B15" s="3" t="s">
        <v>8</v>
      </c>
      <c r="C15" s="3" t="s">
        <v>28</v>
      </c>
      <c r="D15" s="7" t="s">
        <v>28</v>
      </c>
      <c r="E15" s="8">
        <v>3</v>
      </c>
      <c r="F15" s="8">
        <v>7260</v>
      </c>
      <c r="G15" s="8">
        <v>7392</v>
      </c>
      <c r="H15" s="5">
        <v>1452</v>
      </c>
      <c r="I15" s="6" t="s">
        <v>11</v>
      </c>
      <c r="M15" s="40">
        <v>2022</v>
      </c>
      <c r="N15" s="40" t="s">
        <v>64</v>
      </c>
      <c r="O15" s="41">
        <v>188312</v>
      </c>
      <c r="P15" s="42">
        <v>201424.08000000007</v>
      </c>
    </row>
    <row r="16" spans="1:16" ht="18" customHeight="1" x14ac:dyDescent="0.25">
      <c r="A16" s="3">
        <v>2020</v>
      </c>
      <c r="B16" s="3" t="s">
        <v>8</v>
      </c>
      <c r="C16" s="3" t="s">
        <v>22</v>
      </c>
      <c r="D16" s="7" t="s">
        <v>29</v>
      </c>
      <c r="E16" s="8">
        <v>3</v>
      </c>
      <c r="F16" s="8">
        <v>5035.0300000000007</v>
      </c>
      <c r="G16" s="8">
        <v>5126.576</v>
      </c>
      <c r="H16" s="5">
        <v>1007.0060000000002</v>
      </c>
      <c r="I16" s="6" t="s">
        <v>11</v>
      </c>
      <c r="M16" s="40">
        <v>2022</v>
      </c>
      <c r="N16" s="40" t="s">
        <v>63</v>
      </c>
      <c r="O16" s="41">
        <v>387584</v>
      </c>
      <c r="P16" s="42">
        <v>700000</v>
      </c>
    </row>
    <row r="17" spans="1:16" ht="18" customHeight="1" x14ac:dyDescent="0.25">
      <c r="A17" s="3">
        <v>2020</v>
      </c>
      <c r="B17" s="3" t="s">
        <v>30</v>
      </c>
      <c r="C17" s="3" t="s">
        <v>9</v>
      </c>
      <c r="D17" s="4" t="s">
        <v>10</v>
      </c>
      <c r="E17" s="5">
        <v>3566</v>
      </c>
      <c r="F17" s="5">
        <v>5035.0300000000007</v>
      </c>
      <c r="G17" s="5">
        <v>5126.576</v>
      </c>
      <c r="H17" s="5">
        <v>1007.0060000000002</v>
      </c>
      <c r="I17" s="6" t="s">
        <v>11</v>
      </c>
      <c r="M17" s="40">
        <v>2022</v>
      </c>
      <c r="N17" s="40" t="s">
        <v>65</v>
      </c>
      <c r="O17" s="41">
        <v>178572</v>
      </c>
      <c r="P17" s="42">
        <v>255357.95999999996</v>
      </c>
    </row>
    <row r="18" spans="1:16" ht="18" customHeight="1" x14ac:dyDescent="0.25">
      <c r="A18" s="3">
        <v>2020</v>
      </c>
      <c r="B18" s="3" t="s">
        <v>30</v>
      </c>
      <c r="C18" s="3" t="s">
        <v>9</v>
      </c>
      <c r="D18" s="4" t="s">
        <v>12</v>
      </c>
      <c r="E18" s="5">
        <v>2498</v>
      </c>
      <c r="F18" s="5">
        <v>8800</v>
      </c>
      <c r="G18" s="5">
        <v>8960</v>
      </c>
      <c r="H18" s="5">
        <v>1760</v>
      </c>
      <c r="I18" s="6" t="s">
        <v>11</v>
      </c>
      <c r="M18" s="40">
        <v>2022</v>
      </c>
      <c r="N18" s="40" t="s">
        <v>66</v>
      </c>
      <c r="O18" s="41">
        <v>127296</v>
      </c>
      <c r="P18" s="42">
        <v>181256.00000000003</v>
      </c>
    </row>
    <row r="19" spans="1:16" ht="18" customHeight="1" x14ac:dyDescent="0.25">
      <c r="A19" s="3">
        <v>2020</v>
      </c>
      <c r="B19" s="3" t="s">
        <v>30</v>
      </c>
      <c r="C19" s="3" t="s">
        <v>13</v>
      </c>
      <c r="D19" s="4" t="s">
        <v>14</v>
      </c>
      <c r="E19" s="5">
        <v>1245</v>
      </c>
      <c r="F19" s="5">
        <v>5034.92</v>
      </c>
      <c r="G19" s="5">
        <v>5126.4639999999999</v>
      </c>
      <c r="H19" s="5">
        <v>1006.984</v>
      </c>
      <c r="I19" s="6" t="s">
        <v>11</v>
      </c>
      <c r="M19" s="40">
        <v>2022</v>
      </c>
      <c r="N19" s="40" t="s">
        <v>67</v>
      </c>
      <c r="O19" s="41">
        <v>125136</v>
      </c>
      <c r="P19" s="42">
        <v>199811.0399999998</v>
      </c>
    </row>
    <row r="20" spans="1:16" ht="18" customHeight="1" x14ac:dyDescent="0.25">
      <c r="A20" s="3">
        <v>2020</v>
      </c>
      <c r="B20" s="3" t="s">
        <v>30</v>
      </c>
      <c r="C20" s="3" t="s">
        <v>15</v>
      </c>
      <c r="D20" s="7" t="s">
        <v>16</v>
      </c>
      <c r="E20" s="8">
        <v>644</v>
      </c>
      <c r="F20" s="8">
        <v>6317.85</v>
      </c>
      <c r="G20" s="8">
        <v>6432.72</v>
      </c>
      <c r="H20" s="5">
        <v>1263.5700000000002</v>
      </c>
      <c r="I20" s="6" t="s">
        <v>11</v>
      </c>
      <c r="M20" s="40">
        <v>2023</v>
      </c>
      <c r="N20" s="40" t="s">
        <v>62</v>
      </c>
      <c r="O20" s="41">
        <v>204528</v>
      </c>
      <c r="P20" s="42">
        <v>292475.04000000004</v>
      </c>
    </row>
    <row r="21" spans="1:16" ht="18" customHeight="1" x14ac:dyDescent="0.25">
      <c r="A21" s="3">
        <v>2020</v>
      </c>
      <c r="B21" s="3" t="s">
        <v>30</v>
      </c>
      <c r="C21" s="3" t="s">
        <v>17</v>
      </c>
      <c r="D21" s="7" t="s">
        <v>18</v>
      </c>
      <c r="E21" s="8">
        <v>643</v>
      </c>
      <c r="F21" s="8">
        <v>7000</v>
      </c>
      <c r="G21" s="8">
        <v>7840</v>
      </c>
      <c r="H21" s="5">
        <v>1400</v>
      </c>
      <c r="I21" s="6" t="s">
        <v>11</v>
      </c>
      <c r="M21" s="40">
        <v>2023</v>
      </c>
      <c r="N21" s="40" t="s">
        <v>65</v>
      </c>
      <c r="O21" s="41">
        <v>129304</v>
      </c>
      <c r="P21" s="42">
        <v>184904.72</v>
      </c>
    </row>
    <row r="22" spans="1:16" ht="18" customHeight="1" x14ac:dyDescent="0.25">
      <c r="A22" s="3">
        <v>2020</v>
      </c>
      <c r="B22" s="3" t="s">
        <v>30</v>
      </c>
      <c r="C22" s="3" t="s">
        <v>15</v>
      </c>
      <c r="D22" s="7" t="s">
        <v>19</v>
      </c>
      <c r="E22" s="8">
        <v>455</v>
      </c>
      <c r="F22" s="8">
        <v>4578.6000000000004</v>
      </c>
      <c r="G22" s="8">
        <v>5128.0320000000002</v>
      </c>
      <c r="H22" s="5">
        <v>915.72000000000014</v>
      </c>
      <c r="I22" s="6" t="s">
        <v>11</v>
      </c>
      <c r="M22" s="40">
        <v>2023</v>
      </c>
      <c r="N22" s="40" t="s">
        <v>63</v>
      </c>
      <c r="O22" s="41">
        <v>127904</v>
      </c>
      <c r="P22" s="42">
        <v>182902.72000000003</v>
      </c>
    </row>
    <row r="23" spans="1:16" ht="18" customHeight="1" x14ac:dyDescent="0.25">
      <c r="A23" s="3">
        <v>2020</v>
      </c>
      <c r="B23" s="3" t="s">
        <v>30</v>
      </c>
      <c r="C23" s="3" t="s">
        <v>17</v>
      </c>
      <c r="D23" s="7" t="s">
        <v>20</v>
      </c>
      <c r="E23" s="9">
        <v>345</v>
      </c>
      <c r="F23" s="9">
        <v>7000</v>
      </c>
      <c r="G23" s="9">
        <v>7840</v>
      </c>
      <c r="H23" s="5">
        <v>1400</v>
      </c>
      <c r="I23" s="6" t="s">
        <v>11</v>
      </c>
      <c r="M23" s="40">
        <v>2023</v>
      </c>
      <c r="N23" s="40" t="s">
        <v>64</v>
      </c>
      <c r="O23" s="41">
        <v>219404</v>
      </c>
      <c r="P23" s="42">
        <v>212626.8</v>
      </c>
    </row>
    <row r="24" spans="1:16" ht="18" customHeight="1" x14ac:dyDescent="0.25">
      <c r="A24" s="3">
        <v>2020</v>
      </c>
      <c r="B24" s="3" t="s">
        <v>30</v>
      </c>
      <c r="C24" s="3" t="s">
        <v>13</v>
      </c>
      <c r="D24" s="4" t="s">
        <v>21</v>
      </c>
      <c r="E24" s="5">
        <v>122</v>
      </c>
      <c r="F24" s="5">
        <v>100</v>
      </c>
      <c r="G24" s="5">
        <v>112</v>
      </c>
      <c r="H24" s="5">
        <v>20</v>
      </c>
      <c r="I24" s="6" t="s">
        <v>11</v>
      </c>
      <c r="M24" s="40">
        <v>2023</v>
      </c>
      <c r="N24" s="40" t="s">
        <v>67</v>
      </c>
      <c r="O24" s="41">
        <v>73912</v>
      </c>
      <c r="P24" s="42">
        <v>130072.80000000012</v>
      </c>
    </row>
    <row r="25" spans="1:16" ht="18" customHeight="1" x14ac:dyDescent="0.25">
      <c r="A25" s="3">
        <v>2020</v>
      </c>
      <c r="B25" s="3" t="s">
        <v>30</v>
      </c>
      <c r="C25" s="3" t="s">
        <v>22</v>
      </c>
      <c r="D25" s="7" t="s">
        <v>23</v>
      </c>
      <c r="E25" s="8">
        <v>78</v>
      </c>
      <c r="F25" s="8">
        <v>4577.2</v>
      </c>
      <c r="G25" s="8">
        <v>5126.4639999999999</v>
      </c>
      <c r="H25" s="5">
        <v>915.44</v>
      </c>
      <c r="I25" s="6" t="s">
        <v>11</v>
      </c>
      <c r="M25" s="40">
        <v>2023</v>
      </c>
      <c r="N25" s="40" t="s">
        <v>66</v>
      </c>
      <c r="O25" s="41">
        <v>71992</v>
      </c>
      <c r="P25" s="42">
        <v>104238.15999999999</v>
      </c>
    </row>
    <row r="26" spans="1:16" ht="18" customHeight="1" x14ac:dyDescent="0.25">
      <c r="A26" s="3">
        <v>2020</v>
      </c>
      <c r="B26" s="3" t="s">
        <v>30</v>
      </c>
      <c r="C26" s="3" t="s">
        <v>22</v>
      </c>
      <c r="D26" s="7" t="s">
        <v>24</v>
      </c>
      <c r="E26" s="8">
        <v>76</v>
      </c>
      <c r="F26" s="8">
        <v>4576.8999999999996</v>
      </c>
      <c r="G26" s="8">
        <v>5126.1279999999997</v>
      </c>
      <c r="H26" s="5">
        <v>915.38</v>
      </c>
      <c r="I26" s="6" t="s">
        <v>11</v>
      </c>
      <c r="M26" s="40">
        <v>2024</v>
      </c>
      <c r="N26" s="40" t="s">
        <v>62</v>
      </c>
      <c r="O26" s="41">
        <v>190380</v>
      </c>
      <c r="P26" s="42">
        <v>272243.39999999997</v>
      </c>
    </row>
    <row r="27" spans="1:16" ht="18" customHeight="1" x14ac:dyDescent="0.25">
      <c r="A27" s="3">
        <v>2020</v>
      </c>
      <c r="B27" s="3" t="s">
        <v>30</v>
      </c>
      <c r="C27" s="3" t="s">
        <v>22</v>
      </c>
      <c r="D27" s="7" t="s">
        <v>25</v>
      </c>
      <c r="E27" s="8">
        <v>46</v>
      </c>
      <c r="F27" s="8">
        <v>200</v>
      </c>
      <c r="G27" s="8">
        <v>224</v>
      </c>
      <c r="H27" s="5">
        <v>40</v>
      </c>
      <c r="I27" s="6" t="s">
        <v>11</v>
      </c>
      <c r="M27" s="40">
        <v>2024</v>
      </c>
      <c r="N27" s="40" t="s">
        <v>64</v>
      </c>
      <c r="O27" s="41">
        <v>112620</v>
      </c>
      <c r="P27" s="42">
        <v>107044.07999999994</v>
      </c>
    </row>
    <row r="28" spans="1:16" ht="18" customHeight="1" x14ac:dyDescent="0.25">
      <c r="A28" s="3">
        <v>2020</v>
      </c>
      <c r="B28" s="3" t="s">
        <v>30</v>
      </c>
      <c r="C28" s="3" t="s">
        <v>22</v>
      </c>
      <c r="D28" s="7" t="s">
        <v>26</v>
      </c>
      <c r="E28" s="8">
        <v>34</v>
      </c>
      <c r="F28" s="8">
        <v>4576.8</v>
      </c>
      <c r="G28" s="8">
        <v>5126.0160000000005</v>
      </c>
      <c r="H28" s="5">
        <v>915.36000000000013</v>
      </c>
      <c r="I28" s="6" t="s">
        <v>11</v>
      </c>
      <c r="M28" s="40">
        <v>2024</v>
      </c>
      <c r="N28" s="40" t="s">
        <v>63</v>
      </c>
      <c r="O28" s="41">
        <v>109940</v>
      </c>
      <c r="P28" s="42">
        <v>157214.20000000007</v>
      </c>
    </row>
    <row r="29" spans="1:16" ht="18" customHeight="1" x14ac:dyDescent="0.25">
      <c r="A29" s="3">
        <v>2020</v>
      </c>
      <c r="B29" s="3" t="s">
        <v>30</v>
      </c>
      <c r="C29" s="3" t="s">
        <v>13</v>
      </c>
      <c r="D29" s="4" t="s">
        <v>27</v>
      </c>
      <c r="E29" s="5">
        <v>7</v>
      </c>
      <c r="F29" s="5">
        <v>200</v>
      </c>
      <c r="G29" s="5">
        <v>224</v>
      </c>
      <c r="H29" s="5">
        <v>40</v>
      </c>
      <c r="I29" s="6" t="s">
        <v>11</v>
      </c>
      <c r="M29" s="40">
        <v>2024</v>
      </c>
      <c r="N29" s="40" t="s">
        <v>65</v>
      </c>
      <c r="O29" s="41">
        <v>106948</v>
      </c>
      <c r="P29" s="42">
        <v>152935.63999999998</v>
      </c>
    </row>
    <row r="30" spans="1:16" ht="18" customHeight="1" x14ac:dyDescent="0.25">
      <c r="A30" s="3">
        <v>2020</v>
      </c>
      <c r="B30" s="3" t="s">
        <v>30</v>
      </c>
      <c r="C30" s="3" t="s">
        <v>22</v>
      </c>
      <c r="D30" s="7" t="s">
        <v>29</v>
      </c>
      <c r="E30" s="8">
        <v>3</v>
      </c>
      <c r="F30" s="8">
        <v>4577.3</v>
      </c>
      <c r="G30" s="8">
        <v>5126.576</v>
      </c>
      <c r="H30" s="5">
        <v>915.46</v>
      </c>
      <c r="I30" s="6" t="s">
        <v>11</v>
      </c>
      <c r="M30" s="40">
        <v>2024</v>
      </c>
      <c r="N30" s="40" t="s">
        <v>67</v>
      </c>
      <c r="O30" s="41">
        <v>62256</v>
      </c>
      <c r="P30" s="42">
        <v>100660.56000000013</v>
      </c>
    </row>
    <row r="31" spans="1:16" ht="18" customHeight="1" x14ac:dyDescent="0.25">
      <c r="A31" s="3">
        <v>2020</v>
      </c>
      <c r="B31" s="3" t="s">
        <v>30</v>
      </c>
      <c r="C31" s="3" t="s">
        <v>28</v>
      </c>
      <c r="D31" s="7" t="s">
        <v>28</v>
      </c>
      <c r="E31" s="8">
        <v>2</v>
      </c>
      <c r="F31" s="8">
        <v>6600</v>
      </c>
      <c r="G31" s="8">
        <v>7392</v>
      </c>
      <c r="H31" s="5">
        <v>1320</v>
      </c>
      <c r="I31" s="6" t="s">
        <v>11</v>
      </c>
      <c r="M31" s="40">
        <v>2024</v>
      </c>
      <c r="N31" s="40" t="s">
        <v>66</v>
      </c>
      <c r="O31" s="41">
        <v>62240</v>
      </c>
      <c r="P31" s="42">
        <v>90151.200000000041</v>
      </c>
    </row>
    <row r="32" spans="1:16" ht="18" customHeight="1" x14ac:dyDescent="0.25">
      <c r="A32" s="3">
        <v>2020</v>
      </c>
      <c r="B32" s="3" t="s">
        <v>31</v>
      </c>
      <c r="C32" s="3" t="s">
        <v>9</v>
      </c>
      <c r="D32" s="4" t="s">
        <v>10</v>
      </c>
      <c r="E32" s="5">
        <v>3566</v>
      </c>
      <c r="F32" s="5">
        <v>4577.3</v>
      </c>
      <c r="G32" s="5">
        <v>5126.576</v>
      </c>
      <c r="H32" s="5">
        <v>915.46</v>
      </c>
      <c r="I32" s="6" t="s">
        <v>11</v>
      </c>
    </row>
    <row r="33" spans="1:9" ht="18" customHeight="1" x14ac:dyDescent="0.25">
      <c r="A33" s="3">
        <v>2020</v>
      </c>
      <c r="B33" s="3" t="s">
        <v>31</v>
      </c>
      <c r="C33" s="3" t="s">
        <v>9</v>
      </c>
      <c r="D33" s="4" t="s">
        <v>12</v>
      </c>
      <c r="E33" s="5">
        <v>2498</v>
      </c>
      <c r="F33" s="5">
        <v>8000</v>
      </c>
      <c r="G33" s="5">
        <v>8960</v>
      </c>
      <c r="H33" s="5">
        <v>1600</v>
      </c>
      <c r="I33" s="6" t="s">
        <v>11</v>
      </c>
    </row>
    <row r="34" spans="1:9" ht="18" customHeight="1" x14ac:dyDescent="0.25">
      <c r="A34" s="3">
        <v>2020</v>
      </c>
      <c r="B34" s="3" t="s">
        <v>31</v>
      </c>
      <c r="C34" s="3" t="s">
        <v>13</v>
      </c>
      <c r="D34" s="4" t="s">
        <v>14</v>
      </c>
      <c r="E34" s="5">
        <v>1245</v>
      </c>
      <c r="F34" s="5">
        <v>4577.2</v>
      </c>
      <c r="G34" s="5">
        <v>5126.4639999999999</v>
      </c>
      <c r="H34" s="5">
        <v>915.44</v>
      </c>
      <c r="I34" s="6" t="s">
        <v>11</v>
      </c>
    </row>
    <row r="35" spans="1:9" ht="18" customHeight="1" x14ac:dyDescent="0.25">
      <c r="A35" s="3">
        <v>2020</v>
      </c>
      <c r="B35" s="3" t="s">
        <v>31</v>
      </c>
      <c r="C35" s="3" t="s">
        <v>15</v>
      </c>
      <c r="D35" s="7" t="s">
        <v>16</v>
      </c>
      <c r="E35" s="8">
        <v>644</v>
      </c>
      <c r="F35" s="8">
        <v>5743.5</v>
      </c>
      <c r="G35" s="8">
        <v>6432.72</v>
      </c>
      <c r="H35" s="5">
        <v>1148.7</v>
      </c>
      <c r="I35" s="6" t="s">
        <v>11</v>
      </c>
    </row>
    <row r="36" spans="1:9" ht="18" customHeight="1" x14ac:dyDescent="0.25">
      <c r="A36" s="3">
        <v>2020</v>
      </c>
      <c r="B36" s="3" t="s">
        <v>31</v>
      </c>
      <c r="C36" s="3" t="s">
        <v>17</v>
      </c>
      <c r="D36" s="7" t="s">
        <v>18</v>
      </c>
      <c r="E36" s="8">
        <v>643</v>
      </c>
      <c r="F36" s="8">
        <v>7000</v>
      </c>
      <c r="G36" s="8">
        <v>7840</v>
      </c>
      <c r="H36" s="5">
        <v>1400</v>
      </c>
      <c r="I36" s="6" t="s">
        <v>11</v>
      </c>
    </row>
    <row r="37" spans="1:9" ht="18" customHeight="1" x14ac:dyDescent="0.25">
      <c r="A37" s="3">
        <v>2020</v>
      </c>
      <c r="B37" s="3" t="s">
        <v>31</v>
      </c>
      <c r="C37" s="3" t="s">
        <v>15</v>
      </c>
      <c r="D37" s="7" t="s">
        <v>19</v>
      </c>
      <c r="E37" s="8">
        <v>455</v>
      </c>
      <c r="F37" s="8">
        <v>4578.6000000000004</v>
      </c>
      <c r="G37" s="8">
        <v>5128.0320000000002</v>
      </c>
      <c r="H37" s="5">
        <v>915.72000000000014</v>
      </c>
      <c r="I37" s="6" t="s">
        <v>11</v>
      </c>
    </row>
    <row r="38" spans="1:9" ht="18" customHeight="1" x14ac:dyDescent="0.25">
      <c r="A38" s="3">
        <v>2020</v>
      </c>
      <c r="B38" s="3" t="s">
        <v>31</v>
      </c>
      <c r="C38" s="3" t="s">
        <v>17</v>
      </c>
      <c r="D38" s="7" t="s">
        <v>20</v>
      </c>
      <c r="E38" s="9">
        <v>345</v>
      </c>
      <c r="F38" s="9">
        <v>7000</v>
      </c>
      <c r="G38" s="9">
        <v>7840</v>
      </c>
      <c r="H38" s="5">
        <v>1400</v>
      </c>
      <c r="I38" s="6" t="s">
        <v>11</v>
      </c>
    </row>
    <row r="39" spans="1:9" ht="18" customHeight="1" x14ac:dyDescent="0.25">
      <c r="A39" s="3">
        <v>2020</v>
      </c>
      <c r="B39" s="3" t="s">
        <v>31</v>
      </c>
      <c r="C39" s="3" t="s">
        <v>13</v>
      </c>
      <c r="D39" s="4" t="s">
        <v>21</v>
      </c>
      <c r="E39" s="5">
        <v>122</v>
      </c>
      <c r="F39" s="5">
        <v>100</v>
      </c>
      <c r="G39" s="5">
        <v>112</v>
      </c>
      <c r="H39" s="5">
        <v>20</v>
      </c>
      <c r="I39" s="6" t="s">
        <v>11</v>
      </c>
    </row>
    <row r="40" spans="1:9" ht="18" customHeight="1" x14ac:dyDescent="0.25">
      <c r="A40" s="3">
        <v>2020</v>
      </c>
      <c r="B40" s="3" t="s">
        <v>31</v>
      </c>
      <c r="C40" s="3" t="s">
        <v>22</v>
      </c>
      <c r="D40" s="7" t="s">
        <v>23</v>
      </c>
      <c r="E40" s="8">
        <v>78</v>
      </c>
      <c r="F40" s="8">
        <v>4577.2</v>
      </c>
      <c r="G40" s="8">
        <v>5126.4639999999999</v>
      </c>
      <c r="H40" s="5">
        <v>915.44</v>
      </c>
      <c r="I40" s="6" t="s">
        <v>11</v>
      </c>
    </row>
    <row r="41" spans="1:9" ht="18" customHeight="1" x14ac:dyDescent="0.25">
      <c r="A41" s="3">
        <v>2020</v>
      </c>
      <c r="B41" s="3" t="s">
        <v>31</v>
      </c>
      <c r="C41" s="3" t="s">
        <v>22</v>
      </c>
      <c r="D41" s="7" t="s">
        <v>24</v>
      </c>
      <c r="E41" s="8">
        <v>76</v>
      </c>
      <c r="F41" s="8">
        <v>4576.8999999999996</v>
      </c>
      <c r="G41" s="8">
        <v>5126.1279999999997</v>
      </c>
      <c r="H41" s="5">
        <v>915.38</v>
      </c>
      <c r="I41" s="6" t="s">
        <v>11</v>
      </c>
    </row>
    <row r="42" spans="1:9" ht="18" customHeight="1" x14ac:dyDescent="0.25">
      <c r="A42" s="3">
        <v>2020</v>
      </c>
      <c r="B42" s="3" t="s">
        <v>31</v>
      </c>
      <c r="C42" s="3" t="s">
        <v>22</v>
      </c>
      <c r="D42" s="7" t="s">
        <v>25</v>
      </c>
      <c r="E42" s="8">
        <v>46</v>
      </c>
      <c r="F42" s="8">
        <v>200</v>
      </c>
      <c r="G42" s="8">
        <v>224</v>
      </c>
      <c r="H42" s="5">
        <v>40</v>
      </c>
      <c r="I42" s="6" t="s">
        <v>11</v>
      </c>
    </row>
    <row r="43" spans="1:9" ht="18" customHeight="1" x14ac:dyDescent="0.25">
      <c r="A43" s="3">
        <v>2020</v>
      </c>
      <c r="B43" s="3" t="s">
        <v>31</v>
      </c>
      <c r="C43" s="3" t="s">
        <v>22</v>
      </c>
      <c r="D43" s="7" t="s">
        <v>26</v>
      </c>
      <c r="E43" s="8">
        <v>34</v>
      </c>
      <c r="F43" s="8">
        <v>4576.8</v>
      </c>
      <c r="G43" s="8">
        <v>5126.0160000000005</v>
      </c>
      <c r="H43" s="5">
        <v>915.36000000000013</v>
      </c>
      <c r="I43" s="6" t="s">
        <v>32</v>
      </c>
    </row>
    <row r="44" spans="1:9" ht="18" customHeight="1" x14ac:dyDescent="0.25">
      <c r="A44" s="3">
        <v>2020</v>
      </c>
      <c r="B44" s="3" t="s">
        <v>31</v>
      </c>
      <c r="C44" s="3" t="s">
        <v>13</v>
      </c>
      <c r="D44" s="4" t="s">
        <v>27</v>
      </c>
      <c r="E44" s="5">
        <v>7</v>
      </c>
      <c r="F44" s="5">
        <v>200</v>
      </c>
      <c r="G44" s="5">
        <v>224</v>
      </c>
      <c r="H44" s="5">
        <v>40</v>
      </c>
      <c r="I44" s="6" t="s">
        <v>32</v>
      </c>
    </row>
    <row r="45" spans="1:9" ht="18" customHeight="1" x14ac:dyDescent="0.25">
      <c r="A45" s="3">
        <v>2020</v>
      </c>
      <c r="B45" s="3" t="s">
        <v>31</v>
      </c>
      <c r="C45" s="3" t="s">
        <v>22</v>
      </c>
      <c r="D45" s="7" t="s">
        <v>29</v>
      </c>
      <c r="E45" s="8">
        <v>3</v>
      </c>
      <c r="F45" s="8">
        <v>3333</v>
      </c>
      <c r="G45" s="8">
        <v>5126.576</v>
      </c>
      <c r="H45" s="5">
        <v>666.6</v>
      </c>
      <c r="I45" s="6" t="s">
        <v>32</v>
      </c>
    </row>
    <row r="46" spans="1:9" ht="18" customHeight="1" x14ac:dyDescent="0.25">
      <c r="A46" s="3">
        <v>2020</v>
      </c>
      <c r="B46" s="3" t="s">
        <v>31</v>
      </c>
      <c r="C46" s="3" t="s">
        <v>28</v>
      </c>
      <c r="D46" s="7" t="s">
        <v>28</v>
      </c>
      <c r="E46" s="8">
        <v>2</v>
      </c>
      <c r="F46" s="8">
        <v>6600</v>
      </c>
      <c r="G46" s="8">
        <v>7392</v>
      </c>
      <c r="H46" s="5">
        <v>1320</v>
      </c>
      <c r="I46" s="6" t="s">
        <v>32</v>
      </c>
    </row>
    <row r="47" spans="1:9" ht="18" customHeight="1" x14ac:dyDescent="0.25">
      <c r="A47" s="3">
        <v>2020</v>
      </c>
      <c r="B47" s="3" t="s">
        <v>33</v>
      </c>
      <c r="C47" s="3" t="s">
        <v>9</v>
      </c>
      <c r="D47" s="4" t="s">
        <v>10</v>
      </c>
      <c r="E47" s="5">
        <v>3566</v>
      </c>
      <c r="F47" s="5">
        <v>4577.3</v>
      </c>
      <c r="G47" s="5">
        <v>5126.576</v>
      </c>
      <c r="H47" s="5">
        <v>915.46</v>
      </c>
      <c r="I47" s="6" t="s">
        <v>32</v>
      </c>
    </row>
    <row r="48" spans="1:9" ht="18" customHeight="1" x14ac:dyDescent="0.25">
      <c r="A48" s="3">
        <v>2020</v>
      </c>
      <c r="B48" s="3" t="s">
        <v>33</v>
      </c>
      <c r="C48" s="3" t="s">
        <v>9</v>
      </c>
      <c r="D48" s="4" t="s">
        <v>12</v>
      </c>
      <c r="E48" s="5">
        <v>2498</v>
      </c>
      <c r="F48" s="5">
        <v>8000</v>
      </c>
      <c r="G48" s="5">
        <v>8960</v>
      </c>
      <c r="H48" s="5">
        <v>1600</v>
      </c>
      <c r="I48" s="6" t="s">
        <v>32</v>
      </c>
    </row>
    <row r="49" spans="1:9" ht="18" customHeight="1" x14ac:dyDescent="0.25">
      <c r="A49" s="3">
        <v>2020</v>
      </c>
      <c r="B49" s="3" t="s">
        <v>33</v>
      </c>
      <c r="C49" s="3" t="s">
        <v>13</v>
      </c>
      <c r="D49" s="4" t="s">
        <v>14</v>
      </c>
      <c r="E49" s="5">
        <v>1245</v>
      </c>
      <c r="F49" s="5">
        <v>4577.2</v>
      </c>
      <c r="G49" s="5">
        <v>5126.4639999999999</v>
      </c>
      <c r="H49" s="5">
        <v>915.44</v>
      </c>
      <c r="I49" s="6" t="s">
        <v>32</v>
      </c>
    </row>
    <row r="50" spans="1:9" ht="18" customHeight="1" x14ac:dyDescent="0.25">
      <c r="A50" s="3">
        <v>2020</v>
      </c>
      <c r="B50" s="3" t="s">
        <v>33</v>
      </c>
      <c r="C50" s="3" t="s">
        <v>15</v>
      </c>
      <c r="D50" s="7" t="s">
        <v>16</v>
      </c>
      <c r="E50" s="8">
        <v>644</v>
      </c>
      <c r="F50" s="8">
        <v>5743.5</v>
      </c>
      <c r="G50" s="8">
        <v>6432.72</v>
      </c>
      <c r="H50" s="5">
        <v>1148.7</v>
      </c>
      <c r="I50" s="6" t="s">
        <v>32</v>
      </c>
    </row>
    <row r="51" spans="1:9" ht="18" customHeight="1" x14ac:dyDescent="0.25">
      <c r="A51" s="3">
        <v>2020</v>
      </c>
      <c r="B51" s="3" t="s">
        <v>33</v>
      </c>
      <c r="C51" s="3" t="s">
        <v>17</v>
      </c>
      <c r="D51" s="7" t="s">
        <v>18</v>
      </c>
      <c r="E51" s="8">
        <v>643</v>
      </c>
      <c r="F51" s="8">
        <v>7000</v>
      </c>
      <c r="G51" s="8">
        <v>7840</v>
      </c>
      <c r="H51" s="5">
        <v>1400</v>
      </c>
      <c r="I51" s="6" t="s">
        <v>32</v>
      </c>
    </row>
    <row r="52" spans="1:9" ht="18" customHeight="1" x14ac:dyDescent="0.25">
      <c r="A52" s="3">
        <v>2020</v>
      </c>
      <c r="B52" s="3" t="s">
        <v>33</v>
      </c>
      <c r="C52" s="3" t="s">
        <v>15</v>
      </c>
      <c r="D52" s="7" t="s">
        <v>19</v>
      </c>
      <c r="E52" s="8">
        <v>455</v>
      </c>
      <c r="F52" s="8">
        <v>4578.6000000000004</v>
      </c>
      <c r="G52" s="8">
        <v>5128.0320000000002</v>
      </c>
      <c r="H52" s="5">
        <v>915.72000000000014</v>
      </c>
      <c r="I52" s="6" t="s">
        <v>32</v>
      </c>
    </row>
    <row r="53" spans="1:9" ht="18" customHeight="1" x14ac:dyDescent="0.25">
      <c r="A53" s="3">
        <v>2020</v>
      </c>
      <c r="B53" s="3" t="s">
        <v>33</v>
      </c>
      <c r="C53" s="3" t="s">
        <v>17</v>
      </c>
      <c r="D53" s="7" t="s">
        <v>20</v>
      </c>
      <c r="E53" s="9">
        <v>345</v>
      </c>
      <c r="F53" s="9">
        <v>7000</v>
      </c>
      <c r="G53" s="9">
        <v>7840</v>
      </c>
      <c r="H53" s="5">
        <v>1400</v>
      </c>
      <c r="I53" s="6" t="s">
        <v>32</v>
      </c>
    </row>
    <row r="54" spans="1:9" ht="18" customHeight="1" x14ac:dyDescent="0.25">
      <c r="A54" s="3">
        <v>2020</v>
      </c>
      <c r="B54" s="3" t="s">
        <v>33</v>
      </c>
      <c r="C54" s="3" t="s">
        <v>13</v>
      </c>
      <c r="D54" s="4" t="s">
        <v>21</v>
      </c>
      <c r="E54" s="5">
        <v>122</v>
      </c>
      <c r="F54" s="5">
        <v>100</v>
      </c>
      <c r="G54" s="5">
        <v>112</v>
      </c>
      <c r="H54" s="5">
        <v>20</v>
      </c>
      <c r="I54" s="6" t="s">
        <v>32</v>
      </c>
    </row>
    <row r="55" spans="1:9" ht="18" customHeight="1" x14ac:dyDescent="0.25">
      <c r="A55" s="3">
        <v>2020</v>
      </c>
      <c r="B55" s="3" t="s">
        <v>33</v>
      </c>
      <c r="C55" s="3" t="s">
        <v>22</v>
      </c>
      <c r="D55" s="7" t="s">
        <v>23</v>
      </c>
      <c r="E55" s="8">
        <v>78</v>
      </c>
      <c r="F55" s="8">
        <v>4577.2</v>
      </c>
      <c r="G55" s="8">
        <v>5126.4639999999999</v>
      </c>
      <c r="H55" s="5">
        <v>915.44</v>
      </c>
      <c r="I55" s="6" t="s">
        <v>32</v>
      </c>
    </row>
    <row r="56" spans="1:9" ht="18" customHeight="1" x14ac:dyDescent="0.25">
      <c r="A56" s="3">
        <v>2020</v>
      </c>
      <c r="B56" s="3" t="s">
        <v>33</v>
      </c>
      <c r="C56" s="3" t="s">
        <v>22</v>
      </c>
      <c r="D56" s="7" t="s">
        <v>24</v>
      </c>
      <c r="E56" s="8">
        <v>76</v>
      </c>
      <c r="F56" s="8">
        <v>4576.8999999999996</v>
      </c>
      <c r="G56" s="8">
        <v>5126.1279999999997</v>
      </c>
      <c r="H56" s="5">
        <v>915.38</v>
      </c>
      <c r="I56" s="6" t="s">
        <v>32</v>
      </c>
    </row>
    <row r="57" spans="1:9" ht="18" customHeight="1" x14ac:dyDescent="0.25">
      <c r="A57" s="3">
        <v>2020</v>
      </c>
      <c r="B57" s="3" t="s">
        <v>33</v>
      </c>
      <c r="C57" s="3" t="s">
        <v>22</v>
      </c>
      <c r="D57" s="7" t="s">
        <v>25</v>
      </c>
      <c r="E57" s="8">
        <v>46</v>
      </c>
      <c r="F57" s="8">
        <v>200</v>
      </c>
      <c r="G57" s="8">
        <v>224</v>
      </c>
      <c r="H57" s="5">
        <v>40</v>
      </c>
      <c r="I57" s="6" t="s">
        <v>32</v>
      </c>
    </row>
    <row r="58" spans="1:9" ht="18" customHeight="1" x14ac:dyDescent="0.25">
      <c r="A58" s="3">
        <v>2020</v>
      </c>
      <c r="B58" s="3" t="s">
        <v>33</v>
      </c>
      <c r="C58" s="3" t="s">
        <v>22</v>
      </c>
      <c r="D58" s="7" t="s">
        <v>26</v>
      </c>
      <c r="E58" s="8">
        <v>34</v>
      </c>
      <c r="F58" s="8">
        <v>4576.8</v>
      </c>
      <c r="G58" s="8">
        <v>5126.0160000000005</v>
      </c>
      <c r="H58" s="5">
        <v>915.36000000000013</v>
      </c>
      <c r="I58" s="6" t="s">
        <v>32</v>
      </c>
    </row>
    <row r="59" spans="1:9" ht="18" customHeight="1" x14ac:dyDescent="0.25">
      <c r="A59" s="3">
        <v>2020</v>
      </c>
      <c r="B59" s="3" t="s">
        <v>33</v>
      </c>
      <c r="C59" s="3" t="s">
        <v>13</v>
      </c>
      <c r="D59" s="4" t="s">
        <v>27</v>
      </c>
      <c r="E59" s="5">
        <v>7</v>
      </c>
      <c r="F59" s="5">
        <v>200</v>
      </c>
      <c r="G59" s="5">
        <v>224</v>
      </c>
      <c r="H59" s="5">
        <v>40</v>
      </c>
      <c r="I59" s="6" t="s">
        <v>32</v>
      </c>
    </row>
    <row r="60" spans="1:9" ht="18" customHeight="1" x14ac:dyDescent="0.25">
      <c r="A60" s="3">
        <v>2020</v>
      </c>
      <c r="B60" s="3" t="s">
        <v>33</v>
      </c>
      <c r="C60" s="3" t="s">
        <v>22</v>
      </c>
      <c r="D60" s="7" t="s">
        <v>29</v>
      </c>
      <c r="E60" s="8">
        <v>3</v>
      </c>
      <c r="F60" s="8">
        <v>4577.3</v>
      </c>
      <c r="G60" s="8">
        <v>5126.576</v>
      </c>
      <c r="H60" s="5">
        <v>915.46</v>
      </c>
      <c r="I60" s="6" t="s">
        <v>32</v>
      </c>
    </row>
    <row r="61" spans="1:9" ht="18" customHeight="1" x14ac:dyDescent="0.25">
      <c r="A61" s="3">
        <v>2020</v>
      </c>
      <c r="B61" s="3" t="s">
        <v>33</v>
      </c>
      <c r="C61" s="3" t="s">
        <v>28</v>
      </c>
      <c r="D61" s="7" t="s">
        <v>28</v>
      </c>
      <c r="E61" s="8">
        <v>2</v>
      </c>
      <c r="F61" s="8">
        <v>6600</v>
      </c>
      <c r="G61" s="8">
        <v>7392</v>
      </c>
      <c r="H61" s="5">
        <v>1320</v>
      </c>
      <c r="I61" s="6" t="s">
        <v>32</v>
      </c>
    </row>
    <row r="62" spans="1:9" ht="18" customHeight="1" x14ac:dyDescent="0.25">
      <c r="A62" s="3">
        <v>2020</v>
      </c>
      <c r="B62" s="3" t="s">
        <v>34</v>
      </c>
      <c r="C62" s="3" t="s">
        <v>9</v>
      </c>
      <c r="D62" s="4" t="s">
        <v>10</v>
      </c>
      <c r="E62" s="5">
        <v>3566</v>
      </c>
      <c r="F62" s="5">
        <v>4577.3</v>
      </c>
      <c r="G62" s="5">
        <v>5126.576</v>
      </c>
      <c r="H62" s="5">
        <v>915.46</v>
      </c>
      <c r="I62" s="6" t="s">
        <v>32</v>
      </c>
    </row>
    <row r="63" spans="1:9" ht="18" customHeight="1" x14ac:dyDescent="0.25">
      <c r="A63" s="3">
        <v>2020</v>
      </c>
      <c r="B63" s="3" t="s">
        <v>34</v>
      </c>
      <c r="C63" s="3" t="s">
        <v>9</v>
      </c>
      <c r="D63" s="4" t="s">
        <v>12</v>
      </c>
      <c r="E63" s="5">
        <v>2498</v>
      </c>
      <c r="F63" s="5">
        <v>8000</v>
      </c>
      <c r="G63" s="5">
        <v>8960</v>
      </c>
      <c r="H63" s="5">
        <v>1600</v>
      </c>
      <c r="I63" s="6" t="s">
        <v>32</v>
      </c>
    </row>
    <row r="64" spans="1:9" ht="18" customHeight="1" x14ac:dyDescent="0.25">
      <c r="A64" s="3">
        <v>2020</v>
      </c>
      <c r="B64" s="3" t="s">
        <v>34</v>
      </c>
      <c r="C64" s="3" t="s">
        <v>13</v>
      </c>
      <c r="D64" s="4" t="s">
        <v>14</v>
      </c>
      <c r="E64" s="5">
        <v>1245</v>
      </c>
      <c r="F64" s="5">
        <v>4577.2</v>
      </c>
      <c r="G64" s="5">
        <v>5126.4639999999999</v>
      </c>
      <c r="H64" s="5">
        <v>915.44</v>
      </c>
      <c r="I64" s="6" t="s">
        <v>32</v>
      </c>
    </row>
    <row r="65" spans="1:9" ht="18" customHeight="1" x14ac:dyDescent="0.25">
      <c r="A65" s="3">
        <v>2020</v>
      </c>
      <c r="B65" s="3" t="s">
        <v>34</v>
      </c>
      <c r="C65" s="3" t="s">
        <v>15</v>
      </c>
      <c r="D65" s="7" t="s">
        <v>16</v>
      </c>
      <c r="E65" s="8">
        <v>644</v>
      </c>
      <c r="F65" s="8">
        <v>5743.5</v>
      </c>
      <c r="G65" s="8">
        <v>6432.72</v>
      </c>
      <c r="H65" s="5">
        <v>1148.7</v>
      </c>
      <c r="I65" s="6" t="s">
        <v>32</v>
      </c>
    </row>
    <row r="66" spans="1:9" ht="18" customHeight="1" x14ac:dyDescent="0.25">
      <c r="A66" s="3">
        <v>2020</v>
      </c>
      <c r="B66" s="3" t="s">
        <v>34</v>
      </c>
      <c r="C66" s="3" t="s">
        <v>17</v>
      </c>
      <c r="D66" s="7" t="s">
        <v>18</v>
      </c>
      <c r="E66" s="8">
        <v>643</v>
      </c>
      <c r="F66" s="8">
        <v>7000</v>
      </c>
      <c r="G66" s="8">
        <v>7840</v>
      </c>
      <c r="H66" s="5">
        <v>1400</v>
      </c>
      <c r="I66" s="6" t="s">
        <v>11</v>
      </c>
    </row>
    <row r="67" spans="1:9" ht="18" customHeight="1" x14ac:dyDescent="0.25">
      <c r="A67" s="3">
        <v>2020</v>
      </c>
      <c r="B67" s="3" t="s">
        <v>34</v>
      </c>
      <c r="C67" s="3" t="s">
        <v>15</v>
      </c>
      <c r="D67" s="7" t="s">
        <v>19</v>
      </c>
      <c r="E67" s="8">
        <v>455</v>
      </c>
      <c r="F67" s="8">
        <v>4578.6000000000004</v>
      </c>
      <c r="G67" s="8">
        <v>5128.0320000000002</v>
      </c>
      <c r="H67" s="5">
        <v>915.72000000000014</v>
      </c>
      <c r="I67" s="6" t="s">
        <v>11</v>
      </c>
    </row>
    <row r="68" spans="1:9" ht="18" customHeight="1" x14ac:dyDescent="0.25">
      <c r="A68" s="3">
        <v>2020</v>
      </c>
      <c r="B68" s="3" t="s">
        <v>34</v>
      </c>
      <c r="C68" s="3" t="s">
        <v>17</v>
      </c>
      <c r="D68" s="7" t="s">
        <v>20</v>
      </c>
      <c r="E68" s="9">
        <v>345</v>
      </c>
      <c r="F68" s="9">
        <v>7000</v>
      </c>
      <c r="G68" s="9">
        <v>7840</v>
      </c>
      <c r="H68" s="5">
        <v>1400</v>
      </c>
      <c r="I68" s="6" t="s">
        <v>11</v>
      </c>
    </row>
    <row r="69" spans="1:9" ht="18" customHeight="1" x14ac:dyDescent="0.25">
      <c r="A69" s="3">
        <v>2020</v>
      </c>
      <c r="B69" s="3" t="s">
        <v>34</v>
      </c>
      <c r="C69" s="3" t="s">
        <v>13</v>
      </c>
      <c r="D69" s="4" t="s">
        <v>21</v>
      </c>
      <c r="E69" s="5">
        <v>122</v>
      </c>
      <c r="F69" s="5">
        <v>100</v>
      </c>
      <c r="G69" s="5">
        <v>112</v>
      </c>
      <c r="H69" s="5">
        <v>20</v>
      </c>
      <c r="I69" s="6" t="s">
        <v>11</v>
      </c>
    </row>
    <row r="70" spans="1:9" ht="18" customHeight="1" x14ac:dyDescent="0.25">
      <c r="A70" s="3">
        <v>2020</v>
      </c>
      <c r="B70" s="3" t="s">
        <v>34</v>
      </c>
      <c r="C70" s="3" t="s">
        <v>22</v>
      </c>
      <c r="D70" s="7" t="s">
        <v>23</v>
      </c>
      <c r="E70" s="8">
        <v>78</v>
      </c>
      <c r="F70" s="8">
        <v>4577.2</v>
      </c>
      <c r="G70" s="8">
        <v>5126.4639999999999</v>
      </c>
      <c r="H70" s="5">
        <v>915.44</v>
      </c>
      <c r="I70" s="6" t="s">
        <v>11</v>
      </c>
    </row>
    <row r="71" spans="1:9" ht="18" customHeight="1" x14ac:dyDescent="0.25">
      <c r="A71" s="3">
        <v>2020</v>
      </c>
      <c r="B71" s="3" t="s">
        <v>34</v>
      </c>
      <c r="C71" s="3" t="s">
        <v>22</v>
      </c>
      <c r="D71" s="7" t="s">
        <v>24</v>
      </c>
      <c r="E71" s="8">
        <v>76</v>
      </c>
      <c r="F71" s="8">
        <v>4576.8999999999996</v>
      </c>
      <c r="G71" s="8">
        <v>5126.1279999999997</v>
      </c>
      <c r="H71" s="5">
        <v>915.38</v>
      </c>
      <c r="I71" s="6" t="s">
        <v>11</v>
      </c>
    </row>
    <row r="72" spans="1:9" ht="18" customHeight="1" x14ac:dyDescent="0.25">
      <c r="A72" s="3">
        <v>2020</v>
      </c>
      <c r="B72" s="3" t="s">
        <v>34</v>
      </c>
      <c r="C72" s="3" t="s">
        <v>22</v>
      </c>
      <c r="D72" s="7" t="s">
        <v>25</v>
      </c>
      <c r="E72" s="8">
        <v>46</v>
      </c>
      <c r="F72" s="8">
        <v>200</v>
      </c>
      <c r="G72" s="8">
        <v>224</v>
      </c>
      <c r="H72" s="5">
        <v>40</v>
      </c>
      <c r="I72" s="6" t="s">
        <v>11</v>
      </c>
    </row>
    <row r="73" spans="1:9" ht="18" customHeight="1" x14ac:dyDescent="0.25">
      <c r="A73" s="3">
        <v>2020</v>
      </c>
      <c r="B73" s="3" t="s">
        <v>34</v>
      </c>
      <c r="C73" s="3" t="s">
        <v>22</v>
      </c>
      <c r="D73" s="7" t="s">
        <v>26</v>
      </c>
      <c r="E73" s="8">
        <v>34</v>
      </c>
      <c r="F73" s="8">
        <v>4576.8</v>
      </c>
      <c r="G73" s="8">
        <v>5126.0160000000005</v>
      </c>
      <c r="H73" s="5">
        <v>915.36000000000013</v>
      </c>
      <c r="I73" s="6" t="s">
        <v>11</v>
      </c>
    </row>
    <row r="74" spans="1:9" ht="18" customHeight="1" x14ac:dyDescent="0.25">
      <c r="A74" s="3">
        <v>2020</v>
      </c>
      <c r="B74" s="3" t="s">
        <v>34</v>
      </c>
      <c r="C74" s="3" t="s">
        <v>13</v>
      </c>
      <c r="D74" s="4" t="s">
        <v>27</v>
      </c>
      <c r="E74" s="5">
        <v>7</v>
      </c>
      <c r="F74" s="5">
        <v>200</v>
      </c>
      <c r="G74" s="5">
        <v>224</v>
      </c>
      <c r="H74" s="5">
        <v>40</v>
      </c>
      <c r="I74" s="6" t="s">
        <v>11</v>
      </c>
    </row>
    <row r="75" spans="1:9" ht="18" customHeight="1" x14ac:dyDescent="0.25">
      <c r="A75" s="3">
        <v>2020</v>
      </c>
      <c r="B75" s="3" t="s">
        <v>34</v>
      </c>
      <c r="C75" s="3" t="s">
        <v>22</v>
      </c>
      <c r="D75" s="7" t="s">
        <v>29</v>
      </c>
      <c r="E75" s="8">
        <v>3</v>
      </c>
      <c r="F75" s="8">
        <v>4577.3</v>
      </c>
      <c r="G75" s="8">
        <v>5126.576</v>
      </c>
      <c r="H75" s="5">
        <v>915.46</v>
      </c>
      <c r="I75" s="6" t="s">
        <v>11</v>
      </c>
    </row>
    <row r="76" spans="1:9" ht="18" customHeight="1" x14ac:dyDescent="0.25">
      <c r="A76" s="3">
        <v>2020</v>
      </c>
      <c r="B76" s="3" t="s">
        <v>34</v>
      </c>
      <c r="C76" s="3" t="s">
        <v>28</v>
      </c>
      <c r="D76" s="7" t="s">
        <v>28</v>
      </c>
      <c r="E76" s="8">
        <v>2</v>
      </c>
      <c r="F76" s="8">
        <v>6600</v>
      </c>
      <c r="G76" s="8">
        <v>7392</v>
      </c>
      <c r="H76" s="5">
        <v>1320</v>
      </c>
      <c r="I76" s="6" t="s">
        <v>11</v>
      </c>
    </row>
    <row r="77" spans="1:9" ht="18" customHeight="1" x14ac:dyDescent="0.25">
      <c r="A77" s="3">
        <v>2020</v>
      </c>
      <c r="B77" s="3" t="s">
        <v>35</v>
      </c>
      <c r="C77" s="3" t="s">
        <v>9</v>
      </c>
      <c r="D77" s="4" t="s">
        <v>10</v>
      </c>
      <c r="E77" s="5">
        <v>3566</v>
      </c>
      <c r="F77" s="5">
        <v>4577.3</v>
      </c>
      <c r="G77" s="5">
        <v>5126.576</v>
      </c>
      <c r="H77" s="5">
        <v>915.46</v>
      </c>
      <c r="I77" s="6" t="s">
        <v>11</v>
      </c>
    </row>
    <row r="78" spans="1:9" ht="18" customHeight="1" x14ac:dyDescent="0.25">
      <c r="A78" s="3">
        <v>2020</v>
      </c>
      <c r="B78" s="3" t="s">
        <v>35</v>
      </c>
      <c r="C78" s="3" t="s">
        <v>9</v>
      </c>
      <c r="D78" s="4" t="s">
        <v>12</v>
      </c>
      <c r="E78" s="5">
        <v>2498</v>
      </c>
      <c r="F78" s="5">
        <v>8000</v>
      </c>
      <c r="G78" s="5">
        <v>8960</v>
      </c>
      <c r="H78" s="5">
        <v>1600</v>
      </c>
      <c r="I78" s="6" t="s">
        <v>11</v>
      </c>
    </row>
    <row r="79" spans="1:9" ht="18" customHeight="1" x14ac:dyDescent="0.25">
      <c r="A79" s="3">
        <v>2020</v>
      </c>
      <c r="B79" s="3" t="s">
        <v>35</v>
      </c>
      <c r="C79" s="3" t="s">
        <v>13</v>
      </c>
      <c r="D79" s="4" t="s">
        <v>14</v>
      </c>
      <c r="E79" s="5">
        <v>1245</v>
      </c>
      <c r="F79" s="5">
        <v>4577.2</v>
      </c>
      <c r="G79" s="5">
        <v>5126.4639999999999</v>
      </c>
      <c r="H79" s="5">
        <v>915.44</v>
      </c>
      <c r="I79" s="6" t="s">
        <v>11</v>
      </c>
    </row>
    <row r="80" spans="1:9" ht="18" customHeight="1" x14ac:dyDescent="0.25">
      <c r="A80" s="3">
        <v>2020</v>
      </c>
      <c r="B80" s="3" t="s">
        <v>35</v>
      </c>
      <c r="C80" s="3" t="s">
        <v>15</v>
      </c>
      <c r="D80" s="7" t="s">
        <v>16</v>
      </c>
      <c r="E80" s="8">
        <v>644</v>
      </c>
      <c r="F80" s="8">
        <v>5743.5</v>
      </c>
      <c r="G80" s="8">
        <v>6432.72</v>
      </c>
      <c r="H80" s="5">
        <v>1148.7</v>
      </c>
      <c r="I80" s="6" t="s">
        <v>11</v>
      </c>
    </row>
    <row r="81" spans="1:9" ht="18" customHeight="1" x14ac:dyDescent="0.25">
      <c r="A81" s="3">
        <v>2020</v>
      </c>
      <c r="B81" s="3" t="s">
        <v>35</v>
      </c>
      <c r="C81" s="3" t="s">
        <v>17</v>
      </c>
      <c r="D81" s="7" t="s">
        <v>18</v>
      </c>
      <c r="E81" s="8">
        <v>643</v>
      </c>
      <c r="F81" s="8">
        <v>7000</v>
      </c>
      <c r="G81" s="8">
        <v>7840</v>
      </c>
      <c r="H81" s="5">
        <v>1400</v>
      </c>
      <c r="I81" s="6" t="s">
        <v>11</v>
      </c>
    </row>
    <row r="82" spans="1:9" ht="18" customHeight="1" x14ac:dyDescent="0.25">
      <c r="A82" s="3">
        <v>2020</v>
      </c>
      <c r="B82" s="3" t="s">
        <v>35</v>
      </c>
      <c r="C82" s="3" t="s">
        <v>15</v>
      </c>
      <c r="D82" s="7" t="s">
        <v>19</v>
      </c>
      <c r="E82" s="8">
        <v>455</v>
      </c>
      <c r="F82" s="8">
        <v>4578.6000000000004</v>
      </c>
      <c r="G82" s="8">
        <v>5128.0320000000002</v>
      </c>
      <c r="H82" s="5">
        <v>915.72000000000014</v>
      </c>
      <c r="I82" s="6" t="s">
        <v>11</v>
      </c>
    </row>
    <row r="83" spans="1:9" ht="18" customHeight="1" x14ac:dyDescent="0.25">
      <c r="A83" s="3">
        <v>2020</v>
      </c>
      <c r="B83" s="3" t="s">
        <v>35</v>
      </c>
      <c r="C83" s="3" t="s">
        <v>17</v>
      </c>
      <c r="D83" s="7" t="s">
        <v>20</v>
      </c>
      <c r="E83" s="9">
        <v>345</v>
      </c>
      <c r="F83" s="9">
        <v>7000</v>
      </c>
      <c r="G83" s="9">
        <v>7840</v>
      </c>
      <c r="H83" s="5">
        <v>1400</v>
      </c>
      <c r="I83" s="6" t="s">
        <v>11</v>
      </c>
    </row>
    <row r="84" spans="1:9" ht="18" customHeight="1" x14ac:dyDescent="0.25">
      <c r="A84" s="3">
        <v>2020</v>
      </c>
      <c r="B84" s="3" t="s">
        <v>35</v>
      </c>
      <c r="C84" s="3" t="s">
        <v>13</v>
      </c>
      <c r="D84" s="4" t="s">
        <v>21</v>
      </c>
      <c r="E84" s="5">
        <v>122</v>
      </c>
      <c r="F84" s="5">
        <v>100</v>
      </c>
      <c r="G84" s="5">
        <v>112</v>
      </c>
      <c r="H84" s="5">
        <v>20</v>
      </c>
      <c r="I84" s="6" t="s">
        <v>11</v>
      </c>
    </row>
    <row r="85" spans="1:9" ht="18" customHeight="1" x14ac:dyDescent="0.25">
      <c r="A85" s="3">
        <v>2020</v>
      </c>
      <c r="B85" s="3" t="s">
        <v>35</v>
      </c>
      <c r="C85" s="3" t="s">
        <v>22</v>
      </c>
      <c r="D85" s="7" t="s">
        <v>23</v>
      </c>
      <c r="E85" s="8">
        <v>78</v>
      </c>
      <c r="F85" s="8">
        <v>4577.2</v>
      </c>
      <c r="G85" s="8">
        <v>5126.4639999999999</v>
      </c>
      <c r="H85" s="5">
        <v>915.44</v>
      </c>
      <c r="I85" s="6" t="s">
        <v>11</v>
      </c>
    </row>
    <row r="86" spans="1:9" ht="18" customHeight="1" x14ac:dyDescent="0.25">
      <c r="A86" s="3">
        <v>2020</v>
      </c>
      <c r="B86" s="3" t="s">
        <v>35</v>
      </c>
      <c r="C86" s="3" t="s">
        <v>22</v>
      </c>
      <c r="D86" s="7" t="s">
        <v>24</v>
      </c>
      <c r="E86" s="8">
        <v>76</v>
      </c>
      <c r="F86" s="8">
        <v>4576.8999999999996</v>
      </c>
      <c r="G86" s="8">
        <v>5126.1279999999997</v>
      </c>
      <c r="H86" s="5">
        <v>915.38</v>
      </c>
      <c r="I86" s="6" t="s">
        <v>11</v>
      </c>
    </row>
    <row r="87" spans="1:9" ht="18" customHeight="1" x14ac:dyDescent="0.25">
      <c r="A87" s="3">
        <v>2020</v>
      </c>
      <c r="B87" s="3" t="s">
        <v>35</v>
      </c>
      <c r="C87" s="3" t="s">
        <v>22</v>
      </c>
      <c r="D87" s="7" t="s">
        <v>25</v>
      </c>
      <c r="E87" s="8">
        <v>46</v>
      </c>
      <c r="F87" s="8">
        <v>200</v>
      </c>
      <c r="G87" s="8">
        <v>224</v>
      </c>
      <c r="H87" s="5">
        <v>40</v>
      </c>
      <c r="I87" s="6" t="s">
        <v>11</v>
      </c>
    </row>
    <row r="88" spans="1:9" ht="18" customHeight="1" x14ac:dyDescent="0.25">
      <c r="A88" s="3">
        <v>2020</v>
      </c>
      <c r="B88" s="3" t="s">
        <v>35</v>
      </c>
      <c r="C88" s="3" t="s">
        <v>22</v>
      </c>
      <c r="D88" s="7" t="s">
        <v>26</v>
      </c>
      <c r="E88" s="8">
        <v>34</v>
      </c>
      <c r="F88" s="8">
        <v>4576.8</v>
      </c>
      <c r="G88" s="8">
        <v>5126.0160000000005</v>
      </c>
      <c r="H88" s="5">
        <v>915.36000000000013</v>
      </c>
      <c r="I88" s="6" t="s">
        <v>11</v>
      </c>
    </row>
    <row r="89" spans="1:9" ht="18" customHeight="1" x14ac:dyDescent="0.25">
      <c r="A89" s="3">
        <v>2020</v>
      </c>
      <c r="B89" s="3" t="s">
        <v>35</v>
      </c>
      <c r="C89" s="3" t="s">
        <v>13</v>
      </c>
      <c r="D89" s="4" t="s">
        <v>27</v>
      </c>
      <c r="E89" s="5">
        <v>7</v>
      </c>
      <c r="F89" s="5">
        <v>200</v>
      </c>
      <c r="G89" s="5">
        <v>224</v>
      </c>
      <c r="H89" s="5">
        <v>40</v>
      </c>
      <c r="I89" s="6" t="s">
        <v>11</v>
      </c>
    </row>
    <row r="90" spans="1:9" ht="18" customHeight="1" x14ac:dyDescent="0.25">
      <c r="A90" s="3">
        <v>2020</v>
      </c>
      <c r="B90" s="3" t="s">
        <v>35</v>
      </c>
      <c r="C90" s="3" t="s">
        <v>28</v>
      </c>
      <c r="D90" s="7" t="s">
        <v>28</v>
      </c>
      <c r="E90" s="8">
        <v>3</v>
      </c>
      <c r="F90" s="8">
        <v>6600</v>
      </c>
      <c r="G90" s="8">
        <v>7392</v>
      </c>
      <c r="H90" s="5">
        <v>1320</v>
      </c>
      <c r="I90" s="6" t="s">
        <v>11</v>
      </c>
    </row>
    <row r="91" spans="1:9" ht="18" customHeight="1" x14ac:dyDescent="0.25">
      <c r="A91" s="3">
        <v>2020</v>
      </c>
      <c r="B91" s="3" t="s">
        <v>35</v>
      </c>
      <c r="C91" s="3" t="s">
        <v>22</v>
      </c>
      <c r="D91" s="7" t="s">
        <v>29</v>
      </c>
      <c r="E91" s="8">
        <v>3</v>
      </c>
      <c r="F91" s="8">
        <v>4577.3</v>
      </c>
      <c r="G91" s="8">
        <v>5126.576</v>
      </c>
      <c r="H91" s="5">
        <v>915.46</v>
      </c>
      <c r="I91" s="6" t="s">
        <v>11</v>
      </c>
    </row>
    <row r="92" spans="1:9" ht="18" customHeight="1" x14ac:dyDescent="0.25">
      <c r="A92" s="3">
        <v>2020</v>
      </c>
      <c r="B92" s="3" t="s">
        <v>36</v>
      </c>
      <c r="C92" s="3" t="s">
        <v>9</v>
      </c>
      <c r="D92" s="4" t="s">
        <v>10</v>
      </c>
      <c r="E92" s="5">
        <v>3566</v>
      </c>
      <c r="F92" s="5">
        <v>4577.3</v>
      </c>
      <c r="G92" s="5">
        <v>5126.576</v>
      </c>
      <c r="H92" s="5">
        <v>915.46</v>
      </c>
      <c r="I92" s="6" t="s">
        <v>11</v>
      </c>
    </row>
    <row r="93" spans="1:9" ht="18" customHeight="1" x14ac:dyDescent="0.25">
      <c r="A93" s="3">
        <v>2020</v>
      </c>
      <c r="B93" s="3" t="s">
        <v>36</v>
      </c>
      <c r="C93" s="3" t="s">
        <v>9</v>
      </c>
      <c r="D93" s="4" t="s">
        <v>12</v>
      </c>
      <c r="E93" s="5">
        <v>2498</v>
      </c>
      <c r="F93" s="5">
        <v>8000</v>
      </c>
      <c r="G93" s="5">
        <v>8960</v>
      </c>
      <c r="H93" s="5">
        <v>1600</v>
      </c>
      <c r="I93" s="6" t="s">
        <v>11</v>
      </c>
    </row>
    <row r="94" spans="1:9" ht="18" customHeight="1" x14ac:dyDescent="0.25">
      <c r="A94" s="3">
        <v>2020</v>
      </c>
      <c r="B94" s="3" t="s">
        <v>36</v>
      </c>
      <c r="C94" s="3" t="s">
        <v>13</v>
      </c>
      <c r="D94" s="4" t="s">
        <v>14</v>
      </c>
      <c r="E94" s="5">
        <v>1245</v>
      </c>
      <c r="F94" s="5">
        <v>4577.2</v>
      </c>
      <c r="G94" s="5">
        <v>5126.4639999999999</v>
      </c>
      <c r="H94" s="5">
        <v>915.44</v>
      </c>
      <c r="I94" s="6" t="s">
        <v>11</v>
      </c>
    </row>
    <row r="95" spans="1:9" ht="18" customHeight="1" x14ac:dyDescent="0.25">
      <c r="A95" s="3">
        <v>2020</v>
      </c>
      <c r="B95" s="3" t="s">
        <v>36</v>
      </c>
      <c r="C95" s="3" t="s">
        <v>15</v>
      </c>
      <c r="D95" s="7" t="s">
        <v>16</v>
      </c>
      <c r="E95" s="8">
        <v>644</v>
      </c>
      <c r="F95" s="8">
        <v>5743.5</v>
      </c>
      <c r="G95" s="8">
        <v>6432.72</v>
      </c>
      <c r="H95" s="5">
        <v>1148.7</v>
      </c>
      <c r="I95" s="6" t="s">
        <v>11</v>
      </c>
    </row>
    <row r="96" spans="1:9" ht="18" customHeight="1" x14ac:dyDescent="0.25">
      <c r="A96" s="3">
        <v>2020</v>
      </c>
      <c r="B96" s="3" t="s">
        <v>36</v>
      </c>
      <c r="C96" s="3" t="s">
        <v>17</v>
      </c>
      <c r="D96" s="7" t="s">
        <v>18</v>
      </c>
      <c r="E96" s="8">
        <v>643</v>
      </c>
      <c r="F96" s="8">
        <v>7000</v>
      </c>
      <c r="G96" s="8">
        <v>7840</v>
      </c>
      <c r="H96" s="5">
        <v>1400</v>
      </c>
      <c r="I96" s="6" t="s">
        <v>11</v>
      </c>
    </row>
    <row r="97" spans="1:9" ht="18" customHeight="1" x14ac:dyDescent="0.25">
      <c r="A97" s="3">
        <v>2020</v>
      </c>
      <c r="B97" s="3" t="s">
        <v>36</v>
      </c>
      <c r="C97" s="3" t="s">
        <v>15</v>
      </c>
      <c r="D97" s="7" t="s">
        <v>19</v>
      </c>
      <c r="E97" s="8">
        <v>455</v>
      </c>
      <c r="F97" s="8">
        <v>4578.6000000000004</v>
      </c>
      <c r="G97" s="8">
        <v>5128.0320000000002</v>
      </c>
      <c r="H97" s="5">
        <v>915.72000000000014</v>
      </c>
      <c r="I97" s="6" t="s">
        <v>11</v>
      </c>
    </row>
    <row r="98" spans="1:9" ht="18" customHeight="1" x14ac:dyDescent="0.25">
      <c r="A98" s="3">
        <v>2020</v>
      </c>
      <c r="B98" s="3" t="s">
        <v>36</v>
      </c>
      <c r="C98" s="3" t="s">
        <v>17</v>
      </c>
      <c r="D98" s="7" t="s">
        <v>20</v>
      </c>
      <c r="E98" s="9">
        <v>345</v>
      </c>
      <c r="F98" s="9">
        <v>7000</v>
      </c>
      <c r="G98" s="9">
        <v>7840</v>
      </c>
      <c r="H98" s="5">
        <v>1400</v>
      </c>
      <c r="I98" s="6" t="s">
        <v>11</v>
      </c>
    </row>
    <row r="99" spans="1:9" ht="18" customHeight="1" x14ac:dyDescent="0.25">
      <c r="A99" s="3">
        <v>2020</v>
      </c>
      <c r="B99" s="3" t="s">
        <v>36</v>
      </c>
      <c r="C99" s="3" t="s">
        <v>13</v>
      </c>
      <c r="D99" s="4" t="s">
        <v>21</v>
      </c>
      <c r="E99" s="5">
        <v>122</v>
      </c>
      <c r="F99" s="5">
        <v>100</v>
      </c>
      <c r="G99" s="5">
        <v>112</v>
      </c>
      <c r="H99" s="5">
        <v>20</v>
      </c>
      <c r="I99" s="6" t="s">
        <v>11</v>
      </c>
    </row>
    <row r="100" spans="1:9" ht="18" customHeight="1" x14ac:dyDescent="0.25">
      <c r="A100" s="3">
        <v>2020</v>
      </c>
      <c r="B100" s="3" t="s">
        <v>36</v>
      </c>
      <c r="C100" s="3" t="s">
        <v>22</v>
      </c>
      <c r="D100" s="7" t="s">
        <v>23</v>
      </c>
      <c r="E100" s="8">
        <v>78</v>
      </c>
      <c r="F100" s="8">
        <v>4577.2</v>
      </c>
      <c r="G100" s="8">
        <v>5126.4639999999999</v>
      </c>
      <c r="H100" s="5">
        <v>915.44</v>
      </c>
      <c r="I100" s="6" t="s">
        <v>11</v>
      </c>
    </row>
    <row r="101" spans="1:9" ht="18" customHeight="1" x14ac:dyDescent="0.25">
      <c r="A101" s="3">
        <v>2020</v>
      </c>
      <c r="B101" s="3" t="s">
        <v>36</v>
      </c>
      <c r="C101" s="3" t="s">
        <v>22</v>
      </c>
      <c r="D101" s="7" t="s">
        <v>24</v>
      </c>
      <c r="E101" s="8">
        <v>76</v>
      </c>
      <c r="F101" s="8">
        <v>4576.8999999999996</v>
      </c>
      <c r="G101" s="8">
        <v>5126.1279999999997</v>
      </c>
      <c r="H101" s="5">
        <v>915.38</v>
      </c>
      <c r="I101" s="6" t="s">
        <v>11</v>
      </c>
    </row>
    <row r="102" spans="1:9" ht="18" customHeight="1" x14ac:dyDescent="0.25">
      <c r="A102" s="3">
        <v>2020</v>
      </c>
      <c r="B102" s="3" t="s">
        <v>36</v>
      </c>
      <c r="C102" s="3" t="s">
        <v>22</v>
      </c>
      <c r="D102" s="7" t="s">
        <v>25</v>
      </c>
      <c r="E102" s="8">
        <v>46</v>
      </c>
      <c r="F102" s="8">
        <v>200</v>
      </c>
      <c r="G102" s="8">
        <v>224</v>
      </c>
      <c r="H102" s="5">
        <v>40</v>
      </c>
      <c r="I102" s="6" t="s">
        <v>11</v>
      </c>
    </row>
    <row r="103" spans="1:9" ht="18" customHeight="1" x14ac:dyDescent="0.25">
      <c r="A103" s="3">
        <v>2020</v>
      </c>
      <c r="B103" s="3" t="s">
        <v>36</v>
      </c>
      <c r="C103" s="3" t="s">
        <v>22</v>
      </c>
      <c r="D103" s="7" t="s">
        <v>26</v>
      </c>
      <c r="E103" s="8">
        <v>34</v>
      </c>
      <c r="F103" s="8">
        <v>4576.8</v>
      </c>
      <c r="G103" s="8">
        <v>5126.0160000000005</v>
      </c>
      <c r="H103" s="5">
        <v>915.36000000000013</v>
      </c>
      <c r="I103" s="6" t="s">
        <v>11</v>
      </c>
    </row>
    <row r="104" spans="1:9" ht="18" customHeight="1" x14ac:dyDescent="0.25">
      <c r="A104" s="3">
        <v>2020</v>
      </c>
      <c r="B104" s="3" t="s">
        <v>36</v>
      </c>
      <c r="C104" s="3" t="s">
        <v>13</v>
      </c>
      <c r="D104" s="4" t="s">
        <v>27</v>
      </c>
      <c r="E104" s="5">
        <v>7</v>
      </c>
      <c r="F104" s="5">
        <v>200</v>
      </c>
      <c r="G104" s="5">
        <v>224</v>
      </c>
      <c r="H104" s="5">
        <v>40</v>
      </c>
      <c r="I104" s="6" t="s">
        <v>11</v>
      </c>
    </row>
    <row r="105" spans="1:9" ht="18" customHeight="1" x14ac:dyDescent="0.25">
      <c r="A105" s="3">
        <v>2020</v>
      </c>
      <c r="B105" s="3" t="s">
        <v>36</v>
      </c>
      <c r="C105" s="3" t="s">
        <v>22</v>
      </c>
      <c r="D105" s="7" t="s">
        <v>29</v>
      </c>
      <c r="E105" s="8">
        <v>3</v>
      </c>
      <c r="F105" s="8">
        <v>4577.3</v>
      </c>
      <c r="G105" s="8">
        <v>5126.576</v>
      </c>
      <c r="H105" s="5">
        <v>915.46</v>
      </c>
      <c r="I105" s="6" t="s">
        <v>11</v>
      </c>
    </row>
    <row r="106" spans="1:9" ht="18" customHeight="1" x14ac:dyDescent="0.25">
      <c r="A106" s="3">
        <v>2020</v>
      </c>
      <c r="B106" s="3" t="s">
        <v>36</v>
      </c>
      <c r="C106" s="3" t="s">
        <v>28</v>
      </c>
      <c r="D106" s="7" t="s">
        <v>28</v>
      </c>
      <c r="E106" s="8">
        <v>2</v>
      </c>
      <c r="F106" s="8">
        <v>6600</v>
      </c>
      <c r="G106" s="8">
        <v>7392</v>
      </c>
      <c r="H106" s="5">
        <v>1320</v>
      </c>
      <c r="I106" s="6" t="s">
        <v>11</v>
      </c>
    </row>
    <row r="107" spans="1:9" ht="18" customHeight="1" x14ac:dyDescent="0.25">
      <c r="A107" s="3">
        <v>2020</v>
      </c>
      <c r="B107" s="3" t="s">
        <v>37</v>
      </c>
      <c r="C107" s="3" t="s">
        <v>9</v>
      </c>
      <c r="D107" s="4" t="s">
        <v>10</v>
      </c>
      <c r="E107" s="5">
        <v>3566</v>
      </c>
      <c r="F107" s="5">
        <v>4577.3</v>
      </c>
      <c r="G107" s="5">
        <v>5126.576</v>
      </c>
      <c r="H107" s="5">
        <v>915.46</v>
      </c>
      <c r="I107" s="6" t="s">
        <v>11</v>
      </c>
    </row>
    <row r="108" spans="1:9" ht="18" customHeight="1" x14ac:dyDescent="0.25">
      <c r="A108" s="3">
        <v>2020</v>
      </c>
      <c r="B108" s="3" t="s">
        <v>37</v>
      </c>
      <c r="C108" s="3" t="s">
        <v>9</v>
      </c>
      <c r="D108" s="4" t="s">
        <v>12</v>
      </c>
      <c r="E108" s="5">
        <v>2498</v>
      </c>
      <c r="F108" s="5">
        <v>8000</v>
      </c>
      <c r="G108" s="5">
        <v>8960</v>
      </c>
      <c r="H108" s="5">
        <v>1600</v>
      </c>
      <c r="I108" s="6" t="s">
        <v>32</v>
      </c>
    </row>
    <row r="109" spans="1:9" ht="18" customHeight="1" x14ac:dyDescent="0.25">
      <c r="A109" s="3">
        <v>2020</v>
      </c>
      <c r="B109" s="3" t="s">
        <v>37</v>
      </c>
      <c r="C109" s="3" t="s">
        <v>13</v>
      </c>
      <c r="D109" s="4" t="s">
        <v>14</v>
      </c>
      <c r="E109" s="5">
        <v>1245</v>
      </c>
      <c r="F109" s="5">
        <v>4577.2</v>
      </c>
      <c r="G109" s="5">
        <v>5126.4639999999999</v>
      </c>
      <c r="H109" s="5">
        <v>915.44</v>
      </c>
      <c r="I109" s="6" t="s">
        <v>32</v>
      </c>
    </row>
    <row r="110" spans="1:9" ht="18" customHeight="1" x14ac:dyDescent="0.25">
      <c r="A110" s="3">
        <v>2020</v>
      </c>
      <c r="B110" s="3" t="s">
        <v>37</v>
      </c>
      <c r="C110" s="3" t="s">
        <v>15</v>
      </c>
      <c r="D110" s="7" t="s">
        <v>16</v>
      </c>
      <c r="E110" s="8">
        <v>644</v>
      </c>
      <c r="F110" s="8">
        <v>5743.5</v>
      </c>
      <c r="G110" s="8">
        <v>6432.72</v>
      </c>
      <c r="H110" s="5">
        <v>1148.7</v>
      </c>
      <c r="I110" s="6" t="s">
        <v>32</v>
      </c>
    </row>
    <row r="111" spans="1:9" ht="18" customHeight="1" x14ac:dyDescent="0.25">
      <c r="A111" s="3">
        <v>2020</v>
      </c>
      <c r="B111" s="3" t="s">
        <v>37</v>
      </c>
      <c r="C111" s="3" t="s">
        <v>17</v>
      </c>
      <c r="D111" s="7" t="s">
        <v>18</v>
      </c>
      <c r="E111" s="8">
        <v>643</v>
      </c>
      <c r="F111" s="8">
        <v>7000</v>
      </c>
      <c r="G111" s="8">
        <v>7840</v>
      </c>
      <c r="H111" s="5">
        <v>1400</v>
      </c>
      <c r="I111" s="6" t="s">
        <v>32</v>
      </c>
    </row>
    <row r="112" spans="1:9" ht="18" customHeight="1" x14ac:dyDescent="0.25">
      <c r="A112" s="3">
        <v>2020</v>
      </c>
      <c r="B112" s="3" t="s">
        <v>37</v>
      </c>
      <c r="C112" s="3" t="s">
        <v>15</v>
      </c>
      <c r="D112" s="7" t="s">
        <v>19</v>
      </c>
      <c r="E112" s="8">
        <v>455</v>
      </c>
      <c r="F112" s="8">
        <v>4578.6000000000004</v>
      </c>
      <c r="G112" s="8">
        <v>5128.0320000000002</v>
      </c>
      <c r="H112" s="5">
        <v>915.72000000000014</v>
      </c>
      <c r="I112" s="6" t="s">
        <v>32</v>
      </c>
    </row>
    <row r="113" spans="1:9" ht="18" customHeight="1" x14ac:dyDescent="0.25">
      <c r="A113" s="3">
        <v>2020</v>
      </c>
      <c r="B113" s="3" t="s">
        <v>37</v>
      </c>
      <c r="C113" s="3" t="s">
        <v>17</v>
      </c>
      <c r="D113" s="7" t="s">
        <v>20</v>
      </c>
      <c r="E113" s="9">
        <v>345</v>
      </c>
      <c r="F113" s="9">
        <v>7000</v>
      </c>
      <c r="G113" s="9">
        <v>7840</v>
      </c>
      <c r="H113" s="5">
        <v>1400</v>
      </c>
      <c r="I113" s="6" t="s">
        <v>32</v>
      </c>
    </row>
    <row r="114" spans="1:9" ht="18" customHeight="1" x14ac:dyDescent="0.25">
      <c r="A114" s="3">
        <v>2020</v>
      </c>
      <c r="B114" s="3" t="s">
        <v>37</v>
      </c>
      <c r="C114" s="3" t="s">
        <v>13</v>
      </c>
      <c r="D114" s="4" t="s">
        <v>21</v>
      </c>
      <c r="E114" s="5">
        <v>122</v>
      </c>
      <c r="F114" s="5">
        <v>100</v>
      </c>
      <c r="G114" s="5">
        <v>112</v>
      </c>
      <c r="H114" s="5">
        <v>20</v>
      </c>
      <c r="I114" s="6" t="s">
        <v>32</v>
      </c>
    </row>
    <row r="115" spans="1:9" ht="18" customHeight="1" x14ac:dyDescent="0.25">
      <c r="A115" s="3">
        <v>2020</v>
      </c>
      <c r="B115" s="3" t="s">
        <v>37</v>
      </c>
      <c r="C115" s="3" t="s">
        <v>22</v>
      </c>
      <c r="D115" s="7" t="s">
        <v>23</v>
      </c>
      <c r="E115" s="8">
        <v>78</v>
      </c>
      <c r="F115" s="8">
        <v>4577.2</v>
      </c>
      <c r="G115" s="8">
        <v>5126.4639999999999</v>
      </c>
      <c r="H115" s="5">
        <v>915.44</v>
      </c>
      <c r="I115" s="6" t="s">
        <v>32</v>
      </c>
    </row>
    <row r="116" spans="1:9" ht="18" customHeight="1" x14ac:dyDescent="0.25">
      <c r="A116" s="3">
        <v>2020</v>
      </c>
      <c r="B116" s="3" t="s">
        <v>37</v>
      </c>
      <c r="C116" s="3" t="s">
        <v>22</v>
      </c>
      <c r="D116" s="7" t="s">
        <v>24</v>
      </c>
      <c r="E116" s="8">
        <v>76</v>
      </c>
      <c r="F116" s="8">
        <v>4576.8999999999996</v>
      </c>
      <c r="G116" s="8">
        <v>5126.1279999999997</v>
      </c>
      <c r="H116" s="5">
        <v>915.38</v>
      </c>
      <c r="I116" s="6" t="s">
        <v>32</v>
      </c>
    </row>
    <row r="117" spans="1:9" ht="18" customHeight="1" x14ac:dyDescent="0.25">
      <c r="A117" s="3">
        <v>2020</v>
      </c>
      <c r="B117" s="3" t="s">
        <v>37</v>
      </c>
      <c r="C117" s="3" t="s">
        <v>22</v>
      </c>
      <c r="D117" s="7" t="s">
        <v>25</v>
      </c>
      <c r="E117" s="8">
        <v>46</v>
      </c>
      <c r="F117" s="8">
        <v>200</v>
      </c>
      <c r="G117" s="8">
        <v>224</v>
      </c>
      <c r="H117" s="5">
        <v>40</v>
      </c>
      <c r="I117" s="6" t="s">
        <v>32</v>
      </c>
    </row>
    <row r="118" spans="1:9" ht="18" customHeight="1" x14ac:dyDescent="0.25">
      <c r="A118" s="3">
        <v>2020</v>
      </c>
      <c r="B118" s="3" t="s">
        <v>37</v>
      </c>
      <c r="C118" s="3" t="s">
        <v>22</v>
      </c>
      <c r="D118" s="7" t="s">
        <v>26</v>
      </c>
      <c r="E118" s="8">
        <v>34</v>
      </c>
      <c r="F118" s="8">
        <v>4576.8</v>
      </c>
      <c r="G118" s="8">
        <v>5126.0160000000005</v>
      </c>
      <c r="H118" s="5">
        <v>915.36000000000013</v>
      </c>
      <c r="I118" s="6" t="s">
        <v>32</v>
      </c>
    </row>
    <row r="119" spans="1:9" ht="18" customHeight="1" x14ac:dyDescent="0.25">
      <c r="A119" s="3">
        <v>2020</v>
      </c>
      <c r="B119" s="3" t="s">
        <v>37</v>
      </c>
      <c r="C119" s="3" t="s">
        <v>13</v>
      </c>
      <c r="D119" s="4" t="s">
        <v>27</v>
      </c>
      <c r="E119" s="5">
        <v>7</v>
      </c>
      <c r="F119" s="5">
        <v>200</v>
      </c>
      <c r="G119" s="5">
        <v>224</v>
      </c>
      <c r="H119" s="5">
        <v>40</v>
      </c>
      <c r="I119" s="6" t="s">
        <v>32</v>
      </c>
    </row>
    <row r="120" spans="1:9" ht="18" customHeight="1" x14ac:dyDescent="0.25">
      <c r="A120" s="3">
        <v>2020</v>
      </c>
      <c r="B120" s="3" t="s">
        <v>37</v>
      </c>
      <c r="C120" s="3" t="s">
        <v>22</v>
      </c>
      <c r="D120" s="7" t="s">
        <v>29</v>
      </c>
      <c r="E120" s="8">
        <v>3</v>
      </c>
      <c r="F120" s="8">
        <v>4577.3</v>
      </c>
      <c r="G120" s="8">
        <v>5126.576</v>
      </c>
      <c r="H120" s="5">
        <v>915.46</v>
      </c>
      <c r="I120" s="6" t="s">
        <v>32</v>
      </c>
    </row>
    <row r="121" spans="1:9" ht="18" customHeight="1" x14ac:dyDescent="0.25">
      <c r="A121" s="3">
        <v>2020</v>
      </c>
      <c r="B121" s="3" t="s">
        <v>37</v>
      </c>
      <c r="C121" s="3" t="s">
        <v>28</v>
      </c>
      <c r="D121" s="7" t="s">
        <v>28</v>
      </c>
      <c r="E121" s="8">
        <v>2</v>
      </c>
      <c r="F121" s="8">
        <v>6600</v>
      </c>
      <c r="G121" s="8">
        <v>7392</v>
      </c>
      <c r="H121" s="5">
        <v>1320</v>
      </c>
      <c r="I121" s="6" t="s">
        <v>32</v>
      </c>
    </row>
    <row r="122" spans="1:9" ht="18" customHeight="1" x14ac:dyDescent="0.25">
      <c r="A122" s="3">
        <v>2020</v>
      </c>
      <c r="B122" s="3" t="s">
        <v>38</v>
      </c>
      <c r="C122" s="3" t="s">
        <v>9</v>
      </c>
      <c r="D122" s="4" t="s">
        <v>10</v>
      </c>
      <c r="E122" s="5">
        <v>3566</v>
      </c>
      <c r="F122" s="5">
        <v>4577.3</v>
      </c>
      <c r="G122" s="5">
        <v>5126.576</v>
      </c>
      <c r="H122" s="5">
        <v>915.46</v>
      </c>
      <c r="I122" s="6" t="s">
        <v>32</v>
      </c>
    </row>
    <row r="123" spans="1:9" ht="18" customHeight="1" x14ac:dyDescent="0.25">
      <c r="A123" s="3">
        <v>2020</v>
      </c>
      <c r="B123" s="3" t="s">
        <v>38</v>
      </c>
      <c r="C123" s="3" t="s">
        <v>9</v>
      </c>
      <c r="D123" s="4" t="s">
        <v>12</v>
      </c>
      <c r="E123" s="5">
        <v>2498</v>
      </c>
      <c r="F123" s="5">
        <v>8000</v>
      </c>
      <c r="G123" s="5">
        <v>8960</v>
      </c>
      <c r="H123" s="5">
        <v>1600</v>
      </c>
      <c r="I123" s="6" t="s">
        <v>32</v>
      </c>
    </row>
    <row r="124" spans="1:9" ht="18" customHeight="1" x14ac:dyDescent="0.25">
      <c r="A124" s="3">
        <v>2020</v>
      </c>
      <c r="B124" s="3" t="s">
        <v>38</v>
      </c>
      <c r="C124" s="3" t="s">
        <v>13</v>
      </c>
      <c r="D124" s="4" t="s">
        <v>14</v>
      </c>
      <c r="E124" s="5">
        <v>1245</v>
      </c>
      <c r="F124" s="5">
        <v>4577.2</v>
      </c>
      <c r="G124" s="5">
        <v>5126.4639999999999</v>
      </c>
      <c r="H124" s="5">
        <v>915.44</v>
      </c>
      <c r="I124" s="6" t="s">
        <v>32</v>
      </c>
    </row>
    <row r="125" spans="1:9" ht="18" customHeight="1" x14ac:dyDescent="0.25">
      <c r="A125" s="3">
        <v>2020</v>
      </c>
      <c r="B125" s="3" t="s">
        <v>38</v>
      </c>
      <c r="C125" s="3" t="s">
        <v>15</v>
      </c>
      <c r="D125" s="7" t="s">
        <v>16</v>
      </c>
      <c r="E125" s="8">
        <v>644</v>
      </c>
      <c r="F125" s="8">
        <v>5743.5</v>
      </c>
      <c r="G125" s="8">
        <v>6432.72</v>
      </c>
      <c r="H125" s="5">
        <v>1148.7</v>
      </c>
      <c r="I125" s="6" t="s">
        <v>32</v>
      </c>
    </row>
    <row r="126" spans="1:9" ht="18" customHeight="1" x14ac:dyDescent="0.25">
      <c r="A126" s="3">
        <v>2020</v>
      </c>
      <c r="B126" s="3" t="s">
        <v>38</v>
      </c>
      <c r="C126" s="3" t="s">
        <v>17</v>
      </c>
      <c r="D126" s="7" t="s">
        <v>18</v>
      </c>
      <c r="E126" s="8">
        <v>643</v>
      </c>
      <c r="F126" s="8">
        <v>7000</v>
      </c>
      <c r="G126" s="8">
        <v>7840</v>
      </c>
      <c r="H126" s="5">
        <v>1400</v>
      </c>
      <c r="I126" s="6" t="s">
        <v>32</v>
      </c>
    </row>
    <row r="127" spans="1:9" ht="18" customHeight="1" x14ac:dyDescent="0.25">
      <c r="A127" s="3">
        <v>2020</v>
      </c>
      <c r="B127" s="3" t="s">
        <v>38</v>
      </c>
      <c r="C127" s="3" t="s">
        <v>15</v>
      </c>
      <c r="D127" s="7" t="s">
        <v>19</v>
      </c>
      <c r="E127" s="8">
        <v>455</v>
      </c>
      <c r="F127" s="8">
        <v>4578.6000000000004</v>
      </c>
      <c r="G127" s="8">
        <v>5128.0320000000002</v>
      </c>
      <c r="H127" s="5">
        <v>915.72000000000014</v>
      </c>
      <c r="I127" s="6" t="s">
        <v>32</v>
      </c>
    </row>
    <row r="128" spans="1:9" ht="18" customHeight="1" x14ac:dyDescent="0.25">
      <c r="A128" s="3">
        <v>2020</v>
      </c>
      <c r="B128" s="3" t="s">
        <v>38</v>
      </c>
      <c r="C128" s="3" t="s">
        <v>17</v>
      </c>
      <c r="D128" s="7" t="s">
        <v>20</v>
      </c>
      <c r="E128" s="9">
        <v>345</v>
      </c>
      <c r="F128" s="9">
        <v>7000</v>
      </c>
      <c r="G128" s="9">
        <v>7840</v>
      </c>
      <c r="H128" s="5">
        <v>1400</v>
      </c>
      <c r="I128" s="6" t="s">
        <v>32</v>
      </c>
    </row>
    <row r="129" spans="1:9" ht="18" customHeight="1" x14ac:dyDescent="0.25">
      <c r="A129" s="3">
        <v>2020</v>
      </c>
      <c r="B129" s="3" t="s">
        <v>38</v>
      </c>
      <c r="C129" s="3" t="s">
        <v>13</v>
      </c>
      <c r="D129" s="4" t="s">
        <v>21</v>
      </c>
      <c r="E129" s="5">
        <v>122</v>
      </c>
      <c r="F129" s="5">
        <v>100</v>
      </c>
      <c r="G129" s="5">
        <v>112</v>
      </c>
      <c r="H129" s="5">
        <v>20</v>
      </c>
      <c r="I129" s="6" t="s">
        <v>32</v>
      </c>
    </row>
    <row r="130" spans="1:9" ht="18" customHeight="1" x14ac:dyDescent="0.25">
      <c r="A130" s="3">
        <v>2020</v>
      </c>
      <c r="B130" s="3" t="s">
        <v>38</v>
      </c>
      <c r="C130" s="3" t="s">
        <v>22</v>
      </c>
      <c r="D130" s="7" t="s">
        <v>23</v>
      </c>
      <c r="E130" s="8">
        <v>78</v>
      </c>
      <c r="F130" s="8">
        <v>4577.2</v>
      </c>
      <c r="G130" s="8">
        <v>5126.4639999999999</v>
      </c>
      <c r="H130" s="5">
        <v>915.44</v>
      </c>
      <c r="I130" s="6" t="s">
        <v>32</v>
      </c>
    </row>
    <row r="131" spans="1:9" ht="18" customHeight="1" x14ac:dyDescent="0.25">
      <c r="A131" s="3">
        <v>2020</v>
      </c>
      <c r="B131" s="3" t="s">
        <v>38</v>
      </c>
      <c r="C131" s="3" t="s">
        <v>22</v>
      </c>
      <c r="D131" s="7" t="s">
        <v>24</v>
      </c>
      <c r="E131" s="8">
        <v>76</v>
      </c>
      <c r="F131" s="8">
        <v>4576.8999999999996</v>
      </c>
      <c r="G131" s="8">
        <v>5126.1279999999997</v>
      </c>
      <c r="H131" s="5">
        <v>915.38</v>
      </c>
      <c r="I131" s="6" t="s">
        <v>32</v>
      </c>
    </row>
    <row r="132" spans="1:9" ht="18" customHeight="1" x14ac:dyDescent="0.25">
      <c r="A132" s="3">
        <v>2020</v>
      </c>
      <c r="B132" s="3" t="s">
        <v>38</v>
      </c>
      <c r="C132" s="3" t="s">
        <v>22</v>
      </c>
      <c r="D132" s="7" t="s">
        <v>25</v>
      </c>
      <c r="E132" s="8">
        <v>46</v>
      </c>
      <c r="F132" s="8">
        <v>200</v>
      </c>
      <c r="G132" s="8">
        <v>224</v>
      </c>
      <c r="H132" s="5">
        <v>40</v>
      </c>
      <c r="I132" s="6" t="s">
        <v>32</v>
      </c>
    </row>
    <row r="133" spans="1:9" ht="18" customHeight="1" x14ac:dyDescent="0.25">
      <c r="A133" s="3">
        <v>2020</v>
      </c>
      <c r="B133" s="3" t="s">
        <v>38</v>
      </c>
      <c r="C133" s="3" t="s">
        <v>22</v>
      </c>
      <c r="D133" s="7" t="s">
        <v>26</v>
      </c>
      <c r="E133" s="8">
        <v>34</v>
      </c>
      <c r="F133" s="8">
        <v>4576.8</v>
      </c>
      <c r="G133" s="8">
        <v>5126.0160000000005</v>
      </c>
      <c r="H133" s="5">
        <v>915.36000000000013</v>
      </c>
      <c r="I133" s="6" t="s">
        <v>11</v>
      </c>
    </row>
    <row r="134" spans="1:9" ht="18" customHeight="1" x14ac:dyDescent="0.25">
      <c r="A134" s="3">
        <v>2020</v>
      </c>
      <c r="B134" s="3" t="s">
        <v>38</v>
      </c>
      <c r="C134" s="3" t="s">
        <v>13</v>
      </c>
      <c r="D134" s="4" t="s">
        <v>27</v>
      </c>
      <c r="E134" s="5">
        <v>7</v>
      </c>
      <c r="F134" s="5">
        <v>200</v>
      </c>
      <c r="G134" s="5">
        <v>224</v>
      </c>
      <c r="H134" s="5">
        <v>40</v>
      </c>
      <c r="I134" s="6" t="s">
        <v>11</v>
      </c>
    </row>
    <row r="135" spans="1:9" ht="18" customHeight="1" x14ac:dyDescent="0.25">
      <c r="A135" s="3">
        <v>2020</v>
      </c>
      <c r="B135" s="3" t="s">
        <v>38</v>
      </c>
      <c r="C135" s="3" t="s">
        <v>22</v>
      </c>
      <c r="D135" s="7" t="s">
        <v>29</v>
      </c>
      <c r="E135" s="8">
        <v>3</v>
      </c>
      <c r="F135" s="8">
        <v>4577.3</v>
      </c>
      <c r="G135" s="8">
        <v>5126.576</v>
      </c>
      <c r="H135" s="5">
        <v>915.46</v>
      </c>
      <c r="I135" s="6" t="s">
        <v>11</v>
      </c>
    </row>
    <row r="136" spans="1:9" ht="18" customHeight="1" x14ac:dyDescent="0.25">
      <c r="A136" s="3">
        <v>2020</v>
      </c>
      <c r="B136" s="3" t="s">
        <v>38</v>
      </c>
      <c r="C136" s="3" t="s">
        <v>28</v>
      </c>
      <c r="D136" s="7" t="s">
        <v>28</v>
      </c>
      <c r="E136" s="8">
        <v>2</v>
      </c>
      <c r="F136" s="8">
        <v>6600</v>
      </c>
      <c r="G136" s="8">
        <v>7392</v>
      </c>
      <c r="H136" s="5">
        <v>1320</v>
      </c>
      <c r="I136" s="6" t="s">
        <v>11</v>
      </c>
    </row>
    <row r="137" spans="1:9" ht="18" customHeight="1" x14ac:dyDescent="0.25">
      <c r="A137" s="3">
        <v>2020</v>
      </c>
      <c r="B137" s="3" t="s">
        <v>39</v>
      </c>
      <c r="C137" s="3" t="s">
        <v>9</v>
      </c>
      <c r="D137" s="4" t="s">
        <v>10</v>
      </c>
      <c r="E137" s="5">
        <v>3566</v>
      </c>
      <c r="F137" s="5">
        <v>4577.3</v>
      </c>
      <c r="G137" s="5">
        <v>5126.576</v>
      </c>
      <c r="H137" s="5">
        <v>915.46</v>
      </c>
      <c r="I137" s="6" t="s">
        <v>11</v>
      </c>
    </row>
    <row r="138" spans="1:9" ht="18" customHeight="1" x14ac:dyDescent="0.25">
      <c r="A138" s="3">
        <v>2020</v>
      </c>
      <c r="B138" s="3" t="s">
        <v>39</v>
      </c>
      <c r="C138" s="3" t="s">
        <v>9</v>
      </c>
      <c r="D138" s="4" t="s">
        <v>12</v>
      </c>
      <c r="E138" s="5">
        <v>2498</v>
      </c>
      <c r="F138" s="5">
        <v>8000</v>
      </c>
      <c r="G138" s="5">
        <v>8960</v>
      </c>
      <c r="H138" s="5">
        <v>1600</v>
      </c>
      <c r="I138" s="6" t="s">
        <v>11</v>
      </c>
    </row>
    <row r="139" spans="1:9" ht="18" customHeight="1" x14ac:dyDescent="0.25">
      <c r="A139" s="3">
        <v>2020</v>
      </c>
      <c r="B139" s="3" t="s">
        <v>39</v>
      </c>
      <c r="C139" s="3" t="s">
        <v>13</v>
      </c>
      <c r="D139" s="4" t="s">
        <v>14</v>
      </c>
      <c r="E139" s="5">
        <v>1245</v>
      </c>
      <c r="F139" s="5">
        <v>4577.2</v>
      </c>
      <c r="G139" s="5">
        <v>5126.4639999999999</v>
      </c>
      <c r="H139" s="5">
        <v>915.44</v>
      </c>
      <c r="I139" s="6" t="s">
        <v>11</v>
      </c>
    </row>
    <row r="140" spans="1:9" ht="18" customHeight="1" x14ac:dyDescent="0.25">
      <c r="A140" s="3">
        <v>2020</v>
      </c>
      <c r="B140" s="3" t="s">
        <v>39</v>
      </c>
      <c r="C140" s="3" t="s">
        <v>15</v>
      </c>
      <c r="D140" s="7" t="s">
        <v>16</v>
      </c>
      <c r="E140" s="8">
        <v>644</v>
      </c>
      <c r="F140" s="8">
        <v>5743.5</v>
      </c>
      <c r="G140" s="8">
        <v>6432.72</v>
      </c>
      <c r="H140" s="5">
        <v>1148.7</v>
      </c>
      <c r="I140" s="6" t="s">
        <v>11</v>
      </c>
    </row>
    <row r="141" spans="1:9" ht="18" customHeight="1" x14ac:dyDescent="0.25">
      <c r="A141" s="3">
        <v>2020</v>
      </c>
      <c r="B141" s="3" t="s">
        <v>39</v>
      </c>
      <c r="C141" s="3" t="s">
        <v>17</v>
      </c>
      <c r="D141" s="7" t="s">
        <v>18</v>
      </c>
      <c r="E141" s="8">
        <v>643</v>
      </c>
      <c r="F141" s="8">
        <v>7000</v>
      </c>
      <c r="G141" s="8">
        <v>7840</v>
      </c>
      <c r="H141" s="5">
        <v>1400</v>
      </c>
      <c r="I141" s="6" t="s">
        <v>11</v>
      </c>
    </row>
    <row r="142" spans="1:9" ht="18" customHeight="1" x14ac:dyDescent="0.25">
      <c r="A142" s="3">
        <v>2020</v>
      </c>
      <c r="B142" s="3" t="s">
        <v>39</v>
      </c>
      <c r="C142" s="3" t="s">
        <v>15</v>
      </c>
      <c r="D142" s="7" t="s">
        <v>19</v>
      </c>
      <c r="E142" s="8">
        <v>455</v>
      </c>
      <c r="F142" s="8">
        <v>4578.6000000000004</v>
      </c>
      <c r="G142" s="8">
        <v>5128.0320000000002</v>
      </c>
      <c r="H142" s="5">
        <v>915.72000000000014</v>
      </c>
      <c r="I142" s="6" t="s">
        <v>11</v>
      </c>
    </row>
    <row r="143" spans="1:9" ht="18" customHeight="1" x14ac:dyDescent="0.25">
      <c r="A143" s="3">
        <v>2020</v>
      </c>
      <c r="B143" s="3" t="s">
        <v>39</v>
      </c>
      <c r="C143" s="3" t="s">
        <v>17</v>
      </c>
      <c r="D143" s="7" t="s">
        <v>20</v>
      </c>
      <c r="E143" s="9">
        <v>345</v>
      </c>
      <c r="F143" s="9">
        <v>7000</v>
      </c>
      <c r="G143" s="9">
        <v>7840</v>
      </c>
      <c r="H143" s="5">
        <v>1400</v>
      </c>
      <c r="I143" s="6" t="s">
        <v>11</v>
      </c>
    </row>
    <row r="144" spans="1:9" ht="18" customHeight="1" x14ac:dyDescent="0.25">
      <c r="A144" s="3">
        <v>2020</v>
      </c>
      <c r="B144" s="3" t="s">
        <v>39</v>
      </c>
      <c r="C144" s="3" t="s">
        <v>13</v>
      </c>
      <c r="D144" s="4" t="s">
        <v>21</v>
      </c>
      <c r="E144" s="5">
        <v>122</v>
      </c>
      <c r="F144" s="5">
        <v>100</v>
      </c>
      <c r="G144" s="5">
        <v>112</v>
      </c>
      <c r="H144" s="5">
        <v>20</v>
      </c>
      <c r="I144" s="6" t="s">
        <v>11</v>
      </c>
    </row>
    <row r="145" spans="1:9" ht="18" customHeight="1" x14ac:dyDescent="0.25">
      <c r="A145" s="3">
        <v>2020</v>
      </c>
      <c r="B145" s="3" t="s">
        <v>39</v>
      </c>
      <c r="C145" s="3" t="s">
        <v>22</v>
      </c>
      <c r="D145" s="7" t="s">
        <v>23</v>
      </c>
      <c r="E145" s="8">
        <v>78</v>
      </c>
      <c r="F145" s="8">
        <v>4577.2</v>
      </c>
      <c r="G145" s="8">
        <v>5126.4639999999999</v>
      </c>
      <c r="H145" s="5">
        <v>915.44</v>
      </c>
      <c r="I145" s="6" t="s">
        <v>11</v>
      </c>
    </row>
    <row r="146" spans="1:9" ht="18" customHeight="1" x14ac:dyDescent="0.25">
      <c r="A146" s="3">
        <v>2020</v>
      </c>
      <c r="B146" s="3" t="s">
        <v>39</v>
      </c>
      <c r="C146" s="3" t="s">
        <v>22</v>
      </c>
      <c r="D146" s="7" t="s">
        <v>24</v>
      </c>
      <c r="E146" s="8">
        <v>76</v>
      </c>
      <c r="F146" s="8">
        <v>4576.8999999999996</v>
      </c>
      <c r="G146" s="8">
        <v>5126.1279999999997</v>
      </c>
      <c r="H146" s="5">
        <v>915.38</v>
      </c>
      <c r="I146" s="6" t="s">
        <v>11</v>
      </c>
    </row>
    <row r="147" spans="1:9" ht="18" customHeight="1" x14ac:dyDescent="0.25">
      <c r="A147" s="3">
        <v>2020</v>
      </c>
      <c r="B147" s="3" t="s">
        <v>39</v>
      </c>
      <c r="C147" s="3" t="s">
        <v>22</v>
      </c>
      <c r="D147" s="7" t="s">
        <v>25</v>
      </c>
      <c r="E147" s="8">
        <v>46</v>
      </c>
      <c r="F147" s="8">
        <v>200</v>
      </c>
      <c r="G147" s="8">
        <v>224</v>
      </c>
      <c r="H147" s="5">
        <v>40</v>
      </c>
      <c r="I147" s="6" t="s">
        <v>11</v>
      </c>
    </row>
    <row r="148" spans="1:9" ht="18" customHeight="1" x14ac:dyDescent="0.25">
      <c r="A148" s="3">
        <v>2020</v>
      </c>
      <c r="B148" s="3" t="s">
        <v>39</v>
      </c>
      <c r="C148" s="3" t="s">
        <v>22</v>
      </c>
      <c r="D148" s="7" t="s">
        <v>26</v>
      </c>
      <c r="E148" s="8">
        <v>34</v>
      </c>
      <c r="F148" s="8">
        <v>4576.8</v>
      </c>
      <c r="G148" s="8">
        <v>5126.0160000000005</v>
      </c>
      <c r="H148" s="5">
        <v>915.36000000000013</v>
      </c>
      <c r="I148" s="6" t="s">
        <v>11</v>
      </c>
    </row>
    <row r="149" spans="1:9" ht="18" customHeight="1" x14ac:dyDescent="0.25">
      <c r="A149" s="3">
        <v>2020</v>
      </c>
      <c r="B149" s="3" t="s">
        <v>39</v>
      </c>
      <c r="C149" s="3" t="s">
        <v>13</v>
      </c>
      <c r="D149" s="4" t="s">
        <v>27</v>
      </c>
      <c r="E149" s="5">
        <v>7</v>
      </c>
      <c r="F149" s="5">
        <v>200</v>
      </c>
      <c r="G149" s="5">
        <v>224</v>
      </c>
      <c r="H149" s="5">
        <v>40</v>
      </c>
      <c r="I149" s="6" t="s">
        <v>11</v>
      </c>
    </row>
    <row r="150" spans="1:9" ht="18" customHeight="1" x14ac:dyDescent="0.25">
      <c r="A150" s="3">
        <v>2020</v>
      </c>
      <c r="B150" s="3" t="s">
        <v>39</v>
      </c>
      <c r="C150" s="3" t="s">
        <v>22</v>
      </c>
      <c r="D150" s="7" t="s">
        <v>29</v>
      </c>
      <c r="E150" s="8">
        <v>3</v>
      </c>
      <c r="F150" s="8">
        <v>4577.3</v>
      </c>
      <c r="G150" s="8">
        <v>5126.576</v>
      </c>
      <c r="H150" s="5">
        <v>915.46</v>
      </c>
      <c r="I150" s="6" t="s">
        <v>32</v>
      </c>
    </row>
    <row r="151" spans="1:9" ht="18" customHeight="1" x14ac:dyDescent="0.25">
      <c r="A151" s="3">
        <v>2020</v>
      </c>
      <c r="B151" s="3" t="s">
        <v>39</v>
      </c>
      <c r="C151" s="3" t="s">
        <v>28</v>
      </c>
      <c r="D151" s="7" t="s">
        <v>28</v>
      </c>
      <c r="E151" s="8">
        <v>2</v>
      </c>
      <c r="F151" s="8">
        <v>6600</v>
      </c>
      <c r="G151" s="8">
        <v>7392</v>
      </c>
      <c r="H151" s="5">
        <v>1320</v>
      </c>
      <c r="I151" s="6" t="s">
        <v>32</v>
      </c>
    </row>
    <row r="152" spans="1:9" ht="18" customHeight="1" x14ac:dyDescent="0.25">
      <c r="A152" s="3">
        <v>2020</v>
      </c>
      <c r="B152" s="3" t="s">
        <v>40</v>
      </c>
      <c r="C152" s="3" t="s">
        <v>9</v>
      </c>
      <c r="D152" s="4" t="s">
        <v>10</v>
      </c>
      <c r="E152" s="5">
        <v>3566</v>
      </c>
      <c r="F152" s="5">
        <v>4577.3</v>
      </c>
      <c r="G152" s="5">
        <v>5126.576</v>
      </c>
      <c r="H152" s="5">
        <v>915.46</v>
      </c>
      <c r="I152" s="6" t="s">
        <v>32</v>
      </c>
    </row>
    <row r="153" spans="1:9" ht="18" customHeight="1" x14ac:dyDescent="0.25">
      <c r="A153" s="3">
        <v>2020</v>
      </c>
      <c r="B153" s="3" t="s">
        <v>40</v>
      </c>
      <c r="C153" s="3" t="s">
        <v>9</v>
      </c>
      <c r="D153" s="4" t="s">
        <v>12</v>
      </c>
      <c r="E153" s="5">
        <v>2498</v>
      </c>
      <c r="F153" s="5">
        <v>8000</v>
      </c>
      <c r="G153" s="5">
        <v>8960</v>
      </c>
      <c r="H153" s="5">
        <v>1600</v>
      </c>
      <c r="I153" s="6" t="s">
        <v>32</v>
      </c>
    </row>
    <row r="154" spans="1:9" ht="18" customHeight="1" x14ac:dyDescent="0.25">
      <c r="A154" s="3">
        <v>2020</v>
      </c>
      <c r="B154" s="3" t="s">
        <v>40</v>
      </c>
      <c r="C154" s="3" t="s">
        <v>13</v>
      </c>
      <c r="D154" s="4" t="s">
        <v>14</v>
      </c>
      <c r="E154" s="5">
        <v>1245</v>
      </c>
      <c r="F154" s="5">
        <v>4577.2</v>
      </c>
      <c r="G154" s="5">
        <v>5126.4639999999999</v>
      </c>
      <c r="H154" s="5">
        <v>915.44</v>
      </c>
      <c r="I154" s="6" t="s">
        <v>32</v>
      </c>
    </row>
    <row r="155" spans="1:9" ht="18" customHeight="1" x14ac:dyDescent="0.25">
      <c r="A155" s="3">
        <v>2020</v>
      </c>
      <c r="B155" s="3" t="s">
        <v>40</v>
      </c>
      <c r="C155" s="3" t="s">
        <v>15</v>
      </c>
      <c r="D155" s="7" t="s">
        <v>16</v>
      </c>
      <c r="E155" s="8">
        <v>644</v>
      </c>
      <c r="F155" s="8">
        <v>5743.5</v>
      </c>
      <c r="G155" s="8">
        <v>6432.72</v>
      </c>
      <c r="H155" s="5">
        <v>1148.7</v>
      </c>
      <c r="I155" s="6" t="s">
        <v>32</v>
      </c>
    </row>
    <row r="156" spans="1:9" ht="18" customHeight="1" x14ac:dyDescent="0.25">
      <c r="A156" s="3">
        <v>2020</v>
      </c>
      <c r="B156" s="3" t="s">
        <v>40</v>
      </c>
      <c r="C156" s="3" t="s">
        <v>17</v>
      </c>
      <c r="D156" s="7" t="s">
        <v>18</v>
      </c>
      <c r="E156" s="8">
        <v>643</v>
      </c>
      <c r="F156" s="8">
        <v>7000</v>
      </c>
      <c r="G156" s="8">
        <v>7840</v>
      </c>
      <c r="H156" s="5">
        <v>1400</v>
      </c>
      <c r="I156" s="6" t="s">
        <v>32</v>
      </c>
    </row>
    <row r="157" spans="1:9" ht="18" customHeight="1" x14ac:dyDescent="0.25">
      <c r="A157" s="3">
        <v>2020</v>
      </c>
      <c r="B157" s="3" t="s">
        <v>40</v>
      </c>
      <c r="C157" s="3" t="s">
        <v>15</v>
      </c>
      <c r="D157" s="7" t="s">
        <v>19</v>
      </c>
      <c r="E157" s="8">
        <v>455</v>
      </c>
      <c r="F157" s="8">
        <v>4578.6000000000004</v>
      </c>
      <c r="G157" s="8">
        <v>5128.0320000000002</v>
      </c>
      <c r="H157" s="5">
        <v>915.72000000000014</v>
      </c>
      <c r="I157" s="6" t="s">
        <v>32</v>
      </c>
    </row>
    <row r="158" spans="1:9" ht="18" customHeight="1" x14ac:dyDescent="0.25">
      <c r="A158" s="3">
        <v>2020</v>
      </c>
      <c r="B158" s="3" t="s">
        <v>40</v>
      </c>
      <c r="C158" s="3" t="s">
        <v>17</v>
      </c>
      <c r="D158" s="7" t="s">
        <v>20</v>
      </c>
      <c r="E158" s="9">
        <v>345</v>
      </c>
      <c r="F158" s="9">
        <v>7000</v>
      </c>
      <c r="G158" s="9">
        <v>7840</v>
      </c>
      <c r="H158" s="5">
        <v>1400</v>
      </c>
      <c r="I158" s="6" t="s">
        <v>32</v>
      </c>
    </row>
    <row r="159" spans="1:9" ht="18" customHeight="1" x14ac:dyDescent="0.25">
      <c r="A159" s="3">
        <v>2020</v>
      </c>
      <c r="B159" s="3" t="s">
        <v>40</v>
      </c>
      <c r="C159" s="3" t="s">
        <v>13</v>
      </c>
      <c r="D159" s="4" t="s">
        <v>21</v>
      </c>
      <c r="E159" s="5">
        <v>122</v>
      </c>
      <c r="F159" s="5">
        <v>100</v>
      </c>
      <c r="G159" s="5">
        <v>112</v>
      </c>
      <c r="H159" s="5">
        <v>20</v>
      </c>
      <c r="I159" s="6" t="s">
        <v>32</v>
      </c>
    </row>
    <row r="160" spans="1:9" ht="18" customHeight="1" x14ac:dyDescent="0.25">
      <c r="A160" s="3">
        <v>2020</v>
      </c>
      <c r="B160" s="3" t="s">
        <v>40</v>
      </c>
      <c r="C160" s="3" t="s">
        <v>22</v>
      </c>
      <c r="D160" s="7" t="s">
        <v>23</v>
      </c>
      <c r="E160" s="8">
        <v>78</v>
      </c>
      <c r="F160" s="8">
        <v>4577.2</v>
      </c>
      <c r="G160" s="8">
        <v>5126.4639999999999</v>
      </c>
      <c r="H160" s="5">
        <v>915.44</v>
      </c>
      <c r="I160" s="6" t="s">
        <v>32</v>
      </c>
    </row>
    <row r="161" spans="1:9" ht="18" customHeight="1" x14ac:dyDescent="0.25">
      <c r="A161" s="3">
        <v>2020</v>
      </c>
      <c r="B161" s="3" t="s">
        <v>40</v>
      </c>
      <c r="C161" s="3" t="s">
        <v>22</v>
      </c>
      <c r="D161" s="7" t="s">
        <v>24</v>
      </c>
      <c r="E161" s="8">
        <v>76</v>
      </c>
      <c r="F161" s="8">
        <v>4576.8999999999996</v>
      </c>
      <c r="G161" s="8">
        <v>5126.1279999999997</v>
      </c>
      <c r="H161" s="5">
        <v>915.38</v>
      </c>
      <c r="I161" s="6" t="s">
        <v>32</v>
      </c>
    </row>
    <row r="162" spans="1:9" ht="18" customHeight="1" x14ac:dyDescent="0.25">
      <c r="A162" s="3">
        <v>2020</v>
      </c>
      <c r="B162" s="3" t="s">
        <v>40</v>
      </c>
      <c r="C162" s="3" t="s">
        <v>22</v>
      </c>
      <c r="D162" s="7" t="s">
        <v>25</v>
      </c>
      <c r="E162" s="8">
        <v>46</v>
      </c>
      <c r="F162" s="8">
        <v>200</v>
      </c>
      <c r="G162" s="8">
        <v>224</v>
      </c>
      <c r="H162" s="5">
        <v>40</v>
      </c>
      <c r="I162" s="6" t="s">
        <v>32</v>
      </c>
    </row>
    <row r="163" spans="1:9" ht="18" customHeight="1" x14ac:dyDescent="0.25">
      <c r="A163" s="3">
        <v>2020</v>
      </c>
      <c r="B163" s="3" t="s">
        <v>40</v>
      </c>
      <c r="C163" s="3" t="s">
        <v>22</v>
      </c>
      <c r="D163" s="7" t="s">
        <v>26</v>
      </c>
      <c r="E163" s="8">
        <v>34</v>
      </c>
      <c r="F163" s="8">
        <v>4576.8</v>
      </c>
      <c r="G163" s="8">
        <v>5126.0160000000005</v>
      </c>
      <c r="H163" s="5">
        <v>915.36000000000013</v>
      </c>
      <c r="I163" s="6" t="s">
        <v>32</v>
      </c>
    </row>
    <row r="164" spans="1:9" ht="18" customHeight="1" x14ac:dyDescent="0.25">
      <c r="A164" s="3">
        <v>2020</v>
      </c>
      <c r="B164" s="3" t="s">
        <v>40</v>
      </c>
      <c r="C164" s="3" t="s">
        <v>13</v>
      </c>
      <c r="D164" s="4" t="s">
        <v>27</v>
      </c>
      <c r="E164" s="5">
        <v>7</v>
      </c>
      <c r="F164" s="5">
        <v>200</v>
      </c>
      <c r="G164" s="5">
        <v>224</v>
      </c>
      <c r="H164" s="5">
        <v>40</v>
      </c>
      <c r="I164" s="6" t="s">
        <v>32</v>
      </c>
    </row>
    <row r="165" spans="1:9" ht="18" customHeight="1" x14ac:dyDescent="0.25">
      <c r="A165" s="3">
        <v>2020</v>
      </c>
      <c r="B165" s="3" t="s">
        <v>40</v>
      </c>
      <c r="C165" s="3" t="s">
        <v>22</v>
      </c>
      <c r="D165" s="7" t="s">
        <v>29</v>
      </c>
      <c r="E165" s="8">
        <v>3</v>
      </c>
      <c r="F165" s="8">
        <v>4577.3</v>
      </c>
      <c r="G165" s="8">
        <v>5126.576</v>
      </c>
      <c r="H165" s="5">
        <v>915.46</v>
      </c>
      <c r="I165" s="6" t="s">
        <v>32</v>
      </c>
    </row>
    <row r="166" spans="1:9" ht="18" customHeight="1" x14ac:dyDescent="0.25">
      <c r="A166" s="3">
        <v>2020</v>
      </c>
      <c r="B166" s="3" t="s">
        <v>40</v>
      </c>
      <c r="C166" s="3" t="s">
        <v>28</v>
      </c>
      <c r="D166" s="7" t="s">
        <v>28</v>
      </c>
      <c r="E166" s="8">
        <v>2</v>
      </c>
      <c r="F166" s="8">
        <v>6600</v>
      </c>
      <c r="G166" s="8">
        <v>7392</v>
      </c>
      <c r="H166" s="5">
        <v>1320</v>
      </c>
      <c r="I166" s="6" t="s">
        <v>11</v>
      </c>
    </row>
    <row r="167" spans="1:9" ht="18" customHeight="1" x14ac:dyDescent="0.25">
      <c r="A167" s="3">
        <v>2020</v>
      </c>
      <c r="B167" s="3" t="s">
        <v>41</v>
      </c>
      <c r="C167" s="3" t="s">
        <v>9</v>
      </c>
      <c r="D167" s="4" t="s">
        <v>10</v>
      </c>
      <c r="E167" s="5">
        <v>3566</v>
      </c>
      <c r="F167" s="5">
        <v>4577.3</v>
      </c>
      <c r="G167" s="5">
        <v>5126.576</v>
      </c>
      <c r="H167" s="5">
        <v>915.46</v>
      </c>
      <c r="I167" s="6" t="s">
        <v>11</v>
      </c>
    </row>
    <row r="168" spans="1:9" ht="18" customHeight="1" x14ac:dyDescent="0.25">
      <c r="A168" s="3">
        <v>2020</v>
      </c>
      <c r="B168" s="3" t="s">
        <v>41</v>
      </c>
      <c r="C168" s="3" t="s">
        <v>9</v>
      </c>
      <c r="D168" s="4" t="s">
        <v>12</v>
      </c>
      <c r="E168" s="5">
        <v>2498</v>
      </c>
      <c r="F168" s="5">
        <v>8000</v>
      </c>
      <c r="G168" s="5">
        <v>8960</v>
      </c>
      <c r="H168" s="5">
        <v>1600</v>
      </c>
      <c r="I168" s="6" t="s">
        <v>11</v>
      </c>
    </row>
    <row r="169" spans="1:9" ht="18" customHeight="1" x14ac:dyDescent="0.25">
      <c r="A169" s="3">
        <v>2020</v>
      </c>
      <c r="B169" s="3" t="s">
        <v>41</v>
      </c>
      <c r="C169" s="3" t="s">
        <v>13</v>
      </c>
      <c r="D169" s="4" t="s">
        <v>14</v>
      </c>
      <c r="E169" s="5">
        <v>1245</v>
      </c>
      <c r="F169" s="5">
        <v>4577.2</v>
      </c>
      <c r="G169" s="5">
        <v>5126.4639999999999</v>
      </c>
      <c r="H169" s="5">
        <v>915.44</v>
      </c>
      <c r="I169" s="6" t="s">
        <v>11</v>
      </c>
    </row>
    <row r="170" spans="1:9" ht="18" customHeight="1" x14ac:dyDescent="0.25">
      <c r="A170" s="3">
        <v>2020</v>
      </c>
      <c r="B170" s="3" t="s">
        <v>41</v>
      </c>
      <c r="C170" s="3" t="s">
        <v>15</v>
      </c>
      <c r="D170" s="7" t="s">
        <v>16</v>
      </c>
      <c r="E170" s="8">
        <v>644</v>
      </c>
      <c r="F170" s="8">
        <v>5743.5</v>
      </c>
      <c r="G170" s="8">
        <v>6432.72</v>
      </c>
      <c r="H170" s="5">
        <v>1148.7</v>
      </c>
      <c r="I170" s="6" t="s">
        <v>11</v>
      </c>
    </row>
    <row r="171" spans="1:9" ht="18" customHeight="1" x14ac:dyDescent="0.25">
      <c r="A171" s="3">
        <v>2020</v>
      </c>
      <c r="B171" s="3" t="s">
        <v>41</v>
      </c>
      <c r="C171" s="3" t="s">
        <v>17</v>
      </c>
      <c r="D171" s="7" t="s">
        <v>18</v>
      </c>
      <c r="E171" s="8">
        <v>643</v>
      </c>
      <c r="F171" s="8">
        <v>7000</v>
      </c>
      <c r="G171" s="8">
        <v>7840</v>
      </c>
      <c r="H171" s="5">
        <v>1400</v>
      </c>
      <c r="I171" s="6" t="s">
        <v>32</v>
      </c>
    </row>
    <row r="172" spans="1:9" ht="18" customHeight="1" x14ac:dyDescent="0.25">
      <c r="A172" s="3">
        <v>2020</v>
      </c>
      <c r="B172" s="3" t="s">
        <v>41</v>
      </c>
      <c r="C172" s="3" t="s">
        <v>15</v>
      </c>
      <c r="D172" s="7" t="s">
        <v>19</v>
      </c>
      <c r="E172" s="8">
        <v>455</v>
      </c>
      <c r="F172" s="8">
        <v>4578.6000000000004</v>
      </c>
      <c r="G172" s="8">
        <v>5128.0320000000002</v>
      </c>
      <c r="H172" s="5">
        <v>915.72000000000014</v>
      </c>
      <c r="I172" s="6" t="s">
        <v>32</v>
      </c>
    </row>
    <row r="173" spans="1:9" ht="18" customHeight="1" x14ac:dyDescent="0.25">
      <c r="A173" s="3">
        <v>2020</v>
      </c>
      <c r="B173" s="3" t="s">
        <v>41</v>
      </c>
      <c r="C173" s="3" t="s">
        <v>17</v>
      </c>
      <c r="D173" s="7" t="s">
        <v>20</v>
      </c>
      <c r="E173" s="9">
        <v>345</v>
      </c>
      <c r="F173" s="9">
        <v>7000</v>
      </c>
      <c r="G173" s="9">
        <v>7840</v>
      </c>
      <c r="H173" s="5">
        <v>1400</v>
      </c>
      <c r="I173" s="6" t="s">
        <v>32</v>
      </c>
    </row>
    <row r="174" spans="1:9" ht="18" customHeight="1" x14ac:dyDescent="0.25">
      <c r="A174" s="3">
        <v>2020</v>
      </c>
      <c r="B174" s="3" t="s">
        <v>41</v>
      </c>
      <c r="C174" s="3" t="s">
        <v>13</v>
      </c>
      <c r="D174" s="4" t="s">
        <v>21</v>
      </c>
      <c r="E174" s="5">
        <v>122</v>
      </c>
      <c r="F174" s="5">
        <v>100</v>
      </c>
      <c r="G174" s="5">
        <v>112</v>
      </c>
      <c r="H174" s="5">
        <v>20</v>
      </c>
      <c r="I174" s="6" t="s">
        <v>32</v>
      </c>
    </row>
    <row r="175" spans="1:9" ht="18" customHeight="1" x14ac:dyDescent="0.25">
      <c r="A175" s="3">
        <v>2020</v>
      </c>
      <c r="B175" s="3" t="s">
        <v>41</v>
      </c>
      <c r="C175" s="3" t="s">
        <v>22</v>
      </c>
      <c r="D175" s="7" t="s">
        <v>23</v>
      </c>
      <c r="E175" s="8">
        <v>78</v>
      </c>
      <c r="F175" s="8">
        <v>4577.2</v>
      </c>
      <c r="G175" s="8">
        <v>5126.4639999999999</v>
      </c>
      <c r="H175" s="5">
        <v>915.44</v>
      </c>
      <c r="I175" s="6" t="s">
        <v>32</v>
      </c>
    </row>
    <row r="176" spans="1:9" ht="18" customHeight="1" x14ac:dyDescent="0.25">
      <c r="A176" s="3">
        <v>2020</v>
      </c>
      <c r="B176" s="3" t="s">
        <v>41</v>
      </c>
      <c r="C176" s="3" t="s">
        <v>22</v>
      </c>
      <c r="D176" s="7" t="s">
        <v>24</v>
      </c>
      <c r="E176" s="8">
        <v>76</v>
      </c>
      <c r="F176" s="8">
        <v>4576.8999999999996</v>
      </c>
      <c r="G176" s="8">
        <v>5126.1279999999997</v>
      </c>
      <c r="H176" s="5">
        <v>915.38</v>
      </c>
      <c r="I176" s="6" t="s">
        <v>32</v>
      </c>
    </row>
    <row r="177" spans="1:9" ht="18" customHeight="1" x14ac:dyDescent="0.25">
      <c r="A177" s="3">
        <v>2020</v>
      </c>
      <c r="B177" s="3" t="s">
        <v>41</v>
      </c>
      <c r="C177" s="3" t="s">
        <v>22</v>
      </c>
      <c r="D177" s="7" t="s">
        <v>25</v>
      </c>
      <c r="E177" s="8">
        <v>46</v>
      </c>
      <c r="F177" s="8">
        <v>200</v>
      </c>
      <c r="G177" s="8">
        <v>224</v>
      </c>
      <c r="H177" s="5">
        <v>40</v>
      </c>
      <c r="I177" s="6" t="s">
        <v>32</v>
      </c>
    </row>
    <row r="178" spans="1:9" ht="18" customHeight="1" x14ac:dyDescent="0.25">
      <c r="A178" s="3">
        <v>2020</v>
      </c>
      <c r="B178" s="3" t="s">
        <v>41</v>
      </c>
      <c r="C178" s="3" t="s">
        <v>22</v>
      </c>
      <c r="D178" s="7" t="s">
        <v>26</v>
      </c>
      <c r="E178" s="8">
        <v>34</v>
      </c>
      <c r="F178" s="8">
        <v>4576.8</v>
      </c>
      <c r="G178" s="8">
        <v>5126.0160000000005</v>
      </c>
      <c r="H178" s="5">
        <v>915.36000000000013</v>
      </c>
      <c r="I178" s="6" t="s">
        <v>32</v>
      </c>
    </row>
    <row r="179" spans="1:9" ht="18" customHeight="1" x14ac:dyDescent="0.25">
      <c r="A179" s="3">
        <v>2020</v>
      </c>
      <c r="B179" s="3" t="s">
        <v>41</v>
      </c>
      <c r="C179" s="3" t="s">
        <v>13</v>
      </c>
      <c r="D179" s="4" t="s">
        <v>27</v>
      </c>
      <c r="E179" s="5">
        <v>7</v>
      </c>
      <c r="F179" s="5">
        <v>200</v>
      </c>
      <c r="G179" s="5">
        <v>224</v>
      </c>
      <c r="H179" s="5">
        <v>40</v>
      </c>
      <c r="I179" s="6" t="s">
        <v>32</v>
      </c>
    </row>
    <row r="180" spans="1:9" ht="18" customHeight="1" x14ac:dyDescent="0.25">
      <c r="A180" s="3">
        <v>2020</v>
      </c>
      <c r="B180" s="3" t="s">
        <v>41</v>
      </c>
      <c r="C180" s="3" t="s">
        <v>22</v>
      </c>
      <c r="D180" s="7" t="s">
        <v>29</v>
      </c>
      <c r="E180" s="8">
        <v>3</v>
      </c>
      <c r="F180" s="8">
        <v>4577.3</v>
      </c>
      <c r="G180" s="8">
        <v>5126.576</v>
      </c>
      <c r="H180" s="5">
        <v>915.46</v>
      </c>
      <c r="I180" s="6" t="s">
        <v>11</v>
      </c>
    </row>
    <row r="181" spans="1:9" ht="18" customHeight="1" x14ac:dyDescent="0.25">
      <c r="A181" s="3">
        <v>2020</v>
      </c>
      <c r="B181" s="3" t="s">
        <v>41</v>
      </c>
      <c r="C181" s="3" t="s">
        <v>28</v>
      </c>
      <c r="D181" s="7" t="s">
        <v>28</v>
      </c>
      <c r="E181" s="8">
        <v>2</v>
      </c>
      <c r="F181" s="8">
        <v>6600</v>
      </c>
      <c r="G181" s="8">
        <v>7392</v>
      </c>
      <c r="H181" s="5">
        <v>1320</v>
      </c>
      <c r="I181" s="6" t="s">
        <v>32</v>
      </c>
    </row>
    <row r="182" spans="1:9" ht="18" customHeight="1" x14ac:dyDescent="0.25">
      <c r="A182" s="3">
        <v>2021</v>
      </c>
      <c r="B182" s="3" t="s">
        <v>8</v>
      </c>
      <c r="C182" s="3" t="s">
        <v>9</v>
      </c>
      <c r="D182" s="4" t="s">
        <v>10</v>
      </c>
      <c r="E182" s="5">
        <v>6591.1679999999997</v>
      </c>
      <c r="F182" s="5">
        <v>4577.3</v>
      </c>
      <c r="G182" s="5">
        <v>5126.576</v>
      </c>
      <c r="H182" s="5">
        <v>915.46</v>
      </c>
      <c r="I182" s="6" t="s">
        <v>11</v>
      </c>
    </row>
    <row r="183" spans="1:9" ht="18" customHeight="1" x14ac:dyDescent="0.25">
      <c r="A183" s="3">
        <v>2021</v>
      </c>
      <c r="B183" s="3" t="s">
        <v>8</v>
      </c>
      <c r="C183" s="3" t="s">
        <v>9</v>
      </c>
      <c r="D183" s="4" t="s">
        <v>12</v>
      </c>
      <c r="E183" s="5">
        <v>8270.64</v>
      </c>
      <c r="F183" s="5">
        <v>8800</v>
      </c>
      <c r="G183" s="5">
        <v>8960</v>
      </c>
      <c r="H183" s="5">
        <v>1760</v>
      </c>
      <c r="I183" s="6" t="s">
        <v>11</v>
      </c>
    </row>
    <row r="184" spans="1:9" ht="18" customHeight="1" x14ac:dyDescent="0.25">
      <c r="A184" s="3">
        <v>2021</v>
      </c>
      <c r="B184" s="3" t="s">
        <v>8</v>
      </c>
      <c r="C184" s="3" t="s">
        <v>13</v>
      </c>
      <c r="D184" s="4" t="s">
        <v>14</v>
      </c>
      <c r="E184" s="5">
        <v>8470</v>
      </c>
      <c r="F184" s="5">
        <v>5034.92</v>
      </c>
      <c r="G184" s="5">
        <v>5126.4639999999999</v>
      </c>
      <c r="H184" s="5">
        <v>1006.984</v>
      </c>
      <c r="I184" s="6" t="s">
        <v>11</v>
      </c>
    </row>
    <row r="185" spans="1:9" ht="18" customHeight="1" x14ac:dyDescent="0.25">
      <c r="A185" s="3">
        <v>2021</v>
      </c>
      <c r="B185" s="3" t="s">
        <v>8</v>
      </c>
      <c r="C185" s="3" t="s">
        <v>15</v>
      </c>
      <c r="D185" s="7" t="s">
        <v>16</v>
      </c>
      <c r="E185" s="8">
        <v>6055.1985000000004</v>
      </c>
      <c r="F185" s="8">
        <v>6317.85</v>
      </c>
      <c r="G185" s="8">
        <v>6432.72</v>
      </c>
      <c r="H185" s="5">
        <v>1263.5700000000002</v>
      </c>
      <c r="I185" s="6" t="s">
        <v>11</v>
      </c>
    </row>
    <row r="186" spans="1:9" ht="18" customHeight="1" x14ac:dyDescent="0.25">
      <c r="A186" s="3">
        <v>2021</v>
      </c>
      <c r="B186" s="3" t="s">
        <v>8</v>
      </c>
      <c r="C186" s="3" t="s">
        <v>17</v>
      </c>
      <c r="D186" s="7" t="s">
        <v>18</v>
      </c>
      <c r="E186" s="8">
        <v>10368.4</v>
      </c>
      <c r="F186" s="8">
        <v>7700</v>
      </c>
      <c r="G186" s="8">
        <v>7840</v>
      </c>
      <c r="H186" s="5">
        <v>1540</v>
      </c>
      <c r="I186" s="6" t="s">
        <v>11</v>
      </c>
    </row>
    <row r="187" spans="1:9" ht="18" customHeight="1" x14ac:dyDescent="0.25">
      <c r="A187" s="3">
        <v>2021</v>
      </c>
      <c r="B187" s="3" t="s">
        <v>8</v>
      </c>
      <c r="C187" s="3" t="s">
        <v>15</v>
      </c>
      <c r="D187" s="7" t="s">
        <v>19</v>
      </c>
      <c r="E187" s="8">
        <v>3101.2624999999998</v>
      </c>
      <c r="F187" s="8">
        <v>5036.46</v>
      </c>
      <c r="G187" s="8">
        <v>5128.0320000000002</v>
      </c>
      <c r="H187" s="5">
        <v>1007.292</v>
      </c>
      <c r="I187" s="6" t="s">
        <v>11</v>
      </c>
    </row>
    <row r="188" spans="1:9" ht="18" customHeight="1" x14ac:dyDescent="0.25">
      <c r="A188" s="3">
        <v>2021</v>
      </c>
      <c r="B188" s="3" t="s">
        <v>8</v>
      </c>
      <c r="C188" s="3" t="s">
        <v>17</v>
      </c>
      <c r="D188" s="7" t="s">
        <v>20</v>
      </c>
      <c r="E188" s="9">
        <v>6591.1679999999997</v>
      </c>
      <c r="F188" s="9">
        <v>7700</v>
      </c>
      <c r="G188" s="9">
        <v>7840</v>
      </c>
      <c r="H188" s="5">
        <v>1540</v>
      </c>
      <c r="I188" s="6" t="s">
        <v>11</v>
      </c>
    </row>
    <row r="189" spans="1:9" ht="18" customHeight="1" x14ac:dyDescent="0.25">
      <c r="A189" s="3">
        <v>2021</v>
      </c>
      <c r="B189" s="3" t="s">
        <v>8</v>
      </c>
      <c r="C189" s="3" t="s">
        <v>13</v>
      </c>
      <c r="D189" s="4" t="s">
        <v>21</v>
      </c>
      <c r="E189" s="5">
        <v>6590.7359999999999</v>
      </c>
      <c r="F189" s="5">
        <v>110</v>
      </c>
      <c r="G189" s="5">
        <v>112</v>
      </c>
      <c r="H189" s="5">
        <v>22</v>
      </c>
      <c r="I189" s="6" t="s">
        <v>11</v>
      </c>
    </row>
    <row r="190" spans="1:9" ht="18" customHeight="1" x14ac:dyDescent="0.25">
      <c r="A190" s="3">
        <v>2021</v>
      </c>
      <c r="B190" s="3" t="s">
        <v>8</v>
      </c>
      <c r="C190" s="3" t="s">
        <v>22</v>
      </c>
      <c r="D190" s="7" t="s">
        <v>23</v>
      </c>
      <c r="E190" s="8">
        <v>288</v>
      </c>
      <c r="F190" s="8">
        <v>5034.92</v>
      </c>
      <c r="G190" s="8">
        <v>5126.4639999999999</v>
      </c>
      <c r="H190" s="5">
        <v>1006.984</v>
      </c>
      <c r="I190" s="6" t="s">
        <v>11</v>
      </c>
    </row>
    <row r="191" spans="1:9" ht="18" customHeight="1" x14ac:dyDescent="0.25">
      <c r="A191" s="3">
        <v>2021</v>
      </c>
      <c r="B191" s="3" t="s">
        <v>8</v>
      </c>
      <c r="C191" s="3" t="s">
        <v>22</v>
      </c>
      <c r="D191" s="7" t="s">
        <v>24</v>
      </c>
      <c r="E191" s="8">
        <v>6590.5919999999996</v>
      </c>
      <c r="F191" s="8">
        <v>4576.8999999999996</v>
      </c>
      <c r="G191" s="8">
        <v>5126.1279999999997</v>
      </c>
      <c r="H191" s="5">
        <v>915.38</v>
      </c>
      <c r="I191" s="6" t="s">
        <v>11</v>
      </c>
    </row>
    <row r="192" spans="1:9" ht="18" customHeight="1" x14ac:dyDescent="0.25">
      <c r="A192" s="3">
        <v>2021</v>
      </c>
      <c r="B192" s="3" t="s">
        <v>8</v>
      </c>
      <c r="C192" s="3" t="s">
        <v>22</v>
      </c>
      <c r="D192" s="7" t="s">
        <v>25</v>
      </c>
      <c r="E192" s="8">
        <v>4032.9300000000003</v>
      </c>
      <c r="F192" s="8">
        <v>200</v>
      </c>
      <c r="G192" s="8">
        <v>224</v>
      </c>
      <c r="H192" s="5">
        <v>40</v>
      </c>
      <c r="I192" s="6" t="s">
        <v>11</v>
      </c>
    </row>
    <row r="193" spans="1:9" ht="18" customHeight="1" x14ac:dyDescent="0.25">
      <c r="A193" s="3">
        <v>2021</v>
      </c>
      <c r="B193" s="3" t="s">
        <v>8</v>
      </c>
      <c r="C193" s="3" t="s">
        <v>22</v>
      </c>
      <c r="D193" s="7" t="s">
        <v>26</v>
      </c>
      <c r="E193" s="8">
        <v>7986</v>
      </c>
      <c r="F193" s="8">
        <v>4576.8</v>
      </c>
      <c r="G193" s="8">
        <v>5126.0160000000005</v>
      </c>
      <c r="H193" s="5">
        <v>915.36000000000013</v>
      </c>
      <c r="I193" s="6" t="s">
        <v>11</v>
      </c>
    </row>
    <row r="194" spans="1:9" ht="18" customHeight="1" x14ac:dyDescent="0.25">
      <c r="A194" s="3">
        <v>2021</v>
      </c>
      <c r="B194" s="3" t="s">
        <v>8</v>
      </c>
      <c r="C194" s="3" t="s">
        <v>13</v>
      </c>
      <c r="D194" s="4" t="s">
        <v>27</v>
      </c>
      <c r="E194" s="5">
        <v>5538.5330000000004</v>
      </c>
      <c r="F194" s="5">
        <v>200</v>
      </c>
      <c r="G194" s="5">
        <v>224</v>
      </c>
      <c r="H194" s="5">
        <v>40</v>
      </c>
      <c r="I194" s="6" t="s">
        <v>11</v>
      </c>
    </row>
    <row r="195" spans="1:9" ht="18" customHeight="1" x14ac:dyDescent="0.25">
      <c r="A195" s="3">
        <v>2021</v>
      </c>
      <c r="B195" s="3" t="s">
        <v>8</v>
      </c>
      <c r="C195" s="3" t="s">
        <v>28</v>
      </c>
      <c r="D195" s="7" t="s">
        <v>28</v>
      </c>
      <c r="E195" s="8">
        <v>3</v>
      </c>
      <c r="F195" s="8">
        <v>6600</v>
      </c>
      <c r="G195" s="8">
        <v>7392</v>
      </c>
      <c r="H195" s="5">
        <v>1320</v>
      </c>
      <c r="I195" s="6" t="s">
        <v>11</v>
      </c>
    </row>
    <row r="196" spans="1:9" ht="18" customHeight="1" x14ac:dyDescent="0.25">
      <c r="A196" s="3">
        <v>2021</v>
      </c>
      <c r="B196" s="3" t="s">
        <v>8</v>
      </c>
      <c r="C196" s="3" t="s">
        <v>22</v>
      </c>
      <c r="D196" s="7" t="s">
        <v>29</v>
      </c>
      <c r="E196" s="8">
        <v>3</v>
      </c>
      <c r="F196" s="8">
        <v>4577.3</v>
      </c>
      <c r="G196" s="8">
        <v>5126.576</v>
      </c>
      <c r="H196" s="5">
        <v>915.46</v>
      </c>
      <c r="I196" s="6" t="s">
        <v>11</v>
      </c>
    </row>
    <row r="197" spans="1:9" ht="18" customHeight="1" x14ac:dyDescent="0.25">
      <c r="A197" s="3">
        <v>2021</v>
      </c>
      <c r="B197" s="3" t="s">
        <v>30</v>
      </c>
      <c r="C197" s="3" t="s">
        <v>9</v>
      </c>
      <c r="D197" s="4" t="s">
        <v>10</v>
      </c>
      <c r="E197" s="5">
        <v>3566</v>
      </c>
      <c r="F197" s="5">
        <v>4577.3</v>
      </c>
      <c r="G197" s="5">
        <v>5126.576</v>
      </c>
      <c r="H197" s="5">
        <v>915.46</v>
      </c>
      <c r="I197" s="6" t="s">
        <v>11</v>
      </c>
    </row>
    <row r="198" spans="1:9" ht="18" customHeight="1" x14ac:dyDescent="0.25">
      <c r="A198" s="3">
        <v>2021</v>
      </c>
      <c r="B198" s="3" t="s">
        <v>30</v>
      </c>
      <c r="C198" s="3" t="s">
        <v>9</v>
      </c>
      <c r="D198" s="4" t="s">
        <v>12</v>
      </c>
      <c r="E198" s="5">
        <v>2498</v>
      </c>
      <c r="F198" s="5">
        <v>8000</v>
      </c>
      <c r="G198" s="5">
        <v>8960</v>
      </c>
      <c r="H198" s="5">
        <v>1600</v>
      </c>
      <c r="I198" s="6" t="s">
        <v>11</v>
      </c>
    </row>
    <row r="199" spans="1:9" ht="18" customHeight="1" x14ac:dyDescent="0.25">
      <c r="A199" s="3">
        <v>2021</v>
      </c>
      <c r="B199" s="3" t="s">
        <v>30</v>
      </c>
      <c r="C199" s="3" t="s">
        <v>13</v>
      </c>
      <c r="D199" s="4" t="s">
        <v>14</v>
      </c>
      <c r="E199" s="5">
        <v>1245</v>
      </c>
      <c r="F199" s="5">
        <v>4577.2</v>
      </c>
      <c r="G199" s="5">
        <v>5126.4639999999999</v>
      </c>
      <c r="H199" s="5">
        <v>915.44</v>
      </c>
      <c r="I199" s="6" t="s">
        <v>11</v>
      </c>
    </row>
    <row r="200" spans="1:9" ht="18" customHeight="1" x14ac:dyDescent="0.25">
      <c r="A200" s="3">
        <v>2021</v>
      </c>
      <c r="B200" s="3" t="s">
        <v>30</v>
      </c>
      <c r="C200" s="3" t="s">
        <v>15</v>
      </c>
      <c r="D200" s="7" t="s">
        <v>16</v>
      </c>
      <c r="E200" s="8">
        <v>644</v>
      </c>
      <c r="F200" s="8">
        <v>5743.5</v>
      </c>
      <c r="G200" s="8">
        <v>6432.72</v>
      </c>
      <c r="H200" s="5">
        <v>1148.7</v>
      </c>
      <c r="I200" s="6" t="s">
        <v>11</v>
      </c>
    </row>
    <row r="201" spans="1:9" ht="18" customHeight="1" x14ac:dyDescent="0.25">
      <c r="A201" s="3">
        <v>2021</v>
      </c>
      <c r="B201" s="3" t="s">
        <v>30</v>
      </c>
      <c r="C201" s="3" t="s">
        <v>17</v>
      </c>
      <c r="D201" s="7" t="s">
        <v>18</v>
      </c>
      <c r="E201" s="8">
        <v>643</v>
      </c>
      <c r="F201" s="8">
        <v>7000</v>
      </c>
      <c r="G201" s="8">
        <v>7840</v>
      </c>
      <c r="H201" s="5">
        <v>1400</v>
      </c>
      <c r="I201" s="6" t="s">
        <v>11</v>
      </c>
    </row>
    <row r="202" spans="1:9" ht="18" customHeight="1" x14ac:dyDescent="0.25">
      <c r="A202" s="3">
        <v>2021</v>
      </c>
      <c r="B202" s="3" t="s">
        <v>30</v>
      </c>
      <c r="C202" s="3" t="s">
        <v>15</v>
      </c>
      <c r="D202" s="7" t="s">
        <v>19</v>
      </c>
      <c r="E202" s="8">
        <v>455</v>
      </c>
      <c r="F202" s="8">
        <v>4578.6000000000004</v>
      </c>
      <c r="G202" s="8">
        <v>5128.0320000000002</v>
      </c>
      <c r="H202" s="5">
        <v>915.72000000000014</v>
      </c>
      <c r="I202" s="6" t="s">
        <v>11</v>
      </c>
    </row>
    <row r="203" spans="1:9" ht="18" customHeight="1" x14ac:dyDescent="0.25">
      <c r="A203" s="3">
        <v>2021</v>
      </c>
      <c r="B203" s="3" t="s">
        <v>30</v>
      </c>
      <c r="C203" s="3" t="s">
        <v>17</v>
      </c>
      <c r="D203" s="7" t="s">
        <v>20</v>
      </c>
      <c r="E203" s="9">
        <v>345</v>
      </c>
      <c r="F203" s="9">
        <v>7000</v>
      </c>
      <c r="G203" s="9">
        <v>7840</v>
      </c>
      <c r="H203" s="5">
        <v>1400</v>
      </c>
      <c r="I203" s="6" t="s">
        <v>11</v>
      </c>
    </row>
    <row r="204" spans="1:9" ht="18" customHeight="1" x14ac:dyDescent="0.25">
      <c r="A204" s="3">
        <v>2021</v>
      </c>
      <c r="B204" s="3" t="s">
        <v>30</v>
      </c>
      <c r="C204" s="3" t="s">
        <v>13</v>
      </c>
      <c r="D204" s="4" t="s">
        <v>21</v>
      </c>
      <c r="E204" s="5">
        <v>122</v>
      </c>
      <c r="F204" s="5">
        <v>100</v>
      </c>
      <c r="G204" s="5">
        <v>112</v>
      </c>
      <c r="H204" s="5">
        <v>20</v>
      </c>
      <c r="I204" s="6" t="s">
        <v>11</v>
      </c>
    </row>
    <row r="205" spans="1:9" ht="18" customHeight="1" x14ac:dyDescent="0.25">
      <c r="A205" s="3">
        <v>2021</v>
      </c>
      <c r="B205" s="3" t="s">
        <v>30</v>
      </c>
      <c r="C205" s="3" t="s">
        <v>22</v>
      </c>
      <c r="D205" s="7" t="s">
        <v>23</v>
      </c>
      <c r="E205" s="8">
        <v>78</v>
      </c>
      <c r="F205" s="8">
        <v>4577.2</v>
      </c>
      <c r="G205" s="8">
        <v>5126.4639999999999</v>
      </c>
      <c r="H205" s="5">
        <v>915.44</v>
      </c>
      <c r="I205" s="6" t="s">
        <v>11</v>
      </c>
    </row>
    <row r="206" spans="1:9" ht="18" customHeight="1" x14ac:dyDescent="0.25">
      <c r="A206" s="3">
        <v>2021</v>
      </c>
      <c r="B206" s="3" t="s">
        <v>30</v>
      </c>
      <c r="C206" s="3" t="s">
        <v>22</v>
      </c>
      <c r="D206" s="7" t="s">
        <v>24</v>
      </c>
      <c r="E206" s="8">
        <v>240</v>
      </c>
      <c r="F206" s="8">
        <v>4576.8999999999996</v>
      </c>
      <c r="G206" s="8">
        <v>5126.1279999999997</v>
      </c>
      <c r="H206" s="5">
        <v>915.38</v>
      </c>
      <c r="I206" s="6" t="s">
        <v>11</v>
      </c>
    </row>
    <row r="207" spans="1:9" ht="18" customHeight="1" x14ac:dyDescent="0.25">
      <c r="A207" s="3">
        <v>2021</v>
      </c>
      <c r="B207" s="3" t="s">
        <v>30</v>
      </c>
      <c r="C207" s="3" t="s">
        <v>22</v>
      </c>
      <c r="D207" s="7" t="s">
        <v>25</v>
      </c>
      <c r="E207" s="8">
        <v>5492.16</v>
      </c>
      <c r="F207" s="8">
        <v>200</v>
      </c>
      <c r="G207" s="8">
        <v>224</v>
      </c>
      <c r="H207" s="5">
        <v>40</v>
      </c>
      <c r="I207" s="6" t="s">
        <v>11</v>
      </c>
    </row>
    <row r="208" spans="1:9" ht="18" customHeight="1" x14ac:dyDescent="0.25">
      <c r="A208" s="3">
        <v>2021</v>
      </c>
      <c r="B208" s="3" t="s">
        <v>30</v>
      </c>
      <c r="C208" s="3" t="s">
        <v>22</v>
      </c>
      <c r="D208" s="7" t="s">
        <v>26</v>
      </c>
      <c r="E208" s="8">
        <v>240</v>
      </c>
      <c r="F208" s="8">
        <v>4576.8</v>
      </c>
      <c r="G208" s="8">
        <v>5126.0160000000005</v>
      </c>
      <c r="H208" s="5">
        <v>915.36000000000013</v>
      </c>
      <c r="I208" s="6" t="s">
        <v>11</v>
      </c>
    </row>
    <row r="209" spans="1:9" ht="18" customHeight="1" x14ac:dyDescent="0.25">
      <c r="A209" s="3">
        <v>2021</v>
      </c>
      <c r="B209" s="3" t="s">
        <v>30</v>
      </c>
      <c r="C209" s="3" t="s">
        <v>13</v>
      </c>
      <c r="D209" s="4" t="s">
        <v>27</v>
      </c>
      <c r="E209" s="5">
        <v>5492.76</v>
      </c>
      <c r="F209" s="5">
        <v>200</v>
      </c>
      <c r="G209" s="5">
        <v>224</v>
      </c>
      <c r="H209" s="5">
        <v>40</v>
      </c>
      <c r="I209" s="6" t="s">
        <v>11</v>
      </c>
    </row>
    <row r="210" spans="1:9" ht="18" customHeight="1" x14ac:dyDescent="0.25">
      <c r="A210" s="3">
        <v>2021</v>
      </c>
      <c r="B210" s="3" t="s">
        <v>30</v>
      </c>
      <c r="C210" s="3" t="s">
        <v>22</v>
      </c>
      <c r="D210" s="7" t="s">
        <v>29</v>
      </c>
      <c r="E210" s="8">
        <v>7920</v>
      </c>
      <c r="F210" s="8">
        <v>4577.3</v>
      </c>
      <c r="G210" s="8">
        <v>5126.576</v>
      </c>
      <c r="H210" s="5">
        <v>915.46</v>
      </c>
      <c r="I210" s="6" t="s">
        <v>11</v>
      </c>
    </row>
    <row r="211" spans="1:9" ht="18" customHeight="1" x14ac:dyDescent="0.25">
      <c r="A211" s="3">
        <v>2021</v>
      </c>
      <c r="B211" s="3" t="s">
        <v>30</v>
      </c>
      <c r="C211" s="3" t="s">
        <v>28</v>
      </c>
      <c r="D211" s="7" t="s">
        <v>28</v>
      </c>
      <c r="E211" s="8">
        <v>5492.76</v>
      </c>
      <c r="F211" s="8">
        <v>6600</v>
      </c>
      <c r="G211" s="8">
        <v>7392</v>
      </c>
      <c r="H211" s="5">
        <v>1320</v>
      </c>
      <c r="I211" s="6" t="s">
        <v>11</v>
      </c>
    </row>
    <row r="212" spans="1:9" ht="18" customHeight="1" x14ac:dyDescent="0.25">
      <c r="A212" s="3">
        <v>2021</v>
      </c>
      <c r="B212" s="3" t="s">
        <v>31</v>
      </c>
      <c r="C212" s="3" t="s">
        <v>9</v>
      </c>
      <c r="D212" s="4" t="s">
        <v>10</v>
      </c>
      <c r="E212" s="5">
        <v>9600</v>
      </c>
      <c r="F212" s="5">
        <v>4577.3</v>
      </c>
      <c r="G212" s="5">
        <v>5126.576</v>
      </c>
      <c r="H212" s="5">
        <v>915.46</v>
      </c>
      <c r="I212" s="6" t="s">
        <v>11</v>
      </c>
    </row>
    <row r="213" spans="1:9" ht="18" customHeight="1" x14ac:dyDescent="0.25">
      <c r="A213" s="3">
        <v>2021</v>
      </c>
      <c r="B213" s="3" t="s">
        <v>31</v>
      </c>
      <c r="C213" s="3" t="s">
        <v>9</v>
      </c>
      <c r="D213" s="4" t="s">
        <v>12</v>
      </c>
      <c r="E213" s="5">
        <v>5492.6399999999994</v>
      </c>
      <c r="F213" s="5">
        <v>8000</v>
      </c>
      <c r="G213" s="5">
        <v>8960</v>
      </c>
      <c r="H213" s="5">
        <v>1600</v>
      </c>
      <c r="I213" s="6" t="s">
        <v>11</v>
      </c>
    </row>
    <row r="214" spans="1:9" ht="18" customHeight="1" x14ac:dyDescent="0.25">
      <c r="A214" s="3">
        <v>2021</v>
      </c>
      <c r="B214" s="3" t="s">
        <v>31</v>
      </c>
      <c r="C214" s="3" t="s">
        <v>13</v>
      </c>
      <c r="D214" s="4" t="s">
        <v>14</v>
      </c>
      <c r="E214" s="5">
        <v>6892.2</v>
      </c>
      <c r="F214" s="5">
        <v>4577.2</v>
      </c>
      <c r="G214" s="5">
        <v>5126.4639999999999</v>
      </c>
      <c r="H214" s="5">
        <v>915.44</v>
      </c>
      <c r="I214" s="6" t="s">
        <v>11</v>
      </c>
    </row>
    <row r="215" spans="1:9" ht="18" customHeight="1" x14ac:dyDescent="0.25">
      <c r="A215" s="3">
        <v>2021</v>
      </c>
      <c r="B215" s="3" t="s">
        <v>31</v>
      </c>
      <c r="C215" s="3" t="s">
        <v>15</v>
      </c>
      <c r="D215" s="7" t="s">
        <v>16</v>
      </c>
      <c r="E215" s="8">
        <v>644</v>
      </c>
      <c r="F215" s="8">
        <v>5743.5</v>
      </c>
      <c r="G215" s="8">
        <v>6432.72</v>
      </c>
      <c r="H215" s="5">
        <v>1148.7</v>
      </c>
      <c r="I215" s="6" t="s">
        <v>11</v>
      </c>
    </row>
    <row r="216" spans="1:9" ht="18" customHeight="1" x14ac:dyDescent="0.25">
      <c r="A216" s="3">
        <v>2021</v>
      </c>
      <c r="B216" s="3" t="s">
        <v>31</v>
      </c>
      <c r="C216" s="3" t="s">
        <v>17</v>
      </c>
      <c r="D216" s="7" t="s">
        <v>18</v>
      </c>
      <c r="E216" s="8">
        <v>643</v>
      </c>
      <c r="F216" s="8">
        <v>7000</v>
      </c>
      <c r="G216" s="8">
        <v>7840</v>
      </c>
      <c r="H216" s="5">
        <v>1400</v>
      </c>
      <c r="I216" s="6" t="s">
        <v>11</v>
      </c>
    </row>
    <row r="217" spans="1:9" ht="18" customHeight="1" x14ac:dyDescent="0.25">
      <c r="A217" s="3">
        <v>2021</v>
      </c>
      <c r="B217" s="3" t="s">
        <v>31</v>
      </c>
      <c r="C217" s="3" t="s">
        <v>15</v>
      </c>
      <c r="D217" s="7" t="s">
        <v>19</v>
      </c>
      <c r="E217" s="8">
        <v>455</v>
      </c>
      <c r="F217" s="8">
        <v>4578.6000000000004</v>
      </c>
      <c r="G217" s="8">
        <v>5128.0320000000002</v>
      </c>
      <c r="H217" s="5">
        <v>915.72000000000014</v>
      </c>
      <c r="I217" s="6" t="s">
        <v>11</v>
      </c>
    </row>
    <row r="218" spans="1:9" ht="18" customHeight="1" x14ac:dyDescent="0.25">
      <c r="A218" s="3">
        <v>2021</v>
      </c>
      <c r="B218" s="3" t="s">
        <v>31</v>
      </c>
      <c r="C218" s="3" t="s">
        <v>17</v>
      </c>
      <c r="D218" s="7" t="s">
        <v>20</v>
      </c>
      <c r="E218" s="9">
        <v>345</v>
      </c>
      <c r="F218" s="9">
        <v>7000</v>
      </c>
      <c r="G218" s="9">
        <v>7840</v>
      </c>
      <c r="H218" s="5">
        <v>1400</v>
      </c>
      <c r="I218" s="6" t="s">
        <v>11</v>
      </c>
    </row>
    <row r="219" spans="1:9" ht="18" customHeight="1" x14ac:dyDescent="0.25">
      <c r="A219" s="3">
        <v>2021</v>
      </c>
      <c r="B219" s="3" t="s">
        <v>31</v>
      </c>
      <c r="C219" s="3" t="s">
        <v>13</v>
      </c>
      <c r="D219" s="4" t="s">
        <v>21</v>
      </c>
      <c r="E219" s="5">
        <v>122</v>
      </c>
      <c r="F219" s="5">
        <v>100</v>
      </c>
      <c r="G219" s="5">
        <v>112</v>
      </c>
      <c r="H219" s="5">
        <v>20</v>
      </c>
      <c r="I219" s="6" t="s">
        <v>11</v>
      </c>
    </row>
    <row r="220" spans="1:9" ht="18" customHeight="1" x14ac:dyDescent="0.25">
      <c r="A220" s="3">
        <v>2021</v>
      </c>
      <c r="B220" s="3" t="s">
        <v>31</v>
      </c>
      <c r="C220" s="3" t="s">
        <v>22</v>
      </c>
      <c r="D220" s="7" t="s">
        <v>23</v>
      </c>
      <c r="E220" s="8">
        <v>78</v>
      </c>
      <c r="F220" s="8">
        <v>4577.2</v>
      </c>
      <c r="G220" s="8">
        <v>5126.4639999999999</v>
      </c>
      <c r="H220" s="5">
        <v>915.44</v>
      </c>
      <c r="I220" s="6" t="s">
        <v>11</v>
      </c>
    </row>
    <row r="221" spans="1:9" ht="18" customHeight="1" x14ac:dyDescent="0.25">
      <c r="A221" s="3">
        <v>2021</v>
      </c>
      <c r="B221" s="3" t="s">
        <v>31</v>
      </c>
      <c r="C221" s="3" t="s">
        <v>22</v>
      </c>
      <c r="D221" s="7" t="s">
        <v>24</v>
      </c>
      <c r="E221" s="8">
        <v>76</v>
      </c>
      <c r="F221" s="8">
        <v>4576.8999999999996</v>
      </c>
      <c r="G221" s="8">
        <v>5126.1279999999997</v>
      </c>
      <c r="H221" s="5">
        <v>915.38</v>
      </c>
      <c r="I221" s="6" t="s">
        <v>11</v>
      </c>
    </row>
    <row r="222" spans="1:9" ht="18" customHeight="1" x14ac:dyDescent="0.25">
      <c r="A222" s="3">
        <v>2021</v>
      </c>
      <c r="B222" s="3" t="s">
        <v>31</v>
      </c>
      <c r="C222" s="3" t="s">
        <v>22</v>
      </c>
      <c r="D222" s="7" t="s">
        <v>25</v>
      </c>
      <c r="E222" s="8">
        <v>46</v>
      </c>
      <c r="F222" s="8">
        <v>200</v>
      </c>
      <c r="G222" s="8">
        <v>224</v>
      </c>
      <c r="H222" s="5">
        <v>40</v>
      </c>
      <c r="I222" s="6" t="s">
        <v>11</v>
      </c>
    </row>
    <row r="223" spans="1:9" ht="18" customHeight="1" x14ac:dyDescent="0.25">
      <c r="A223" s="3">
        <v>2021</v>
      </c>
      <c r="B223" s="3" t="s">
        <v>31</v>
      </c>
      <c r="C223" s="3" t="s">
        <v>22</v>
      </c>
      <c r="D223" s="7" t="s">
        <v>26</v>
      </c>
      <c r="E223" s="8">
        <v>34</v>
      </c>
      <c r="F223" s="8">
        <v>4576.8</v>
      </c>
      <c r="G223" s="8">
        <v>5126.0160000000005</v>
      </c>
      <c r="H223" s="5">
        <v>915.36000000000013</v>
      </c>
      <c r="I223" s="6" t="s">
        <v>11</v>
      </c>
    </row>
    <row r="224" spans="1:9" ht="18" customHeight="1" x14ac:dyDescent="0.25">
      <c r="A224" s="3">
        <v>2021</v>
      </c>
      <c r="B224" s="3" t="s">
        <v>31</v>
      </c>
      <c r="C224" s="3" t="s">
        <v>13</v>
      </c>
      <c r="D224" s="4" t="s">
        <v>27</v>
      </c>
      <c r="E224" s="5">
        <v>7</v>
      </c>
      <c r="F224" s="5">
        <v>200</v>
      </c>
      <c r="G224" s="5">
        <v>224</v>
      </c>
      <c r="H224" s="5">
        <v>40</v>
      </c>
      <c r="I224" s="6" t="s">
        <v>11</v>
      </c>
    </row>
    <row r="225" spans="1:9" ht="18" customHeight="1" x14ac:dyDescent="0.25">
      <c r="A225" s="3">
        <v>2021</v>
      </c>
      <c r="B225" s="3" t="s">
        <v>31</v>
      </c>
      <c r="C225" s="3" t="s">
        <v>22</v>
      </c>
      <c r="D225" s="7" t="s">
        <v>29</v>
      </c>
      <c r="E225" s="8">
        <v>3</v>
      </c>
      <c r="F225" s="8">
        <v>4577.3</v>
      </c>
      <c r="G225" s="8">
        <v>5126.576</v>
      </c>
      <c r="H225" s="5">
        <v>915.46</v>
      </c>
      <c r="I225" s="6" t="s">
        <v>11</v>
      </c>
    </row>
    <row r="226" spans="1:9" ht="18" customHeight="1" x14ac:dyDescent="0.25">
      <c r="A226" s="3">
        <v>2021</v>
      </c>
      <c r="B226" s="3" t="s">
        <v>31</v>
      </c>
      <c r="C226" s="3" t="s">
        <v>28</v>
      </c>
      <c r="D226" s="7" t="s">
        <v>28</v>
      </c>
      <c r="E226" s="8">
        <v>2</v>
      </c>
      <c r="F226" s="8">
        <v>6600</v>
      </c>
      <c r="G226" s="8">
        <v>7392</v>
      </c>
      <c r="H226" s="5">
        <v>1320</v>
      </c>
      <c r="I226" s="6" t="s">
        <v>11</v>
      </c>
    </row>
    <row r="227" spans="1:9" ht="18" customHeight="1" x14ac:dyDescent="0.25">
      <c r="A227" s="3">
        <v>2021</v>
      </c>
      <c r="B227" s="3" t="s">
        <v>33</v>
      </c>
      <c r="C227" s="3" t="s">
        <v>9</v>
      </c>
      <c r="D227" s="4" t="s">
        <v>10</v>
      </c>
      <c r="E227" s="5">
        <v>3566</v>
      </c>
      <c r="F227" s="5">
        <v>4577.3</v>
      </c>
      <c r="G227" s="5">
        <v>5126.576</v>
      </c>
      <c r="H227" s="5">
        <v>915.46</v>
      </c>
      <c r="I227" s="6" t="s">
        <v>11</v>
      </c>
    </row>
    <row r="228" spans="1:9" ht="18" customHeight="1" x14ac:dyDescent="0.25">
      <c r="A228" s="3">
        <v>2021</v>
      </c>
      <c r="B228" s="3" t="s">
        <v>33</v>
      </c>
      <c r="C228" s="3" t="s">
        <v>9</v>
      </c>
      <c r="D228" s="4" t="s">
        <v>12</v>
      </c>
      <c r="E228" s="5">
        <v>2498</v>
      </c>
      <c r="F228" s="5">
        <v>8000</v>
      </c>
      <c r="G228" s="5">
        <v>8960</v>
      </c>
      <c r="H228" s="5">
        <v>1600</v>
      </c>
      <c r="I228" s="6" t="s">
        <v>11</v>
      </c>
    </row>
    <row r="229" spans="1:9" ht="18" customHeight="1" x14ac:dyDescent="0.25">
      <c r="A229" s="3">
        <v>2021</v>
      </c>
      <c r="B229" s="3" t="s">
        <v>33</v>
      </c>
      <c r="C229" s="3" t="s">
        <v>13</v>
      </c>
      <c r="D229" s="4" t="s">
        <v>14</v>
      </c>
      <c r="E229" s="5">
        <v>1245</v>
      </c>
      <c r="F229" s="5">
        <v>4577.2</v>
      </c>
      <c r="G229" s="5">
        <v>5126.4639999999999</v>
      </c>
      <c r="H229" s="5">
        <v>915.44</v>
      </c>
      <c r="I229" s="6" t="s">
        <v>11</v>
      </c>
    </row>
    <row r="230" spans="1:9" ht="18" customHeight="1" x14ac:dyDescent="0.25">
      <c r="A230" s="3">
        <v>2021</v>
      </c>
      <c r="B230" s="3" t="s">
        <v>33</v>
      </c>
      <c r="C230" s="3" t="s">
        <v>15</v>
      </c>
      <c r="D230" s="7" t="s">
        <v>16</v>
      </c>
      <c r="E230" s="8">
        <v>644</v>
      </c>
      <c r="F230" s="8">
        <v>5743.5</v>
      </c>
      <c r="G230" s="8">
        <v>6432.72</v>
      </c>
      <c r="H230" s="5">
        <v>1148.7</v>
      </c>
      <c r="I230" s="6" t="s">
        <v>11</v>
      </c>
    </row>
    <row r="231" spans="1:9" ht="18" customHeight="1" x14ac:dyDescent="0.25">
      <c r="A231" s="3">
        <v>2021</v>
      </c>
      <c r="B231" s="3" t="s">
        <v>33</v>
      </c>
      <c r="C231" s="3" t="s">
        <v>17</v>
      </c>
      <c r="D231" s="7" t="s">
        <v>18</v>
      </c>
      <c r="E231" s="8">
        <v>643</v>
      </c>
      <c r="F231" s="8">
        <v>7000</v>
      </c>
      <c r="G231" s="8">
        <v>7840</v>
      </c>
      <c r="H231" s="5">
        <v>1400</v>
      </c>
      <c r="I231" s="6" t="s">
        <v>11</v>
      </c>
    </row>
    <row r="232" spans="1:9" ht="18" customHeight="1" x14ac:dyDescent="0.25">
      <c r="A232" s="3">
        <v>2021</v>
      </c>
      <c r="B232" s="3" t="s">
        <v>33</v>
      </c>
      <c r="C232" s="3" t="s">
        <v>15</v>
      </c>
      <c r="D232" s="7" t="s">
        <v>19</v>
      </c>
      <c r="E232" s="8">
        <v>455</v>
      </c>
      <c r="F232" s="8">
        <v>4578.6000000000004</v>
      </c>
      <c r="G232" s="8">
        <v>5128.0320000000002</v>
      </c>
      <c r="H232" s="5">
        <v>915.72000000000014</v>
      </c>
      <c r="I232" s="6" t="s">
        <v>11</v>
      </c>
    </row>
    <row r="233" spans="1:9" ht="18" customHeight="1" x14ac:dyDescent="0.25">
      <c r="A233" s="3">
        <v>2021</v>
      </c>
      <c r="B233" s="3" t="s">
        <v>33</v>
      </c>
      <c r="C233" s="3" t="s">
        <v>17</v>
      </c>
      <c r="D233" s="7" t="s">
        <v>20</v>
      </c>
      <c r="E233" s="9">
        <v>345</v>
      </c>
      <c r="F233" s="9">
        <v>7000</v>
      </c>
      <c r="G233" s="9">
        <v>7840</v>
      </c>
      <c r="H233" s="5">
        <v>1400</v>
      </c>
      <c r="I233" s="6" t="s">
        <v>11</v>
      </c>
    </row>
    <row r="234" spans="1:9" ht="18" customHeight="1" x14ac:dyDescent="0.25">
      <c r="A234" s="3">
        <v>2021</v>
      </c>
      <c r="B234" s="3" t="s">
        <v>33</v>
      </c>
      <c r="C234" s="3" t="s">
        <v>13</v>
      </c>
      <c r="D234" s="4" t="s">
        <v>21</v>
      </c>
      <c r="E234" s="5">
        <v>122</v>
      </c>
      <c r="F234" s="5">
        <v>100</v>
      </c>
      <c r="G234" s="5">
        <v>112</v>
      </c>
      <c r="H234" s="5">
        <v>20</v>
      </c>
      <c r="I234" s="6" t="s">
        <v>11</v>
      </c>
    </row>
    <row r="235" spans="1:9" ht="18" customHeight="1" x14ac:dyDescent="0.25">
      <c r="A235" s="3">
        <v>2021</v>
      </c>
      <c r="B235" s="3" t="s">
        <v>33</v>
      </c>
      <c r="C235" s="3" t="s">
        <v>22</v>
      </c>
      <c r="D235" s="7" t="s">
        <v>23</v>
      </c>
      <c r="E235" s="8">
        <v>78</v>
      </c>
      <c r="F235" s="8">
        <v>4577.2</v>
      </c>
      <c r="G235" s="8">
        <v>5126.4639999999999</v>
      </c>
      <c r="H235" s="5">
        <v>915.44</v>
      </c>
      <c r="I235" s="6" t="s">
        <v>11</v>
      </c>
    </row>
    <row r="236" spans="1:9" ht="18" customHeight="1" x14ac:dyDescent="0.25">
      <c r="A236" s="3">
        <v>2021</v>
      </c>
      <c r="B236" s="3" t="s">
        <v>33</v>
      </c>
      <c r="C236" s="3" t="s">
        <v>22</v>
      </c>
      <c r="D236" s="7" t="s">
        <v>24</v>
      </c>
      <c r="E236" s="8">
        <v>76</v>
      </c>
      <c r="F236" s="8">
        <v>4576.8999999999996</v>
      </c>
      <c r="G236" s="8">
        <v>5126.1279999999997</v>
      </c>
      <c r="H236" s="5">
        <v>915.38</v>
      </c>
      <c r="I236" s="6" t="s">
        <v>11</v>
      </c>
    </row>
    <row r="237" spans="1:9" ht="18" customHeight="1" x14ac:dyDescent="0.25">
      <c r="A237" s="3">
        <v>2021</v>
      </c>
      <c r="B237" s="3" t="s">
        <v>33</v>
      </c>
      <c r="C237" s="3" t="s">
        <v>22</v>
      </c>
      <c r="D237" s="7" t="s">
        <v>25</v>
      </c>
      <c r="E237" s="8">
        <v>46</v>
      </c>
      <c r="F237" s="8">
        <v>200</v>
      </c>
      <c r="G237" s="8">
        <v>224</v>
      </c>
      <c r="H237" s="5">
        <v>40</v>
      </c>
      <c r="I237" s="6" t="s">
        <v>11</v>
      </c>
    </row>
    <row r="238" spans="1:9" ht="18" customHeight="1" x14ac:dyDescent="0.25">
      <c r="A238" s="3">
        <v>2021</v>
      </c>
      <c r="B238" s="3" t="s">
        <v>33</v>
      </c>
      <c r="C238" s="3" t="s">
        <v>22</v>
      </c>
      <c r="D238" s="7" t="s">
        <v>26</v>
      </c>
      <c r="E238" s="8">
        <v>34</v>
      </c>
      <c r="F238" s="8">
        <v>4576.8</v>
      </c>
      <c r="G238" s="8">
        <v>5126.0160000000005</v>
      </c>
      <c r="H238" s="5">
        <v>915.36000000000013</v>
      </c>
      <c r="I238" s="6" t="s">
        <v>11</v>
      </c>
    </row>
    <row r="239" spans="1:9" ht="18" customHeight="1" x14ac:dyDescent="0.25">
      <c r="A239" s="3">
        <v>2021</v>
      </c>
      <c r="B239" s="3" t="s">
        <v>33</v>
      </c>
      <c r="C239" s="3" t="s">
        <v>13</v>
      </c>
      <c r="D239" s="4" t="s">
        <v>27</v>
      </c>
      <c r="E239" s="5">
        <v>7</v>
      </c>
      <c r="F239" s="5">
        <v>200</v>
      </c>
      <c r="G239" s="5">
        <v>224</v>
      </c>
      <c r="H239" s="5">
        <v>40</v>
      </c>
      <c r="I239" s="6" t="s">
        <v>11</v>
      </c>
    </row>
    <row r="240" spans="1:9" ht="18" customHeight="1" x14ac:dyDescent="0.25">
      <c r="A240" s="3">
        <v>2021</v>
      </c>
      <c r="B240" s="3" t="s">
        <v>33</v>
      </c>
      <c r="C240" s="3" t="s">
        <v>22</v>
      </c>
      <c r="D240" s="7" t="s">
        <v>29</v>
      </c>
      <c r="E240" s="8">
        <v>3</v>
      </c>
      <c r="F240" s="8">
        <v>4577.3</v>
      </c>
      <c r="G240" s="8">
        <v>5126.576</v>
      </c>
      <c r="H240" s="5">
        <v>915.46</v>
      </c>
      <c r="I240" s="6" t="s">
        <v>11</v>
      </c>
    </row>
    <row r="241" spans="1:9" ht="18" customHeight="1" x14ac:dyDescent="0.25">
      <c r="A241" s="3">
        <v>2021</v>
      </c>
      <c r="B241" s="3" t="s">
        <v>33</v>
      </c>
      <c r="C241" s="3" t="s">
        <v>28</v>
      </c>
      <c r="D241" s="7" t="s">
        <v>28</v>
      </c>
      <c r="E241" s="8">
        <v>2</v>
      </c>
      <c r="F241" s="8">
        <v>7920</v>
      </c>
      <c r="G241" s="8">
        <v>10296</v>
      </c>
      <c r="H241" s="5">
        <v>1584</v>
      </c>
      <c r="I241" s="6" t="s">
        <v>11</v>
      </c>
    </row>
    <row r="242" spans="1:9" ht="18" customHeight="1" x14ac:dyDescent="0.25">
      <c r="A242" s="3">
        <v>2021</v>
      </c>
      <c r="B242" s="3" t="s">
        <v>34</v>
      </c>
      <c r="C242" s="3" t="s">
        <v>9</v>
      </c>
      <c r="D242" s="4" t="s">
        <v>10</v>
      </c>
      <c r="E242" s="5">
        <v>3566</v>
      </c>
      <c r="F242" s="5">
        <v>5492.76</v>
      </c>
      <c r="G242" s="5">
        <v>7140.5879999999997</v>
      </c>
      <c r="H242" s="5">
        <v>1098.5520000000001</v>
      </c>
      <c r="I242" s="6" t="s">
        <v>11</v>
      </c>
    </row>
    <row r="243" spans="1:9" ht="18" customHeight="1" x14ac:dyDescent="0.25">
      <c r="A243" s="3">
        <v>2021</v>
      </c>
      <c r="B243" s="3" t="s">
        <v>34</v>
      </c>
      <c r="C243" s="3" t="s">
        <v>9</v>
      </c>
      <c r="D243" s="4" t="s">
        <v>12</v>
      </c>
      <c r="E243" s="5">
        <v>2498</v>
      </c>
      <c r="F243" s="5">
        <v>9600</v>
      </c>
      <c r="G243" s="5">
        <v>12480</v>
      </c>
      <c r="H243" s="5">
        <v>1920</v>
      </c>
      <c r="I243" s="6" t="s">
        <v>11</v>
      </c>
    </row>
    <row r="244" spans="1:9" ht="18" customHeight="1" x14ac:dyDescent="0.25">
      <c r="A244" s="3">
        <v>2021</v>
      </c>
      <c r="B244" s="3" t="s">
        <v>34</v>
      </c>
      <c r="C244" s="3" t="s">
        <v>13</v>
      </c>
      <c r="D244" s="4" t="s">
        <v>14</v>
      </c>
      <c r="E244" s="5">
        <v>1245</v>
      </c>
      <c r="F244" s="5">
        <v>5492.6399999999994</v>
      </c>
      <c r="G244" s="5">
        <v>7140.4319999999989</v>
      </c>
      <c r="H244" s="5">
        <v>1098.528</v>
      </c>
      <c r="I244" s="6" t="s">
        <v>11</v>
      </c>
    </row>
    <row r="245" spans="1:9" ht="18" customHeight="1" x14ac:dyDescent="0.25">
      <c r="A245" s="3">
        <v>2021</v>
      </c>
      <c r="B245" s="3" t="s">
        <v>34</v>
      </c>
      <c r="C245" s="3" t="s">
        <v>15</v>
      </c>
      <c r="D245" s="7" t="s">
        <v>16</v>
      </c>
      <c r="E245" s="8">
        <v>644</v>
      </c>
      <c r="F245" s="8">
        <v>6892.2</v>
      </c>
      <c r="G245" s="8">
        <v>8959.86</v>
      </c>
      <c r="H245" s="5">
        <v>1378.44</v>
      </c>
      <c r="I245" s="6" t="s">
        <v>11</v>
      </c>
    </row>
    <row r="246" spans="1:9" ht="18" customHeight="1" x14ac:dyDescent="0.25">
      <c r="A246" s="3">
        <v>2021</v>
      </c>
      <c r="B246" s="3" t="s">
        <v>34</v>
      </c>
      <c r="C246" s="3" t="s">
        <v>17</v>
      </c>
      <c r="D246" s="7" t="s">
        <v>18</v>
      </c>
      <c r="E246" s="8">
        <v>643</v>
      </c>
      <c r="F246" s="8">
        <v>8400</v>
      </c>
      <c r="G246" s="8">
        <v>10920</v>
      </c>
      <c r="H246" s="5">
        <v>1680</v>
      </c>
      <c r="I246" s="6" t="s">
        <v>11</v>
      </c>
    </row>
    <row r="247" spans="1:9" ht="18" customHeight="1" x14ac:dyDescent="0.25">
      <c r="A247" s="3">
        <v>2021</v>
      </c>
      <c r="B247" s="3" t="s">
        <v>34</v>
      </c>
      <c r="C247" s="3" t="s">
        <v>15</v>
      </c>
      <c r="D247" s="7" t="s">
        <v>19</v>
      </c>
      <c r="E247" s="8">
        <v>455</v>
      </c>
      <c r="F247" s="8">
        <v>5494.3200000000006</v>
      </c>
      <c r="G247" s="8">
        <v>7142.6160000000009</v>
      </c>
      <c r="H247" s="5">
        <v>1098.8640000000003</v>
      </c>
      <c r="I247" s="6" t="s">
        <v>11</v>
      </c>
    </row>
    <row r="248" spans="1:9" ht="18" customHeight="1" x14ac:dyDescent="0.25">
      <c r="A248" s="3">
        <v>2021</v>
      </c>
      <c r="B248" s="3" t="s">
        <v>34</v>
      </c>
      <c r="C248" s="3" t="s">
        <v>17</v>
      </c>
      <c r="D248" s="7" t="s">
        <v>20</v>
      </c>
      <c r="E248" s="9">
        <v>345</v>
      </c>
      <c r="F248" s="9">
        <v>8400</v>
      </c>
      <c r="G248" s="9">
        <v>10920</v>
      </c>
      <c r="H248" s="5">
        <v>1680</v>
      </c>
      <c r="I248" s="6" t="s">
        <v>11</v>
      </c>
    </row>
    <row r="249" spans="1:9" ht="18" customHeight="1" x14ac:dyDescent="0.25">
      <c r="A249" s="3">
        <v>2021</v>
      </c>
      <c r="B249" s="3" t="s">
        <v>34</v>
      </c>
      <c r="C249" s="3" t="s">
        <v>13</v>
      </c>
      <c r="D249" s="4" t="s">
        <v>21</v>
      </c>
      <c r="E249" s="5">
        <v>122</v>
      </c>
      <c r="F249" s="5">
        <v>120</v>
      </c>
      <c r="G249" s="5">
        <v>156</v>
      </c>
      <c r="H249" s="5">
        <v>24</v>
      </c>
      <c r="I249" s="6" t="s">
        <v>11</v>
      </c>
    </row>
    <row r="250" spans="1:9" ht="18" customHeight="1" x14ac:dyDescent="0.25">
      <c r="A250" s="3">
        <v>2021</v>
      </c>
      <c r="B250" s="3" t="s">
        <v>34</v>
      </c>
      <c r="C250" s="3" t="s">
        <v>22</v>
      </c>
      <c r="D250" s="7" t="s">
        <v>23</v>
      </c>
      <c r="E250" s="8">
        <v>78</v>
      </c>
      <c r="F250" s="8">
        <v>4577.2</v>
      </c>
      <c r="G250" s="8">
        <v>5126.4639999999999</v>
      </c>
      <c r="H250" s="5">
        <v>915.44</v>
      </c>
      <c r="I250" s="6" t="s">
        <v>11</v>
      </c>
    </row>
    <row r="251" spans="1:9" ht="18" customHeight="1" x14ac:dyDescent="0.25">
      <c r="A251" s="3">
        <v>2021</v>
      </c>
      <c r="B251" s="3" t="s">
        <v>34</v>
      </c>
      <c r="C251" s="3" t="s">
        <v>22</v>
      </c>
      <c r="D251" s="7" t="s">
        <v>24</v>
      </c>
      <c r="E251" s="8">
        <v>76</v>
      </c>
      <c r="F251" s="8">
        <v>4576.8999999999996</v>
      </c>
      <c r="G251" s="8">
        <v>5126.1279999999997</v>
      </c>
      <c r="H251" s="5">
        <v>915.38</v>
      </c>
      <c r="I251" s="6" t="s">
        <v>11</v>
      </c>
    </row>
    <row r="252" spans="1:9" ht="18" customHeight="1" x14ac:dyDescent="0.25">
      <c r="A252" s="3">
        <v>2021</v>
      </c>
      <c r="B252" s="3" t="s">
        <v>34</v>
      </c>
      <c r="C252" s="3" t="s">
        <v>22</v>
      </c>
      <c r="D252" s="7" t="s">
        <v>25</v>
      </c>
      <c r="E252" s="8">
        <v>46</v>
      </c>
      <c r="F252" s="8">
        <v>200</v>
      </c>
      <c r="G252" s="8">
        <v>224</v>
      </c>
      <c r="H252" s="5">
        <v>40</v>
      </c>
      <c r="I252" s="6" t="s">
        <v>11</v>
      </c>
    </row>
    <row r="253" spans="1:9" ht="18" customHeight="1" x14ac:dyDescent="0.25">
      <c r="A253" s="3">
        <v>2021</v>
      </c>
      <c r="B253" s="3" t="s">
        <v>34</v>
      </c>
      <c r="C253" s="3" t="s">
        <v>22</v>
      </c>
      <c r="D253" s="7" t="s">
        <v>26</v>
      </c>
      <c r="E253" s="8">
        <v>34</v>
      </c>
      <c r="F253" s="8">
        <v>4576.8</v>
      </c>
      <c r="G253" s="8">
        <v>5126.0160000000005</v>
      </c>
      <c r="H253" s="5">
        <v>915.36000000000013</v>
      </c>
      <c r="I253" s="6" t="s">
        <v>11</v>
      </c>
    </row>
    <row r="254" spans="1:9" ht="18" customHeight="1" x14ac:dyDescent="0.25">
      <c r="A254" s="3">
        <v>2021</v>
      </c>
      <c r="B254" s="3" t="s">
        <v>34</v>
      </c>
      <c r="C254" s="3" t="s">
        <v>13</v>
      </c>
      <c r="D254" s="4" t="s">
        <v>27</v>
      </c>
      <c r="E254" s="5">
        <v>7</v>
      </c>
      <c r="F254" s="5">
        <v>200</v>
      </c>
      <c r="G254" s="5">
        <v>224</v>
      </c>
      <c r="H254" s="5">
        <v>40</v>
      </c>
      <c r="I254" s="6" t="s">
        <v>11</v>
      </c>
    </row>
    <row r="255" spans="1:9" ht="18" customHeight="1" x14ac:dyDescent="0.25">
      <c r="A255" s="3">
        <v>2021</v>
      </c>
      <c r="B255" s="3" t="s">
        <v>34</v>
      </c>
      <c r="C255" s="3" t="s">
        <v>22</v>
      </c>
      <c r="D255" s="7" t="s">
        <v>29</v>
      </c>
      <c r="E255" s="8">
        <v>3</v>
      </c>
      <c r="F255" s="8">
        <v>4577.3</v>
      </c>
      <c r="G255" s="8">
        <v>5126.576</v>
      </c>
      <c r="H255" s="5">
        <v>915.46</v>
      </c>
      <c r="I255" s="6" t="s">
        <v>11</v>
      </c>
    </row>
    <row r="256" spans="1:9" ht="18" customHeight="1" x14ac:dyDescent="0.25">
      <c r="A256" s="3">
        <v>2021</v>
      </c>
      <c r="B256" s="3" t="s">
        <v>34</v>
      </c>
      <c r="C256" s="3" t="s">
        <v>28</v>
      </c>
      <c r="D256" s="7" t="s">
        <v>28</v>
      </c>
      <c r="E256" s="8">
        <v>2</v>
      </c>
      <c r="F256" s="8">
        <v>6600</v>
      </c>
      <c r="G256" s="8">
        <v>7392</v>
      </c>
      <c r="H256" s="5">
        <v>1320</v>
      </c>
      <c r="I256" s="6" t="s">
        <v>11</v>
      </c>
    </row>
    <row r="257" spans="1:9" ht="18" customHeight="1" x14ac:dyDescent="0.25">
      <c r="A257" s="3">
        <v>2021</v>
      </c>
      <c r="B257" s="3" t="s">
        <v>35</v>
      </c>
      <c r="C257" s="3" t="s">
        <v>9</v>
      </c>
      <c r="D257" s="4" t="s">
        <v>10</v>
      </c>
      <c r="E257" s="5">
        <v>3566</v>
      </c>
      <c r="F257" s="5">
        <v>4577.3</v>
      </c>
      <c r="G257" s="5">
        <v>5126.576</v>
      </c>
      <c r="H257" s="5">
        <v>915.46</v>
      </c>
      <c r="I257" s="6" t="s">
        <v>11</v>
      </c>
    </row>
    <row r="258" spans="1:9" ht="18" customHeight="1" x14ac:dyDescent="0.25">
      <c r="A258" s="3">
        <v>2021</v>
      </c>
      <c r="B258" s="3" t="s">
        <v>35</v>
      </c>
      <c r="C258" s="3" t="s">
        <v>9</v>
      </c>
      <c r="D258" s="4" t="s">
        <v>12</v>
      </c>
      <c r="E258" s="5">
        <v>2498</v>
      </c>
      <c r="F258" s="5">
        <v>8000</v>
      </c>
      <c r="G258" s="5">
        <v>8960</v>
      </c>
      <c r="H258" s="5">
        <v>1600</v>
      </c>
      <c r="I258" s="6" t="s">
        <v>11</v>
      </c>
    </row>
    <row r="259" spans="1:9" ht="18" customHeight="1" x14ac:dyDescent="0.25">
      <c r="A259" s="3">
        <v>2021</v>
      </c>
      <c r="B259" s="3" t="s">
        <v>35</v>
      </c>
      <c r="C259" s="3" t="s">
        <v>13</v>
      </c>
      <c r="D259" s="4" t="s">
        <v>14</v>
      </c>
      <c r="E259" s="5">
        <v>1245</v>
      </c>
      <c r="F259" s="5">
        <v>4577.2</v>
      </c>
      <c r="G259" s="5">
        <v>5126.4639999999999</v>
      </c>
      <c r="H259" s="5">
        <v>915.44</v>
      </c>
      <c r="I259" s="6" t="s">
        <v>11</v>
      </c>
    </row>
    <row r="260" spans="1:9" ht="18" customHeight="1" x14ac:dyDescent="0.25">
      <c r="A260" s="3">
        <v>2021</v>
      </c>
      <c r="B260" s="3" t="s">
        <v>35</v>
      </c>
      <c r="C260" s="3" t="s">
        <v>15</v>
      </c>
      <c r="D260" s="7" t="s">
        <v>16</v>
      </c>
      <c r="E260" s="8">
        <v>644</v>
      </c>
      <c r="F260" s="8">
        <v>5743.5</v>
      </c>
      <c r="G260" s="8">
        <v>6432.72</v>
      </c>
      <c r="H260" s="5">
        <v>1148.7</v>
      </c>
      <c r="I260" s="6" t="s">
        <v>11</v>
      </c>
    </row>
    <row r="261" spans="1:9" ht="18" customHeight="1" x14ac:dyDescent="0.25">
      <c r="A261" s="3">
        <v>2021</v>
      </c>
      <c r="B261" s="3" t="s">
        <v>35</v>
      </c>
      <c r="C261" s="3" t="s">
        <v>17</v>
      </c>
      <c r="D261" s="7" t="s">
        <v>18</v>
      </c>
      <c r="E261" s="8">
        <v>643</v>
      </c>
      <c r="F261" s="8">
        <v>7000</v>
      </c>
      <c r="G261" s="8">
        <v>7840</v>
      </c>
      <c r="H261" s="5">
        <v>1400</v>
      </c>
      <c r="I261" s="6" t="s">
        <v>11</v>
      </c>
    </row>
    <row r="262" spans="1:9" ht="18" customHeight="1" x14ac:dyDescent="0.25">
      <c r="A262" s="3">
        <v>2021</v>
      </c>
      <c r="B262" s="3" t="s">
        <v>35</v>
      </c>
      <c r="C262" s="3" t="s">
        <v>15</v>
      </c>
      <c r="D262" s="7" t="s">
        <v>19</v>
      </c>
      <c r="E262" s="8">
        <v>455</v>
      </c>
      <c r="F262" s="8">
        <v>4578.6000000000004</v>
      </c>
      <c r="G262" s="8">
        <v>5128.0320000000002</v>
      </c>
      <c r="H262" s="5">
        <v>915.72000000000014</v>
      </c>
      <c r="I262" s="6" t="s">
        <v>11</v>
      </c>
    </row>
    <row r="263" spans="1:9" ht="18" customHeight="1" x14ac:dyDescent="0.25">
      <c r="A263" s="3">
        <v>2021</v>
      </c>
      <c r="B263" s="3" t="s">
        <v>35</v>
      </c>
      <c r="C263" s="3" t="s">
        <v>17</v>
      </c>
      <c r="D263" s="7" t="s">
        <v>20</v>
      </c>
      <c r="E263" s="9">
        <v>345</v>
      </c>
      <c r="F263" s="9">
        <v>7000</v>
      </c>
      <c r="G263" s="9">
        <v>7840</v>
      </c>
      <c r="H263" s="5">
        <v>1400</v>
      </c>
      <c r="I263" s="6" t="s">
        <v>11</v>
      </c>
    </row>
    <row r="264" spans="1:9" ht="18" customHeight="1" x14ac:dyDescent="0.25">
      <c r="A264" s="3">
        <v>2021</v>
      </c>
      <c r="B264" s="3" t="s">
        <v>35</v>
      </c>
      <c r="C264" s="3" t="s">
        <v>13</v>
      </c>
      <c r="D264" s="4" t="s">
        <v>21</v>
      </c>
      <c r="E264" s="5">
        <v>122</v>
      </c>
      <c r="F264" s="5">
        <v>100</v>
      </c>
      <c r="G264" s="5">
        <v>112</v>
      </c>
      <c r="H264" s="5">
        <v>20</v>
      </c>
      <c r="I264" s="6" t="s">
        <v>11</v>
      </c>
    </row>
    <row r="265" spans="1:9" ht="18" customHeight="1" x14ac:dyDescent="0.25">
      <c r="A265" s="3">
        <v>2021</v>
      </c>
      <c r="B265" s="3" t="s">
        <v>35</v>
      </c>
      <c r="C265" s="3" t="s">
        <v>22</v>
      </c>
      <c r="D265" s="7" t="s">
        <v>23</v>
      </c>
      <c r="E265" s="8">
        <v>78</v>
      </c>
      <c r="F265" s="8">
        <v>4577.2</v>
      </c>
      <c r="G265" s="8">
        <v>5126.4639999999999</v>
      </c>
      <c r="H265" s="5">
        <v>915.44</v>
      </c>
      <c r="I265" s="6" t="s">
        <v>11</v>
      </c>
    </row>
    <row r="266" spans="1:9" ht="18" customHeight="1" x14ac:dyDescent="0.25">
      <c r="A266" s="3">
        <v>2021</v>
      </c>
      <c r="B266" s="3" t="s">
        <v>35</v>
      </c>
      <c r="C266" s="3" t="s">
        <v>22</v>
      </c>
      <c r="D266" s="7" t="s">
        <v>24</v>
      </c>
      <c r="E266" s="8">
        <v>5034.5899999999992</v>
      </c>
      <c r="F266" s="8">
        <v>4576.8999999999996</v>
      </c>
      <c r="G266" s="8">
        <v>5126.1279999999997</v>
      </c>
      <c r="H266" s="5">
        <v>915.38</v>
      </c>
      <c r="I266" s="6" t="s">
        <v>11</v>
      </c>
    </row>
    <row r="267" spans="1:9" ht="18" customHeight="1" x14ac:dyDescent="0.25">
      <c r="A267" s="3">
        <v>2021</v>
      </c>
      <c r="B267" s="3" t="s">
        <v>35</v>
      </c>
      <c r="C267" s="3" t="s">
        <v>22</v>
      </c>
      <c r="D267" s="7" t="s">
        <v>25</v>
      </c>
      <c r="E267" s="8">
        <v>220</v>
      </c>
      <c r="F267" s="8">
        <v>200</v>
      </c>
      <c r="G267" s="8">
        <v>224</v>
      </c>
      <c r="H267" s="5">
        <v>40</v>
      </c>
      <c r="I267" s="6" t="s">
        <v>11</v>
      </c>
    </row>
    <row r="268" spans="1:9" ht="18" customHeight="1" x14ac:dyDescent="0.25">
      <c r="A268" s="3">
        <v>2021</v>
      </c>
      <c r="B268" s="3" t="s">
        <v>35</v>
      </c>
      <c r="C268" s="3" t="s">
        <v>22</v>
      </c>
      <c r="D268" s="7" t="s">
        <v>26</v>
      </c>
      <c r="E268" s="8">
        <v>5034.4800000000005</v>
      </c>
      <c r="F268" s="8">
        <v>4576.8</v>
      </c>
      <c r="G268" s="8">
        <v>5126.0160000000005</v>
      </c>
      <c r="H268" s="5">
        <v>915.36000000000013</v>
      </c>
      <c r="I268" s="6" t="s">
        <v>11</v>
      </c>
    </row>
    <row r="269" spans="1:9" ht="18" customHeight="1" x14ac:dyDescent="0.25">
      <c r="A269" s="3">
        <v>2021</v>
      </c>
      <c r="B269" s="3" t="s">
        <v>35</v>
      </c>
      <c r="C269" s="3" t="s">
        <v>13</v>
      </c>
      <c r="D269" s="4" t="s">
        <v>27</v>
      </c>
      <c r="E269" s="5">
        <v>220</v>
      </c>
      <c r="F269" s="5">
        <v>200</v>
      </c>
      <c r="G269" s="5">
        <v>224</v>
      </c>
      <c r="H269" s="5">
        <v>40</v>
      </c>
      <c r="I269" s="6" t="s">
        <v>11</v>
      </c>
    </row>
    <row r="270" spans="1:9" ht="18" customHeight="1" x14ac:dyDescent="0.25">
      <c r="A270" s="3">
        <v>2021</v>
      </c>
      <c r="B270" s="3" t="s">
        <v>35</v>
      </c>
      <c r="C270" s="3" t="s">
        <v>28</v>
      </c>
      <c r="D270" s="7" t="s">
        <v>28</v>
      </c>
      <c r="E270" s="8">
        <v>7260</v>
      </c>
      <c r="F270" s="8">
        <v>6600</v>
      </c>
      <c r="G270" s="8">
        <v>7392</v>
      </c>
      <c r="H270" s="5">
        <v>1320</v>
      </c>
      <c r="I270" s="6" t="s">
        <v>11</v>
      </c>
    </row>
    <row r="271" spans="1:9" ht="18" customHeight="1" x14ac:dyDescent="0.25">
      <c r="A271" s="3">
        <v>2021</v>
      </c>
      <c r="B271" s="3" t="s">
        <v>35</v>
      </c>
      <c r="C271" s="3" t="s">
        <v>22</v>
      </c>
      <c r="D271" s="7" t="s">
        <v>29</v>
      </c>
      <c r="E271" s="8">
        <v>5035.0300000000007</v>
      </c>
      <c r="F271" s="8">
        <v>4577.3</v>
      </c>
      <c r="G271" s="8">
        <v>5126.576</v>
      </c>
      <c r="H271" s="5">
        <v>915.46</v>
      </c>
      <c r="I271" s="6" t="s">
        <v>11</v>
      </c>
    </row>
    <row r="272" spans="1:9" ht="18" customHeight="1" x14ac:dyDescent="0.25">
      <c r="A272" s="3">
        <v>2021</v>
      </c>
      <c r="B272" s="3" t="s">
        <v>36</v>
      </c>
      <c r="C272" s="3" t="s">
        <v>9</v>
      </c>
      <c r="D272" s="4" t="s">
        <v>10</v>
      </c>
      <c r="E272" s="5">
        <v>5035.0300000000007</v>
      </c>
      <c r="F272" s="5">
        <v>4577.3</v>
      </c>
      <c r="G272" s="5">
        <v>5126.576</v>
      </c>
      <c r="H272" s="5">
        <v>915.46</v>
      </c>
      <c r="I272" s="6" t="s">
        <v>11</v>
      </c>
    </row>
    <row r="273" spans="1:9" ht="18" customHeight="1" x14ac:dyDescent="0.25">
      <c r="A273" s="3">
        <v>2021</v>
      </c>
      <c r="B273" s="3" t="s">
        <v>36</v>
      </c>
      <c r="C273" s="3" t="s">
        <v>9</v>
      </c>
      <c r="D273" s="4" t="s">
        <v>12</v>
      </c>
      <c r="E273" s="5">
        <v>8800</v>
      </c>
      <c r="F273" s="5">
        <v>8000</v>
      </c>
      <c r="G273" s="5">
        <v>8960</v>
      </c>
      <c r="H273" s="5">
        <v>1600</v>
      </c>
      <c r="I273" s="6" t="s">
        <v>11</v>
      </c>
    </row>
    <row r="274" spans="1:9" ht="18" customHeight="1" x14ac:dyDescent="0.25">
      <c r="A274" s="3">
        <v>2021</v>
      </c>
      <c r="B274" s="3" t="s">
        <v>36</v>
      </c>
      <c r="C274" s="3" t="s">
        <v>13</v>
      </c>
      <c r="D274" s="4" t="s">
        <v>14</v>
      </c>
      <c r="E274" s="5">
        <v>5034.92</v>
      </c>
      <c r="F274" s="5">
        <v>4577.2</v>
      </c>
      <c r="G274" s="5">
        <v>5126.4639999999999</v>
      </c>
      <c r="H274" s="5">
        <v>915.44</v>
      </c>
      <c r="I274" s="6" t="s">
        <v>11</v>
      </c>
    </row>
    <row r="275" spans="1:9" ht="18" customHeight="1" x14ac:dyDescent="0.25">
      <c r="A275" s="3">
        <v>2021</v>
      </c>
      <c r="B275" s="3" t="s">
        <v>36</v>
      </c>
      <c r="C275" s="3" t="s">
        <v>15</v>
      </c>
      <c r="D275" s="7" t="s">
        <v>16</v>
      </c>
      <c r="E275" s="8">
        <v>644</v>
      </c>
      <c r="F275" s="8">
        <v>5743.5</v>
      </c>
      <c r="G275" s="8">
        <v>6432.72</v>
      </c>
      <c r="H275" s="5">
        <v>1148.7</v>
      </c>
      <c r="I275" s="6" t="s">
        <v>11</v>
      </c>
    </row>
    <row r="276" spans="1:9" ht="18" customHeight="1" x14ac:dyDescent="0.25">
      <c r="A276" s="3">
        <v>2021</v>
      </c>
      <c r="B276" s="3" t="s">
        <v>36</v>
      </c>
      <c r="C276" s="3" t="s">
        <v>17</v>
      </c>
      <c r="D276" s="7" t="s">
        <v>18</v>
      </c>
      <c r="E276" s="8">
        <v>643</v>
      </c>
      <c r="F276" s="8">
        <v>7000</v>
      </c>
      <c r="G276" s="8">
        <v>7840</v>
      </c>
      <c r="H276" s="5">
        <v>1400</v>
      </c>
      <c r="I276" s="6" t="s">
        <v>11</v>
      </c>
    </row>
    <row r="277" spans="1:9" ht="18" customHeight="1" x14ac:dyDescent="0.25">
      <c r="A277" s="3">
        <v>2021</v>
      </c>
      <c r="B277" s="3" t="s">
        <v>36</v>
      </c>
      <c r="C277" s="3" t="s">
        <v>15</v>
      </c>
      <c r="D277" s="7" t="s">
        <v>19</v>
      </c>
      <c r="E277" s="8">
        <v>455</v>
      </c>
      <c r="F277" s="8">
        <v>4578.6000000000004</v>
      </c>
      <c r="G277" s="8">
        <v>5128.0320000000002</v>
      </c>
      <c r="H277" s="5">
        <v>915.72000000000014</v>
      </c>
      <c r="I277" s="6" t="s">
        <v>11</v>
      </c>
    </row>
    <row r="278" spans="1:9" ht="18" customHeight="1" x14ac:dyDescent="0.25">
      <c r="A278" s="3">
        <v>2021</v>
      </c>
      <c r="B278" s="3" t="s">
        <v>36</v>
      </c>
      <c r="C278" s="3" t="s">
        <v>17</v>
      </c>
      <c r="D278" s="7" t="s">
        <v>20</v>
      </c>
      <c r="E278" s="9">
        <v>345</v>
      </c>
      <c r="F278" s="9">
        <v>7000</v>
      </c>
      <c r="G278" s="9">
        <v>7840</v>
      </c>
      <c r="H278" s="5">
        <v>1400</v>
      </c>
      <c r="I278" s="6" t="s">
        <v>11</v>
      </c>
    </row>
    <row r="279" spans="1:9" ht="18" customHeight="1" x14ac:dyDescent="0.25">
      <c r="A279" s="3">
        <v>2021</v>
      </c>
      <c r="B279" s="3" t="s">
        <v>36</v>
      </c>
      <c r="C279" s="3" t="s">
        <v>13</v>
      </c>
      <c r="D279" s="4" t="s">
        <v>21</v>
      </c>
      <c r="E279" s="5">
        <v>122</v>
      </c>
      <c r="F279" s="5">
        <v>100</v>
      </c>
      <c r="G279" s="5">
        <v>112</v>
      </c>
      <c r="H279" s="5">
        <v>20</v>
      </c>
      <c r="I279" s="6" t="s">
        <v>11</v>
      </c>
    </row>
    <row r="280" spans="1:9" ht="18" customHeight="1" x14ac:dyDescent="0.25">
      <c r="A280" s="3">
        <v>2021</v>
      </c>
      <c r="B280" s="3" t="s">
        <v>36</v>
      </c>
      <c r="C280" s="3" t="s">
        <v>22</v>
      </c>
      <c r="D280" s="7" t="s">
        <v>23</v>
      </c>
      <c r="E280" s="8">
        <v>78</v>
      </c>
      <c r="F280" s="8">
        <v>4577.2</v>
      </c>
      <c r="G280" s="8">
        <v>5126.4639999999999</v>
      </c>
      <c r="H280" s="5">
        <v>915.44</v>
      </c>
      <c r="I280" s="6" t="s">
        <v>11</v>
      </c>
    </row>
    <row r="281" spans="1:9" ht="18" customHeight="1" x14ac:dyDescent="0.25">
      <c r="A281" s="3">
        <v>2021</v>
      </c>
      <c r="B281" s="3" t="s">
        <v>36</v>
      </c>
      <c r="C281" s="3" t="s">
        <v>22</v>
      </c>
      <c r="D281" s="7" t="s">
        <v>24</v>
      </c>
      <c r="E281" s="8">
        <v>76</v>
      </c>
      <c r="F281" s="8">
        <v>4576.8999999999996</v>
      </c>
      <c r="G281" s="8">
        <v>5126.1279999999997</v>
      </c>
      <c r="H281" s="5">
        <v>915.38</v>
      </c>
      <c r="I281" s="6" t="s">
        <v>11</v>
      </c>
    </row>
    <row r="282" spans="1:9" ht="18" customHeight="1" x14ac:dyDescent="0.25">
      <c r="A282" s="3">
        <v>2021</v>
      </c>
      <c r="B282" s="3" t="s">
        <v>36</v>
      </c>
      <c r="C282" s="3" t="s">
        <v>22</v>
      </c>
      <c r="D282" s="7" t="s">
        <v>25</v>
      </c>
      <c r="E282" s="8">
        <v>46</v>
      </c>
      <c r="F282" s="8">
        <v>200</v>
      </c>
      <c r="G282" s="8">
        <v>224</v>
      </c>
      <c r="H282" s="5">
        <v>40</v>
      </c>
      <c r="I282" s="6" t="s">
        <v>11</v>
      </c>
    </row>
    <row r="283" spans="1:9" ht="18" customHeight="1" x14ac:dyDescent="0.25">
      <c r="A283" s="3">
        <v>2021</v>
      </c>
      <c r="B283" s="3" t="s">
        <v>36</v>
      </c>
      <c r="C283" s="3" t="s">
        <v>22</v>
      </c>
      <c r="D283" s="7" t="s">
        <v>26</v>
      </c>
      <c r="E283" s="8">
        <v>34</v>
      </c>
      <c r="F283" s="8">
        <v>4576.8</v>
      </c>
      <c r="G283" s="8">
        <v>5126.0160000000005</v>
      </c>
      <c r="H283" s="5">
        <v>915.36000000000013</v>
      </c>
      <c r="I283" s="6" t="s">
        <v>11</v>
      </c>
    </row>
    <row r="284" spans="1:9" ht="18" customHeight="1" x14ac:dyDescent="0.25">
      <c r="A284" s="3">
        <v>2021</v>
      </c>
      <c r="B284" s="3" t="s">
        <v>36</v>
      </c>
      <c r="C284" s="3" t="s">
        <v>13</v>
      </c>
      <c r="D284" s="4" t="s">
        <v>27</v>
      </c>
      <c r="E284" s="5">
        <v>7</v>
      </c>
      <c r="F284" s="5">
        <v>200</v>
      </c>
      <c r="G284" s="5">
        <v>224</v>
      </c>
      <c r="H284" s="5">
        <v>40</v>
      </c>
      <c r="I284" s="6" t="s">
        <v>11</v>
      </c>
    </row>
    <row r="285" spans="1:9" ht="18" customHeight="1" x14ac:dyDescent="0.25">
      <c r="A285" s="3">
        <v>2021</v>
      </c>
      <c r="B285" s="3" t="s">
        <v>36</v>
      </c>
      <c r="C285" s="3" t="s">
        <v>22</v>
      </c>
      <c r="D285" s="7" t="s">
        <v>29</v>
      </c>
      <c r="E285" s="8">
        <v>3</v>
      </c>
      <c r="F285" s="8">
        <v>4577.3</v>
      </c>
      <c r="G285" s="8">
        <v>5126.576</v>
      </c>
      <c r="H285" s="5">
        <v>915.46</v>
      </c>
      <c r="I285" s="6" t="s">
        <v>11</v>
      </c>
    </row>
    <row r="286" spans="1:9" ht="18" customHeight="1" x14ac:dyDescent="0.25">
      <c r="A286" s="3">
        <v>2021</v>
      </c>
      <c r="B286" s="3" t="s">
        <v>36</v>
      </c>
      <c r="C286" s="3" t="s">
        <v>28</v>
      </c>
      <c r="D286" s="7" t="s">
        <v>28</v>
      </c>
      <c r="E286" s="8">
        <v>2</v>
      </c>
      <c r="F286" s="8">
        <v>6600</v>
      </c>
      <c r="G286" s="8">
        <v>7392</v>
      </c>
      <c r="H286" s="5">
        <v>1320</v>
      </c>
      <c r="I286" s="6" t="s">
        <v>11</v>
      </c>
    </row>
    <row r="287" spans="1:9" ht="18" customHeight="1" x14ac:dyDescent="0.25">
      <c r="A287" s="3">
        <v>2021</v>
      </c>
      <c r="B287" s="3" t="s">
        <v>37</v>
      </c>
      <c r="C287" s="3" t="s">
        <v>9</v>
      </c>
      <c r="D287" s="4" t="s">
        <v>10</v>
      </c>
      <c r="E287" s="5">
        <v>3566</v>
      </c>
      <c r="F287" s="5">
        <v>4577.3</v>
      </c>
      <c r="G287" s="5">
        <v>5126.576</v>
      </c>
      <c r="H287" s="5">
        <v>915.46</v>
      </c>
      <c r="I287" s="6" t="s">
        <v>11</v>
      </c>
    </row>
    <row r="288" spans="1:9" ht="18" customHeight="1" x14ac:dyDescent="0.25">
      <c r="A288" s="3">
        <v>2021</v>
      </c>
      <c r="B288" s="3" t="s">
        <v>37</v>
      </c>
      <c r="C288" s="3" t="s">
        <v>9</v>
      </c>
      <c r="D288" s="4" t="s">
        <v>12</v>
      </c>
      <c r="E288" s="5">
        <v>2498</v>
      </c>
      <c r="F288" s="5">
        <v>8000</v>
      </c>
      <c r="G288" s="5">
        <v>8960</v>
      </c>
      <c r="H288" s="5">
        <v>1600</v>
      </c>
      <c r="I288" s="6" t="s">
        <v>11</v>
      </c>
    </row>
    <row r="289" spans="1:9" ht="18" customHeight="1" x14ac:dyDescent="0.25">
      <c r="A289" s="3">
        <v>2021</v>
      </c>
      <c r="B289" s="3" t="s">
        <v>37</v>
      </c>
      <c r="C289" s="3" t="s">
        <v>13</v>
      </c>
      <c r="D289" s="4" t="s">
        <v>14</v>
      </c>
      <c r="E289" s="5">
        <v>1245</v>
      </c>
      <c r="F289" s="5">
        <v>4577.2</v>
      </c>
      <c r="G289" s="5">
        <v>5126.4639999999999</v>
      </c>
      <c r="H289" s="5">
        <v>915.44</v>
      </c>
      <c r="I289" s="6" t="s">
        <v>11</v>
      </c>
    </row>
    <row r="290" spans="1:9" ht="18" customHeight="1" x14ac:dyDescent="0.25">
      <c r="A290" s="3">
        <v>2021</v>
      </c>
      <c r="B290" s="3" t="s">
        <v>37</v>
      </c>
      <c r="C290" s="3" t="s">
        <v>15</v>
      </c>
      <c r="D290" s="7" t="s">
        <v>16</v>
      </c>
      <c r="E290" s="8">
        <v>644</v>
      </c>
      <c r="F290" s="8">
        <v>5743.5</v>
      </c>
      <c r="G290" s="8">
        <v>6432.72</v>
      </c>
      <c r="H290" s="5">
        <v>1148.7</v>
      </c>
      <c r="I290" s="6" t="s">
        <v>11</v>
      </c>
    </row>
    <row r="291" spans="1:9" ht="18" customHeight="1" x14ac:dyDescent="0.25">
      <c r="A291" s="3">
        <v>2021</v>
      </c>
      <c r="B291" s="3" t="s">
        <v>37</v>
      </c>
      <c r="C291" s="3" t="s">
        <v>17</v>
      </c>
      <c r="D291" s="7" t="s">
        <v>18</v>
      </c>
      <c r="E291" s="8">
        <v>643</v>
      </c>
      <c r="F291" s="8">
        <v>7000</v>
      </c>
      <c r="G291" s="8">
        <v>7840</v>
      </c>
      <c r="H291" s="5">
        <v>1400</v>
      </c>
      <c r="I291" s="6" t="s">
        <v>11</v>
      </c>
    </row>
    <row r="292" spans="1:9" ht="18" customHeight="1" x14ac:dyDescent="0.25">
      <c r="A292" s="3">
        <v>2021</v>
      </c>
      <c r="B292" s="3" t="s">
        <v>37</v>
      </c>
      <c r="C292" s="3" t="s">
        <v>15</v>
      </c>
      <c r="D292" s="7" t="s">
        <v>19</v>
      </c>
      <c r="E292" s="8">
        <v>455</v>
      </c>
      <c r="F292" s="8">
        <v>5036.46</v>
      </c>
      <c r="G292" s="8">
        <v>5128.0320000000002</v>
      </c>
      <c r="H292" s="5">
        <v>1007.292</v>
      </c>
      <c r="I292" s="6" t="s">
        <v>11</v>
      </c>
    </row>
    <row r="293" spans="1:9" ht="18" customHeight="1" x14ac:dyDescent="0.25">
      <c r="A293" s="3">
        <v>2021</v>
      </c>
      <c r="B293" s="3" t="s">
        <v>37</v>
      </c>
      <c r="C293" s="3" t="s">
        <v>17</v>
      </c>
      <c r="D293" s="7" t="s">
        <v>20</v>
      </c>
      <c r="E293" s="9">
        <v>345</v>
      </c>
      <c r="F293" s="9">
        <v>7700</v>
      </c>
      <c r="G293" s="9">
        <v>7840</v>
      </c>
      <c r="H293" s="5">
        <v>1540</v>
      </c>
      <c r="I293" s="6" t="s">
        <v>11</v>
      </c>
    </row>
    <row r="294" spans="1:9" ht="18" customHeight="1" x14ac:dyDescent="0.25">
      <c r="A294" s="3">
        <v>2021</v>
      </c>
      <c r="B294" s="3" t="s">
        <v>37</v>
      </c>
      <c r="C294" s="3" t="s">
        <v>13</v>
      </c>
      <c r="D294" s="4" t="s">
        <v>21</v>
      </c>
      <c r="E294" s="5">
        <v>122</v>
      </c>
      <c r="F294" s="5">
        <v>110</v>
      </c>
      <c r="G294" s="5">
        <v>112</v>
      </c>
      <c r="H294" s="5">
        <v>22</v>
      </c>
      <c r="I294" s="6" t="s">
        <v>11</v>
      </c>
    </row>
    <row r="295" spans="1:9" ht="18" customHeight="1" x14ac:dyDescent="0.25">
      <c r="A295" s="3">
        <v>2021</v>
      </c>
      <c r="B295" s="3" t="s">
        <v>37</v>
      </c>
      <c r="C295" s="3" t="s">
        <v>22</v>
      </c>
      <c r="D295" s="7" t="s">
        <v>23</v>
      </c>
      <c r="E295" s="8">
        <v>78</v>
      </c>
      <c r="F295" s="8">
        <v>5034.92</v>
      </c>
      <c r="G295" s="8">
        <v>5126.4639999999999</v>
      </c>
      <c r="H295" s="5">
        <v>1006.984</v>
      </c>
      <c r="I295" s="6" t="s">
        <v>11</v>
      </c>
    </row>
    <row r="296" spans="1:9" ht="18" customHeight="1" x14ac:dyDescent="0.25">
      <c r="A296" s="3">
        <v>2021</v>
      </c>
      <c r="B296" s="3" t="s">
        <v>37</v>
      </c>
      <c r="C296" s="3" t="s">
        <v>22</v>
      </c>
      <c r="D296" s="7" t="s">
        <v>24</v>
      </c>
      <c r="E296" s="8">
        <v>76</v>
      </c>
      <c r="F296" s="8">
        <v>5034.5899999999992</v>
      </c>
      <c r="G296" s="8">
        <v>5126.1279999999997</v>
      </c>
      <c r="H296" s="5">
        <v>1006.9179999999999</v>
      </c>
      <c r="I296" s="6" t="s">
        <v>11</v>
      </c>
    </row>
    <row r="297" spans="1:9" ht="18" customHeight="1" x14ac:dyDescent="0.25">
      <c r="A297" s="3">
        <v>2021</v>
      </c>
      <c r="B297" s="3" t="s">
        <v>37</v>
      </c>
      <c r="C297" s="3" t="s">
        <v>22</v>
      </c>
      <c r="D297" s="7" t="s">
        <v>25</v>
      </c>
      <c r="E297" s="8">
        <v>46</v>
      </c>
      <c r="F297" s="8">
        <v>230</v>
      </c>
      <c r="G297" s="8">
        <v>224</v>
      </c>
      <c r="H297" s="5">
        <v>46</v>
      </c>
      <c r="I297" s="6" t="s">
        <v>11</v>
      </c>
    </row>
    <row r="298" spans="1:9" ht="18" customHeight="1" x14ac:dyDescent="0.25">
      <c r="A298" s="3">
        <v>2021</v>
      </c>
      <c r="B298" s="3" t="s">
        <v>37</v>
      </c>
      <c r="C298" s="3" t="s">
        <v>22</v>
      </c>
      <c r="D298" s="7" t="s">
        <v>26</v>
      </c>
      <c r="E298" s="8">
        <v>34</v>
      </c>
      <c r="F298" s="8">
        <v>5263.32</v>
      </c>
      <c r="G298" s="8">
        <v>5126.0160000000005</v>
      </c>
      <c r="H298" s="5">
        <v>1052.664</v>
      </c>
      <c r="I298" s="6" t="s">
        <v>11</v>
      </c>
    </row>
    <row r="299" spans="1:9" ht="18" customHeight="1" x14ac:dyDescent="0.25">
      <c r="A299" s="3">
        <v>2021</v>
      </c>
      <c r="B299" s="3" t="s">
        <v>37</v>
      </c>
      <c r="C299" s="3" t="s">
        <v>13</v>
      </c>
      <c r="D299" s="4" t="s">
        <v>27</v>
      </c>
      <c r="E299" s="5">
        <v>7</v>
      </c>
      <c r="F299" s="5">
        <v>230</v>
      </c>
      <c r="G299" s="5">
        <v>224</v>
      </c>
      <c r="H299" s="5">
        <v>46</v>
      </c>
      <c r="I299" s="6" t="s">
        <v>32</v>
      </c>
    </row>
    <row r="300" spans="1:9" ht="18" customHeight="1" x14ac:dyDescent="0.25">
      <c r="A300" s="3">
        <v>2021</v>
      </c>
      <c r="B300" s="3" t="s">
        <v>37</v>
      </c>
      <c r="C300" s="3" t="s">
        <v>22</v>
      </c>
      <c r="D300" s="7" t="s">
        <v>29</v>
      </c>
      <c r="E300" s="8">
        <v>3</v>
      </c>
      <c r="F300" s="8">
        <v>5263.8950000000004</v>
      </c>
      <c r="G300" s="8">
        <v>5126.576</v>
      </c>
      <c r="H300" s="5">
        <v>1052.7790000000002</v>
      </c>
      <c r="I300" s="6" t="s">
        <v>32</v>
      </c>
    </row>
    <row r="301" spans="1:9" ht="18" customHeight="1" x14ac:dyDescent="0.25">
      <c r="A301" s="3">
        <v>2021</v>
      </c>
      <c r="B301" s="3" t="s">
        <v>37</v>
      </c>
      <c r="C301" s="3" t="s">
        <v>28</v>
      </c>
      <c r="D301" s="7" t="s">
        <v>28</v>
      </c>
      <c r="E301" s="8">
        <v>2</v>
      </c>
      <c r="F301" s="8">
        <v>7590</v>
      </c>
      <c r="G301" s="8">
        <v>7392</v>
      </c>
      <c r="H301" s="5">
        <v>1518</v>
      </c>
      <c r="I301" s="6" t="s">
        <v>32</v>
      </c>
    </row>
    <row r="302" spans="1:9" ht="18" customHeight="1" x14ac:dyDescent="0.25">
      <c r="A302" s="3">
        <v>2021</v>
      </c>
      <c r="B302" s="3" t="s">
        <v>38</v>
      </c>
      <c r="C302" s="3" t="s">
        <v>9</v>
      </c>
      <c r="D302" s="4" t="s">
        <v>10</v>
      </c>
      <c r="E302" s="5">
        <v>3566</v>
      </c>
      <c r="F302" s="5">
        <v>5263.8950000000004</v>
      </c>
      <c r="G302" s="5">
        <v>5126.576</v>
      </c>
      <c r="H302" s="5">
        <v>1052.7790000000002</v>
      </c>
      <c r="I302" s="6" t="s">
        <v>32</v>
      </c>
    </row>
    <row r="303" spans="1:9" ht="18" customHeight="1" x14ac:dyDescent="0.25">
      <c r="A303" s="3">
        <v>2021</v>
      </c>
      <c r="B303" s="3" t="s">
        <v>38</v>
      </c>
      <c r="C303" s="3" t="s">
        <v>9</v>
      </c>
      <c r="D303" s="4" t="s">
        <v>12</v>
      </c>
      <c r="E303" s="5">
        <v>2498</v>
      </c>
      <c r="F303" s="5">
        <v>8800</v>
      </c>
      <c r="G303" s="5">
        <v>8960</v>
      </c>
      <c r="H303" s="5">
        <v>1760</v>
      </c>
      <c r="I303" s="6" t="s">
        <v>32</v>
      </c>
    </row>
    <row r="304" spans="1:9" ht="18" customHeight="1" x14ac:dyDescent="0.25">
      <c r="A304" s="3">
        <v>2021</v>
      </c>
      <c r="B304" s="3" t="s">
        <v>38</v>
      </c>
      <c r="C304" s="3" t="s">
        <v>13</v>
      </c>
      <c r="D304" s="4" t="s">
        <v>14</v>
      </c>
      <c r="E304" s="5">
        <v>1245</v>
      </c>
      <c r="F304" s="5">
        <v>5034.92</v>
      </c>
      <c r="G304" s="5">
        <v>5126.4639999999999</v>
      </c>
      <c r="H304" s="5">
        <v>1006.984</v>
      </c>
      <c r="I304" s="6" t="s">
        <v>32</v>
      </c>
    </row>
    <row r="305" spans="1:9" ht="18" customHeight="1" x14ac:dyDescent="0.25">
      <c r="A305" s="3">
        <v>2021</v>
      </c>
      <c r="B305" s="3" t="s">
        <v>38</v>
      </c>
      <c r="C305" s="3" t="s">
        <v>15</v>
      </c>
      <c r="D305" s="7" t="s">
        <v>16</v>
      </c>
      <c r="E305" s="8">
        <v>644</v>
      </c>
      <c r="F305" s="8">
        <v>6317.85</v>
      </c>
      <c r="G305" s="8">
        <v>6432.72</v>
      </c>
      <c r="H305" s="5">
        <v>1263.5700000000002</v>
      </c>
      <c r="I305" s="6" t="s">
        <v>32</v>
      </c>
    </row>
    <row r="306" spans="1:9" ht="18" customHeight="1" x14ac:dyDescent="0.25">
      <c r="A306" s="3">
        <v>2021</v>
      </c>
      <c r="B306" s="3" t="s">
        <v>38</v>
      </c>
      <c r="C306" s="3" t="s">
        <v>17</v>
      </c>
      <c r="D306" s="7" t="s">
        <v>18</v>
      </c>
      <c r="E306" s="8">
        <v>643</v>
      </c>
      <c r="F306" s="8">
        <v>7700</v>
      </c>
      <c r="G306" s="8">
        <v>7840</v>
      </c>
      <c r="H306" s="5">
        <v>1540</v>
      </c>
      <c r="I306" s="6" t="s">
        <v>32</v>
      </c>
    </row>
    <row r="307" spans="1:9" ht="18" customHeight="1" x14ac:dyDescent="0.25">
      <c r="A307" s="3">
        <v>2021</v>
      </c>
      <c r="B307" s="3" t="s">
        <v>38</v>
      </c>
      <c r="C307" s="3" t="s">
        <v>15</v>
      </c>
      <c r="D307" s="7" t="s">
        <v>19</v>
      </c>
      <c r="E307" s="8">
        <v>455</v>
      </c>
      <c r="F307" s="8">
        <v>5036.46</v>
      </c>
      <c r="G307" s="8">
        <v>5128.0320000000002</v>
      </c>
      <c r="H307" s="5">
        <v>1007.292</v>
      </c>
      <c r="I307" s="6" t="s">
        <v>32</v>
      </c>
    </row>
    <row r="308" spans="1:9" ht="18" customHeight="1" x14ac:dyDescent="0.25">
      <c r="A308" s="3">
        <v>2021</v>
      </c>
      <c r="B308" s="3" t="s">
        <v>38</v>
      </c>
      <c r="C308" s="3" t="s">
        <v>17</v>
      </c>
      <c r="D308" s="7" t="s">
        <v>20</v>
      </c>
      <c r="E308" s="9">
        <v>345</v>
      </c>
      <c r="F308" s="9">
        <v>7700</v>
      </c>
      <c r="G308" s="9">
        <v>7840</v>
      </c>
      <c r="H308" s="5">
        <v>1540</v>
      </c>
      <c r="I308" s="6" t="s">
        <v>32</v>
      </c>
    </row>
    <row r="309" spans="1:9" ht="18" customHeight="1" x14ac:dyDescent="0.25">
      <c r="A309" s="3">
        <v>2021</v>
      </c>
      <c r="B309" s="3" t="s">
        <v>38</v>
      </c>
      <c r="C309" s="3" t="s">
        <v>13</v>
      </c>
      <c r="D309" s="4" t="s">
        <v>21</v>
      </c>
      <c r="E309" s="5">
        <v>122</v>
      </c>
      <c r="F309" s="5">
        <v>110</v>
      </c>
      <c r="G309" s="5">
        <v>112</v>
      </c>
      <c r="H309" s="5">
        <v>22</v>
      </c>
      <c r="I309" s="6" t="s">
        <v>32</v>
      </c>
    </row>
    <row r="310" spans="1:9" ht="18" customHeight="1" x14ac:dyDescent="0.25">
      <c r="A310" s="3">
        <v>2021</v>
      </c>
      <c r="B310" s="3" t="s">
        <v>38</v>
      </c>
      <c r="C310" s="3" t="s">
        <v>22</v>
      </c>
      <c r="D310" s="7" t="s">
        <v>23</v>
      </c>
      <c r="E310" s="8">
        <v>78</v>
      </c>
      <c r="F310" s="8">
        <v>5034.92</v>
      </c>
      <c r="G310" s="8">
        <v>5126.4639999999999</v>
      </c>
      <c r="H310" s="5">
        <v>1006.984</v>
      </c>
      <c r="I310" s="6" t="s">
        <v>32</v>
      </c>
    </row>
    <row r="311" spans="1:9" ht="18" customHeight="1" x14ac:dyDescent="0.25">
      <c r="A311" s="3">
        <v>2021</v>
      </c>
      <c r="B311" s="3" t="s">
        <v>38</v>
      </c>
      <c r="C311" s="3" t="s">
        <v>22</v>
      </c>
      <c r="D311" s="7" t="s">
        <v>24</v>
      </c>
      <c r="E311" s="8">
        <v>76</v>
      </c>
      <c r="F311" s="8">
        <v>4576.8999999999996</v>
      </c>
      <c r="G311" s="8">
        <v>5126.1279999999997</v>
      </c>
      <c r="H311" s="5">
        <v>915.38</v>
      </c>
      <c r="I311" s="6" t="s">
        <v>32</v>
      </c>
    </row>
    <row r="312" spans="1:9" ht="18" customHeight="1" x14ac:dyDescent="0.25">
      <c r="A312" s="3">
        <v>2021</v>
      </c>
      <c r="B312" s="3" t="s">
        <v>38</v>
      </c>
      <c r="C312" s="3" t="s">
        <v>22</v>
      </c>
      <c r="D312" s="7" t="s">
        <v>25</v>
      </c>
      <c r="E312" s="8">
        <v>46</v>
      </c>
      <c r="F312" s="8">
        <v>200</v>
      </c>
      <c r="G312" s="8">
        <v>224</v>
      </c>
      <c r="H312" s="5">
        <v>40</v>
      </c>
      <c r="I312" s="6" t="s">
        <v>32</v>
      </c>
    </row>
    <row r="313" spans="1:9" ht="18" customHeight="1" x14ac:dyDescent="0.25">
      <c r="A313" s="3">
        <v>2021</v>
      </c>
      <c r="B313" s="3" t="s">
        <v>38</v>
      </c>
      <c r="C313" s="3" t="s">
        <v>22</v>
      </c>
      <c r="D313" s="7" t="s">
        <v>26</v>
      </c>
      <c r="E313" s="8">
        <v>34</v>
      </c>
      <c r="F313" s="8">
        <v>4576.8</v>
      </c>
      <c r="G313" s="8">
        <v>5126.0160000000005</v>
      </c>
      <c r="H313" s="5">
        <v>915.36000000000013</v>
      </c>
      <c r="I313" s="6" t="s">
        <v>32</v>
      </c>
    </row>
    <row r="314" spans="1:9" ht="18" customHeight="1" x14ac:dyDescent="0.25">
      <c r="A314" s="3">
        <v>2021</v>
      </c>
      <c r="B314" s="3" t="s">
        <v>38</v>
      </c>
      <c r="C314" s="3" t="s">
        <v>13</v>
      </c>
      <c r="D314" s="4" t="s">
        <v>27</v>
      </c>
      <c r="E314" s="5">
        <v>7</v>
      </c>
      <c r="F314" s="5">
        <v>200</v>
      </c>
      <c r="G314" s="5">
        <v>224</v>
      </c>
      <c r="H314" s="5">
        <v>40</v>
      </c>
      <c r="I314" s="6" t="s">
        <v>32</v>
      </c>
    </row>
    <row r="315" spans="1:9" ht="18" customHeight="1" x14ac:dyDescent="0.25">
      <c r="A315" s="3">
        <v>2021</v>
      </c>
      <c r="B315" s="3" t="s">
        <v>38</v>
      </c>
      <c r="C315" s="3" t="s">
        <v>22</v>
      </c>
      <c r="D315" s="7" t="s">
        <v>29</v>
      </c>
      <c r="E315" s="8">
        <v>3</v>
      </c>
      <c r="F315" s="8">
        <v>4577.3</v>
      </c>
      <c r="G315" s="8">
        <v>5126.576</v>
      </c>
      <c r="H315" s="5">
        <v>915.46</v>
      </c>
      <c r="I315" s="6" t="s">
        <v>32</v>
      </c>
    </row>
    <row r="316" spans="1:9" ht="18" customHeight="1" x14ac:dyDescent="0.25">
      <c r="A316" s="3">
        <v>2021</v>
      </c>
      <c r="B316" s="3" t="s">
        <v>38</v>
      </c>
      <c r="C316" s="3" t="s">
        <v>28</v>
      </c>
      <c r="D316" s="7" t="s">
        <v>28</v>
      </c>
      <c r="E316" s="8">
        <v>2</v>
      </c>
      <c r="F316" s="8">
        <v>6600</v>
      </c>
      <c r="G316" s="8">
        <v>7392</v>
      </c>
      <c r="H316" s="5">
        <v>1320</v>
      </c>
      <c r="I316" s="6" t="s">
        <v>32</v>
      </c>
    </row>
    <row r="317" spans="1:9" ht="18" customHeight="1" x14ac:dyDescent="0.25">
      <c r="A317" s="3">
        <v>2021</v>
      </c>
      <c r="B317" s="3" t="s">
        <v>39</v>
      </c>
      <c r="C317" s="3" t="s">
        <v>9</v>
      </c>
      <c r="D317" s="4" t="s">
        <v>10</v>
      </c>
      <c r="E317" s="5">
        <v>3566</v>
      </c>
      <c r="F317" s="5">
        <v>4577.3</v>
      </c>
      <c r="G317" s="5">
        <v>5126.576</v>
      </c>
      <c r="H317" s="5">
        <v>915.46</v>
      </c>
      <c r="I317" s="6" t="s">
        <v>32</v>
      </c>
    </row>
    <row r="318" spans="1:9" ht="18" customHeight="1" x14ac:dyDescent="0.25">
      <c r="A318" s="3">
        <v>2021</v>
      </c>
      <c r="B318" s="3" t="s">
        <v>39</v>
      </c>
      <c r="C318" s="3" t="s">
        <v>9</v>
      </c>
      <c r="D318" s="4" t="s">
        <v>12</v>
      </c>
      <c r="E318" s="5">
        <v>2498</v>
      </c>
      <c r="F318" s="5">
        <v>8000</v>
      </c>
      <c r="G318" s="5">
        <v>8960</v>
      </c>
      <c r="H318" s="5">
        <v>1600</v>
      </c>
      <c r="I318" s="6" t="s">
        <v>32</v>
      </c>
    </row>
    <row r="319" spans="1:9" ht="18" customHeight="1" x14ac:dyDescent="0.25">
      <c r="A319" s="3">
        <v>2021</v>
      </c>
      <c r="B319" s="3" t="s">
        <v>39</v>
      </c>
      <c r="C319" s="3" t="s">
        <v>13</v>
      </c>
      <c r="D319" s="4" t="s">
        <v>14</v>
      </c>
      <c r="E319" s="5">
        <v>1245</v>
      </c>
      <c r="F319" s="5">
        <v>4577.2</v>
      </c>
      <c r="G319" s="5">
        <v>5126.4639999999999</v>
      </c>
      <c r="H319" s="5">
        <v>915.44</v>
      </c>
      <c r="I319" s="6" t="s">
        <v>32</v>
      </c>
    </row>
    <row r="320" spans="1:9" ht="18" customHeight="1" x14ac:dyDescent="0.25">
      <c r="A320" s="3">
        <v>2021</v>
      </c>
      <c r="B320" s="3" t="s">
        <v>39</v>
      </c>
      <c r="C320" s="3" t="s">
        <v>15</v>
      </c>
      <c r="D320" s="7" t="s">
        <v>16</v>
      </c>
      <c r="E320" s="8">
        <v>644</v>
      </c>
      <c r="F320" s="8">
        <v>5743.5</v>
      </c>
      <c r="G320" s="8">
        <v>6432.72</v>
      </c>
      <c r="H320" s="5">
        <v>1148.7</v>
      </c>
      <c r="I320" s="6" t="s">
        <v>32</v>
      </c>
    </row>
    <row r="321" spans="1:9" ht="18" customHeight="1" x14ac:dyDescent="0.25">
      <c r="A321" s="3">
        <v>2021</v>
      </c>
      <c r="B321" s="3" t="s">
        <v>39</v>
      </c>
      <c r="C321" s="3" t="s">
        <v>17</v>
      </c>
      <c r="D321" s="7" t="s">
        <v>18</v>
      </c>
      <c r="E321" s="8">
        <v>643</v>
      </c>
      <c r="F321" s="8">
        <v>7000</v>
      </c>
      <c r="G321" s="8">
        <v>7840</v>
      </c>
      <c r="H321" s="5">
        <v>1400</v>
      </c>
      <c r="I321" s="6" t="s">
        <v>32</v>
      </c>
    </row>
    <row r="322" spans="1:9" ht="18" customHeight="1" x14ac:dyDescent="0.25">
      <c r="A322" s="3">
        <v>2021</v>
      </c>
      <c r="B322" s="3" t="s">
        <v>39</v>
      </c>
      <c r="C322" s="3" t="s">
        <v>15</v>
      </c>
      <c r="D322" s="7" t="s">
        <v>19</v>
      </c>
      <c r="E322" s="8">
        <v>455</v>
      </c>
      <c r="F322" s="8">
        <v>4578.6000000000004</v>
      </c>
      <c r="G322" s="8">
        <v>5128.0320000000002</v>
      </c>
      <c r="H322" s="5">
        <v>915.72000000000014</v>
      </c>
      <c r="I322" s="6" t="s">
        <v>11</v>
      </c>
    </row>
    <row r="323" spans="1:9" ht="18" customHeight="1" x14ac:dyDescent="0.25">
      <c r="A323" s="3">
        <v>2021</v>
      </c>
      <c r="B323" s="3" t="s">
        <v>39</v>
      </c>
      <c r="C323" s="3" t="s">
        <v>17</v>
      </c>
      <c r="D323" s="7" t="s">
        <v>20</v>
      </c>
      <c r="E323" s="9">
        <v>345</v>
      </c>
      <c r="F323" s="9">
        <v>7000</v>
      </c>
      <c r="G323" s="9">
        <v>7840</v>
      </c>
      <c r="H323" s="5">
        <v>1400</v>
      </c>
      <c r="I323" s="6" t="s">
        <v>11</v>
      </c>
    </row>
    <row r="324" spans="1:9" ht="18" customHeight="1" x14ac:dyDescent="0.25">
      <c r="A324" s="3">
        <v>2021</v>
      </c>
      <c r="B324" s="3" t="s">
        <v>39</v>
      </c>
      <c r="C324" s="3" t="s">
        <v>13</v>
      </c>
      <c r="D324" s="4" t="s">
        <v>21</v>
      </c>
      <c r="E324" s="5">
        <v>122</v>
      </c>
      <c r="F324" s="5">
        <v>100</v>
      </c>
      <c r="G324" s="5">
        <v>112</v>
      </c>
      <c r="H324" s="5">
        <v>20</v>
      </c>
      <c r="I324" s="6" t="s">
        <v>11</v>
      </c>
    </row>
    <row r="325" spans="1:9" ht="18" customHeight="1" x14ac:dyDescent="0.25">
      <c r="A325" s="3">
        <v>2021</v>
      </c>
      <c r="B325" s="3" t="s">
        <v>39</v>
      </c>
      <c r="C325" s="3" t="s">
        <v>22</v>
      </c>
      <c r="D325" s="7" t="s">
        <v>23</v>
      </c>
      <c r="E325" s="8">
        <v>78</v>
      </c>
      <c r="F325" s="8">
        <v>4577.2</v>
      </c>
      <c r="G325" s="8">
        <v>5126.4639999999999</v>
      </c>
      <c r="H325" s="5">
        <v>915.44</v>
      </c>
      <c r="I325" s="6" t="s">
        <v>11</v>
      </c>
    </row>
    <row r="326" spans="1:9" ht="18" customHeight="1" x14ac:dyDescent="0.25">
      <c r="A326" s="3">
        <v>2021</v>
      </c>
      <c r="B326" s="3" t="s">
        <v>39</v>
      </c>
      <c r="C326" s="3" t="s">
        <v>22</v>
      </c>
      <c r="D326" s="7" t="s">
        <v>24</v>
      </c>
      <c r="E326" s="8">
        <v>76</v>
      </c>
      <c r="F326" s="8">
        <v>4576.8999999999996</v>
      </c>
      <c r="G326" s="8">
        <v>5126.1279999999997</v>
      </c>
      <c r="H326" s="5">
        <v>915.38</v>
      </c>
      <c r="I326" s="6" t="s">
        <v>11</v>
      </c>
    </row>
    <row r="327" spans="1:9" ht="18" customHeight="1" x14ac:dyDescent="0.25">
      <c r="A327" s="3">
        <v>2021</v>
      </c>
      <c r="B327" s="3" t="s">
        <v>39</v>
      </c>
      <c r="C327" s="3" t="s">
        <v>22</v>
      </c>
      <c r="D327" s="7" t="s">
        <v>25</v>
      </c>
      <c r="E327" s="8">
        <v>46</v>
      </c>
      <c r="F327" s="8">
        <v>200</v>
      </c>
      <c r="G327" s="8">
        <v>224</v>
      </c>
      <c r="H327" s="5">
        <v>40</v>
      </c>
      <c r="I327" s="6" t="s">
        <v>11</v>
      </c>
    </row>
    <row r="328" spans="1:9" ht="18" customHeight="1" x14ac:dyDescent="0.25">
      <c r="A328" s="3">
        <v>2021</v>
      </c>
      <c r="B328" s="3" t="s">
        <v>39</v>
      </c>
      <c r="C328" s="3" t="s">
        <v>22</v>
      </c>
      <c r="D328" s="7" t="s">
        <v>26</v>
      </c>
      <c r="E328" s="8">
        <v>34</v>
      </c>
      <c r="F328" s="8">
        <v>4576.8</v>
      </c>
      <c r="G328" s="8">
        <v>5126.0160000000005</v>
      </c>
      <c r="H328" s="5">
        <v>915.36000000000013</v>
      </c>
      <c r="I328" s="6" t="s">
        <v>11</v>
      </c>
    </row>
    <row r="329" spans="1:9" ht="18" customHeight="1" x14ac:dyDescent="0.25">
      <c r="A329" s="3">
        <v>2021</v>
      </c>
      <c r="B329" s="3" t="s">
        <v>39</v>
      </c>
      <c r="C329" s="3" t="s">
        <v>13</v>
      </c>
      <c r="D329" s="4" t="s">
        <v>27</v>
      </c>
      <c r="E329" s="5">
        <v>7</v>
      </c>
      <c r="F329" s="5">
        <v>200</v>
      </c>
      <c r="G329" s="5">
        <v>224</v>
      </c>
      <c r="H329" s="5">
        <v>40</v>
      </c>
      <c r="I329" s="6" t="s">
        <v>11</v>
      </c>
    </row>
    <row r="330" spans="1:9" ht="18" customHeight="1" x14ac:dyDescent="0.25">
      <c r="A330" s="3">
        <v>2021</v>
      </c>
      <c r="B330" s="3" t="s">
        <v>39</v>
      </c>
      <c r="C330" s="3" t="s">
        <v>22</v>
      </c>
      <c r="D330" s="7" t="s">
        <v>29</v>
      </c>
      <c r="E330" s="8">
        <v>3</v>
      </c>
      <c r="F330" s="8">
        <v>4577.3</v>
      </c>
      <c r="G330" s="8">
        <v>5126.576</v>
      </c>
      <c r="H330" s="5">
        <v>915.46</v>
      </c>
      <c r="I330" s="6" t="s">
        <v>11</v>
      </c>
    </row>
    <row r="331" spans="1:9" ht="18" customHeight="1" x14ac:dyDescent="0.25">
      <c r="A331" s="3">
        <v>2021</v>
      </c>
      <c r="B331" s="3" t="s">
        <v>39</v>
      </c>
      <c r="C331" s="3" t="s">
        <v>28</v>
      </c>
      <c r="D331" s="7" t="s">
        <v>28</v>
      </c>
      <c r="E331" s="8">
        <v>2</v>
      </c>
      <c r="F331" s="8">
        <v>6600</v>
      </c>
      <c r="G331" s="8">
        <v>7392</v>
      </c>
      <c r="H331" s="5">
        <v>1320</v>
      </c>
      <c r="I331" s="6" t="s">
        <v>11</v>
      </c>
    </row>
    <row r="332" spans="1:9" ht="18" customHeight="1" x14ac:dyDescent="0.25">
      <c r="A332" s="3">
        <v>2021</v>
      </c>
      <c r="B332" s="3" t="s">
        <v>40</v>
      </c>
      <c r="C332" s="3" t="s">
        <v>9</v>
      </c>
      <c r="D332" s="4" t="s">
        <v>10</v>
      </c>
      <c r="E332" s="5">
        <v>3566</v>
      </c>
      <c r="F332" s="5">
        <v>4577.3</v>
      </c>
      <c r="G332" s="5">
        <v>5126.576</v>
      </c>
      <c r="H332" s="5">
        <v>915.46</v>
      </c>
      <c r="I332" s="6" t="s">
        <v>11</v>
      </c>
    </row>
    <row r="333" spans="1:9" ht="18" customHeight="1" x14ac:dyDescent="0.25">
      <c r="A333" s="3">
        <v>2021</v>
      </c>
      <c r="B333" s="3" t="s">
        <v>40</v>
      </c>
      <c r="C333" s="3" t="s">
        <v>9</v>
      </c>
      <c r="D333" s="4" t="s">
        <v>12</v>
      </c>
      <c r="E333" s="5">
        <v>2498</v>
      </c>
      <c r="F333" s="5">
        <v>8000</v>
      </c>
      <c r="G333" s="5">
        <v>8960</v>
      </c>
      <c r="H333" s="5">
        <v>1600</v>
      </c>
      <c r="I333" s="6" t="s">
        <v>11</v>
      </c>
    </row>
    <row r="334" spans="1:9" ht="18" customHeight="1" x14ac:dyDescent="0.25">
      <c r="A334" s="3">
        <v>2021</v>
      </c>
      <c r="B334" s="3" t="s">
        <v>40</v>
      </c>
      <c r="C334" s="3" t="s">
        <v>13</v>
      </c>
      <c r="D334" s="4" t="s">
        <v>14</v>
      </c>
      <c r="E334" s="5">
        <v>1245</v>
      </c>
      <c r="F334" s="5">
        <v>4577.2</v>
      </c>
      <c r="G334" s="5">
        <v>5126.4639999999999</v>
      </c>
      <c r="H334" s="5">
        <v>915.44</v>
      </c>
      <c r="I334" s="6" t="s">
        <v>11</v>
      </c>
    </row>
    <row r="335" spans="1:9" ht="18" customHeight="1" x14ac:dyDescent="0.25">
      <c r="A335" s="3">
        <v>2021</v>
      </c>
      <c r="B335" s="3" t="s">
        <v>40</v>
      </c>
      <c r="C335" s="3" t="s">
        <v>15</v>
      </c>
      <c r="D335" s="7" t="s">
        <v>16</v>
      </c>
      <c r="E335" s="8">
        <v>644</v>
      </c>
      <c r="F335" s="8">
        <v>5743.5</v>
      </c>
      <c r="G335" s="8">
        <v>6432.72</v>
      </c>
      <c r="H335" s="5">
        <v>1148.7</v>
      </c>
      <c r="I335" s="6" t="s">
        <v>11</v>
      </c>
    </row>
    <row r="336" spans="1:9" ht="18" customHeight="1" x14ac:dyDescent="0.25">
      <c r="A336" s="3">
        <v>2021</v>
      </c>
      <c r="B336" s="3" t="s">
        <v>40</v>
      </c>
      <c r="C336" s="3" t="s">
        <v>17</v>
      </c>
      <c r="D336" s="7" t="s">
        <v>18</v>
      </c>
      <c r="E336" s="8">
        <v>643</v>
      </c>
      <c r="F336" s="8">
        <v>7000</v>
      </c>
      <c r="G336" s="8">
        <v>7840</v>
      </c>
      <c r="H336" s="5">
        <v>1400</v>
      </c>
      <c r="I336" s="6" t="s">
        <v>11</v>
      </c>
    </row>
    <row r="337" spans="1:9" ht="18" customHeight="1" x14ac:dyDescent="0.25">
      <c r="A337" s="3">
        <v>2021</v>
      </c>
      <c r="B337" s="3" t="s">
        <v>40</v>
      </c>
      <c r="C337" s="3" t="s">
        <v>15</v>
      </c>
      <c r="D337" s="7" t="s">
        <v>19</v>
      </c>
      <c r="E337" s="8">
        <v>455</v>
      </c>
      <c r="F337" s="8">
        <v>4578.6000000000004</v>
      </c>
      <c r="G337" s="8">
        <v>5128.0320000000002</v>
      </c>
      <c r="H337" s="5">
        <v>915.72000000000014</v>
      </c>
      <c r="I337" s="6" t="s">
        <v>11</v>
      </c>
    </row>
    <row r="338" spans="1:9" ht="18" customHeight="1" x14ac:dyDescent="0.25">
      <c r="A338" s="3">
        <v>2021</v>
      </c>
      <c r="B338" s="3" t="s">
        <v>40</v>
      </c>
      <c r="C338" s="3" t="s">
        <v>17</v>
      </c>
      <c r="D338" s="7" t="s">
        <v>20</v>
      </c>
      <c r="E338" s="9">
        <v>345</v>
      </c>
      <c r="F338" s="9">
        <v>7000</v>
      </c>
      <c r="G338" s="9">
        <v>7840</v>
      </c>
      <c r="H338" s="5">
        <v>1400</v>
      </c>
      <c r="I338" s="6" t="s">
        <v>11</v>
      </c>
    </row>
    <row r="339" spans="1:9" ht="18" customHeight="1" x14ac:dyDescent="0.25">
      <c r="A339" s="3">
        <v>2021</v>
      </c>
      <c r="B339" s="3" t="s">
        <v>40</v>
      </c>
      <c r="C339" s="3" t="s">
        <v>13</v>
      </c>
      <c r="D339" s="4" t="s">
        <v>21</v>
      </c>
      <c r="E339" s="5">
        <v>122</v>
      </c>
      <c r="F339" s="5">
        <v>100</v>
      </c>
      <c r="G339" s="5">
        <v>112</v>
      </c>
      <c r="H339" s="5">
        <v>20</v>
      </c>
      <c r="I339" s="6" t="s">
        <v>11</v>
      </c>
    </row>
    <row r="340" spans="1:9" ht="18" customHeight="1" x14ac:dyDescent="0.25">
      <c r="A340" s="3">
        <v>2021</v>
      </c>
      <c r="B340" s="3" t="s">
        <v>40</v>
      </c>
      <c r="C340" s="3" t="s">
        <v>22</v>
      </c>
      <c r="D340" s="7" t="s">
        <v>23</v>
      </c>
      <c r="E340" s="8">
        <v>78</v>
      </c>
      <c r="F340" s="8">
        <v>4577.2</v>
      </c>
      <c r="G340" s="8">
        <v>5126.4639999999999</v>
      </c>
      <c r="H340" s="5">
        <v>915.44</v>
      </c>
      <c r="I340" s="6" t="s">
        <v>11</v>
      </c>
    </row>
    <row r="341" spans="1:9" ht="18" customHeight="1" x14ac:dyDescent="0.25">
      <c r="A341" s="3">
        <v>2021</v>
      </c>
      <c r="B341" s="3" t="s">
        <v>40</v>
      </c>
      <c r="C341" s="3" t="s">
        <v>22</v>
      </c>
      <c r="D341" s="7" t="s">
        <v>24</v>
      </c>
      <c r="E341" s="8">
        <v>76</v>
      </c>
      <c r="F341" s="8">
        <v>4576.8999999999996</v>
      </c>
      <c r="G341" s="8">
        <v>5126.1279999999997</v>
      </c>
      <c r="H341" s="5">
        <v>915.38</v>
      </c>
      <c r="I341" s="6" t="s">
        <v>11</v>
      </c>
    </row>
    <row r="342" spans="1:9" ht="18" customHeight="1" x14ac:dyDescent="0.25">
      <c r="A342" s="3">
        <v>2021</v>
      </c>
      <c r="B342" s="3" t="s">
        <v>40</v>
      </c>
      <c r="C342" s="3" t="s">
        <v>22</v>
      </c>
      <c r="D342" s="7" t="s">
        <v>25</v>
      </c>
      <c r="E342" s="8">
        <v>46</v>
      </c>
      <c r="F342" s="8">
        <v>200</v>
      </c>
      <c r="G342" s="8">
        <v>224</v>
      </c>
      <c r="H342" s="5">
        <v>40</v>
      </c>
      <c r="I342" s="6" t="s">
        <v>11</v>
      </c>
    </row>
    <row r="343" spans="1:9" ht="18" customHeight="1" x14ac:dyDescent="0.25">
      <c r="A343" s="3">
        <v>2021</v>
      </c>
      <c r="B343" s="3" t="s">
        <v>40</v>
      </c>
      <c r="C343" s="3" t="s">
        <v>22</v>
      </c>
      <c r="D343" s="7" t="s">
        <v>26</v>
      </c>
      <c r="E343" s="8">
        <v>34</v>
      </c>
      <c r="F343" s="8">
        <v>5492.16</v>
      </c>
      <c r="G343" s="8">
        <v>5126.0160000000005</v>
      </c>
      <c r="H343" s="5">
        <v>1098.432</v>
      </c>
      <c r="I343" s="6" t="s">
        <v>11</v>
      </c>
    </row>
    <row r="344" spans="1:9" ht="18" customHeight="1" x14ac:dyDescent="0.25">
      <c r="A344" s="3">
        <v>2021</v>
      </c>
      <c r="B344" s="3" t="s">
        <v>40</v>
      </c>
      <c r="C344" s="3" t="s">
        <v>13</v>
      </c>
      <c r="D344" s="4" t="s">
        <v>27</v>
      </c>
      <c r="E344" s="5">
        <v>7</v>
      </c>
      <c r="F344" s="5">
        <v>240</v>
      </c>
      <c r="G344" s="5">
        <v>224</v>
      </c>
      <c r="H344" s="5">
        <v>48</v>
      </c>
      <c r="I344" s="6" t="s">
        <v>11</v>
      </c>
    </row>
    <row r="345" spans="1:9" ht="18" customHeight="1" x14ac:dyDescent="0.25">
      <c r="A345" s="3">
        <v>2021</v>
      </c>
      <c r="B345" s="3" t="s">
        <v>40</v>
      </c>
      <c r="C345" s="3" t="s">
        <v>22</v>
      </c>
      <c r="D345" s="7" t="s">
        <v>29</v>
      </c>
      <c r="E345" s="8">
        <v>3</v>
      </c>
      <c r="F345" s="8">
        <v>5492.76</v>
      </c>
      <c r="G345" s="8">
        <v>5126.576</v>
      </c>
      <c r="H345" s="5">
        <v>1098.5520000000001</v>
      </c>
      <c r="I345" s="6" t="s">
        <v>11</v>
      </c>
    </row>
    <row r="346" spans="1:9" ht="18" customHeight="1" x14ac:dyDescent="0.25">
      <c r="A346" s="3">
        <v>2021</v>
      </c>
      <c r="B346" s="3" t="s">
        <v>40</v>
      </c>
      <c r="C346" s="3" t="s">
        <v>28</v>
      </c>
      <c r="D346" s="7" t="s">
        <v>28</v>
      </c>
      <c r="E346" s="8">
        <v>2</v>
      </c>
      <c r="F346" s="8">
        <v>7920</v>
      </c>
      <c r="G346" s="8">
        <v>7392</v>
      </c>
      <c r="H346" s="5">
        <v>1584</v>
      </c>
      <c r="I346" s="6" t="s">
        <v>11</v>
      </c>
    </row>
    <row r="347" spans="1:9" ht="18" customHeight="1" x14ac:dyDescent="0.25">
      <c r="A347" s="3">
        <v>2021</v>
      </c>
      <c r="B347" s="3" t="s">
        <v>41</v>
      </c>
      <c r="C347" s="3" t="s">
        <v>9</v>
      </c>
      <c r="D347" s="4" t="s">
        <v>10</v>
      </c>
      <c r="E347" s="5">
        <v>3566</v>
      </c>
      <c r="F347" s="5">
        <v>4577.3</v>
      </c>
      <c r="G347" s="5">
        <v>5126.576</v>
      </c>
      <c r="H347" s="5">
        <v>915.46</v>
      </c>
      <c r="I347" s="6" t="s">
        <v>11</v>
      </c>
    </row>
    <row r="348" spans="1:9" ht="18" customHeight="1" x14ac:dyDescent="0.25">
      <c r="A348" s="3">
        <v>2021</v>
      </c>
      <c r="B348" s="3" t="s">
        <v>41</v>
      </c>
      <c r="C348" s="3" t="s">
        <v>9</v>
      </c>
      <c r="D348" s="4" t="s">
        <v>12</v>
      </c>
      <c r="E348" s="5">
        <v>2498</v>
      </c>
      <c r="F348" s="5">
        <v>8000</v>
      </c>
      <c r="G348" s="5">
        <v>8960</v>
      </c>
      <c r="H348" s="5">
        <v>1600</v>
      </c>
      <c r="I348" s="6" t="s">
        <v>11</v>
      </c>
    </row>
    <row r="349" spans="1:9" ht="18" customHeight="1" x14ac:dyDescent="0.25">
      <c r="A349" s="3">
        <v>2021</v>
      </c>
      <c r="B349" s="3" t="s">
        <v>41</v>
      </c>
      <c r="C349" s="3" t="s">
        <v>13</v>
      </c>
      <c r="D349" s="4" t="s">
        <v>14</v>
      </c>
      <c r="E349" s="5">
        <v>1245</v>
      </c>
      <c r="F349" s="5">
        <v>4577.2</v>
      </c>
      <c r="G349" s="5">
        <v>5126.4639999999999</v>
      </c>
      <c r="H349" s="5">
        <v>915.44</v>
      </c>
      <c r="I349" s="6" t="s">
        <v>11</v>
      </c>
    </row>
    <row r="350" spans="1:9" ht="18" customHeight="1" x14ac:dyDescent="0.25">
      <c r="A350" s="3">
        <v>2021</v>
      </c>
      <c r="B350" s="3" t="s">
        <v>41</v>
      </c>
      <c r="C350" s="3" t="s">
        <v>15</v>
      </c>
      <c r="D350" s="7" t="s">
        <v>16</v>
      </c>
      <c r="E350" s="8">
        <v>644</v>
      </c>
      <c r="F350" s="8">
        <v>5743.5</v>
      </c>
      <c r="G350" s="8">
        <v>6432.72</v>
      </c>
      <c r="H350" s="5">
        <v>1148.7</v>
      </c>
      <c r="I350" s="6" t="s">
        <v>11</v>
      </c>
    </row>
    <row r="351" spans="1:9" ht="18" customHeight="1" x14ac:dyDescent="0.25">
      <c r="A351" s="3">
        <v>2021</v>
      </c>
      <c r="B351" s="3" t="s">
        <v>41</v>
      </c>
      <c r="C351" s="3" t="s">
        <v>17</v>
      </c>
      <c r="D351" s="7" t="s">
        <v>18</v>
      </c>
      <c r="E351" s="8">
        <v>643</v>
      </c>
      <c r="F351" s="8">
        <v>7000</v>
      </c>
      <c r="G351" s="8">
        <v>7840</v>
      </c>
      <c r="H351" s="5">
        <v>1400</v>
      </c>
      <c r="I351" s="6" t="s">
        <v>11</v>
      </c>
    </row>
    <row r="352" spans="1:9" ht="18" customHeight="1" x14ac:dyDescent="0.25">
      <c r="A352" s="3">
        <v>2021</v>
      </c>
      <c r="B352" s="3" t="s">
        <v>41</v>
      </c>
      <c r="C352" s="3" t="s">
        <v>15</v>
      </c>
      <c r="D352" s="7" t="s">
        <v>19</v>
      </c>
      <c r="E352" s="8">
        <v>455</v>
      </c>
      <c r="F352" s="8">
        <v>4578.6000000000004</v>
      </c>
      <c r="G352" s="8">
        <v>5128.0320000000002</v>
      </c>
      <c r="H352" s="5">
        <v>915.72000000000014</v>
      </c>
      <c r="I352" s="6" t="s">
        <v>11</v>
      </c>
    </row>
    <row r="353" spans="1:9" ht="18" customHeight="1" x14ac:dyDescent="0.25">
      <c r="A353" s="3">
        <v>2021</v>
      </c>
      <c r="B353" s="3" t="s">
        <v>41</v>
      </c>
      <c r="C353" s="3" t="s">
        <v>17</v>
      </c>
      <c r="D353" s="7" t="s">
        <v>20</v>
      </c>
      <c r="E353" s="9">
        <v>345</v>
      </c>
      <c r="F353" s="9">
        <v>7000</v>
      </c>
      <c r="G353" s="9">
        <v>7840</v>
      </c>
      <c r="H353" s="5">
        <v>1400</v>
      </c>
      <c r="I353" s="6" t="s">
        <v>11</v>
      </c>
    </row>
    <row r="354" spans="1:9" ht="18" customHeight="1" x14ac:dyDescent="0.25">
      <c r="A354" s="3">
        <v>2021</v>
      </c>
      <c r="B354" s="3" t="s">
        <v>41</v>
      </c>
      <c r="C354" s="3" t="s">
        <v>13</v>
      </c>
      <c r="D354" s="4" t="s">
        <v>21</v>
      </c>
      <c r="E354" s="5">
        <v>122</v>
      </c>
      <c r="F354" s="5">
        <v>100</v>
      </c>
      <c r="G354" s="5">
        <v>112</v>
      </c>
      <c r="H354" s="5">
        <v>20</v>
      </c>
      <c r="I354" s="6" t="s">
        <v>11</v>
      </c>
    </row>
    <row r="355" spans="1:9" ht="18" customHeight="1" x14ac:dyDescent="0.25">
      <c r="A355" s="3">
        <v>2021</v>
      </c>
      <c r="B355" s="3" t="s">
        <v>41</v>
      </c>
      <c r="C355" s="3" t="s">
        <v>22</v>
      </c>
      <c r="D355" s="7" t="s">
        <v>23</v>
      </c>
      <c r="E355" s="8">
        <v>78</v>
      </c>
      <c r="F355" s="8">
        <v>4577.2</v>
      </c>
      <c r="G355" s="8">
        <v>5126.4639999999999</v>
      </c>
      <c r="H355" s="5">
        <v>915.44</v>
      </c>
      <c r="I355" s="6" t="s">
        <v>11</v>
      </c>
    </row>
    <row r="356" spans="1:9" ht="18" customHeight="1" x14ac:dyDescent="0.25">
      <c r="A356" s="3">
        <v>2021</v>
      </c>
      <c r="B356" s="3" t="s">
        <v>41</v>
      </c>
      <c r="C356" s="3" t="s">
        <v>22</v>
      </c>
      <c r="D356" s="7" t="s">
        <v>24</v>
      </c>
      <c r="E356" s="8">
        <v>76</v>
      </c>
      <c r="F356" s="8">
        <v>4576.8999999999996</v>
      </c>
      <c r="G356" s="8">
        <v>5126.1279999999997</v>
      </c>
      <c r="H356" s="5">
        <v>915.38</v>
      </c>
      <c r="I356" s="6" t="s">
        <v>11</v>
      </c>
    </row>
    <row r="357" spans="1:9" ht="18" customHeight="1" x14ac:dyDescent="0.25">
      <c r="A357" s="3">
        <v>2021</v>
      </c>
      <c r="B357" s="3" t="s">
        <v>41</v>
      </c>
      <c r="C357" s="3" t="s">
        <v>22</v>
      </c>
      <c r="D357" s="7" t="s">
        <v>25</v>
      </c>
      <c r="E357" s="8">
        <v>46</v>
      </c>
      <c r="F357" s="8">
        <v>200</v>
      </c>
      <c r="G357" s="8">
        <v>224</v>
      </c>
      <c r="H357" s="5">
        <v>40</v>
      </c>
      <c r="I357" s="6" t="s">
        <v>11</v>
      </c>
    </row>
    <row r="358" spans="1:9" ht="18" customHeight="1" x14ac:dyDescent="0.25">
      <c r="A358" s="3">
        <v>2021</v>
      </c>
      <c r="B358" s="3" t="s">
        <v>41</v>
      </c>
      <c r="C358" s="3" t="s">
        <v>22</v>
      </c>
      <c r="D358" s="7" t="s">
        <v>26</v>
      </c>
      <c r="E358" s="8">
        <v>34</v>
      </c>
      <c r="F358" s="8">
        <v>4576.8</v>
      </c>
      <c r="G358" s="8">
        <v>5126.0160000000005</v>
      </c>
      <c r="H358" s="5">
        <v>915.36000000000013</v>
      </c>
      <c r="I358" s="6" t="s">
        <v>11</v>
      </c>
    </row>
    <row r="359" spans="1:9" ht="18" customHeight="1" x14ac:dyDescent="0.25">
      <c r="A359" s="3">
        <v>2021</v>
      </c>
      <c r="B359" s="3" t="s">
        <v>41</v>
      </c>
      <c r="C359" s="3" t="s">
        <v>13</v>
      </c>
      <c r="D359" s="4" t="s">
        <v>27</v>
      </c>
      <c r="E359" s="5">
        <v>7</v>
      </c>
      <c r="F359" s="5">
        <v>200</v>
      </c>
      <c r="G359" s="5">
        <v>224</v>
      </c>
      <c r="H359" s="5">
        <v>40</v>
      </c>
      <c r="I359" s="6" t="s">
        <v>11</v>
      </c>
    </row>
    <row r="360" spans="1:9" ht="18" customHeight="1" x14ac:dyDescent="0.25">
      <c r="A360" s="3">
        <v>2021</v>
      </c>
      <c r="B360" s="3" t="s">
        <v>41</v>
      </c>
      <c r="C360" s="3" t="s">
        <v>22</v>
      </c>
      <c r="D360" s="7" t="s">
        <v>29</v>
      </c>
      <c r="E360" s="8">
        <v>3</v>
      </c>
      <c r="F360" s="8">
        <v>4577.3</v>
      </c>
      <c r="G360" s="8">
        <v>5126.576</v>
      </c>
      <c r="H360" s="5">
        <v>915.46</v>
      </c>
      <c r="I360" s="6" t="s">
        <v>11</v>
      </c>
    </row>
    <row r="361" spans="1:9" ht="18" customHeight="1" x14ac:dyDescent="0.25">
      <c r="A361" s="3">
        <v>2021</v>
      </c>
      <c r="B361" s="3" t="s">
        <v>41</v>
      </c>
      <c r="C361" s="3" t="s">
        <v>28</v>
      </c>
      <c r="D361" s="7" t="s">
        <v>28</v>
      </c>
      <c r="E361" s="8">
        <v>2</v>
      </c>
      <c r="F361" s="8">
        <v>6600</v>
      </c>
      <c r="G361" s="8">
        <v>7392</v>
      </c>
      <c r="H361" s="5">
        <v>1320</v>
      </c>
      <c r="I361" s="6" t="s">
        <v>11</v>
      </c>
    </row>
    <row r="362" spans="1:9" ht="18" customHeight="1" x14ac:dyDescent="0.25">
      <c r="A362" s="3">
        <v>2022</v>
      </c>
      <c r="B362" s="3" t="s">
        <v>8</v>
      </c>
      <c r="C362" s="3" t="s">
        <v>9</v>
      </c>
      <c r="D362" s="4" t="s">
        <v>10</v>
      </c>
      <c r="E362" s="5">
        <v>3566</v>
      </c>
      <c r="F362" s="5">
        <v>5492.76</v>
      </c>
      <c r="G362" s="5">
        <v>5126.576</v>
      </c>
      <c r="H362" s="5">
        <v>1098.5520000000001</v>
      </c>
      <c r="I362" s="6" t="s">
        <v>11</v>
      </c>
    </row>
    <row r="363" spans="1:9" ht="18" customHeight="1" x14ac:dyDescent="0.25">
      <c r="A363" s="3">
        <v>2022</v>
      </c>
      <c r="B363" s="3" t="s">
        <v>8</v>
      </c>
      <c r="C363" s="3" t="s">
        <v>9</v>
      </c>
      <c r="D363" s="4" t="s">
        <v>12</v>
      </c>
      <c r="E363" s="5">
        <v>2498</v>
      </c>
      <c r="F363" s="5">
        <v>9600</v>
      </c>
      <c r="G363" s="5">
        <v>8960</v>
      </c>
      <c r="H363" s="5">
        <v>1920</v>
      </c>
      <c r="I363" s="6" t="s">
        <v>11</v>
      </c>
    </row>
    <row r="364" spans="1:9" ht="18" customHeight="1" x14ac:dyDescent="0.25">
      <c r="A364" s="3">
        <v>2022</v>
      </c>
      <c r="B364" s="3" t="s">
        <v>8</v>
      </c>
      <c r="C364" s="3" t="s">
        <v>13</v>
      </c>
      <c r="D364" s="4" t="s">
        <v>14</v>
      </c>
      <c r="E364" s="5">
        <v>1245</v>
      </c>
      <c r="F364" s="5">
        <v>5492.6399999999994</v>
      </c>
      <c r="G364" s="5">
        <v>5126.4639999999999</v>
      </c>
      <c r="H364" s="5">
        <v>1098.528</v>
      </c>
      <c r="I364" s="6" t="s">
        <v>32</v>
      </c>
    </row>
    <row r="365" spans="1:9" ht="18" customHeight="1" x14ac:dyDescent="0.25">
      <c r="A365" s="3">
        <v>2022</v>
      </c>
      <c r="B365" s="3" t="s">
        <v>8</v>
      </c>
      <c r="C365" s="3" t="s">
        <v>15</v>
      </c>
      <c r="D365" s="7" t="s">
        <v>16</v>
      </c>
      <c r="E365" s="8">
        <v>644</v>
      </c>
      <c r="F365" s="8">
        <v>6892.2</v>
      </c>
      <c r="G365" s="8">
        <v>6432.72</v>
      </c>
      <c r="H365" s="5">
        <v>1378.44</v>
      </c>
      <c r="I365" s="6" t="s">
        <v>32</v>
      </c>
    </row>
    <row r="366" spans="1:9" ht="18" customHeight="1" x14ac:dyDescent="0.25">
      <c r="A366" s="3">
        <v>2022</v>
      </c>
      <c r="B366" s="3" t="s">
        <v>8</v>
      </c>
      <c r="C366" s="3" t="s">
        <v>17</v>
      </c>
      <c r="D366" s="7" t="s">
        <v>18</v>
      </c>
      <c r="E366" s="8">
        <v>643</v>
      </c>
      <c r="F366" s="8">
        <v>8400</v>
      </c>
      <c r="G366" s="8">
        <v>7840</v>
      </c>
      <c r="H366" s="5">
        <v>1680</v>
      </c>
      <c r="I366" s="6" t="s">
        <v>32</v>
      </c>
    </row>
    <row r="367" spans="1:9" ht="18" customHeight="1" x14ac:dyDescent="0.25">
      <c r="A367" s="3">
        <v>2022</v>
      </c>
      <c r="B367" s="3" t="s">
        <v>8</v>
      </c>
      <c r="C367" s="3" t="s">
        <v>15</v>
      </c>
      <c r="D367" s="7" t="s">
        <v>19</v>
      </c>
      <c r="E367" s="8">
        <v>455</v>
      </c>
      <c r="F367" s="8">
        <v>5494.3200000000006</v>
      </c>
      <c r="G367" s="8">
        <v>5128.0320000000002</v>
      </c>
      <c r="H367" s="5">
        <v>1098.8640000000003</v>
      </c>
      <c r="I367" s="6" t="s">
        <v>32</v>
      </c>
    </row>
    <row r="368" spans="1:9" ht="18" customHeight="1" x14ac:dyDescent="0.25">
      <c r="A368" s="3">
        <v>2022</v>
      </c>
      <c r="B368" s="3" t="s">
        <v>8</v>
      </c>
      <c r="C368" s="3" t="s">
        <v>17</v>
      </c>
      <c r="D368" s="7" t="s">
        <v>20</v>
      </c>
      <c r="E368" s="9">
        <v>345</v>
      </c>
      <c r="F368" s="9">
        <v>8400</v>
      </c>
      <c r="G368" s="9">
        <v>7840</v>
      </c>
      <c r="H368" s="5">
        <v>1680</v>
      </c>
      <c r="I368" s="6" t="s">
        <v>32</v>
      </c>
    </row>
    <row r="369" spans="1:9" ht="18" customHeight="1" x14ac:dyDescent="0.25">
      <c r="A369" s="3">
        <v>2022</v>
      </c>
      <c r="B369" s="3" t="s">
        <v>8</v>
      </c>
      <c r="C369" s="3" t="s">
        <v>13</v>
      </c>
      <c r="D369" s="4" t="s">
        <v>21</v>
      </c>
      <c r="E369" s="5">
        <v>122</v>
      </c>
      <c r="F369" s="5">
        <v>120</v>
      </c>
      <c r="G369" s="5">
        <v>112</v>
      </c>
      <c r="H369" s="5">
        <v>24</v>
      </c>
      <c r="I369" s="6" t="s">
        <v>32</v>
      </c>
    </row>
    <row r="370" spans="1:9" ht="18" customHeight="1" x14ac:dyDescent="0.25">
      <c r="A370" s="3">
        <v>2022</v>
      </c>
      <c r="B370" s="3" t="s">
        <v>8</v>
      </c>
      <c r="C370" s="3" t="s">
        <v>22</v>
      </c>
      <c r="D370" s="7" t="s">
        <v>23</v>
      </c>
      <c r="E370" s="8">
        <v>78</v>
      </c>
      <c r="F370" s="8">
        <v>2288.6</v>
      </c>
      <c r="G370" s="8">
        <v>5126.4639999999999</v>
      </c>
      <c r="H370" s="5">
        <v>457.72</v>
      </c>
      <c r="I370" s="6" t="s">
        <v>32</v>
      </c>
    </row>
    <row r="371" spans="1:9" ht="18" customHeight="1" x14ac:dyDescent="0.25">
      <c r="A371" s="3">
        <v>2022</v>
      </c>
      <c r="B371" s="3" t="s">
        <v>8</v>
      </c>
      <c r="C371" s="3" t="s">
        <v>22</v>
      </c>
      <c r="D371" s="7" t="s">
        <v>24</v>
      </c>
      <c r="E371" s="8">
        <v>76</v>
      </c>
      <c r="F371" s="8">
        <v>2288.4499999999998</v>
      </c>
      <c r="G371" s="8">
        <v>5126.1279999999997</v>
      </c>
      <c r="H371" s="5">
        <v>457.69</v>
      </c>
      <c r="I371" s="6" t="s">
        <v>32</v>
      </c>
    </row>
    <row r="372" spans="1:9" ht="18" customHeight="1" x14ac:dyDescent="0.25">
      <c r="A372" s="3">
        <v>2022</v>
      </c>
      <c r="B372" s="3" t="s">
        <v>8</v>
      </c>
      <c r="C372" s="3" t="s">
        <v>22</v>
      </c>
      <c r="D372" s="7" t="s">
        <v>25</v>
      </c>
      <c r="E372" s="8">
        <v>46</v>
      </c>
      <c r="F372" s="8">
        <v>100</v>
      </c>
      <c r="G372" s="8">
        <v>224</v>
      </c>
      <c r="H372" s="5">
        <v>20</v>
      </c>
      <c r="I372" s="6" t="s">
        <v>32</v>
      </c>
    </row>
    <row r="373" spans="1:9" ht="18" customHeight="1" x14ac:dyDescent="0.25">
      <c r="A373" s="3">
        <v>2022</v>
      </c>
      <c r="B373" s="3" t="s">
        <v>8</v>
      </c>
      <c r="C373" s="3" t="s">
        <v>22</v>
      </c>
      <c r="D373" s="7" t="s">
        <v>26</v>
      </c>
      <c r="E373" s="8">
        <v>34</v>
      </c>
      <c r="F373" s="8">
        <v>2288.4</v>
      </c>
      <c r="G373" s="8">
        <v>5126.0160000000005</v>
      </c>
      <c r="H373" s="5">
        <v>457.68000000000006</v>
      </c>
      <c r="I373" s="6" t="s">
        <v>32</v>
      </c>
    </row>
    <row r="374" spans="1:9" ht="18" customHeight="1" x14ac:dyDescent="0.25">
      <c r="A374" s="3">
        <v>2022</v>
      </c>
      <c r="B374" s="3" t="s">
        <v>8</v>
      </c>
      <c r="C374" s="3" t="s">
        <v>13</v>
      </c>
      <c r="D374" s="4" t="s">
        <v>27</v>
      </c>
      <c r="E374" s="5">
        <v>7</v>
      </c>
      <c r="F374" s="5">
        <v>200</v>
      </c>
      <c r="G374" s="5">
        <v>224</v>
      </c>
      <c r="H374" s="5">
        <v>40</v>
      </c>
      <c r="I374" s="6" t="s">
        <v>32</v>
      </c>
    </row>
    <row r="375" spans="1:9" ht="18" customHeight="1" x14ac:dyDescent="0.25">
      <c r="A375" s="3">
        <v>2022</v>
      </c>
      <c r="B375" s="3" t="s">
        <v>8</v>
      </c>
      <c r="C375" s="3" t="s">
        <v>28</v>
      </c>
      <c r="D375" s="7" t="s">
        <v>28</v>
      </c>
      <c r="E375" s="8">
        <v>3</v>
      </c>
      <c r="F375" s="8">
        <v>4577.3</v>
      </c>
      <c r="G375" s="8">
        <v>7392</v>
      </c>
      <c r="H375" s="5">
        <v>915.46</v>
      </c>
      <c r="I375" s="6" t="s">
        <v>32</v>
      </c>
    </row>
    <row r="376" spans="1:9" ht="18" customHeight="1" x14ac:dyDescent="0.25">
      <c r="A376" s="3">
        <v>2022</v>
      </c>
      <c r="B376" s="3" t="s">
        <v>8</v>
      </c>
      <c r="C376" s="3" t="s">
        <v>22</v>
      </c>
      <c r="D376" s="7" t="s">
        <v>29</v>
      </c>
      <c r="E376" s="8">
        <v>3</v>
      </c>
      <c r="F376" s="8">
        <v>3300</v>
      </c>
      <c r="G376" s="8">
        <v>5126.576</v>
      </c>
      <c r="H376" s="5">
        <v>660</v>
      </c>
      <c r="I376" s="6" t="s">
        <v>32</v>
      </c>
    </row>
    <row r="377" spans="1:9" ht="18" customHeight="1" x14ac:dyDescent="0.25">
      <c r="A377" s="3">
        <v>2022</v>
      </c>
      <c r="B377" s="3" t="s">
        <v>30</v>
      </c>
      <c r="C377" s="3" t="s">
        <v>9</v>
      </c>
      <c r="D377" s="4" t="s">
        <v>10</v>
      </c>
      <c r="E377" s="5">
        <v>3566</v>
      </c>
      <c r="F377" s="5">
        <v>4577.3</v>
      </c>
      <c r="G377" s="5">
        <v>5126.576</v>
      </c>
      <c r="H377" s="5">
        <v>915.46</v>
      </c>
      <c r="I377" s="6" t="s">
        <v>32</v>
      </c>
    </row>
    <row r="378" spans="1:9" ht="18" customHeight="1" x14ac:dyDescent="0.25">
      <c r="A378" s="3">
        <v>2022</v>
      </c>
      <c r="B378" s="3" t="s">
        <v>30</v>
      </c>
      <c r="C378" s="3" t="s">
        <v>9</v>
      </c>
      <c r="D378" s="4" t="s">
        <v>12</v>
      </c>
      <c r="E378" s="5">
        <v>2498</v>
      </c>
      <c r="F378" s="5">
        <v>8000</v>
      </c>
      <c r="G378" s="5">
        <v>8960</v>
      </c>
      <c r="H378" s="5">
        <v>1600</v>
      </c>
      <c r="I378" s="6" t="s">
        <v>32</v>
      </c>
    </row>
    <row r="379" spans="1:9" ht="18" customHeight="1" x14ac:dyDescent="0.25">
      <c r="A379" s="3">
        <v>2022</v>
      </c>
      <c r="B379" s="3" t="s">
        <v>30</v>
      </c>
      <c r="C379" s="3" t="s">
        <v>13</v>
      </c>
      <c r="D379" s="4" t="s">
        <v>14</v>
      </c>
      <c r="E379" s="5">
        <v>1245</v>
      </c>
      <c r="F379" s="5">
        <v>4577.2</v>
      </c>
      <c r="G379" s="5">
        <v>5126.4639999999999</v>
      </c>
      <c r="H379" s="5">
        <v>915.44</v>
      </c>
      <c r="I379" s="6" t="s">
        <v>32</v>
      </c>
    </row>
    <row r="380" spans="1:9" ht="18" customHeight="1" x14ac:dyDescent="0.25">
      <c r="A380" s="3">
        <v>2022</v>
      </c>
      <c r="B380" s="3" t="s">
        <v>30</v>
      </c>
      <c r="C380" s="3" t="s">
        <v>15</v>
      </c>
      <c r="D380" s="7" t="s">
        <v>16</v>
      </c>
      <c r="E380" s="8">
        <v>644</v>
      </c>
      <c r="F380" s="8">
        <v>5743.5</v>
      </c>
      <c r="G380" s="8">
        <v>6432.72</v>
      </c>
      <c r="H380" s="5">
        <v>1148.7</v>
      </c>
      <c r="I380" s="6" t="s">
        <v>32</v>
      </c>
    </row>
    <row r="381" spans="1:9" ht="18" customHeight="1" x14ac:dyDescent="0.25">
      <c r="A381" s="3">
        <v>2022</v>
      </c>
      <c r="B381" s="3" t="s">
        <v>30</v>
      </c>
      <c r="C381" s="3" t="s">
        <v>17</v>
      </c>
      <c r="D381" s="7" t="s">
        <v>18</v>
      </c>
      <c r="E381" s="8">
        <v>643</v>
      </c>
      <c r="F381" s="8">
        <v>7000</v>
      </c>
      <c r="G381" s="8">
        <v>7840</v>
      </c>
      <c r="H381" s="5">
        <v>1400</v>
      </c>
      <c r="I381" s="6" t="s">
        <v>32</v>
      </c>
    </row>
    <row r="382" spans="1:9" ht="18" customHeight="1" x14ac:dyDescent="0.25">
      <c r="A382" s="3">
        <v>2022</v>
      </c>
      <c r="B382" s="3" t="s">
        <v>30</v>
      </c>
      <c r="C382" s="3" t="s">
        <v>15</v>
      </c>
      <c r="D382" s="7" t="s">
        <v>19</v>
      </c>
      <c r="E382" s="8">
        <v>455</v>
      </c>
      <c r="F382" s="8">
        <v>4578.6000000000004</v>
      </c>
      <c r="G382" s="8">
        <v>5128.0320000000002</v>
      </c>
      <c r="H382" s="5">
        <v>915.72000000000014</v>
      </c>
      <c r="I382" s="6" t="s">
        <v>32</v>
      </c>
    </row>
    <row r="383" spans="1:9" ht="18" customHeight="1" x14ac:dyDescent="0.25">
      <c r="A383" s="3">
        <v>2022</v>
      </c>
      <c r="B383" s="3" t="s">
        <v>30</v>
      </c>
      <c r="C383" s="3" t="s">
        <v>17</v>
      </c>
      <c r="D383" s="7" t="s">
        <v>20</v>
      </c>
      <c r="E383" s="9">
        <v>345</v>
      </c>
      <c r="F383" s="9">
        <v>7000</v>
      </c>
      <c r="G383" s="9">
        <v>7840</v>
      </c>
      <c r="H383" s="5">
        <v>1400</v>
      </c>
      <c r="I383" s="6" t="s">
        <v>32</v>
      </c>
    </row>
    <row r="384" spans="1:9" ht="18" customHeight="1" x14ac:dyDescent="0.25">
      <c r="A384" s="3">
        <v>2022</v>
      </c>
      <c r="B384" s="3" t="s">
        <v>30</v>
      </c>
      <c r="C384" s="3" t="s">
        <v>13</v>
      </c>
      <c r="D384" s="4" t="s">
        <v>21</v>
      </c>
      <c r="E384" s="5">
        <v>122</v>
      </c>
      <c r="F384" s="5">
        <v>100</v>
      </c>
      <c r="G384" s="5">
        <v>112</v>
      </c>
      <c r="H384" s="5">
        <v>20</v>
      </c>
      <c r="I384" s="6" t="s">
        <v>32</v>
      </c>
    </row>
    <row r="385" spans="1:9" ht="18" customHeight="1" x14ac:dyDescent="0.25">
      <c r="A385" s="3">
        <v>2022</v>
      </c>
      <c r="B385" s="3" t="s">
        <v>30</v>
      </c>
      <c r="C385" s="3" t="s">
        <v>22</v>
      </c>
      <c r="D385" s="7" t="s">
        <v>23</v>
      </c>
      <c r="E385" s="8">
        <v>78</v>
      </c>
      <c r="F385" s="8">
        <v>2288.6</v>
      </c>
      <c r="G385" s="8">
        <v>5126.4639999999999</v>
      </c>
      <c r="H385" s="5">
        <v>457.72</v>
      </c>
      <c r="I385" s="6" t="s">
        <v>32</v>
      </c>
    </row>
    <row r="386" spans="1:9" ht="18" customHeight="1" x14ac:dyDescent="0.25">
      <c r="A386" s="3">
        <v>2022</v>
      </c>
      <c r="B386" s="3" t="s">
        <v>30</v>
      </c>
      <c r="C386" s="3" t="s">
        <v>22</v>
      </c>
      <c r="D386" s="7" t="s">
        <v>24</v>
      </c>
      <c r="E386" s="8">
        <v>76</v>
      </c>
      <c r="F386" s="8">
        <v>2288.4499999999998</v>
      </c>
      <c r="G386" s="8">
        <v>5126.1279999999997</v>
      </c>
      <c r="H386" s="5">
        <v>457.69</v>
      </c>
      <c r="I386" s="6" t="s">
        <v>32</v>
      </c>
    </row>
    <row r="387" spans="1:9" ht="18" customHeight="1" x14ac:dyDescent="0.25">
      <c r="A387" s="3">
        <v>2022</v>
      </c>
      <c r="B387" s="3" t="s">
        <v>30</v>
      </c>
      <c r="C387" s="3" t="s">
        <v>22</v>
      </c>
      <c r="D387" s="7" t="s">
        <v>25</v>
      </c>
      <c r="E387" s="8">
        <v>46</v>
      </c>
      <c r="F387" s="8">
        <v>100</v>
      </c>
      <c r="G387" s="8">
        <v>224</v>
      </c>
      <c r="H387" s="5">
        <v>20</v>
      </c>
      <c r="I387" s="6" t="s">
        <v>32</v>
      </c>
    </row>
    <row r="388" spans="1:9" ht="18" customHeight="1" x14ac:dyDescent="0.25">
      <c r="A388" s="3">
        <v>2022</v>
      </c>
      <c r="B388" s="3" t="s">
        <v>30</v>
      </c>
      <c r="C388" s="3" t="s">
        <v>22</v>
      </c>
      <c r="D388" s="7" t="s">
        <v>26</v>
      </c>
      <c r="E388" s="8">
        <v>34</v>
      </c>
      <c r="F388" s="8">
        <v>2288.4</v>
      </c>
      <c r="G388" s="8">
        <v>5126.0160000000005</v>
      </c>
      <c r="H388" s="5">
        <v>457.68000000000006</v>
      </c>
      <c r="I388" s="6" t="s">
        <v>32</v>
      </c>
    </row>
    <row r="389" spans="1:9" ht="18" customHeight="1" x14ac:dyDescent="0.25">
      <c r="A389" s="3">
        <v>2022</v>
      </c>
      <c r="B389" s="3" t="s">
        <v>30</v>
      </c>
      <c r="C389" s="3" t="s">
        <v>13</v>
      </c>
      <c r="D389" s="4" t="s">
        <v>27</v>
      </c>
      <c r="E389" s="5">
        <v>7</v>
      </c>
      <c r="F389" s="5">
        <v>200</v>
      </c>
      <c r="G389" s="5">
        <v>224</v>
      </c>
      <c r="H389" s="5">
        <v>40</v>
      </c>
      <c r="I389" s="6" t="s">
        <v>11</v>
      </c>
    </row>
    <row r="390" spans="1:9" ht="18" customHeight="1" x14ac:dyDescent="0.25">
      <c r="A390" s="3">
        <v>2022</v>
      </c>
      <c r="B390" s="3" t="s">
        <v>30</v>
      </c>
      <c r="C390" s="3" t="s">
        <v>22</v>
      </c>
      <c r="D390" s="7" t="s">
        <v>29</v>
      </c>
      <c r="E390" s="8">
        <v>3</v>
      </c>
      <c r="F390" s="8">
        <v>3300</v>
      </c>
      <c r="G390" s="8">
        <v>5126.576</v>
      </c>
      <c r="H390" s="5">
        <v>660</v>
      </c>
      <c r="I390" s="6" t="s">
        <v>11</v>
      </c>
    </row>
    <row r="391" spans="1:9" ht="18" customHeight="1" x14ac:dyDescent="0.25">
      <c r="A391" s="3">
        <v>2022</v>
      </c>
      <c r="B391" s="3" t="s">
        <v>30</v>
      </c>
      <c r="C391" s="3" t="s">
        <v>28</v>
      </c>
      <c r="D391" s="7" t="s">
        <v>28</v>
      </c>
      <c r="E391" s="8">
        <v>2</v>
      </c>
      <c r="F391" s="8">
        <v>6600</v>
      </c>
      <c r="G391" s="8">
        <v>7392</v>
      </c>
      <c r="H391" s="5">
        <v>1320</v>
      </c>
      <c r="I391" s="6" t="s">
        <v>11</v>
      </c>
    </row>
    <row r="392" spans="1:9" ht="18" customHeight="1" x14ac:dyDescent="0.25">
      <c r="A392" s="3">
        <v>2022</v>
      </c>
      <c r="B392" s="3" t="s">
        <v>31</v>
      </c>
      <c r="C392" s="3" t="s">
        <v>9</v>
      </c>
      <c r="D392" s="4" t="s">
        <v>10</v>
      </c>
      <c r="E392" s="5">
        <v>3566</v>
      </c>
      <c r="F392" s="5">
        <v>4577.3</v>
      </c>
      <c r="G392" s="5">
        <v>5126.576</v>
      </c>
      <c r="H392" s="5">
        <v>915.46</v>
      </c>
      <c r="I392" s="6" t="s">
        <v>11</v>
      </c>
    </row>
    <row r="393" spans="1:9" ht="18" customHeight="1" x14ac:dyDescent="0.25">
      <c r="A393" s="3">
        <v>2022</v>
      </c>
      <c r="B393" s="3" t="s">
        <v>31</v>
      </c>
      <c r="C393" s="3" t="s">
        <v>9</v>
      </c>
      <c r="D393" s="4" t="s">
        <v>12</v>
      </c>
      <c r="E393" s="5">
        <v>2498</v>
      </c>
      <c r="F393" s="5">
        <v>8000</v>
      </c>
      <c r="G393" s="5">
        <v>8960</v>
      </c>
      <c r="H393" s="5">
        <v>1600</v>
      </c>
      <c r="I393" s="6" t="s">
        <v>11</v>
      </c>
    </row>
    <row r="394" spans="1:9" ht="18" customHeight="1" x14ac:dyDescent="0.25">
      <c r="A394" s="3">
        <v>2022</v>
      </c>
      <c r="B394" s="3" t="s">
        <v>31</v>
      </c>
      <c r="C394" s="3" t="s">
        <v>13</v>
      </c>
      <c r="D394" s="4" t="s">
        <v>14</v>
      </c>
      <c r="E394" s="5">
        <v>1245</v>
      </c>
      <c r="F394" s="5">
        <v>4577.2</v>
      </c>
      <c r="G394" s="5">
        <v>5126.4639999999999</v>
      </c>
      <c r="H394" s="5">
        <v>915.44</v>
      </c>
      <c r="I394" s="6" t="s">
        <v>11</v>
      </c>
    </row>
    <row r="395" spans="1:9" ht="18" customHeight="1" x14ac:dyDescent="0.25">
      <c r="A395" s="3">
        <v>2022</v>
      </c>
      <c r="B395" s="3" t="s">
        <v>31</v>
      </c>
      <c r="C395" s="3" t="s">
        <v>15</v>
      </c>
      <c r="D395" s="7" t="s">
        <v>16</v>
      </c>
      <c r="E395" s="8">
        <v>644</v>
      </c>
      <c r="F395" s="8">
        <v>5743.5</v>
      </c>
      <c r="G395" s="8">
        <v>6432.72</v>
      </c>
      <c r="H395" s="5">
        <v>1148.7</v>
      </c>
      <c r="I395" s="6" t="s">
        <v>11</v>
      </c>
    </row>
    <row r="396" spans="1:9" ht="18" customHeight="1" x14ac:dyDescent="0.25">
      <c r="A396" s="3">
        <v>2022</v>
      </c>
      <c r="B396" s="3" t="s">
        <v>31</v>
      </c>
      <c r="C396" s="3" t="s">
        <v>17</v>
      </c>
      <c r="D396" s="7" t="s">
        <v>18</v>
      </c>
      <c r="E396" s="8">
        <v>643</v>
      </c>
      <c r="F396" s="8">
        <v>7000</v>
      </c>
      <c r="G396" s="8">
        <v>7840</v>
      </c>
      <c r="H396" s="5">
        <v>1400</v>
      </c>
      <c r="I396" s="6" t="s">
        <v>11</v>
      </c>
    </row>
    <row r="397" spans="1:9" ht="18" customHeight="1" x14ac:dyDescent="0.25">
      <c r="A397" s="3">
        <v>2022</v>
      </c>
      <c r="B397" s="3" t="s">
        <v>31</v>
      </c>
      <c r="C397" s="3" t="s">
        <v>15</v>
      </c>
      <c r="D397" s="7" t="s">
        <v>19</v>
      </c>
      <c r="E397" s="8">
        <v>455</v>
      </c>
      <c r="F397" s="8">
        <v>4578.6000000000004</v>
      </c>
      <c r="G397" s="8">
        <v>5128.0320000000002</v>
      </c>
      <c r="H397" s="5">
        <v>915.72000000000014</v>
      </c>
      <c r="I397" s="6" t="s">
        <v>11</v>
      </c>
    </row>
    <row r="398" spans="1:9" ht="18" customHeight="1" x14ac:dyDescent="0.25">
      <c r="A398" s="3">
        <v>2022</v>
      </c>
      <c r="B398" s="3" t="s">
        <v>31</v>
      </c>
      <c r="C398" s="3" t="s">
        <v>17</v>
      </c>
      <c r="D398" s="7" t="s">
        <v>20</v>
      </c>
      <c r="E398" s="9">
        <v>345</v>
      </c>
      <c r="F398" s="9">
        <v>7000</v>
      </c>
      <c r="G398" s="9">
        <v>7840</v>
      </c>
      <c r="H398" s="5">
        <v>1400</v>
      </c>
      <c r="I398" s="6" t="s">
        <v>11</v>
      </c>
    </row>
    <row r="399" spans="1:9" ht="18" customHeight="1" x14ac:dyDescent="0.25">
      <c r="A399" s="3">
        <v>2022</v>
      </c>
      <c r="B399" s="3" t="s">
        <v>31</v>
      </c>
      <c r="C399" s="3" t="s">
        <v>13</v>
      </c>
      <c r="D399" s="4" t="s">
        <v>21</v>
      </c>
      <c r="E399" s="5">
        <v>122</v>
      </c>
      <c r="F399" s="5">
        <v>100</v>
      </c>
      <c r="G399" s="5">
        <v>112</v>
      </c>
      <c r="H399" s="5">
        <v>20</v>
      </c>
      <c r="I399" s="6" t="s">
        <v>11</v>
      </c>
    </row>
    <row r="400" spans="1:9" ht="18" customHeight="1" x14ac:dyDescent="0.25">
      <c r="A400" s="3">
        <v>2022</v>
      </c>
      <c r="B400" s="3" t="s">
        <v>31</v>
      </c>
      <c r="C400" s="3" t="s">
        <v>22</v>
      </c>
      <c r="D400" s="7" t="s">
        <v>23</v>
      </c>
      <c r="E400" s="8">
        <v>78</v>
      </c>
      <c r="F400" s="8">
        <v>2288.6</v>
      </c>
      <c r="G400" s="8">
        <v>5126.4639999999999</v>
      </c>
      <c r="H400" s="5">
        <v>457.72</v>
      </c>
      <c r="I400" s="6" t="s">
        <v>11</v>
      </c>
    </row>
    <row r="401" spans="1:9" ht="18" customHeight="1" x14ac:dyDescent="0.25">
      <c r="A401" s="3">
        <v>2022</v>
      </c>
      <c r="B401" s="3" t="s">
        <v>31</v>
      </c>
      <c r="C401" s="3" t="s">
        <v>22</v>
      </c>
      <c r="D401" s="7" t="s">
        <v>24</v>
      </c>
      <c r="E401" s="8">
        <v>76</v>
      </c>
      <c r="F401" s="8">
        <v>2288.4499999999998</v>
      </c>
      <c r="G401" s="8">
        <v>5126.1279999999997</v>
      </c>
      <c r="H401" s="5">
        <v>457.69</v>
      </c>
      <c r="I401" s="6" t="s">
        <v>11</v>
      </c>
    </row>
    <row r="402" spans="1:9" ht="18" customHeight="1" x14ac:dyDescent="0.25">
      <c r="A402" s="3">
        <v>2022</v>
      </c>
      <c r="B402" s="3" t="s">
        <v>31</v>
      </c>
      <c r="C402" s="3" t="s">
        <v>22</v>
      </c>
      <c r="D402" s="7" t="s">
        <v>25</v>
      </c>
      <c r="E402" s="8">
        <v>46</v>
      </c>
      <c r="F402" s="8">
        <v>100</v>
      </c>
      <c r="G402" s="8">
        <v>224</v>
      </c>
      <c r="H402" s="5">
        <v>20</v>
      </c>
      <c r="I402" s="6" t="s">
        <v>11</v>
      </c>
    </row>
    <row r="403" spans="1:9" ht="18" customHeight="1" x14ac:dyDescent="0.25">
      <c r="A403" s="3">
        <v>2022</v>
      </c>
      <c r="B403" s="3" t="s">
        <v>31</v>
      </c>
      <c r="C403" s="3" t="s">
        <v>22</v>
      </c>
      <c r="D403" s="7" t="s">
        <v>26</v>
      </c>
      <c r="E403" s="8">
        <v>34</v>
      </c>
      <c r="F403" s="8">
        <v>2288.4</v>
      </c>
      <c r="G403" s="8">
        <v>5126.0160000000005</v>
      </c>
      <c r="H403" s="5">
        <v>457.68000000000006</v>
      </c>
      <c r="I403" s="6" t="s">
        <v>11</v>
      </c>
    </row>
    <row r="404" spans="1:9" ht="18" customHeight="1" x14ac:dyDescent="0.25">
      <c r="A404" s="3">
        <v>2022</v>
      </c>
      <c r="B404" s="3" t="s">
        <v>31</v>
      </c>
      <c r="C404" s="3" t="s">
        <v>13</v>
      </c>
      <c r="D404" s="4" t="s">
        <v>27</v>
      </c>
      <c r="E404" s="5">
        <v>7</v>
      </c>
      <c r="F404" s="5">
        <v>200</v>
      </c>
      <c r="G404" s="5">
        <v>224</v>
      </c>
      <c r="H404" s="5">
        <v>40</v>
      </c>
      <c r="I404" s="6" t="s">
        <v>11</v>
      </c>
    </row>
    <row r="405" spans="1:9" ht="18" customHeight="1" x14ac:dyDescent="0.25">
      <c r="A405" s="3">
        <v>2022</v>
      </c>
      <c r="B405" s="3" t="s">
        <v>31</v>
      </c>
      <c r="C405" s="3" t="s">
        <v>22</v>
      </c>
      <c r="D405" s="7" t="s">
        <v>29</v>
      </c>
      <c r="E405" s="8">
        <v>3</v>
      </c>
      <c r="F405" s="8">
        <v>2288.65</v>
      </c>
      <c r="G405" s="8">
        <v>5126.576</v>
      </c>
      <c r="H405" s="5">
        <v>457.73</v>
      </c>
      <c r="I405" s="6" t="s">
        <v>11</v>
      </c>
    </row>
    <row r="406" spans="1:9" ht="18" customHeight="1" x14ac:dyDescent="0.25">
      <c r="A406" s="3">
        <v>2022</v>
      </c>
      <c r="B406" s="3" t="s">
        <v>31</v>
      </c>
      <c r="C406" s="3" t="s">
        <v>28</v>
      </c>
      <c r="D406" s="7" t="s">
        <v>28</v>
      </c>
      <c r="E406" s="8">
        <v>2</v>
      </c>
      <c r="F406" s="8">
        <v>6600</v>
      </c>
      <c r="G406" s="8">
        <v>7392</v>
      </c>
      <c r="H406" s="5">
        <v>1320</v>
      </c>
      <c r="I406" s="6" t="s">
        <v>32</v>
      </c>
    </row>
    <row r="407" spans="1:9" ht="18" customHeight="1" x14ac:dyDescent="0.25">
      <c r="A407" s="3">
        <v>2022</v>
      </c>
      <c r="B407" s="3" t="s">
        <v>33</v>
      </c>
      <c r="C407" s="3" t="s">
        <v>9</v>
      </c>
      <c r="D407" s="4" t="s">
        <v>10</v>
      </c>
      <c r="E407" s="5">
        <v>3566</v>
      </c>
      <c r="F407" s="5">
        <v>4577.3</v>
      </c>
      <c r="G407" s="5">
        <v>5126.576</v>
      </c>
      <c r="H407" s="5">
        <v>915.46</v>
      </c>
      <c r="I407" s="6" t="s">
        <v>32</v>
      </c>
    </row>
    <row r="408" spans="1:9" ht="18" customHeight="1" x14ac:dyDescent="0.25">
      <c r="A408" s="3">
        <v>2022</v>
      </c>
      <c r="B408" s="3" t="s">
        <v>33</v>
      </c>
      <c r="C408" s="3" t="s">
        <v>9</v>
      </c>
      <c r="D408" s="4" t="s">
        <v>12</v>
      </c>
      <c r="E408" s="5">
        <v>2498</v>
      </c>
      <c r="F408" s="5">
        <v>8000</v>
      </c>
      <c r="G408" s="5">
        <v>8960</v>
      </c>
      <c r="H408" s="5">
        <v>1600</v>
      </c>
      <c r="I408" s="6" t="s">
        <v>32</v>
      </c>
    </row>
    <row r="409" spans="1:9" ht="18" customHeight="1" x14ac:dyDescent="0.25">
      <c r="A409" s="3">
        <v>2022</v>
      </c>
      <c r="B409" s="3" t="s">
        <v>33</v>
      </c>
      <c r="C409" s="3" t="s">
        <v>13</v>
      </c>
      <c r="D409" s="4" t="s">
        <v>14</v>
      </c>
      <c r="E409" s="5">
        <v>1245</v>
      </c>
      <c r="F409" s="5">
        <v>4577.2</v>
      </c>
      <c r="G409" s="5">
        <v>5126.4639999999999</v>
      </c>
      <c r="H409" s="5">
        <v>915.44</v>
      </c>
      <c r="I409" s="6" t="s">
        <v>32</v>
      </c>
    </row>
    <row r="410" spans="1:9" ht="18" customHeight="1" x14ac:dyDescent="0.25">
      <c r="A410" s="3">
        <v>2022</v>
      </c>
      <c r="B410" s="3" t="s">
        <v>33</v>
      </c>
      <c r="C410" s="3" t="s">
        <v>15</v>
      </c>
      <c r="D410" s="7" t="s">
        <v>16</v>
      </c>
      <c r="E410" s="8">
        <v>644</v>
      </c>
      <c r="F410" s="8">
        <v>5743.5</v>
      </c>
      <c r="G410" s="8">
        <v>6432.72</v>
      </c>
      <c r="H410" s="5">
        <v>1148.7</v>
      </c>
      <c r="I410" s="6" t="s">
        <v>32</v>
      </c>
    </row>
    <row r="411" spans="1:9" ht="18" customHeight="1" x14ac:dyDescent="0.25">
      <c r="A411" s="3">
        <v>2022</v>
      </c>
      <c r="B411" s="3" t="s">
        <v>33</v>
      </c>
      <c r="C411" s="3" t="s">
        <v>17</v>
      </c>
      <c r="D411" s="7" t="s">
        <v>18</v>
      </c>
      <c r="E411" s="8">
        <v>643</v>
      </c>
      <c r="F411" s="8">
        <v>7000</v>
      </c>
      <c r="G411" s="8">
        <v>7840</v>
      </c>
      <c r="H411" s="5">
        <v>1400</v>
      </c>
      <c r="I411" s="6" t="s">
        <v>32</v>
      </c>
    </row>
    <row r="412" spans="1:9" ht="18" customHeight="1" x14ac:dyDescent="0.25">
      <c r="A412" s="3">
        <v>2022</v>
      </c>
      <c r="B412" s="3" t="s">
        <v>33</v>
      </c>
      <c r="C412" s="3" t="s">
        <v>15</v>
      </c>
      <c r="D412" s="7" t="s">
        <v>19</v>
      </c>
      <c r="E412" s="8">
        <v>455</v>
      </c>
      <c r="F412" s="8">
        <v>4578.6000000000004</v>
      </c>
      <c r="G412" s="8">
        <v>5128.0320000000002</v>
      </c>
      <c r="H412" s="5">
        <v>915.72000000000014</v>
      </c>
      <c r="I412" s="6" t="s">
        <v>32</v>
      </c>
    </row>
    <row r="413" spans="1:9" ht="18" customHeight="1" x14ac:dyDescent="0.25">
      <c r="A413" s="3">
        <v>2022</v>
      </c>
      <c r="B413" s="3" t="s">
        <v>33</v>
      </c>
      <c r="C413" s="3" t="s">
        <v>17</v>
      </c>
      <c r="D413" s="7" t="s">
        <v>20</v>
      </c>
      <c r="E413" s="9">
        <v>345</v>
      </c>
      <c r="F413" s="9">
        <v>7000</v>
      </c>
      <c r="G413" s="9">
        <v>7840</v>
      </c>
      <c r="H413" s="5">
        <v>1400</v>
      </c>
      <c r="I413" s="6" t="s">
        <v>32</v>
      </c>
    </row>
    <row r="414" spans="1:9" ht="18" customHeight="1" x14ac:dyDescent="0.25">
      <c r="A414" s="3">
        <v>2022</v>
      </c>
      <c r="B414" s="3" t="s">
        <v>33</v>
      </c>
      <c r="C414" s="3" t="s">
        <v>13</v>
      </c>
      <c r="D414" s="4" t="s">
        <v>21</v>
      </c>
      <c r="E414" s="5">
        <v>122</v>
      </c>
      <c r="F414" s="5">
        <v>100</v>
      </c>
      <c r="G414" s="5">
        <v>112</v>
      </c>
      <c r="H414" s="5">
        <v>20</v>
      </c>
      <c r="I414" s="6" t="s">
        <v>32</v>
      </c>
    </row>
    <row r="415" spans="1:9" ht="18" customHeight="1" x14ac:dyDescent="0.25">
      <c r="A415" s="3">
        <v>2022</v>
      </c>
      <c r="B415" s="3" t="s">
        <v>33</v>
      </c>
      <c r="C415" s="3" t="s">
        <v>22</v>
      </c>
      <c r="D415" s="7" t="s">
        <v>23</v>
      </c>
      <c r="E415" s="8">
        <v>78</v>
      </c>
      <c r="F415" s="8">
        <v>2288.6</v>
      </c>
      <c r="G415" s="8">
        <v>5126.4639999999999</v>
      </c>
      <c r="H415" s="5">
        <v>457.72</v>
      </c>
      <c r="I415" s="6" t="s">
        <v>32</v>
      </c>
    </row>
    <row r="416" spans="1:9" ht="18" customHeight="1" x14ac:dyDescent="0.25">
      <c r="A416" s="3">
        <v>2022</v>
      </c>
      <c r="B416" s="3" t="s">
        <v>33</v>
      </c>
      <c r="C416" s="3" t="s">
        <v>22</v>
      </c>
      <c r="D416" s="7" t="s">
        <v>24</v>
      </c>
      <c r="E416" s="8">
        <v>76</v>
      </c>
      <c r="F416" s="8">
        <v>2288.4499999999998</v>
      </c>
      <c r="G416" s="8">
        <v>5126.1279999999997</v>
      </c>
      <c r="H416" s="5">
        <v>457.69</v>
      </c>
      <c r="I416" s="6" t="s">
        <v>32</v>
      </c>
    </row>
    <row r="417" spans="1:9" ht="18" customHeight="1" x14ac:dyDescent="0.25">
      <c r="A417" s="3">
        <v>2022</v>
      </c>
      <c r="B417" s="3" t="s">
        <v>33</v>
      </c>
      <c r="C417" s="3" t="s">
        <v>22</v>
      </c>
      <c r="D417" s="7" t="s">
        <v>25</v>
      </c>
      <c r="E417" s="8">
        <v>46</v>
      </c>
      <c r="F417" s="8">
        <v>100</v>
      </c>
      <c r="G417" s="8">
        <v>224</v>
      </c>
      <c r="H417" s="5">
        <v>20</v>
      </c>
      <c r="I417" s="6" t="s">
        <v>32</v>
      </c>
    </row>
    <row r="418" spans="1:9" ht="18" customHeight="1" x14ac:dyDescent="0.25">
      <c r="A418" s="3">
        <v>2022</v>
      </c>
      <c r="B418" s="3" t="s">
        <v>33</v>
      </c>
      <c r="C418" s="3" t="s">
        <v>22</v>
      </c>
      <c r="D418" s="7" t="s">
        <v>26</v>
      </c>
      <c r="E418" s="8">
        <v>34</v>
      </c>
      <c r="F418" s="8">
        <v>2288.4</v>
      </c>
      <c r="G418" s="8">
        <v>5126.0160000000005</v>
      </c>
      <c r="H418" s="5">
        <v>457.68000000000006</v>
      </c>
      <c r="I418" s="6" t="s">
        <v>32</v>
      </c>
    </row>
    <row r="419" spans="1:9" ht="18" customHeight="1" x14ac:dyDescent="0.25">
      <c r="A419" s="3">
        <v>2022</v>
      </c>
      <c r="B419" s="3" t="s">
        <v>33</v>
      </c>
      <c r="C419" s="3" t="s">
        <v>13</v>
      </c>
      <c r="D419" s="4" t="s">
        <v>27</v>
      </c>
      <c r="E419" s="5">
        <v>7</v>
      </c>
      <c r="F419" s="5">
        <v>200</v>
      </c>
      <c r="G419" s="5">
        <v>224</v>
      </c>
      <c r="H419" s="5">
        <v>40</v>
      </c>
      <c r="I419" s="6" t="s">
        <v>32</v>
      </c>
    </row>
    <row r="420" spans="1:9" ht="18" customHeight="1" x14ac:dyDescent="0.25">
      <c r="A420" s="3">
        <v>2022</v>
      </c>
      <c r="B420" s="3" t="s">
        <v>33</v>
      </c>
      <c r="C420" s="3" t="s">
        <v>22</v>
      </c>
      <c r="D420" s="7" t="s">
        <v>29</v>
      </c>
      <c r="E420" s="8">
        <v>3</v>
      </c>
      <c r="F420" s="8">
        <v>2288.65</v>
      </c>
      <c r="G420" s="8">
        <v>5126.576</v>
      </c>
      <c r="H420" s="5">
        <v>457.73</v>
      </c>
      <c r="I420" s="6" t="s">
        <v>32</v>
      </c>
    </row>
    <row r="421" spans="1:9" ht="18" customHeight="1" x14ac:dyDescent="0.25">
      <c r="A421" s="3">
        <v>2022</v>
      </c>
      <c r="B421" s="3" t="s">
        <v>33</v>
      </c>
      <c r="C421" s="3" t="s">
        <v>28</v>
      </c>
      <c r="D421" s="7" t="s">
        <v>28</v>
      </c>
      <c r="E421" s="8">
        <v>2</v>
      </c>
      <c r="F421" s="8">
        <v>7920</v>
      </c>
      <c r="G421" s="8">
        <v>7392</v>
      </c>
      <c r="H421" s="5">
        <v>1584</v>
      </c>
      <c r="I421" s="6" t="s">
        <v>32</v>
      </c>
    </row>
    <row r="422" spans="1:9" ht="18" customHeight="1" x14ac:dyDescent="0.25">
      <c r="A422" s="3">
        <v>2022</v>
      </c>
      <c r="B422" s="3" t="s">
        <v>34</v>
      </c>
      <c r="C422" s="3" t="s">
        <v>9</v>
      </c>
      <c r="D422" s="4" t="s">
        <v>10</v>
      </c>
      <c r="E422" s="5">
        <v>3566</v>
      </c>
      <c r="F422" s="5">
        <v>4577.3</v>
      </c>
      <c r="G422" s="5">
        <v>5126.576</v>
      </c>
      <c r="H422" s="5">
        <v>915.46</v>
      </c>
      <c r="I422" s="6" t="s">
        <v>11</v>
      </c>
    </row>
    <row r="423" spans="1:9" ht="18" customHeight="1" x14ac:dyDescent="0.25">
      <c r="A423" s="3">
        <v>2022</v>
      </c>
      <c r="B423" s="3" t="s">
        <v>34</v>
      </c>
      <c r="C423" s="3" t="s">
        <v>9</v>
      </c>
      <c r="D423" s="4" t="s">
        <v>12</v>
      </c>
      <c r="E423" s="5">
        <v>2498</v>
      </c>
      <c r="F423" s="5">
        <v>8800</v>
      </c>
      <c r="G423" s="5">
        <v>8960</v>
      </c>
      <c r="H423" s="5">
        <v>1760</v>
      </c>
      <c r="I423" s="6" t="s">
        <v>11</v>
      </c>
    </row>
    <row r="424" spans="1:9" ht="18" customHeight="1" x14ac:dyDescent="0.25">
      <c r="A424" s="3">
        <v>2022</v>
      </c>
      <c r="B424" s="3" t="s">
        <v>34</v>
      </c>
      <c r="C424" s="3" t="s">
        <v>13</v>
      </c>
      <c r="D424" s="4" t="s">
        <v>14</v>
      </c>
      <c r="E424" s="5">
        <v>1245</v>
      </c>
      <c r="F424" s="5">
        <v>5034.92</v>
      </c>
      <c r="G424" s="5">
        <v>5126.4639999999999</v>
      </c>
      <c r="H424" s="5">
        <v>1006.984</v>
      </c>
      <c r="I424" s="6" t="s">
        <v>11</v>
      </c>
    </row>
    <row r="425" spans="1:9" ht="18" customHeight="1" x14ac:dyDescent="0.25">
      <c r="A425" s="3">
        <v>2022</v>
      </c>
      <c r="B425" s="3" t="s">
        <v>34</v>
      </c>
      <c r="C425" s="3" t="s">
        <v>15</v>
      </c>
      <c r="D425" s="7" t="s">
        <v>16</v>
      </c>
      <c r="E425" s="8">
        <v>644</v>
      </c>
      <c r="F425" s="8">
        <v>6317.85</v>
      </c>
      <c r="G425" s="8">
        <v>6432.72</v>
      </c>
      <c r="H425" s="5">
        <v>1263.5700000000002</v>
      </c>
      <c r="I425" s="6" t="s">
        <v>11</v>
      </c>
    </row>
    <row r="426" spans="1:9" ht="18" customHeight="1" x14ac:dyDescent="0.25">
      <c r="A426" s="3">
        <v>2022</v>
      </c>
      <c r="B426" s="3" t="s">
        <v>34</v>
      </c>
      <c r="C426" s="3" t="s">
        <v>17</v>
      </c>
      <c r="D426" s="7" t="s">
        <v>18</v>
      </c>
      <c r="E426" s="8">
        <v>643</v>
      </c>
      <c r="F426" s="8">
        <v>7700</v>
      </c>
      <c r="G426" s="8">
        <v>7840</v>
      </c>
      <c r="H426" s="5">
        <v>1540</v>
      </c>
      <c r="I426" s="6" t="s">
        <v>11</v>
      </c>
    </row>
    <row r="427" spans="1:9" ht="18" customHeight="1" x14ac:dyDescent="0.25">
      <c r="A427" s="3">
        <v>2022</v>
      </c>
      <c r="B427" s="3" t="s">
        <v>34</v>
      </c>
      <c r="C427" s="3" t="s">
        <v>15</v>
      </c>
      <c r="D427" s="7" t="s">
        <v>19</v>
      </c>
      <c r="E427" s="8">
        <v>455</v>
      </c>
      <c r="F427" s="8">
        <v>5036.46</v>
      </c>
      <c r="G427" s="8">
        <v>5128.0320000000002</v>
      </c>
      <c r="H427" s="5">
        <v>1007.292</v>
      </c>
      <c r="I427" s="6" t="s">
        <v>32</v>
      </c>
    </row>
    <row r="428" spans="1:9" ht="18" customHeight="1" x14ac:dyDescent="0.25">
      <c r="A428" s="3">
        <v>2022</v>
      </c>
      <c r="B428" s="3" t="s">
        <v>34</v>
      </c>
      <c r="C428" s="3" t="s">
        <v>17</v>
      </c>
      <c r="D428" s="7" t="s">
        <v>20</v>
      </c>
      <c r="E428" s="9">
        <v>345</v>
      </c>
      <c r="F428" s="9">
        <v>7700</v>
      </c>
      <c r="G428" s="9">
        <v>7840</v>
      </c>
      <c r="H428" s="5">
        <v>1540</v>
      </c>
      <c r="I428" s="6" t="s">
        <v>32</v>
      </c>
    </row>
    <row r="429" spans="1:9" ht="18" customHeight="1" x14ac:dyDescent="0.25">
      <c r="A429" s="3">
        <v>2022</v>
      </c>
      <c r="B429" s="3" t="s">
        <v>34</v>
      </c>
      <c r="C429" s="3" t="s">
        <v>13</v>
      </c>
      <c r="D429" s="4" t="s">
        <v>21</v>
      </c>
      <c r="E429" s="5">
        <v>122</v>
      </c>
      <c r="F429" s="5">
        <v>110</v>
      </c>
      <c r="G429" s="5">
        <v>112</v>
      </c>
      <c r="H429" s="5">
        <v>22</v>
      </c>
      <c r="I429" s="6" t="s">
        <v>32</v>
      </c>
    </row>
    <row r="430" spans="1:9" ht="18" customHeight="1" x14ac:dyDescent="0.25">
      <c r="A430" s="3">
        <v>2022</v>
      </c>
      <c r="B430" s="3" t="s">
        <v>34</v>
      </c>
      <c r="C430" s="3" t="s">
        <v>22</v>
      </c>
      <c r="D430" s="7" t="s">
        <v>23</v>
      </c>
      <c r="E430" s="8">
        <v>78</v>
      </c>
      <c r="F430" s="8">
        <v>2517.46</v>
      </c>
      <c r="G430" s="8">
        <v>5126.4639999999999</v>
      </c>
      <c r="H430" s="5">
        <v>503.49200000000002</v>
      </c>
      <c r="I430" s="6" t="s">
        <v>32</v>
      </c>
    </row>
    <row r="431" spans="1:9" ht="18" customHeight="1" x14ac:dyDescent="0.25">
      <c r="A431" s="3">
        <v>2022</v>
      </c>
      <c r="B431" s="3" t="s">
        <v>34</v>
      </c>
      <c r="C431" s="3" t="s">
        <v>22</v>
      </c>
      <c r="D431" s="7" t="s">
        <v>24</v>
      </c>
      <c r="E431" s="8">
        <v>76</v>
      </c>
      <c r="F431" s="8">
        <v>2288.4499999999998</v>
      </c>
      <c r="G431" s="8">
        <v>5126.1279999999997</v>
      </c>
      <c r="H431" s="5">
        <v>457.69</v>
      </c>
      <c r="I431" s="6" t="s">
        <v>32</v>
      </c>
    </row>
    <row r="432" spans="1:9" ht="18" customHeight="1" x14ac:dyDescent="0.25">
      <c r="A432" s="3">
        <v>2022</v>
      </c>
      <c r="B432" s="3" t="s">
        <v>34</v>
      </c>
      <c r="C432" s="3" t="s">
        <v>22</v>
      </c>
      <c r="D432" s="7" t="s">
        <v>25</v>
      </c>
      <c r="E432" s="8">
        <v>46</v>
      </c>
      <c r="F432" s="8">
        <v>100</v>
      </c>
      <c r="G432" s="8">
        <v>224</v>
      </c>
      <c r="H432" s="5">
        <v>20</v>
      </c>
      <c r="I432" s="6" t="s">
        <v>32</v>
      </c>
    </row>
    <row r="433" spans="1:9" ht="18" customHeight="1" x14ac:dyDescent="0.25">
      <c r="A433" s="3">
        <v>2022</v>
      </c>
      <c r="B433" s="3" t="s">
        <v>34</v>
      </c>
      <c r="C433" s="3" t="s">
        <v>22</v>
      </c>
      <c r="D433" s="7" t="s">
        <v>26</v>
      </c>
      <c r="E433" s="8">
        <v>34</v>
      </c>
      <c r="F433" s="8">
        <v>2288.4</v>
      </c>
      <c r="G433" s="8">
        <v>5126.0160000000005</v>
      </c>
      <c r="H433" s="5">
        <v>457.68000000000006</v>
      </c>
      <c r="I433" s="6" t="s">
        <v>32</v>
      </c>
    </row>
    <row r="434" spans="1:9" ht="18" customHeight="1" x14ac:dyDescent="0.25">
      <c r="A434" s="3">
        <v>2022</v>
      </c>
      <c r="B434" s="3" t="s">
        <v>34</v>
      </c>
      <c r="C434" s="3" t="s">
        <v>13</v>
      </c>
      <c r="D434" s="4" t="s">
        <v>27</v>
      </c>
      <c r="E434" s="5">
        <v>7</v>
      </c>
      <c r="F434" s="5">
        <v>200</v>
      </c>
      <c r="G434" s="5">
        <v>224</v>
      </c>
      <c r="H434" s="5">
        <v>40</v>
      </c>
      <c r="I434" s="6" t="s">
        <v>32</v>
      </c>
    </row>
    <row r="435" spans="1:9" ht="18" customHeight="1" x14ac:dyDescent="0.25">
      <c r="A435" s="3">
        <v>2022</v>
      </c>
      <c r="B435" s="3" t="s">
        <v>34</v>
      </c>
      <c r="C435" s="3" t="s">
        <v>22</v>
      </c>
      <c r="D435" s="7" t="s">
        <v>29</v>
      </c>
      <c r="E435" s="8">
        <v>3</v>
      </c>
      <c r="F435" s="8">
        <v>3300</v>
      </c>
      <c r="G435" s="8">
        <v>5126.576</v>
      </c>
      <c r="H435" s="5">
        <v>660</v>
      </c>
      <c r="I435" s="6" t="s">
        <v>32</v>
      </c>
    </row>
    <row r="436" spans="1:9" ht="18" customHeight="1" x14ac:dyDescent="0.25">
      <c r="A436" s="3">
        <v>2022</v>
      </c>
      <c r="B436" s="3" t="s">
        <v>34</v>
      </c>
      <c r="C436" s="3" t="s">
        <v>28</v>
      </c>
      <c r="D436" s="7" t="s">
        <v>28</v>
      </c>
      <c r="E436" s="8">
        <v>2</v>
      </c>
      <c r="F436" s="8">
        <v>4577.3</v>
      </c>
      <c r="G436" s="8">
        <v>7392</v>
      </c>
      <c r="H436" s="5">
        <v>915.46</v>
      </c>
      <c r="I436" s="6" t="s">
        <v>11</v>
      </c>
    </row>
    <row r="437" spans="1:9" ht="18" customHeight="1" x14ac:dyDescent="0.25">
      <c r="A437" s="3">
        <v>2022</v>
      </c>
      <c r="B437" s="3" t="s">
        <v>35</v>
      </c>
      <c r="C437" s="3" t="s">
        <v>9</v>
      </c>
      <c r="D437" s="4" t="s">
        <v>10</v>
      </c>
      <c r="E437" s="5">
        <v>3566</v>
      </c>
      <c r="F437" s="5">
        <v>4577.3</v>
      </c>
      <c r="G437" s="5">
        <v>5126.576</v>
      </c>
      <c r="H437" s="5">
        <v>915.46</v>
      </c>
      <c r="I437" s="6" t="s">
        <v>32</v>
      </c>
    </row>
    <row r="438" spans="1:9" ht="18" customHeight="1" x14ac:dyDescent="0.25">
      <c r="A438" s="3">
        <v>2022</v>
      </c>
      <c r="B438" s="3" t="s">
        <v>35</v>
      </c>
      <c r="C438" s="3" t="s">
        <v>9</v>
      </c>
      <c r="D438" s="4" t="s">
        <v>12</v>
      </c>
      <c r="E438" s="5">
        <v>2498</v>
      </c>
      <c r="F438" s="5">
        <v>8000</v>
      </c>
      <c r="G438" s="5">
        <v>8960</v>
      </c>
      <c r="H438" s="5">
        <v>1600</v>
      </c>
      <c r="I438" s="6" t="s">
        <v>11</v>
      </c>
    </row>
    <row r="439" spans="1:9" ht="18" customHeight="1" x14ac:dyDescent="0.25">
      <c r="A439" s="3">
        <v>2022</v>
      </c>
      <c r="B439" s="3" t="s">
        <v>35</v>
      </c>
      <c r="C439" s="3" t="s">
        <v>13</v>
      </c>
      <c r="D439" s="4" t="s">
        <v>14</v>
      </c>
      <c r="E439" s="5">
        <v>1245</v>
      </c>
      <c r="F439" s="5">
        <v>4577.2</v>
      </c>
      <c r="G439" s="5">
        <v>5126.4639999999999</v>
      </c>
      <c r="H439" s="5">
        <v>915.44</v>
      </c>
      <c r="I439" s="6" t="s">
        <v>11</v>
      </c>
    </row>
    <row r="440" spans="1:9" ht="18" customHeight="1" x14ac:dyDescent="0.25">
      <c r="A440" s="3">
        <v>2022</v>
      </c>
      <c r="B440" s="3" t="s">
        <v>35</v>
      </c>
      <c r="C440" s="3" t="s">
        <v>15</v>
      </c>
      <c r="D440" s="7" t="s">
        <v>16</v>
      </c>
      <c r="E440" s="8">
        <v>644</v>
      </c>
      <c r="F440" s="8">
        <v>5743.5</v>
      </c>
      <c r="G440" s="8">
        <v>6432.72</v>
      </c>
      <c r="H440" s="5">
        <v>1148.7</v>
      </c>
      <c r="I440" s="6" t="s">
        <v>11</v>
      </c>
    </row>
    <row r="441" spans="1:9" ht="18" customHeight="1" x14ac:dyDescent="0.25">
      <c r="A441" s="3">
        <v>2022</v>
      </c>
      <c r="B441" s="3" t="s">
        <v>35</v>
      </c>
      <c r="C441" s="3" t="s">
        <v>17</v>
      </c>
      <c r="D441" s="7" t="s">
        <v>18</v>
      </c>
      <c r="E441" s="8">
        <v>643</v>
      </c>
      <c r="F441" s="8">
        <v>7000</v>
      </c>
      <c r="G441" s="8">
        <v>7840</v>
      </c>
      <c r="H441" s="5">
        <v>1400</v>
      </c>
      <c r="I441" s="6" t="s">
        <v>11</v>
      </c>
    </row>
    <row r="442" spans="1:9" ht="18" customHeight="1" x14ac:dyDescent="0.25">
      <c r="A442" s="3">
        <v>2022</v>
      </c>
      <c r="B442" s="3" t="s">
        <v>35</v>
      </c>
      <c r="C442" s="3" t="s">
        <v>15</v>
      </c>
      <c r="D442" s="7" t="s">
        <v>19</v>
      </c>
      <c r="E442" s="8">
        <v>455</v>
      </c>
      <c r="F442" s="8">
        <v>4578.6000000000004</v>
      </c>
      <c r="G442" s="8">
        <v>5128.0320000000002</v>
      </c>
      <c r="H442" s="5">
        <v>915.72000000000014</v>
      </c>
      <c r="I442" s="6" t="s">
        <v>11</v>
      </c>
    </row>
    <row r="443" spans="1:9" ht="18" customHeight="1" x14ac:dyDescent="0.25">
      <c r="A443" s="3">
        <v>2022</v>
      </c>
      <c r="B443" s="3" t="s">
        <v>35</v>
      </c>
      <c r="C443" s="3" t="s">
        <v>17</v>
      </c>
      <c r="D443" s="7" t="s">
        <v>20</v>
      </c>
      <c r="E443" s="9">
        <v>345</v>
      </c>
      <c r="F443" s="9">
        <v>7000</v>
      </c>
      <c r="G443" s="9">
        <v>7840</v>
      </c>
      <c r="H443" s="5">
        <v>1400</v>
      </c>
      <c r="I443" s="6" t="s">
        <v>11</v>
      </c>
    </row>
    <row r="444" spans="1:9" ht="18" customHeight="1" x14ac:dyDescent="0.25">
      <c r="A444" s="3">
        <v>2022</v>
      </c>
      <c r="B444" s="3" t="s">
        <v>35</v>
      </c>
      <c r="C444" s="3" t="s">
        <v>13</v>
      </c>
      <c r="D444" s="4" t="s">
        <v>21</v>
      </c>
      <c r="E444" s="5">
        <v>122</v>
      </c>
      <c r="F444" s="5">
        <v>100</v>
      </c>
      <c r="G444" s="5">
        <v>112</v>
      </c>
      <c r="H444" s="5">
        <v>20</v>
      </c>
      <c r="I444" s="6" t="s">
        <v>11</v>
      </c>
    </row>
    <row r="445" spans="1:9" ht="18" customHeight="1" x14ac:dyDescent="0.25">
      <c r="A445" s="3">
        <v>2022</v>
      </c>
      <c r="B445" s="3" t="s">
        <v>35</v>
      </c>
      <c r="C445" s="3" t="s">
        <v>22</v>
      </c>
      <c r="D445" s="7" t="s">
        <v>23</v>
      </c>
      <c r="E445" s="8">
        <v>78</v>
      </c>
      <c r="F445" s="8">
        <v>2288.6</v>
      </c>
      <c r="G445" s="8">
        <v>5126.4639999999999</v>
      </c>
      <c r="H445" s="5">
        <v>457.72</v>
      </c>
      <c r="I445" s="6" t="s">
        <v>11</v>
      </c>
    </row>
    <row r="446" spans="1:9" ht="18" customHeight="1" x14ac:dyDescent="0.25">
      <c r="A446" s="3">
        <v>2022</v>
      </c>
      <c r="B446" s="3" t="s">
        <v>35</v>
      </c>
      <c r="C446" s="3" t="s">
        <v>22</v>
      </c>
      <c r="D446" s="7" t="s">
        <v>24</v>
      </c>
      <c r="E446" s="8">
        <v>76</v>
      </c>
      <c r="F446" s="8">
        <v>2288.4499999999998</v>
      </c>
      <c r="G446" s="8">
        <v>5126.1279999999997</v>
      </c>
      <c r="H446" s="5">
        <v>457.69</v>
      </c>
      <c r="I446" s="6" t="s">
        <v>11</v>
      </c>
    </row>
    <row r="447" spans="1:9" ht="18" customHeight="1" x14ac:dyDescent="0.25">
      <c r="A447" s="3">
        <v>2022</v>
      </c>
      <c r="B447" s="3" t="s">
        <v>35</v>
      </c>
      <c r="C447" s="3" t="s">
        <v>22</v>
      </c>
      <c r="D447" s="7" t="s">
        <v>25</v>
      </c>
      <c r="E447" s="8">
        <v>46</v>
      </c>
      <c r="F447" s="8">
        <v>100</v>
      </c>
      <c r="G447" s="8">
        <v>224</v>
      </c>
      <c r="H447" s="5">
        <v>20</v>
      </c>
      <c r="I447" s="6" t="s">
        <v>11</v>
      </c>
    </row>
    <row r="448" spans="1:9" ht="18" customHeight="1" x14ac:dyDescent="0.25">
      <c r="A448" s="3">
        <v>2022</v>
      </c>
      <c r="B448" s="3" t="s">
        <v>35</v>
      </c>
      <c r="C448" s="3" t="s">
        <v>22</v>
      </c>
      <c r="D448" s="7" t="s">
        <v>26</v>
      </c>
      <c r="E448" s="8">
        <v>34</v>
      </c>
      <c r="F448" s="8">
        <v>2288.4</v>
      </c>
      <c r="G448" s="8">
        <v>5126.0160000000005</v>
      </c>
      <c r="H448" s="5">
        <v>457.68000000000006</v>
      </c>
      <c r="I448" s="6" t="s">
        <v>11</v>
      </c>
    </row>
    <row r="449" spans="1:9" ht="18" customHeight="1" x14ac:dyDescent="0.25">
      <c r="A449" s="3">
        <v>2022</v>
      </c>
      <c r="B449" s="3" t="s">
        <v>35</v>
      </c>
      <c r="C449" s="3" t="s">
        <v>13</v>
      </c>
      <c r="D449" s="4" t="s">
        <v>27</v>
      </c>
      <c r="E449" s="5">
        <v>7</v>
      </c>
      <c r="F449" s="5">
        <v>200</v>
      </c>
      <c r="G449" s="5">
        <v>224</v>
      </c>
      <c r="H449" s="5">
        <v>40</v>
      </c>
      <c r="I449" s="6" t="s">
        <v>11</v>
      </c>
    </row>
    <row r="450" spans="1:9" ht="18" customHeight="1" x14ac:dyDescent="0.25">
      <c r="A450" s="3">
        <v>2022</v>
      </c>
      <c r="B450" s="3" t="s">
        <v>35</v>
      </c>
      <c r="C450" s="3" t="s">
        <v>28</v>
      </c>
      <c r="D450" s="7" t="s">
        <v>28</v>
      </c>
      <c r="E450" s="8">
        <v>3</v>
      </c>
      <c r="F450" s="8">
        <v>4577.3</v>
      </c>
      <c r="G450" s="8">
        <v>7392</v>
      </c>
      <c r="H450" s="5">
        <v>915.46</v>
      </c>
      <c r="I450" s="6" t="s">
        <v>11</v>
      </c>
    </row>
    <row r="451" spans="1:9" ht="18" customHeight="1" x14ac:dyDescent="0.25">
      <c r="A451" s="3">
        <v>2022</v>
      </c>
      <c r="B451" s="3" t="s">
        <v>35</v>
      </c>
      <c r="C451" s="3" t="s">
        <v>22</v>
      </c>
      <c r="D451" s="7" t="s">
        <v>29</v>
      </c>
      <c r="E451" s="8">
        <v>3</v>
      </c>
      <c r="F451" s="8">
        <v>2288.65</v>
      </c>
      <c r="G451" s="8">
        <v>5126.576</v>
      </c>
      <c r="H451" s="5">
        <v>457.73</v>
      </c>
      <c r="I451" s="6" t="s">
        <v>11</v>
      </c>
    </row>
    <row r="452" spans="1:9" ht="18" customHeight="1" x14ac:dyDescent="0.25">
      <c r="A452" s="3">
        <v>2022</v>
      </c>
      <c r="B452" s="3" t="s">
        <v>36</v>
      </c>
      <c r="C452" s="3" t="s">
        <v>9</v>
      </c>
      <c r="D452" s="4" t="s">
        <v>10</v>
      </c>
      <c r="E452" s="5">
        <v>3566</v>
      </c>
      <c r="F452" s="5">
        <v>4577.3</v>
      </c>
      <c r="G452" s="5">
        <v>5126.576</v>
      </c>
      <c r="H452" s="5">
        <v>915.46</v>
      </c>
      <c r="I452" s="6" t="s">
        <v>11</v>
      </c>
    </row>
    <row r="453" spans="1:9" ht="18" customHeight="1" x14ac:dyDescent="0.25">
      <c r="A453" s="3">
        <v>2022</v>
      </c>
      <c r="B453" s="3" t="s">
        <v>36</v>
      </c>
      <c r="C453" s="3" t="s">
        <v>9</v>
      </c>
      <c r="D453" s="4" t="s">
        <v>12</v>
      </c>
      <c r="E453" s="5">
        <v>2498</v>
      </c>
      <c r="F453" s="5">
        <v>8000</v>
      </c>
      <c r="G453" s="5">
        <v>8960</v>
      </c>
      <c r="H453" s="5">
        <v>1600</v>
      </c>
      <c r="I453" s="6" t="s">
        <v>11</v>
      </c>
    </row>
    <row r="454" spans="1:9" ht="18" customHeight="1" x14ac:dyDescent="0.25">
      <c r="A454" s="3">
        <v>2022</v>
      </c>
      <c r="B454" s="3" t="s">
        <v>36</v>
      </c>
      <c r="C454" s="3" t="s">
        <v>13</v>
      </c>
      <c r="D454" s="4" t="s">
        <v>14</v>
      </c>
      <c r="E454" s="5">
        <v>1245</v>
      </c>
      <c r="F454" s="5">
        <v>4577.2</v>
      </c>
      <c r="G454" s="5">
        <v>5126.4639999999999</v>
      </c>
      <c r="H454" s="5">
        <v>915.44</v>
      </c>
      <c r="I454" s="6" t="s">
        <v>11</v>
      </c>
    </row>
    <row r="455" spans="1:9" ht="18" customHeight="1" x14ac:dyDescent="0.25">
      <c r="A455" s="3">
        <v>2022</v>
      </c>
      <c r="B455" s="3" t="s">
        <v>36</v>
      </c>
      <c r="C455" s="3" t="s">
        <v>15</v>
      </c>
      <c r="D455" s="7" t="s">
        <v>16</v>
      </c>
      <c r="E455" s="8">
        <v>644</v>
      </c>
      <c r="F455" s="8">
        <v>5743.5</v>
      </c>
      <c r="G455" s="8">
        <v>6432.72</v>
      </c>
      <c r="H455" s="5">
        <v>1148.7</v>
      </c>
      <c r="I455" s="6" t="s">
        <v>11</v>
      </c>
    </row>
    <row r="456" spans="1:9" ht="18" customHeight="1" x14ac:dyDescent="0.25">
      <c r="A456" s="3">
        <v>2022</v>
      </c>
      <c r="B456" s="3" t="s">
        <v>36</v>
      </c>
      <c r="C456" s="3" t="s">
        <v>17</v>
      </c>
      <c r="D456" s="7" t="s">
        <v>18</v>
      </c>
      <c r="E456" s="8">
        <v>643</v>
      </c>
      <c r="F456" s="8">
        <v>7000</v>
      </c>
      <c r="G456" s="8">
        <v>7840</v>
      </c>
      <c r="H456" s="5">
        <v>1400</v>
      </c>
      <c r="I456" s="6" t="s">
        <v>11</v>
      </c>
    </row>
    <row r="457" spans="1:9" ht="18" customHeight="1" x14ac:dyDescent="0.25">
      <c r="A457" s="3">
        <v>2022</v>
      </c>
      <c r="B457" s="3" t="s">
        <v>36</v>
      </c>
      <c r="C457" s="3" t="s">
        <v>15</v>
      </c>
      <c r="D457" s="7" t="s">
        <v>19</v>
      </c>
      <c r="E457" s="8">
        <v>455</v>
      </c>
      <c r="F457" s="8">
        <v>4578.6000000000004</v>
      </c>
      <c r="G457" s="8">
        <v>5128.0320000000002</v>
      </c>
      <c r="H457" s="5">
        <v>915.72000000000014</v>
      </c>
      <c r="I457" s="6" t="s">
        <v>11</v>
      </c>
    </row>
    <row r="458" spans="1:9" ht="18" customHeight="1" x14ac:dyDescent="0.25">
      <c r="A458" s="3">
        <v>2022</v>
      </c>
      <c r="B458" s="3" t="s">
        <v>36</v>
      </c>
      <c r="C458" s="3" t="s">
        <v>17</v>
      </c>
      <c r="D458" s="7" t="s">
        <v>20</v>
      </c>
      <c r="E458" s="9">
        <v>345</v>
      </c>
      <c r="F458" s="9">
        <v>7000</v>
      </c>
      <c r="G458" s="9">
        <v>7840</v>
      </c>
      <c r="H458" s="5">
        <v>1400</v>
      </c>
      <c r="I458" s="6" t="s">
        <v>11</v>
      </c>
    </row>
    <row r="459" spans="1:9" ht="18" customHeight="1" x14ac:dyDescent="0.25">
      <c r="A459" s="3">
        <v>2022</v>
      </c>
      <c r="B459" s="3" t="s">
        <v>36</v>
      </c>
      <c r="C459" s="3" t="s">
        <v>13</v>
      </c>
      <c r="D459" s="4" t="s">
        <v>21</v>
      </c>
      <c r="E459" s="5">
        <v>122</v>
      </c>
      <c r="F459" s="5">
        <v>100</v>
      </c>
      <c r="G459" s="5">
        <v>112</v>
      </c>
      <c r="H459" s="5">
        <v>20</v>
      </c>
      <c r="I459" s="6" t="s">
        <v>11</v>
      </c>
    </row>
    <row r="460" spans="1:9" ht="18" customHeight="1" x14ac:dyDescent="0.25">
      <c r="A460" s="3">
        <v>2022</v>
      </c>
      <c r="B460" s="3" t="s">
        <v>36</v>
      </c>
      <c r="C460" s="3" t="s">
        <v>22</v>
      </c>
      <c r="D460" s="7" t="s">
        <v>23</v>
      </c>
      <c r="E460" s="8">
        <v>78</v>
      </c>
      <c r="F460" s="8">
        <v>2288.6</v>
      </c>
      <c r="G460" s="8">
        <v>5126.4639999999999</v>
      </c>
      <c r="H460" s="5">
        <v>457.72</v>
      </c>
      <c r="I460" s="6" t="s">
        <v>11</v>
      </c>
    </row>
    <row r="461" spans="1:9" ht="18" customHeight="1" x14ac:dyDescent="0.25">
      <c r="A461" s="3">
        <v>2022</v>
      </c>
      <c r="B461" s="3" t="s">
        <v>36</v>
      </c>
      <c r="C461" s="3" t="s">
        <v>22</v>
      </c>
      <c r="D461" s="7" t="s">
        <v>24</v>
      </c>
      <c r="E461" s="8">
        <v>76</v>
      </c>
      <c r="F461" s="8">
        <v>2288.4499999999998</v>
      </c>
      <c r="G461" s="8">
        <v>5126.1279999999997</v>
      </c>
      <c r="H461" s="5">
        <v>457.69</v>
      </c>
      <c r="I461" s="6" t="s">
        <v>11</v>
      </c>
    </row>
    <row r="462" spans="1:9" ht="18" customHeight="1" x14ac:dyDescent="0.25">
      <c r="A462" s="3">
        <v>2022</v>
      </c>
      <c r="B462" s="3" t="s">
        <v>36</v>
      </c>
      <c r="C462" s="3" t="s">
        <v>22</v>
      </c>
      <c r="D462" s="7" t="s">
        <v>25</v>
      </c>
      <c r="E462" s="8">
        <v>46</v>
      </c>
      <c r="F462" s="8">
        <v>100</v>
      </c>
      <c r="G462" s="8">
        <v>224</v>
      </c>
      <c r="H462" s="5">
        <v>20</v>
      </c>
      <c r="I462" s="6" t="s">
        <v>11</v>
      </c>
    </row>
    <row r="463" spans="1:9" ht="18" customHeight="1" x14ac:dyDescent="0.25">
      <c r="A463" s="3">
        <v>2022</v>
      </c>
      <c r="B463" s="3" t="s">
        <v>36</v>
      </c>
      <c r="C463" s="3" t="s">
        <v>22</v>
      </c>
      <c r="D463" s="7" t="s">
        <v>26</v>
      </c>
      <c r="E463" s="8">
        <v>34</v>
      </c>
      <c r="F463" s="8">
        <v>2288.4</v>
      </c>
      <c r="G463" s="8">
        <v>5126.0160000000005</v>
      </c>
      <c r="H463" s="5">
        <v>457.68000000000006</v>
      </c>
      <c r="I463" s="6" t="s">
        <v>11</v>
      </c>
    </row>
    <row r="464" spans="1:9" ht="18" customHeight="1" x14ac:dyDescent="0.25">
      <c r="A464" s="3">
        <v>2022</v>
      </c>
      <c r="B464" s="3" t="s">
        <v>36</v>
      </c>
      <c r="C464" s="3" t="s">
        <v>13</v>
      </c>
      <c r="D464" s="4" t="s">
        <v>27</v>
      </c>
      <c r="E464" s="5">
        <v>7</v>
      </c>
      <c r="F464" s="5">
        <v>200</v>
      </c>
      <c r="G464" s="5">
        <v>224</v>
      </c>
      <c r="H464" s="5">
        <v>40</v>
      </c>
      <c r="I464" s="6" t="s">
        <v>11</v>
      </c>
    </row>
    <row r="465" spans="1:9" ht="18" customHeight="1" x14ac:dyDescent="0.25">
      <c r="A465" s="3">
        <v>2022</v>
      </c>
      <c r="B465" s="3" t="s">
        <v>36</v>
      </c>
      <c r="C465" s="3" t="s">
        <v>22</v>
      </c>
      <c r="D465" s="7" t="s">
        <v>29</v>
      </c>
      <c r="E465" s="8">
        <v>3</v>
      </c>
      <c r="F465" s="8">
        <v>2288.65</v>
      </c>
      <c r="G465" s="8">
        <v>5126.576</v>
      </c>
      <c r="H465" s="5">
        <v>457.73</v>
      </c>
      <c r="I465" s="6" t="s">
        <v>11</v>
      </c>
    </row>
    <row r="466" spans="1:9" ht="18" customHeight="1" x14ac:dyDescent="0.25">
      <c r="A466" s="3">
        <v>2022</v>
      </c>
      <c r="B466" s="3" t="s">
        <v>36</v>
      </c>
      <c r="C466" s="3" t="s">
        <v>28</v>
      </c>
      <c r="D466" s="7" t="s">
        <v>28</v>
      </c>
      <c r="E466" s="8">
        <v>2</v>
      </c>
      <c r="F466" s="8">
        <v>6600</v>
      </c>
      <c r="G466" s="8">
        <v>7392</v>
      </c>
      <c r="H466" s="5">
        <v>1320</v>
      </c>
      <c r="I466" s="6" t="s">
        <v>11</v>
      </c>
    </row>
    <row r="467" spans="1:9" ht="18" customHeight="1" x14ac:dyDescent="0.25">
      <c r="A467" s="3">
        <v>2022</v>
      </c>
      <c r="B467" s="3" t="s">
        <v>37</v>
      </c>
      <c r="C467" s="3" t="s">
        <v>9</v>
      </c>
      <c r="D467" s="4" t="s">
        <v>10</v>
      </c>
      <c r="E467" s="5">
        <v>3566</v>
      </c>
      <c r="F467" s="5">
        <v>4577.3</v>
      </c>
      <c r="G467" s="5">
        <v>5126.576</v>
      </c>
      <c r="H467" s="5">
        <v>915.46</v>
      </c>
      <c r="I467" s="6" t="s">
        <v>11</v>
      </c>
    </row>
    <row r="468" spans="1:9" ht="18" customHeight="1" x14ac:dyDescent="0.25">
      <c r="A468" s="3">
        <v>2022</v>
      </c>
      <c r="B468" s="3" t="s">
        <v>37</v>
      </c>
      <c r="C468" s="3" t="s">
        <v>9</v>
      </c>
      <c r="D468" s="4" t="s">
        <v>12</v>
      </c>
      <c r="E468" s="5">
        <v>2498</v>
      </c>
      <c r="F468" s="5">
        <v>8000</v>
      </c>
      <c r="G468" s="5">
        <v>8960</v>
      </c>
      <c r="H468" s="5">
        <v>1600</v>
      </c>
      <c r="I468" s="6" t="s">
        <v>11</v>
      </c>
    </row>
    <row r="469" spans="1:9" ht="18" customHeight="1" x14ac:dyDescent="0.25">
      <c r="A469" s="3">
        <v>2022</v>
      </c>
      <c r="B469" s="3" t="s">
        <v>37</v>
      </c>
      <c r="C469" s="3" t="s">
        <v>13</v>
      </c>
      <c r="D469" s="4" t="s">
        <v>14</v>
      </c>
      <c r="E469" s="5">
        <v>1245</v>
      </c>
      <c r="F469" s="5">
        <v>4577.2</v>
      </c>
      <c r="G469" s="5">
        <v>5126.4639999999999</v>
      </c>
      <c r="H469" s="5">
        <v>915.44</v>
      </c>
      <c r="I469" s="6" t="s">
        <v>11</v>
      </c>
    </row>
    <row r="470" spans="1:9" ht="18" customHeight="1" x14ac:dyDescent="0.25">
      <c r="A470" s="3">
        <v>2022</v>
      </c>
      <c r="B470" s="3" t="s">
        <v>37</v>
      </c>
      <c r="C470" s="3" t="s">
        <v>15</v>
      </c>
      <c r="D470" s="7" t="s">
        <v>16</v>
      </c>
      <c r="E470" s="8">
        <v>644</v>
      </c>
      <c r="F470" s="8">
        <v>5743.5</v>
      </c>
      <c r="G470" s="8">
        <v>6432.72</v>
      </c>
      <c r="H470" s="5">
        <v>1148.7</v>
      </c>
      <c r="I470" s="6" t="s">
        <v>11</v>
      </c>
    </row>
    <row r="471" spans="1:9" ht="18" customHeight="1" x14ac:dyDescent="0.25">
      <c r="A471" s="3">
        <v>2022</v>
      </c>
      <c r="B471" s="3" t="s">
        <v>37</v>
      </c>
      <c r="C471" s="3" t="s">
        <v>17</v>
      </c>
      <c r="D471" s="7" t="s">
        <v>18</v>
      </c>
      <c r="E471" s="8">
        <v>643</v>
      </c>
      <c r="F471" s="8">
        <v>7000</v>
      </c>
      <c r="G471" s="8">
        <v>7840</v>
      </c>
      <c r="H471" s="5">
        <v>1400</v>
      </c>
      <c r="I471" s="6" t="s">
        <v>11</v>
      </c>
    </row>
    <row r="472" spans="1:9" ht="18" customHeight="1" x14ac:dyDescent="0.25">
      <c r="A472" s="3">
        <v>2022</v>
      </c>
      <c r="B472" s="3" t="s">
        <v>37</v>
      </c>
      <c r="C472" s="3" t="s">
        <v>15</v>
      </c>
      <c r="D472" s="7" t="s">
        <v>19</v>
      </c>
      <c r="E472" s="8">
        <v>455</v>
      </c>
      <c r="F472" s="8">
        <v>5036.46</v>
      </c>
      <c r="G472" s="8">
        <v>5128.0320000000002</v>
      </c>
      <c r="H472" s="5">
        <v>1007.292</v>
      </c>
      <c r="I472" s="6" t="s">
        <v>11</v>
      </c>
    </row>
    <row r="473" spans="1:9" ht="18" customHeight="1" x14ac:dyDescent="0.25">
      <c r="A473" s="3">
        <v>2022</v>
      </c>
      <c r="B473" s="3" t="s">
        <v>37</v>
      </c>
      <c r="C473" s="3" t="s">
        <v>17</v>
      </c>
      <c r="D473" s="7" t="s">
        <v>20</v>
      </c>
      <c r="E473" s="9">
        <v>345</v>
      </c>
      <c r="F473" s="9">
        <v>7700</v>
      </c>
      <c r="G473" s="9">
        <v>7840</v>
      </c>
      <c r="H473" s="5">
        <v>1540</v>
      </c>
      <c r="I473" s="6" t="s">
        <v>11</v>
      </c>
    </row>
    <row r="474" spans="1:9" ht="18" customHeight="1" x14ac:dyDescent="0.25">
      <c r="A474" s="3">
        <v>2022</v>
      </c>
      <c r="B474" s="3" t="s">
        <v>37</v>
      </c>
      <c r="C474" s="3" t="s">
        <v>13</v>
      </c>
      <c r="D474" s="4" t="s">
        <v>21</v>
      </c>
      <c r="E474" s="5">
        <v>122</v>
      </c>
      <c r="F474" s="5">
        <v>110</v>
      </c>
      <c r="G474" s="5">
        <v>112</v>
      </c>
      <c r="H474" s="5">
        <v>22</v>
      </c>
      <c r="I474" s="6" t="s">
        <v>11</v>
      </c>
    </row>
    <row r="475" spans="1:9" ht="18" customHeight="1" x14ac:dyDescent="0.25">
      <c r="A475" s="3">
        <v>2022</v>
      </c>
      <c r="B475" s="3" t="s">
        <v>37</v>
      </c>
      <c r="C475" s="3" t="s">
        <v>22</v>
      </c>
      <c r="D475" s="7" t="s">
        <v>23</v>
      </c>
      <c r="E475" s="8">
        <v>78</v>
      </c>
      <c r="F475" s="8">
        <v>2517.46</v>
      </c>
      <c r="G475" s="8">
        <v>5126.4639999999999</v>
      </c>
      <c r="H475" s="5">
        <v>503.49200000000002</v>
      </c>
      <c r="I475" s="6" t="s">
        <v>11</v>
      </c>
    </row>
    <row r="476" spans="1:9" ht="18" customHeight="1" x14ac:dyDescent="0.25">
      <c r="A476" s="3">
        <v>2022</v>
      </c>
      <c r="B476" s="3" t="s">
        <v>37</v>
      </c>
      <c r="C476" s="3" t="s">
        <v>22</v>
      </c>
      <c r="D476" s="7" t="s">
        <v>24</v>
      </c>
      <c r="E476" s="8">
        <v>76</v>
      </c>
      <c r="F476" s="8">
        <v>2517.2949999999996</v>
      </c>
      <c r="G476" s="8">
        <v>5126.1279999999997</v>
      </c>
      <c r="H476" s="5">
        <v>503.45899999999995</v>
      </c>
      <c r="I476" s="6" t="s">
        <v>11</v>
      </c>
    </row>
    <row r="477" spans="1:9" ht="18" customHeight="1" x14ac:dyDescent="0.25">
      <c r="A477" s="3">
        <v>2022</v>
      </c>
      <c r="B477" s="3" t="s">
        <v>37</v>
      </c>
      <c r="C477" s="3" t="s">
        <v>22</v>
      </c>
      <c r="D477" s="7" t="s">
        <v>25</v>
      </c>
      <c r="E477" s="8">
        <v>46</v>
      </c>
      <c r="F477" s="8">
        <v>115</v>
      </c>
      <c r="G477" s="8">
        <v>224</v>
      </c>
      <c r="H477" s="5">
        <v>23</v>
      </c>
      <c r="I477" s="6" t="s">
        <v>11</v>
      </c>
    </row>
    <row r="478" spans="1:9" ht="18" customHeight="1" x14ac:dyDescent="0.25">
      <c r="A478" s="3">
        <v>2022</v>
      </c>
      <c r="B478" s="3" t="s">
        <v>37</v>
      </c>
      <c r="C478" s="3" t="s">
        <v>22</v>
      </c>
      <c r="D478" s="7" t="s">
        <v>26</v>
      </c>
      <c r="E478" s="8">
        <v>34</v>
      </c>
      <c r="F478" s="8">
        <v>2631.66</v>
      </c>
      <c r="G478" s="8">
        <v>5126.0160000000005</v>
      </c>
      <c r="H478" s="5">
        <v>526.33199999999999</v>
      </c>
      <c r="I478" s="6" t="s">
        <v>11</v>
      </c>
    </row>
    <row r="479" spans="1:9" ht="18" customHeight="1" x14ac:dyDescent="0.25">
      <c r="A479" s="3">
        <v>2022</v>
      </c>
      <c r="B479" s="3" t="s">
        <v>37</v>
      </c>
      <c r="C479" s="3" t="s">
        <v>13</v>
      </c>
      <c r="D479" s="4" t="s">
        <v>27</v>
      </c>
      <c r="E479" s="5">
        <v>7</v>
      </c>
      <c r="F479" s="5">
        <v>230</v>
      </c>
      <c r="G479" s="5">
        <v>224</v>
      </c>
      <c r="H479" s="5">
        <v>46</v>
      </c>
      <c r="I479" s="6" t="s">
        <v>11</v>
      </c>
    </row>
    <row r="480" spans="1:9" ht="18" customHeight="1" x14ac:dyDescent="0.25">
      <c r="A480" s="3">
        <v>2022</v>
      </c>
      <c r="B480" s="3" t="s">
        <v>37</v>
      </c>
      <c r="C480" s="3" t="s">
        <v>22</v>
      </c>
      <c r="D480" s="7" t="s">
        <v>29</v>
      </c>
      <c r="E480" s="8">
        <v>3</v>
      </c>
      <c r="F480" s="8">
        <v>2631.9475000000002</v>
      </c>
      <c r="G480" s="8">
        <v>5126.576</v>
      </c>
      <c r="H480" s="5">
        <v>526.38950000000011</v>
      </c>
      <c r="I480" s="6" t="s">
        <v>11</v>
      </c>
    </row>
    <row r="481" spans="1:9" ht="18" customHeight="1" x14ac:dyDescent="0.25">
      <c r="A481" s="3">
        <v>2022</v>
      </c>
      <c r="B481" s="3" t="s">
        <v>37</v>
      </c>
      <c r="C481" s="3" t="s">
        <v>28</v>
      </c>
      <c r="D481" s="7" t="s">
        <v>28</v>
      </c>
      <c r="E481" s="8">
        <v>2</v>
      </c>
      <c r="F481" s="8">
        <v>7590</v>
      </c>
      <c r="G481" s="8">
        <v>7392</v>
      </c>
      <c r="H481" s="5">
        <v>1518</v>
      </c>
      <c r="I481" s="6" t="s">
        <v>11</v>
      </c>
    </row>
    <row r="482" spans="1:9" ht="18" customHeight="1" x14ac:dyDescent="0.25">
      <c r="A482" s="3">
        <v>2022</v>
      </c>
      <c r="B482" s="3" t="s">
        <v>38</v>
      </c>
      <c r="C482" s="3" t="s">
        <v>9</v>
      </c>
      <c r="D482" s="4" t="s">
        <v>10</v>
      </c>
      <c r="E482" s="5">
        <v>3566</v>
      </c>
      <c r="F482" s="5">
        <v>4577.3</v>
      </c>
      <c r="G482" s="5">
        <v>5126.576</v>
      </c>
      <c r="H482" s="5">
        <v>915.46</v>
      </c>
      <c r="I482" s="6" t="s">
        <v>11</v>
      </c>
    </row>
    <row r="483" spans="1:9" ht="18" customHeight="1" x14ac:dyDescent="0.25">
      <c r="A483" s="3">
        <v>2022</v>
      </c>
      <c r="B483" s="3" t="s">
        <v>38</v>
      </c>
      <c r="C483" s="3" t="s">
        <v>9</v>
      </c>
      <c r="D483" s="4" t="s">
        <v>12</v>
      </c>
      <c r="E483" s="5">
        <v>2498</v>
      </c>
      <c r="F483" s="5">
        <v>8000</v>
      </c>
      <c r="G483" s="5">
        <v>8960</v>
      </c>
      <c r="H483" s="5">
        <v>1600</v>
      </c>
      <c r="I483" s="6" t="s">
        <v>11</v>
      </c>
    </row>
    <row r="484" spans="1:9" ht="18" customHeight="1" x14ac:dyDescent="0.25">
      <c r="A484" s="3">
        <v>2022</v>
      </c>
      <c r="B484" s="3" t="s">
        <v>38</v>
      </c>
      <c r="C484" s="3" t="s">
        <v>13</v>
      </c>
      <c r="D484" s="4" t="s">
        <v>14</v>
      </c>
      <c r="E484" s="5">
        <v>1245</v>
      </c>
      <c r="F484" s="5">
        <v>4577.2</v>
      </c>
      <c r="G484" s="5">
        <v>5126.4639999999999</v>
      </c>
      <c r="H484" s="5">
        <v>915.44</v>
      </c>
      <c r="I484" s="6" t="s">
        <v>11</v>
      </c>
    </row>
    <row r="485" spans="1:9" ht="18" customHeight="1" x14ac:dyDescent="0.25">
      <c r="A485" s="3">
        <v>2022</v>
      </c>
      <c r="B485" s="3" t="s">
        <v>38</v>
      </c>
      <c r="C485" s="3" t="s">
        <v>15</v>
      </c>
      <c r="D485" s="7" t="s">
        <v>16</v>
      </c>
      <c r="E485" s="8">
        <v>644</v>
      </c>
      <c r="F485" s="8">
        <v>5743.5</v>
      </c>
      <c r="G485" s="8">
        <v>6432.72</v>
      </c>
      <c r="H485" s="5">
        <v>1148.7</v>
      </c>
      <c r="I485" s="6" t="s">
        <v>11</v>
      </c>
    </row>
    <row r="486" spans="1:9" ht="18" customHeight="1" x14ac:dyDescent="0.25">
      <c r="A486" s="3">
        <v>2022</v>
      </c>
      <c r="B486" s="3" t="s">
        <v>38</v>
      </c>
      <c r="C486" s="3" t="s">
        <v>17</v>
      </c>
      <c r="D486" s="7" t="s">
        <v>18</v>
      </c>
      <c r="E486" s="8">
        <v>643</v>
      </c>
      <c r="F486" s="8">
        <v>7000</v>
      </c>
      <c r="G486" s="8">
        <v>7840</v>
      </c>
      <c r="H486" s="5">
        <v>1400</v>
      </c>
      <c r="I486" s="6" t="s">
        <v>11</v>
      </c>
    </row>
    <row r="487" spans="1:9" ht="18" customHeight="1" x14ac:dyDescent="0.25">
      <c r="A487" s="3">
        <v>2022</v>
      </c>
      <c r="B487" s="3" t="s">
        <v>38</v>
      </c>
      <c r="C487" s="3" t="s">
        <v>15</v>
      </c>
      <c r="D487" s="7" t="s">
        <v>19</v>
      </c>
      <c r="E487" s="8">
        <v>455</v>
      </c>
      <c r="F487" s="8">
        <v>4578.6000000000004</v>
      </c>
      <c r="G487" s="8">
        <v>5128.0320000000002</v>
      </c>
      <c r="H487" s="5">
        <v>915.72000000000014</v>
      </c>
      <c r="I487" s="6" t="s">
        <v>11</v>
      </c>
    </row>
    <row r="488" spans="1:9" ht="18" customHeight="1" x14ac:dyDescent="0.25">
      <c r="A488" s="3">
        <v>2022</v>
      </c>
      <c r="B488" s="3" t="s">
        <v>38</v>
      </c>
      <c r="C488" s="3" t="s">
        <v>17</v>
      </c>
      <c r="D488" s="7" t="s">
        <v>20</v>
      </c>
      <c r="E488" s="9">
        <v>345</v>
      </c>
      <c r="F488" s="9">
        <v>7000</v>
      </c>
      <c r="G488" s="9">
        <v>7840</v>
      </c>
      <c r="H488" s="5">
        <v>1400</v>
      </c>
      <c r="I488" s="6" t="s">
        <v>11</v>
      </c>
    </row>
    <row r="489" spans="1:9" ht="18" customHeight="1" x14ac:dyDescent="0.25">
      <c r="A489" s="3">
        <v>2022</v>
      </c>
      <c r="B489" s="3" t="s">
        <v>38</v>
      </c>
      <c r="C489" s="3" t="s">
        <v>13</v>
      </c>
      <c r="D489" s="4" t="s">
        <v>21</v>
      </c>
      <c r="E489" s="5">
        <v>122</v>
      </c>
      <c r="F489" s="5">
        <v>100</v>
      </c>
      <c r="G489" s="5">
        <v>112</v>
      </c>
      <c r="H489" s="5">
        <v>20</v>
      </c>
      <c r="I489" s="6" t="s">
        <v>11</v>
      </c>
    </row>
    <row r="490" spans="1:9" ht="18" customHeight="1" x14ac:dyDescent="0.25">
      <c r="A490" s="3">
        <v>2022</v>
      </c>
      <c r="B490" s="3" t="s">
        <v>38</v>
      </c>
      <c r="C490" s="3" t="s">
        <v>22</v>
      </c>
      <c r="D490" s="7" t="s">
        <v>23</v>
      </c>
      <c r="E490" s="8">
        <v>78</v>
      </c>
      <c r="F490" s="8">
        <v>2288.6</v>
      </c>
      <c r="G490" s="8">
        <v>5126.4639999999999</v>
      </c>
      <c r="H490" s="5">
        <v>457.72</v>
      </c>
      <c r="I490" s="6" t="s">
        <v>11</v>
      </c>
    </row>
    <row r="491" spans="1:9" ht="18" customHeight="1" x14ac:dyDescent="0.25">
      <c r="A491" s="3">
        <v>2022</v>
      </c>
      <c r="B491" s="3" t="s">
        <v>38</v>
      </c>
      <c r="C491" s="3" t="s">
        <v>22</v>
      </c>
      <c r="D491" s="7" t="s">
        <v>24</v>
      </c>
      <c r="E491" s="8">
        <v>76</v>
      </c>
      <c r="F491" s="8">
        <v>2288.4499999999998</v>
      </c>
      <c r="G491" s="8">
        <v>5126.1279999999997</v>
      </c>
      <c r="H491" s="5">
        <v>457.69</v>
      </c>
      <c r="I491" s="6" t="s">
        <v>11</v>
      </c>
    </row>
    <row r="492" spans="1:9" ht="18" customHeight="1" x14ac:dyDescent="0.25">
      <c r="A492" s="3">
        <v>2022</v>
      </c>
      <c r="B492" s="3" t="s">
        <v>38</v>
      </c>
      <c r="C492" s="3" t="s">
        <v>22</v>
      </c>
      <c r="D492" s="7" t="s">
        <v>25</v>
      </c>
      <c r="E492" s="8">
        <v>46</v>
      </c>
      <c r="F492" s="8">
        <v>100</v>
      </c>
      <c r="G492" s="8">
        <v>224</v>
      </c>
      <c r="H492" s="5">
        <v>20</v>
      </c>
      <c r="I492" s="6" t="s">
        <v>11</v>
      </c>
    </row>
    <row r="493" spans="1:9" ht="18" customHeight="1" x14ac:dyDescent="0.25">
      <c r="A493" s="3">
        <v>2022</v>
      </c>
      <c r="B493" s="3" t="s">
        <v>38</v>
      </c>
      <c r="C493" s="3" t="s">
        <v>22</v>
      </c>
      <c r="D493" s="7" t="s">
        <v>26</v>
      </c>
      <c r="E493" s="8">
        <v>34</v>
      </c>
      <c r="F493" s="8">
        <v>2746.08</v>
      </c>
      <c r="G493" s="8">
        <v>5126.0160000000005</v>
      </c>
      <c r="H493" s="5">
        <v>549.21600000000001</v>
      </c>
      <c r="I493" s="6" t="s">
        <v>11</v>
      </c>
    </row>
    <row r="494" spans="1:9" ht="18" customHeight="1" x14ac:dyDescent="0.25">
      <c r="A494" s="3">
        <v>2022</v>
      </c>
      <c r="B494" s="3" t="s">
        <v>38</v>
      </c>
      <c r="C494" s="3" t="s">
        <v>13</v>
      </c>
      <c r="D494" s="4" t="s">
        <v>27</v>
      </c>
      <c r="E494" s="5">
        <v>7</v>
      </c>
      <c r="F494" s="5">
        <v>240</v>
      </c>
      <c r="G494" s="5">
        <v>224</v>
      </c>
      <c r="H494" s="5">
        <v>48</v>
      </c>
      <c r="I494" s="6" t="s">
        <v>11</v>
      </c>
    </row>
    <row r="495" spans="1:9" ht="18" customHeight="1" x14ac:dyDescent="0.25">
      <c r="A495" s="3">
        <v>2022</v>
      </c>
      <c r="B495" s="3" t="s">
        <v>38</v>
      </c>
      <c r="C495" s="3" t="s">
        <v>22</v>
      </c>
      <c r="D495" s="7" t="s">
        <v>29</v>
      </c>
      <c r="E495" s="8">
        <v>3</v>
      </c>
      <c r="F495" s="8">
        <v>2746.38</v>
      </c>
      <c r="G495" s="8">
        <v>5126.576</v>
      </c>
      <c r="H495" s="5">
        <v>549.27600000000007</v>
      </c>
      <c r="I495" s="6" t="s">
        <v>11</v>
      </c>
    </row>
    <row r="496" spans="1:9" ht="18" customHeight="1" x14ac:dyDescent="0.25">
      <c r="A496" s="3">
        <v>2022</v>
      </c>
      <c r="B496" s="3" t="s">
        <v>38</v>
      </c>
      <c r="C496" s="3" t="s">
        <v>28</v>
      </c>
      <c r="D496" s="7" t="s">
        <v>28</v>
      </c>
      <c r="E496" s="8">
        <v>2</v>
      </c>
      <c r="F496" s="8">
        <v>7920</v>
      </c>
      <c r="G496" s="8">
        <v>7392</v>
      </c>
      <c r="H496" s="5">
        <v>1584</v>
      </c>
      <c r="I496" s="6" t="s">
        <v>11</v>
      </c>
    </row>
    <row r="497" spans="1:9" ht="18" customHeight="1" x14ac:dyDescent="0.25">
      <c r="A497" s="3">
        <v>2022</v>
      </c>
      <c r="B497" s="3" t="s">
        <v>39</v>
      </c>
      <c r="C497" s="3" t="s">
        <v>9</v>
      </c>
      <c r="D497" s="4" t="s">
        <v>10</v>
      </c>
      <c r="E497" s="5">
        <v>3566</v>
      </c>
      <c r="F497" s="5">
        <v>5035.0300000000007</v>
      </c>
      <c r="G497" s="5">
        <v>5126.576</v>
      </c>
      <c r="H497" s="5">
        <v>1007.0060000000002</v>
      </c>
      <c r="I497" s="6" t="s">
        <v>11</v>
      </c>
    </row>
    <row r="498" spans="1:9" ht="18" customHeight="1" x14ac:dyDescent="0.25">
      <c r="A498" s="3">
        <v>2022</v>
      </c>
      <c r="B498" s="3" t="s">
        <v>39</v>
      </c>
      <c r="C498" s="3" t="s">
        <v>9</v>
      </c>
      <c r="D498" s="4" t="s">
        <v>12</v>
      </c>
      <c r="E498" s="5">
        <v>2498</v>
      </c>
      <c r="F498" s="5">
        <v>9200</v>
      </c>
      <c r="G498" s="5">
        <v>8960</v>
      </c>
      <c r="H498" s="5">
        <v>1840</v>
      </c>
      <c r="I498" s="6" t="s">
        <v>11</v>
      </c>
    </row>
    <row r="499" spans="1:9" ht="18" customHeight="1" x14ac:dyDescent="0.25">
      <c r="A499" s="3">
        <v>2022</v>
      </c>
      <c r="B499" s="3" t="s">
        <v>39</v>
      </c>
      <c r="C499" s="3" t="s">
        <v>13</v>
      </c>
      <c r="D499" s="4" t="s">
        <v>14</v>
      </c>
      <c r="E499" s="5">
        <v>1245</v>
      </c>
      <c r="F499" s="5">
        <v>5263.78</v>
      </c>
      <c r="G499" s="5">
        <v>5126.4639999999999</v>
      </c>
      <c r="H499" s="5">
        <v>1052.7560000000001</v>
      </c>
      <c r="I499" s="6" t="s">
        <v>11</v>
      </c>
    </row>
    <row r="500" spans="1:9" ht="18" customHeight="1" x14ac:dyDescent="0.25">
      <c r="A500" s="3">
        <v>2022</v>
      </c>
      <c r="B500" s="3" t="s">
        <v>39</v>
      </c>
      <c r="C500" s="3" t="s">
        <v>15</v>
      </c>
      <c r="D500" s="7" t="s">
        <v>16</v>
      </c>
      <c r="E500" s="8">
        <v>644</v>
      </c>
      <c r="F500" s="8">
        <v>6605.0249999999996</v>
      </c>
      <c r="G500" s="8">
        <v>6432.72</v>
      </c>
      <c r="H500" s="5">
        <v>1321.0050000000001</v>
      </c>
      <c r="I500" s="6" t="s">
        <v>11</v>
      </c>
    </row>
    <row r="501" spans="1:9" ht="18" customHeight="1" x14ac:dyDescent="0.25">
      <c r="A501" s="3">
        <v>2022</v>
      </c>
      <c r="B501" s="3" t="s">
        <v>39</v>
      </c>
      <c r="C501" s="3" t="s">
        <v>17</v>
      </c>
      <c r="D501" s="7" t="s">
        <v>18</v>
      </c>
      <c r="E501" s="8">
        <v>643</v>
      </c>
      <c r="F501" s="8">
        <v>8400</v>
      </c>
      <c r="G501" s="8">
        <v>7840</v>
      </c>
      <c r="H501" s="5">
        <v>1680</v>
      </c>
      <c r="I501" s="6" t="s">
        <v>11</v>
      </c>
    </row>
    <row r="502" spans="1:9" ht="18" customHeight="1" x14ac:dyDescent="0.25">
      <c r="A502" s="3">
        <v>2022</v>
      </c>
      <c r="B502" s="3" t="s">
        <v>39</v>
      </c>
      <c r="C502" s="3" t="s">
        <v>15</v>
      </c>
      <c r="D502" s="7" t="s">
        <v>19</v>
      </c>
      <c r="E502" s="8">
        <v>455</v>
      </c>
      <c r="F502" s="8">
        <v>5494.3200000000006</v>
      </c>
      <c r="G502" s="8">
        <v>5128.0320000000002</v>
      </c>
      <c r="H502" s="5">
        <v>1098.8640000000003</v>
      </c>
      <c r="I502" s="6" t="s">
        <v>11</v>
      </c>
    </row>
    <row r="503" spans="1:9" ht="18" customHeight="1" x14ac:dyDescent="0.25">
      <c r="A503" s="3">
        <v>2022</v>
      </c>
      <c r="B503" s="3" t="s">
        <v>39</v>
      </c>
      <c r="C503" s="3" t="s">
        <v>17</v>
      </c>
      <c r="D503" s="7" t="s">
        <v>20</v>
      </c>
      <c r="E503" s="9">
        <v>345</v>
      </c>
      <c r="F503" s="9">
        <v>8400</v>
      </c>
      <c r="G503" s="9">
        <v>7840</v>
      </c>
      <c r="H503" s="5">
        <v>1680</v>
      </c>
      <c r="I503" s="6" t="s">
        <v>11</v>
      </c>
    </row>
    <row r="504" spans="1:9" ht="18" customHeight="1" x14ac:dyDescent="0.25">
      <c r="A504" s="3">
        <v>2022</v>
      </c>
      <c r="B504" s="3" t="s">
        <v>39</v>
      </c>
      <c r="C504" s="3" t="s">
        <v>13</v>
      </c>
      <c r="D504" s="4" t="s">
        <v>21</v>
      </c>
      <c r="E504" s="5">
        <v>122</v>
      </c>
      <c r="F504" s="5">
        <v>120</v>
      </c>
      <c r="G504" s="5">
        <v>112</v>
      </c>
      <c r="H504" s="5">
        <v>24</v>
      </c>
      <c r="I504" s="6" t="s">
        <v>11</v>
      </c>
    </row>
    <row r="505" spans="1:9" ht="18" customHeight="1" x14ac:dyDescent="0.25">
      <c r="A505" s="3">
        <v>2022</v>
      </c>
      <c r="B505" s="3" t="s">
        <v>39</v>
      </c>
      <c r="C505" s="3" t="s">
        <v>22</v>
      </c>
      <c r="D505" s="7" t="s">
        <v>23</v>
      </c>
      <c r="E505" s="8">
        <v>78</v>
      </c>
      <c r="F505" s="8">
        <v>2517.46</v>
      </c>
      <c r="G505" s="8">
        <v>5126.4639999999999</v>
      </c>
      <c r="H505" s="5">
        <v>503.49200000000002</v>
      </c>
      <c r="I505" s="6" t="s">
        <v>11</v>
      </c>
    </row>
    <row r="506" spans="1:9" ht="18" customHeight="1" x14ac:dyDescent="0.25">
      <c r="A506" s="3">
        <v>2022</v>
      </c>
      <c r="B506" s="3" t="s">
        <v>39</v>
      </c>
      <c r="C506" s="3" t="s">
        <v>22</v>
      </c>
      <c r="D506" s="7" t="s">
        <v>24</v>
      </c>
      <c r="E506" s="8">
        <v>76</v>
      </c>
      <c r="F506" s="8">
        <v>2517.2949999999996</v>
      </c>
      <c r="G506" s="8">
        <v>5126.1279999999997</v>
      </c>
      <c r="H506" s="5">
        <v>503.45899999999995</v>
      </c>
      <c r="I506" s="6" t="s">
        <v>11</v>
      </c>
    </row>
    <row r="507" spans="1:9" ht="18" customHeight="1" x14ac:dyDescent="0.25">
      <c r="A507" s="3">
        <v>2022</v>
      </c>
      <c r="B507" s="3" t="s">
        <v>39</v>
      </c>
      <c r="C507" s="3" t="s">
        <v>22</v>
      </c>
      <c r="D507" s="7" t="s">
        <v>25</v>
      </c>
      <c r="E507" s="8">
        <v>46</v>
      </c>
      <c r="F507" s="8">
        <v>110</v>
      </c>
      <c r="G507" s="8">
        <v>224</v>
      </c>
      <c r="H507" s="5">
        <v>22</v>
      </c>
      <c r="I507" s="6" t="s">
        <v>11</v>
      </c>
    </row>
    <row r="508" spans="1:9" ht="18" customHeight="1" x14ac:dyDescent="0.25">
      <c r="A508" s="3">
        <v>2022</v>
      </c>
      <c r="B508" s="3" t="s">
        <v>39</v>
      </c>
      <c r="C508" s="3" t="s">
        <v>22</v>
      </c>
      <c r="D508" s="7" t="s">
        <v>26</v>
      </c>
      <c r="E508" s="8">
        <v>34</v>
      </c>
      <c r="F508" s="8">
        <v>2517.2400000000002</v>
      </c>
      <c r="G508" s="8">
        <v>5126.0160000000005</v>
      </c>
      <c r="H508" s="5">
        <v>503.44800000000009</v>
      </c>
      <c r="I508" s="6" t="s">
        <v>11</v>
      </c>
    </row>
    <row r="509" spans="1:9" ht="18" customHeight="1" x14ac:dyDescent="0.25">
      <c r="A509" s="3">
        <v>2022</v>
      </c>
      <c r="B509" s="3" t="s">
        <v>39</v>
      </c>
      <c r="C509" s="3" t="s">
        <v>13</v>
      </c>
      <c r="D509" s="4" t="s">
        <v>27</v>
      </c>
      <c r="E509" s="5">
        <v>7</v>
      </c>
      <c r="F509" s="5">
        <v>220</v>
      </c>
      <c r="G509" s="5">
        <v>224</v>
      </c>
      <c r="H509" s="5">
        <v>44</v>
      </c>
      <c r="I509" s="6" t="s">
        <v>11</v>
      </c>
    </row>
    <row r="510" spans="1:9" ht="18" customHeight="1" x14ac:dyDescent="0.25">
      <c r="A510" s="3">
        <v>2022</v>
      </c>
      <c r="B510" s="3" t="s">
        <v>39</v>
      </c>
      <c r="C510" s="3" t="s">
        <v>22</v>
      </c>
      <c r="D510" s="7" t="s">
        <v>29</v>
      </c>
      <c r="E510" s="8">
        <v>3</v>
      </c>
      <c r="F510" s="8">
        <v>2517.5150000000003</v>
      </c>
      <c r="G510" s="8">
        <v>5126.576</v>
      </c>
      <c r="H510" s="5">
        <v>503.5030000000001</v>
      </c>
      <c r="I510" s="6" t="s">
        <v>11</v>
      </c>
    </row>
    <row r="511" spans="1:9" ht="18" customHeight="1" x14ac:dyDescent="0.25">
      <c r="A511" s="3">
        <v>2022</v>
      </c>
      <c r="B511" s="3" t="s">
        <v>39</v>
      </c>
      <c r="C511" s="3" t="s">
        <v>28</v>
      </c>
      <c r="D511" s="7" t="s">
        <v>28</v>
      </c>
      <c r="E511" s="8">
        <v>2</v>
      </c>
      <c r="F511" s="8">
        <v>7260</v>
      </c>
      <c r="G511" s="8">
        <v>7392</v>
      </c>
      <c r="H511" s="5">
        <v>1452</v>
      </c>
      <c r="I511" s="6" t="s">
        <v>11</v>
      </c>
    </row>
    <row r="512" spans="1:9" ht="18" customHeight="1" x14ac:dyDescent="0.25">
      <c r="A512" s="3">
        <v>2022</v>
      </c>
      <c r="B512" s="3" t="s">
        <v>40</v>
      </c>
      <c r="C512" s="3" t="s">
        <v>9</v>
      </c>
      <c r="D512" s="4" t="s">
        <v>10</v>
      </c>
      <c r="E512" s="5">
        <v>3566</v>
      </c>
      <c r="F512" s="5">
        <v>5263.8950000000004</v>
      </c>
      <c r="G512" s="5">
        <v>5126.576</v>
      </c>
      <c r="H512" s="5">
        <v>1052.7790000000002</v>
      </c>
      <c r="I512" s="6" t="s">
        <v>11</v>
      </c>
    </row>
    <row r="513" spans="1:9" ht="18" customHeight="1" x14ac:dyDescent="0.25">
      <c r="A513" s="3">
        <v>2022</v>
      </c>
      <c r="B513" s="3" t="s">
        <v>40</v>
      </c>
      <c r="C513" s="3" t="s">
        <v>9</v>
      </c>
      <c r="D513" s="4" t="s">
        <v>12</v>
      </c>
      <c r="E513" s="5">
        <v>2498</v>
      </c>
      <c r="F513" s="5">
        <v>8800</v>
      </c>
      <c r="G513" s="5">
        <v>8960</v>
      </c>
      <c r="H513" s="5">
        <v>1760</v>
      </c>
      <c r="I513" s="6" t="s">
        <v>11</v>
      </c>
    </row>
    <row r="514" spans="1:9" ht="18" customHeight="1" x14ac:dyDescent="0.25">
      <c r="A514" s="3">
        <v>2022</v>
      </c>
      <c r="B514" s="3" t="s">
        <v>40</v>
      </c>
      <c r="C514" s="3" t="s">
        <v>13</v>
      </c>
      <c r="D514" s="4" t="s">
        <v>14</v>
      </c>
      <c r="E514" s="5">
        <v>1245</v>
      </c>
      <c r="F514" s="5">
        <v>5034.92</v>
      </c>
      <c r="G514" s="5">
        <v>5126.4639999999999</v>
      </c>
      <c r="H514" s="5">
        <v>1006.984</v>
      </c>
      <c r="I514" s="6" t="s">
        <v>11</v>
      </c>
    </row>
    <row r="515" spans="1:9" ht="18" customHeight="1" x14ac:dyDescent="0.25">
      <c r="A515" s="3">
        <v>2022</v>
      </c>
      <c r="B515" s="3" t="s">
        <v>40</v>
      </c>
      <c r="C515" s="3" t="s">
        <v>15</v>
      </c>
      <c r="D515" s="7" t="s">
        <v>16</v>
      </c>
      <c r="E515" s="8">
        <v>644</v>
      </c>
      <c r="F515" s="8">
        <v>6317.85</v>
      </c>
      <c r="G515" s="8">
        <v>6432.72</v>
      </c>
      <c r="H515" s="5">
        <v>1263.5700000000002</v>
      </c>
      <c r="I515" s="6" t="s">
        <v>11</v>
      </c>
    </row>
    <row r="516" spans="1:9" ht="18" customHeight="1" x14ac:dyDescent="0.25">
      <c r="A516" s="3">
        <v>2022</v>
      </c>
      <c r="B516" s="3" t="s">
        <v>40</v>
      </c>
      <c r="C516" s="3" t="s">
        <v>17</v>
      </c>
      <c r="D516" s="7" t="s">
        <v>18</v>
      </c>
      <c r="E516" s="8">
        <v>643</v>
      </c>
      <c r="F516" s="8">
        <v>7700</v>
      </c>
      <c r="G516" s="8">
        <v>7840</v>
      </c>
      <c r="H516" s="5">
        <v>1540</v>
      </c>
      <c r="I516" s="6" t="s">
        <v>11</v>
      </c>
    </row>
    <row r="517" spans="1:9" ht="18" customHeight="1" x14ac:dyDescent="0.25">
      <c r="A517" s="3">
        <v>2022</v>
      </c>
      <c r="B517" s="3" t="s">
        <v>40</v>
      </c>
      <c r="C517" s="3" t="s">
        <v>15</v>
      </c>
      <c r="D517" s="7" t="s">
        <v>19</v>
      </c>
      <c r="E517" s="8">
        <v>455</v>
      </c>
      <c r="F517" s="8">
        <v>5036.46</v>
      </c>
      <c r="G517" s="8">
        <v>5128.0320000000002</v>
      </c>
      <c r="H517" s="5">
        <v>1007.292</v>
      </c>
      <c r="I517" s="6" t="s">
        <v>11</v>
      </c>
    </row>
    <row r="518" spans="1:9" ht="18" customHeight="1" x14ac:dyDescent="0.25">
      <c r="A518" s="3">
        <v>2022</v>
      </c>
      <c r="B518" s="3" t="s">
        <v>40</v>
      </c>
      <c r="C518" s="3" t="s">
        <v>17</v>
      </c>
      <c r="D518" s="7" t="s">
        <v>20</v>
      </c>
      <c r="E518" s="9">
        <v>345</v>
      </c>
      <c r="F518" s="9">
        <v>7700</v>
      </c>
      <c r="G518" s="9">
        <v>7840</v>
      </c>
      <c r="H518" s="5">
        <v>1540</v>
      </c>
      <c r="I518" s="6" t="s">
        <v>11</v>
      </c>
    </row>
    <row r="519" spans="1:9" ht="18" customHeight="1" x14ac:dyDescent="0.25">
      <c r="A519" s="3">
        <v>2022</v>
      </c>
      <c r="B519" s="3" t="s">
        <v>40</v>
      </c>
      <c r="C519" s="3" t="s">
        <v>13</v>
      </c>
      <c r="D519" s="4" t="s">
        <v>21</v>
      </c>
      <c r="E519" s="5">
        <v>122</v>
      </c>
      <c r="F519" s="5">
        <v>110</v>
      </c>
      <c r="G519" s="5">
        <v>112</v>
      </c>
      <c r="H519" s="5">
        <v>22</v>
      </c>
      <c r="I519" s="6" t="s">
        <v>11</v>
      </c>
    </row>
    <row r="520" spans="1:9" ht="18" customHeight="1" x14ac:dyDescent="0.25">
      <c r="A520" s="3">
        <v>2022</v>
      </c>
      <c r="B520" s="3" t="s">
        <v>40</v>
      </c>
      <c r="C520" s="3" t="s">
        <v>22</v>
      </c>
      <c r="D520" s="7" t="s">
        <v>23</v>
      </c>
      <c r="E520" s="8">
        <v>78</v>
      </c>
      <c r="F520" s="8">
        <v>2517.46</v>
      </c>
      <c r="G520" s="8">
        <v>5126.4639999999999</v>
      </c>
      <c r="H520" s="5">
        <v>503.49200000000002</v>
      </c>
      <c r="I520" s="6" t="s">
        <v>11</v>
      </c>
    </row>
    <row r="521" spans="1:9" ht="18" customHeight="1" x14ac:dyDescent="0.25">
      <c r="A521" s="3">
        <v>2022</v>
      </c>
      <c r="B521" s="3" t="s">
        <v>40</v>
      </c>
      <c r="C521" s="3" t="s">
        <v>22</v>
      </c>
      <c r="D521" s="7" t="s">
        <v>24</v>
      </c>
      <c r="E521" s="8">
        <v>76</v>
      </c>
      <c r="F521" s="8">
        <v>2288.4499999999998</v>
      </c>
      <c r="G521" s="8">
        <v>5126.1279999999997</v>
      </c>
      <c r="H521" s="5">
        <v>457.69</v>
      </c>
      <c r="I521" s="6" t="s">
        <v>11</v>
      </c>
    </row>
    <row r="522" spans="1:9" ht="18" customHeight="1" x14ac:dyDescent="0.25">
      <c r="A522" s="3">
        <v>2022</v>
      </c>
      <c r="B522" s="3" t="s">
        <v>40</v>
      </c>
      <c r="C522" s="3" t="s">
        <v>22</v>
      </c>
      <c r="D522" s="7" t="s">
        <v>25</v>
      </c>
      <c r="E522" s="8">
        <v>46</v>
      </c>
      <c r="F522" s="8">
        <v>100</v>
      </c>
      <c r="G522" s="8">
        <v>224</v>
      </c>
      <c r="H522" s="5">
        <v>20</v>
      </c>
      <c r="I522" s="6" t="s">
        <v>11</v>
      </c>
    </row>
    <row r="523" spans="1:9" ht="18" customHeight="1" x14ac:dyDescent="0.25">
      <c r="A523" s="3">
        <v>2022</v>
      </c>
      <c r="B523" s="3" t="s">
        <v>40</v>
      </c>
      <c r="C523" s="3" t="s">
        <v>22</v>
      </c>
      <c r="D523" s="7" t="s">
        <v>26</v>
      </c>
      <c r="E523" s="8">
        <v>34</v>
      </c>
      <c r="F523" s="8">
        <v>2288.4</v>
      </c>
      <c r="G523" s="8">
        <v>5126.0160000000005</v>
      </c>
      <c r="H523" s="5">
        <v>457.68000000000006</v>
      </c>
      <c r="I523" s="6" t="s">
        <v>32</v>
      </c>
    </row>
    <row r="524" spans="1:9" ht="18" customHeight="1" x14ac:dyDescent="0.25">
      <c r="A524" s="3">
        <v>2022</v>
      </c>
      <c r="B524" s="3" t="s">
        <v>40</v>
      </c>
      <c r="C524" s="3" t="s">
        <v>13</v>
      </c>
      <c r="D524" s="4" t="s">
        <v>27</v>
      </c>
      <c r="E524" s="5">
        <v>7</v>
      </c>
      <c r="F524" s="5">
        <v>200</v>
      </c>
      <c r="G524" s="5">
        <v>224</v>
      </c>
      <c r="H524" s="5">
        <v>40</v>
      </c>
      <c r="I524" s="6" t="s">
        <v>32</v>
      </c>
    </row>
    <row r="525" spans="1:9" ht="18" customHeight="1" x14ac:dyDescent="0.25">
      <c r="A525" s="3">
        <v>2022</v>
      </c>
      <c r="B525" s="3" t="s">
        <v>40</v>
      </c>
      <c r="C525" s="3" t="s">
        <v>22</v>
      </c>
      <c r="D525" s="7" t="s">
        <v>29</v>
      </c>
      <c r="E525" s="8">
        <v>3</v>
      </c>
      <c r="F525" s="8">
        <v>2288.65</v>
      </c>
      <c r="G525" s="8">
        <v>5126.576</v>
      </c>
      <c r="H525" s="5">
        <v>457.73</v>
      </c>
      <c r="I525" s="6" t="s">
        <v>32</v>
      </c>
    </row>
    <row r="526" spans="1:9" ht="18" customHeight="1" x14ac:dyDescent="0.25">
      <c r="A526" s="3">
        <v>2022</v>
      </c>
      <c r="B526" s="3" t="s">
        <v>40</v>
      </c>
      <c r="C526" s="3" t="s">
        <v>28</v>
      </c>
      <c r="D526" s="7" t="s">
        <v>28</v>
      </c>
      <c r="E526" s="8">
        <v>2</v>
      </c>
      <c r="F526" s="8">
        <v>6600</v>
      </c>
      <c r="G526" s="8">
        <v>7392</v>
      </c>
      <c r="H526" s="5">
        <v>1320</v>
      </c>
      <c r="I526" s="6" t="s">
        <v>32</v>
      </c>
    </row>
    <row r="527" spans="1:9" ht="18" customHeight="1" x14ac:dyDescent="0.25">
      <c r="A527" s="3">
        <v>2022</v>
      </c>
      <c r="B527" s="3" t="s">
        <v>41</v>
      </c>
      <c r="C527" s="3" t="s">
        <v>9</v>
      </c>
      <c r="D527" s="4" t="s">
        <v>10</v>
      </c>
      <c r="E527" s="5">
        <v>3566</v>
      </c>
      <c r="F527" s="5">
        <v>4577.3</v>
      </c>
      <c r="G527" s="5">
        <v>5126.576</v>
      </c>
      <c r="H527" s="5">
        <v>915.46</v>
      </c>
      <c r="I527" s="6" t="s">
        <v>32</v>
      </c>
    </row>
    <row r="528" spans="1:9" ht="18" customHeight="1" x14ac:dyDescent="0.25">
      <c r="A528" s="3">
        <v>2022</v>
      </c>
      <c r="B528" s="3" t="s">
        <v>41</v>
      </c>
      <c r="C528" s="3" t="s">
        <v>9</v>
      </c>
      <c r="D528" s="4" t="s">
        <v>12</v>
      </c>
      <c r="E528" s="5">
        <v>2498</v>
      </c>
      <c r="F528" s="5">
        <v>8000</v>
      </c>
      <c r="G528" s="5">
        <v>8960</v>
      </c>
      <c r="H528" s="5">
        <v>1600</v>
      </c>
      <c r="I528" s="6" t="s">
        <v>32</v>
      </c>
    </row>
    <row r="529" spans="1:9" ht="18" customHeight="1" x14ac:dyDescent="0.25">
      <c r="A529" s="3">
        <v>2022</v>
      </c>
      <c r="B529" s="3" t="s">
        <v>41</v>
      </c>
      <c r="C529" s="3" t="s">
        <v>13</v>
      </c>
      <c r="D529" s="4" t="s">
        <v>14</v>
      </c>
      <c r="E529" s="5">
        <v>1245</v>
      </c>
      <c r="F529" s="5">
        <v>4577.2</v>
      </c>
      <c r="G529" s="5">
        <v>5126.4639999999999</v>
      </c>
      <c r="H529" s="5">
        <v>915.44</v>
      </c>
      <c r="I529" s="6" t="s">
        <v>32</v>
      </c>
    </row>
    <row r="530" spans="1:9" ht="18" customHeight="1" x14ac:dyDescent="0.25">
      <c r="A530" s="3">
        <v>2022</v>
      </c>
      <c r="B530" s="3" t="s">
        <v>41</v>
      </c>
      <c r="C530" s="3" t="s">
        <v>15</v>
      </c>
      <c r="D530" s="7" t="s">
        <v>16</v>
      </c>
      <c r="E530" s="8">
        <v>644</v>
      </c>
      <c r="F530" s="8">
        <v>5743.5</v>
      </c>
      <c r="G530" s="8">
        <v>6432.72</v>
      </c>
      <c r="H530" s="5">
        <v>1148.7</v>
      </c>
      <c r="I530" s="6" t="s">
        <v>32</v>
      </c>
    </row>
    <row r="531" spans="1:9" ht="18" customHeight="1" x14ac:dyDescent="0.25">
      <c r="A531" s="3">
        <v>2022</v>
      </c>
      <c r="B531" s="3" t="s">
        <v>41</v>
      </c>
      <c r="C531" s="3" t="s">
        <v>17</v>
      </c>
      <c r="D531" s="7" t="s">
        <v>18</v>
      </c>
      <c r="E531" s="8">
        <v>643</v>
      </c>
      <c r="F531" s="8">
        <v>7000</v>
      </c>
      <c r="G531" s="8">
        <v>7840</v>
      </c>
      <c r="H531" s="5">
        <v>1400</v>
      </c>
      <c r="I531" s="6" t="s">
        <v>32</v>
      </c>
    </row>
    <row r="532" spans="1:9" ht="18" customHeight="1" x14ac:dyDescent="0.25">
      <c r="A532" s="3">
        <v>2022</v>
      </c>
      <c r="B532" s="3" t="s">
        <v>41</v>
      </c>
      <c r="C532" s="3" t="s">
        <v>15</v>
      </c>
      <c r="D532" s="7" t="s">
        <v>19</v>
      </c>
      <c r="E532" s="8">
        <v>455</v>
      </c>
      <c r="F532" s="8">
        <v>4578.6000000000004</v>
      </c>
      <c r="G532" s="8">
        <v>5128.0320000000002</v>
      </c>
      <c r="H532" s="5">
        <v>915.72000000000014</v>
      </c>
      <c r="I532" s="6" t="s">
        <v>32</v>
      </c>
    </row>
    <row r="533" spans="1:9" ht="18" customHeight="1" x14ac:dyDescent="0.25">
      <c r="A533" s="3">
        <v>2022</v>
      </c>
      <c r="B533" s="3" t="s">
        <v>41</v>
      </c>
      <c r="C533" s="3" t="s">
        <v>17</v>
      </c>
      <c r="D533" s="7" t="s">
        <v>20</v>
      </c>
      <c r="E533" s="9">
        <v>345</v>
      </c>
      <c r="F533" s="9">
        <v>7000</v>
      </c>
      <c r="G533" s="9">
        <v>7840</v>
      </c>
      <c r="H533" s="5">
        <v>1400</v>
      </c>
      <c r="I533" s="6" t="s">
        <v>32</v>
      </c>
    </row>
    <row r="534" spans="1:9" ht="18" customHeight="1" x14ac:dyDescent="0.25">
      <c r="A534" s="3">
        <v>2022</v>
      </c>
      <c r="B534" s="3" t="s">
        <v>41</v>
      </c>
      <c r="C534" s="3" t="s">
        <v>13</v>
      </c>
      <c r="D534" s="4" t="s">
        <v>21</v>
      </c>
      <c r="E534" s="5">
        <v>122</v>
      </c>
      <c r="F534" s="5">
        <v>100</v>
      </c>
      <c r="G534" s="5">
        <v>112</v>
      </c>
      <c r="H534" s="5">
        <v>20</v>
      </c>
      <c r="I534" s="6" t="s">
        <v>32</v>
      </c>
    </row>
    <row r="535" spans="1:9" ht="18" customHeight="1" x14ac:dyDescent="0.25">
      <c r="A535" s="3">
        <v>2022</v>
      </c>
      <c r="B535" s="3" t="s">
        <v>41</v>
      </c>
      <c r="C535" s="3" t="s">
        <v>22</v>
      </c>
      <c r="D535" s="7" t="s">
        <v>23</v>
      </c>
      <c r="E535" s="8">
        <v>78</v>
      </c>
      <c r="F535" s="8">
        <v>2288.6</v>
      </c>
      <c r="G535" s="8">
        <v>5126.4639999999999</v>
      </c>
      <c r="H535" s="5">
        <v>457.72</v>
      </c>
      <c r="I535" s="6" t="s">
        <v>32</v>
      </c>
    </row>
    <row r="536" spans="1:9" ht="18" customHeight="1" x14ac:dyDescent="0.25">
      <c r="A536" s="3">
        <v>2022</v>
      </c>
      <c r="B536" s="3" t="s">
        <v>41</v>
      </c>
      <c r="C536" s="3" t="s">
        <v>22</v>
      </c>
      <c r="D536" s="7" t="s">
        <v>24</v>
      </c>
      <c r="E536" s="8">
        <v>76</v>
      </c>
      <c r="F536" s="8">
        <v>2288.4499999999998</v>
      </c>
      <c r="G536" s="8">
        <v>5126.1279999999997</v>
      </c>
      <c r="H536" s="5">
        <v>457.69</v>
      </c>
      <c r="I536" s="6" t="s">
        <v>32</v>
      </c>
    </row>
    <row r="537" spans="1:9" ht="18" customHeight="1" x14ac:dyDescent="0.25">
      <c r="A537" s="3">
        <v>2022</v>
      </c>
      <c r="B537" s="3" t="s">
        <v>41</v>
      </c>
      <c r="C537" s="3" t="s">
        <v>22</v>
      </c>
      <c r="D537" s="7" t="s">
        <v>25</v>
      </c>
      <c r="E537" s="8">
        <v>46</v>
      </c>
      <c r="F537" s="8">
        <v>100</v>
      </c>
      <c r="G537" s="8">
        <v>224</v>
      </c>
      <c r="H537" s="5">
        <v>20</v>
      </c>
      <c r="I537" s="6" t="s">
        <v>32</v>
      </c>
    </row>
    <row r="538" spans="1:9" ht="18" customHeight="1" x14ac:dyDescent="0.25">
      <c r="A538" s="3">
        <v>2022</v>
      </c>
      <c r="B538" s="3" t="s">
        <v>41</v>
      </c>
      <c r="C538" s="3" t="s">
        <v>22</v>
      </c>
      <c r="D538" s="7" t="s">
        <v>26</v>
      </c>
      <c r="E538" s="8">
        <v>34</v>
      </c>
      <c r="F538" s="8">
        <v>2288.4</v>
      </c>
      <c r="G538" s="8">
        <v>5126.0160000000005</v>
      </c>
      <c r="H538" s="5">
        <v>457.68000000000006</v>
      </c>
      <c r="I538" s="6" t="s">
        <v>32</v>
      </c>
    </row>
    <row r="539" spans="1:9" ht="18" customHeight="1" x14ac:dyDescent="0.25">
      <c r="A539" s="3">
        <v>2022</v>
      </c>
      <c r="B539" s="3" t="s">
        <v>41</v>
      </c>
      <c r="C539" s="3" t="s">
        <v>13</v>
      </c>
      <c r="D539" s="4" t="s">
        <v>27</v>
      </c>
      <c r="E539" s="5">
        <v>7</v>
      </c>
      <c r="F539" s="5">
        <v>200</v>
      </c>
      <c r="G539" s="5">
        <v>224</v>
      </c>
      <c r="H539" s="5">
        <v>40</v>
      </c>
      <c r="I539" s="6" t="s">
        <v>32</v>
      </c>
    </row>
    <row r="540" spans="1:9" ht="18" customHeight="1" x14ac:dyDescent="0.25">
      <c r="A540" s="3">
        <v>2022</v>
      </c>
      <c r="B540" s="3" t="s">
        <v>41</v>
      </c>
      <c r="C540" s="3" t="s">
        <v>22</v>
      </c>
      <c r="D540" s="7" t="s">
        <v>29</v>
      </c>
      <c r="E540" s="8">
        <v>3</v>
      </c>
      <c r="F540" s="8">
        <v>2288.65</v>
      </c>
      <c r="G540" s="8">
        <v>5126.576</v>
      </c>
      <c r="H540" s="5">
        <v>457.73</v>
      </c>
      <c r="I540" s="6" t="s">
        <v>32</v>
      </c>
    </row>
    <row r="541" spans="1:9" ht="18" customHeight="1" x14ac:dyDescent="0.25">
      <c r="A541" s="3">
        <v>2022</v>
      </c>
      <c r="B541" s="3" t="s">
        <v>41</v>
      </c>
      <c r="C541" s="3" t="s">
        <v>28</v>
      </c>
      <c r="D541" s="7" t="s">
        <v>28</v>
      </c>
      <c r="E541" s="8">
        <v>2</v>
      </c>
      <c r="F541" s="8">
        <v>6600</v>
      </c>
      <c r="G541" s="8">
        <v>7392</v>
      </c>
      <c r="H541" s="5">
        <v>1320</v>
      </c>
      <c r="I541" s="6" t="s">
        <v>32</v>
      </c>
    </row>
    <row r="542" spans="1:9" ht="18" customHeight="1" x14ac:dyDescent="0.25">
      <c r="A542" s="3">
        <v>2023</v>
      </c>
      <c r="B542" s="3" t="s">
        <v>8</v>
      </c>
      <c r="C542" s="3" t="s">
        <v>9</v>
      </c>
      <c r="D542" s="4" t="s">
        <v>10</v>
      </c>
      <c r="E542" s="5">
        <v>3566</v>
      </c>
      <c r="F542" s="5">
        <v>5492.76</v>
      </c>
      <c r="G542" s="5">
        <v>5126.576</v>
      </c>
      <c r="H542" s="5">
        <v>1098.5520000000001</v>
      </c>
      <c r="I542" s="6" t="s">
        <v>32</v>
      </c>
    </row>
    <row r="543" spans="1:9" ht="18" customHeight="1" x14ac:dyDescent="0.25">
      <c r="A543" s="3">
        <v>2023</v>
      </c>
      <c r="B543" s="3" t="s">
        <v>8</v>
      </c>
      <c r="C543" s="3" t="s">
        <v>9</v>
      </c>
      <c r="D543" s="4" t="s">
        <v>12</v>
      </c>
      <c r="E543" s="5">
        <v>2498</v>
      </c>
      <c r="F543" s="5">
        <v>9600</v>
      </c>
      <c r="G543" s="5">
        <v>8960</v>
      </c>
      <c r="H543" s="5">
        <v>1920</v>
      </c>
      <c r="I543" s="6" t="s">
        <v>32</v>
      </c>
    </row>
    <row r="544" spans="1:9" ht="18" customHeight="1" x14ac:dyDescent="0.25">
      <c r="A544" s="3">
        <v>2023</v>
      </c>
      <c r="B544" s="3" t="s">
        <v>8</v>
      </c>
      <c r="C544" s="3" t="s">
        <v>13</v>
      </c>
      <c r="D544" s="4" t="s">
        <v>14</v>
      </c>
      <c r="E544" s="5">
        <v>1245</v>
      </c>
      <c r="F544" s="5">
        <v>5492.6399999999994</v>
      </c>
      <c r="G544" s="5">
        <v>5126.4639999999999</v>
      </c>
      <c r="H544" s="5">
        <v>1098.528</v>
      </c>
      <c r="I544" s="6" t="s">
        <v>32</v>
      </c>
    </row>
    <row r="545" spans="1:9" ht="18" customHeight="1" x14ac:dyDescent="0.25">
      <c r="A545" s="3">
        <v>2023</v>
      </c>
      <c r="B545" s="3" t="s">
        <v>8</v>
      </c>
      <c r="C545" s="3" t="s">
        <v>15</v>
      </c>
      <c r="D545" s="7" t="s">
        <v>16</v>
      </c>
      <c r="E545" s="8">
        <v>644</v>
      </c>
      <c r="F545" s="8">
        <v>6892.2</v>
      </c>
      <c r="G545" s="8">
        <v>6432.72</v>
      </c>
      <c r="H545" s="5">
        <v>1378.44</v>
      </c>
      <c r="I545" s="6" t="s">
        <v>32</v>
      </c>
    </row>
    <row r="546" spans="1:9" ht="18" customHeight="1" x14ac:dyDescent="0.25">
      <c r="A546" s="3">
        <v>2023</v>
      </c>
      <c r="B546" s="3" t="s">
        <v>8</v>
      </c>
      <c r="C546" s="3" t="s">
        <v>17</v>
      </c>
      <c r="D546" s="7" t="s">
        <v>18</v>
      </c>
      <c r="E546" s="8">
        <v>643</v>
      </c>
      <c r="F546" s="8">
        <v>8400</v>
      </c>
      <c r="G546" s="8">
        <v>7840</v>
      </c>
      <c r="H546" s="5">
        <v>1680</v>
      </c>
      <c r="I546" s="6" t="s">
        <v>11</v>
      </c>
    </row>
    <row r="547" spans="1:9" ht="18" customHeight="1" x14ac:dyDescent="0.25">
      <c r="A547" s="3">
        <v>2023</v>
      </c>
      <c r="B547" s="3" t="s">
        <v>8</v>
      </c>
      <c r="C547" s="3" t="s">
        <v>15</v>
      </c>
      <c r="D547" s="7" t="s">
        <v>19</v>
      </c>
      <c r="E547" s="8">
        <v>455</v>
      </c>
      <c r="F547" s="8">
        <v>5494.3200000000006</v>
      </c>
      <c r="G547" s="8">
        <v>5128.0320000000002</v>
      </c>
      <c r="H547" s="5">
        <v>1098.8640000000003</v>
      </c>
      <c r="I547" s="6" t="s">
        <v>11</v>
      </c>
    </row>
    <row r="548" spans="1:9" ht="18" customHeight="1" x14ac:dyDescent="0.25">
      <c r="A548" s="3">
        <v>2023</v>
      </c>
      <c r="B548" s="3" t="s">
        <v>8</v>
      </c>
      <c r="C548" s="3" t="s">
        <v>17</v>
      </c>
      <c r="D548" s="7" t="s">
        <v>20</v>
      </c>
      <c r="E548" s="9">
        <v>345</v>
      </c>
      <c r="F548" s="9">
        <v>8400</v>
      </c>
      <c r="G548" s="9">
        <v>7840</v>
      </c>
      <c r="H548" s="5">
        <v>1680</v>
      </c>
      <c r="I548" s="6" t="s">
        <v>11</v>
      </c>
    </row>
    <row r="549" spans="1:9" ht="18" customHeight="1" x14ac:dyDescent="0.25">
      <c r="A549" s="3">
        <v>2023</v>
      </c>
      <c r="B549" s="3" t="s">
        <v>8</v>
      </c>
      <c r="C549" s="3" t="s">
        <v>13</v>
      </c>
      <c r="D549" s="4" t="s">
        <v>21</v>
      </c>
      <c r="E549" s="5">
        <v>122</v>
      </c>
      <c r="F549" s="5">
        <v>120</v>
      </c>
      <c r="G549" s="5">
        <v>112</v>
      </c>
      <c r="H549" s="5">
        <v>24</v>
      </c>
      <c r="I549" s="6" t="s">
        <v>11</v>
      </c>
    </row>
    <row r="550" spans="1:9" ht="18" customHeight="1" x14ac:dyDescent="0.25">
      <c r="A550" s="3">
        <v>2023</v>
      </c>
      <c r="B550" s="3" t="s">
        <v>8</v>
      </c>
      <c r="C550" s="3" t="s">
        <v>22</v>
      </c>
      <c r="D550" s="7" t="s">
        <v>23</v>
      </c>
      <c r="E550" s="8">
        <v>78</v>
      </c>
      <c r="F550" s="8">
        <v>2288.6</v>
      </c>
      <c r="G550" s="8">
        <v>5126.4639999999999</v>
      </c>
      <c r="H550" s="5">
        <v>457.72</v>
      </c>
      <c r="I550" s="6" t="s">
        <v>11</v>
      </c>
    </row>
    <row r="551" spans="1:9" ht="18" customHeight="1" x14ac:dyDescent="0.25">
      <c r="A551" s="3">
        <v>2023</v>
      </c>
      <c r="B551" s="3" t="s">
        <v>8</v>
      </c>
      <c r="C551" s="3" t="s">
        <v>22</v>
      </c>
      <c r="D551" s="7" t="s">
        <v>24</v>
      </c>
      <c r="E551" s="8">
        <v>76</v>
      </c>
      <c r="F551" s="8">
        <v>2288.4499999999998</v>
      </c>
      <c r="G551" s="8">
        <v>5126.1279999999997</v>
      </c>
      <c r="H551" s="5">
        <v>457.69</v>
      </c>
      <c r="I551" s="6" t="s">
        <v>11</v>
      </c>
    </row>
    <row r="552" spans="1:9" ht="18" customHeight="1" x14ac:dyDescent="0.25">
      <c r="A552" s="3">
        <v>2023</v>
      </c>
      <c r="B552" s="3" t="s">
        <v>8</v>
      </c>
      <c r="C552" s="3" t="s">
        <v>22</v>
      </c>
      <c r="D552" s="7" t="s">
        <v>25</v>
      </c>
      <c r="E552" s="8">
        <v>46</v>
      </c>
      <c r="F552" s="8">
        <v>100</v>
      </c>
      <c r="G552" s="8">
        <v>224</v>
      </c>
      <c r="H552" s="5">
        <v>20</v>
      </c>
      <c r="I552" s="6" t="s">
        <v>11</v>
      </c>
    </row>
    <row r="553" spans="1:9" ht="18" customHeight="1" x14ac:dyDescent="0.25">
      <c r="A553" s="3">
        <v>2023</v>
      </c>
      <c r="B553" s="3" t="s">
        <v>8</v>
      </c>
      <c r="C553" s="3" t="s">
        <v>22</v>
      </c>
      <c r="D553" s="7" t="s">
        <v>26</v>
      </c>
      <c r="E553" s="8">
        <v>34</v>
      </c>
      <c r="F553" s="8">
        <v>2288.4</v>
      </c>
      <c r="G553" s="8">
        <v>5126.0160000000005</v>
      </c>
      <c r="H553" s="5">
        <v>457.68000000000006</v>
      </c>
      <c r="I553" s="6" t="s">
        <v>11</v>
      </c>
    </row>
    <row r="554" spans="1:9" ht="18" customHeight="1" x14ac:dyDescent="0.25">
      <c r="A554" s="3">
        <v>2023</v>
      </c>
      <c r="B554" s="3" t="s">
        <v>8</v>
      </c>
      <c r="C554" s="3" t="s">
        <v>13</v>
      </c>
      <c r="D554" s="4" t="s">
        <v>27</v>
      </c>
      <c r="E554" s="5">
        <v>7</v>
      </c>
      <c r="F554" s="5">
        <v>200</v>
      </c>
      <c r="G554" s="5">
        <v>224</v>
      </c>
      <c r="H554" s="5">
        <v>40</v>
      </c>
      <c r="I554" s="6" t="s">
        <v>11</v>
      </c>
    </row>
    <row r="555" spans="1:9" ht="18" customHeight="1" x14ac:dyDescent="0.25">
      <c r="A555" s="3">
        <v>2023</v>
      </c>
      <c r="B555" s="3" t="s">
        <v>8</v>
      </c>
      <c r="C555" s="3" t="s">
        <v>28</v>
      </c>
      <c r="D555" s="7" t="s">
        <v>28</v>
      </c>
      <c r="E555" s="8">
        <v>3</v>
      </c>
      <c r="F555" s="8">
        <v>4577.3</v>
      </c>
      <c r="G555" s="8">
        <v>7392</v>
      </c>
      <c r="H555" s="5">
        <v>915.46</v>
      </c>
      <c r="I555" s="6" t="s">
        <v>11</v>
      </c>
    </row>
    <row r="556" spans="1:9" ht="18" customHeight="1" x14ac:dyDescent="0.25">
      <c r="A556" s="3">
        <v>2023</v>
      </c>
      <c r="B556" s="3" t="s">
        <v>8</v>
      </c>
      <c r="C556" s="3" t="s">
        <v>22</v>
      </c>
      <c r="D556" s="7" t="s">
        <v>29</v>
      </c>
      <c r="E556" s="8">
        <v>3</v>
      </c>
      <c r="F556" s="8">
        <v>3300</v>
      </c>
      <c r="G556" s="8">
        <v>5126.576</v>
      </c>
      <c r="H556" s="5">
        <v>660</v>
      </c>
      <c r="I556" s="6" t="s">
        <v>11</v>
      </c>
    </row>
    <row r="557" spans="1:9" ht="18" customHeight="1" x14ac:dyDescent="0.25">
      <c r="A557" s="3">
        <v>2023</v>
      </c>
      <c r="B557" s="3" t="s">
        <v>30</v>
      </c>
      <c r="C557" s="3" t="s">
        <v>9</v>
      </c>
      <c r="D557" s="4" t="s">
        <v>10</v>
      </c>
      <c r="E557" s="5">
        <v>3566</v>
      </c>
      <c r="F557" s="5">
        <v>4577.3</v>
      </c>
      <c r="G557" s="5">
        <v>5126.576</v>
      </c>
      <c r="H557" s="5">
        <v>915.46</v>
      </c>
      <c r="I557" s="6" t="s">
        <v>11</v>
      </c>
    </row>
    <row r="558" spans="1:9" ht="18" customHeight="1" x14ac:dyDescent="0.25">
      <c r="A558" s="3">
        <v>2023</v>
      </c>
      <c r="B558" s="3" t="s">
        <v>30</v>
      </c>
      <c r="C558" s="3" t="s">
        <v>9</v>
      </c>
      <c r="D558" s="4" t="s">
        <v>12</v>
      </c>
      <c r="E558" s="5">
        <v>2498</v>
      </c>
      <c r="F558" s="5">
        <v>8000</v>
      </c>
      <c r="G558" s="5">
        <v>8960</v>
      </c>
      <c r="H558" s="5">
        <v>1600</v>
      </c>
      <c r="I558" s="6" t="s">
        <v>11</v>
      </c>
    </row>
    <row r="559" spans="1:9" ht="18" customHeight="1" x14ac:dyDescent="0.25">
      <c r="A559" s="3">
        <v>2023</v>
      </c>
      <c r="B559" s="3" t="s">
        <v>30</v>
      </c>
      <c r="C559" s="3" t="s">
        <v>13</v>
      </c>
      <c r="D559" s="4" t="s">
        <v>14</v>
      </c>
      <c r="E559" s="5">
        <v>1245</v>
      </c>
      <c r="F559" s="5">
        <v>4577.2</v>
      </c>
      <c r="G559" s="5">
        <v>5126.4639999999999</v>
      </c>
      <c r="H559" s="5">
        <v>915.44</v>
      </c>
      <c r="I559" s="6" t="s">
        <v>11</v>
      </c>
    </row>
    <row r="560" spans="1:9" ht="18" customHeight="1" x14ac:dyDescent="0.25">
      <c r="A560" s="3">
        <v>2023</v>
      </c>
      <c r="B560" s="3" t="s">
        <v>30</v>
      </c>
      <c r="C560" s="3" t="s">
        <v>15</v>
      </c>
      <c r="D560" s="7" t="s">
        <v>16</v>
      </c>
      <c r="E560" s="8">
        <v>644</v>
      </c>
      <c r="F560" s="8">
        <v>5743.5</v>
      </c>
      <c r="G560" s="8">
        <v>6432.72</v>
      </c>
      <c r="H560" s="5">
        <v>1148.7</v>
      </c>
      <c r="I560" s="6" t="s">
        <v>11</v>
      </c>
    </row>
    <row r="561" spans="1:9" ht="18" customHeight="1" x14ac:dyDescent="0.25">
      <c r="A561" s="3">
        <v>2023</v>
      </c>
      <c r="B561" s="3" t="s">
        <v>30</v>
      </c>
      <c r="C561" s="3" t="s">
        <v>17</v>
      </c>
      <c r="D561" s="7" t="s">
        <v>18</v>
      </c>
      <c r="E561" s="8">
        <v>643</v>
      </c>
      <c r="F561" s="8">
        <v>7000</v>
      </c>
      <c r="G561" s="8">
        <v>7840</v>
      </c>
      <c r="H561" s="5">
        <v>1400</v>
      </c>
      <c r="I561" s="6" t="s">
        <v>11</v>
      </c>
    </row>
    <row r="562" spans="1:9" ht="18" customHeight="1" x14ac:dyDescent="0.25">
      <c r="A562" s="3">
        <v>2023</v>
      </c>
      <c r="B562" s="3" t="s">
        <v>30</v>
      </c>
      <c r="C562" s="3" t="s">
        <v>15</v>
      </c>
      <c r="D562" s="7" t="s">
        <v>19</v>
      </c>
      <c r="E562" s="8">
        <v>455</v>
      </c>
      <c r="F562" s="8">
        <v>4578.6000000000004</v>
      </c>
      <c r="G562" s="8">
        <v>5128.0320000000002</v>
      </c>
      <c r="H562" s="5">
        <v>915.72000000000014</v>
      </c>
      <c r="I562" s="6" t="s">
        <v>11</v>
      </c>
    </row>
    <row r="563" spans="1:9" ht="18" customHeight="1" x14ac:dyDescent="0.25">
      <c r="A563" s="3">
        <v>2023</v>
      </c>
      <c r="B563" s="3" t="s">
        <v>30</v>
      </c>
      <c r="C563" s="3" t="s">
        <v>17</v>
      </c>
      <c r="D563" s="7" t="s">
        <v>20</v>
      </c>
      <c r="E563" s="9">
        <v>345</v>
      </c>
      <c r="F563" s="9">
        <v>7000</v>
      </c>
      <c r="G563" s="9">
        <v>7840</v>
      </c>
      <c r="H563" s="5">
        <v>1400</v>
      </c>
      <c r="I563" s="6" t="s">
        <v>11</v>
      </c>
    </row>
    <row r="564" spans="1:9" ht="18" customHeight="1" x14ac:dyDescent="0.25">
      <c r="A564" s="3">
        <v>2023</v>
      </c>
      <c r="B564" s="3" t="s">
        <v>30</v>
      </c>
      <c r="C564" s="3" t="s">
        <v>13</v>
      </c>
      <c r="D564" s="4" t="s">
        <v>21</v>
      </c>
      <c r="E564" s="5">
        <v>122</v>
      </c>
      <c r="F564" s="5">
        <v>100</v>
      </c>
      <c r="G564" s="5">
        <v>112</v>
      </c>
      <c r="H564" s="5">
        <v>20</v>
      </c>
      <c r="I564" s="6" t="s">
        <v>11</v>
      </c>
    </row>
    <row r="565" spans="1:9" ht="18" customHeight="1" x14ac:dyDescent="0.25">
      <c r="A565" s="3">
        <v>2023</v>
      </c>
      <c r="B565" s="3" t="s">
        <v>30</v>
      </c>
      <c r="C565" s="3" t="s">
        <v>22</v>
      </c>
      <c r="D565" s="7" t="s">
        <v>23</v>
      </c>
      <c r="E565" s="8">
        <v>78</v>
      </c>
      <c r="F565" s="8">
        <v>2288.6</v>
      </c>
      <c r="G565" s="8">
        <v>5126.4639999999999</v>
      </c>
      <c r="H565" s="5">
        <v>457.72</v>
      </c>
      <c r="I565" s="6" t="s">
        <v>11</v>
      </c>
    </row>
    <row r="566" spans="1:9" ht="18" customHeight="1" x14ac:dyDescent="0.25">
      <c r="A566" s="3">
        <v>2023</v>
      </c>
      <c r="B566" s="3" t="s">
        <v>30</v>
      </c>
      <c r="C566" s="3" t="s">
        <v>22</v>
      </c>
      <c r="D566" s="7" t="s">
        <v>24</v>
      </c>
      <c r="E566" s="8">
        <v>76</v>
      </c>
      <c r="F566" s="8">
        <v>2288.4499999999998</v>
      </c>
      <c r="G566" s="8">
        <v>5126.1279999999997</v>
      </c>
      <c r="H566" s="5">
        <v>457.69</v>
      </c>
      <c r="I566" s="6" t="s">
        <v>11</v>
      </c>
    </row>
    <row r="567" spans="1:9" ht="18" customHeight="1" x14ac:dyDescent="0.25">
      <c r="A567" s="3">
        <v>2023</v>
      </c>
      <c r="B567" s="3" t="s">
        <v>30</v>
      </c>
      <c r="C567" s="3" t="s">
        <v>22</v>
      </c>
      <c r="D567" s="7" t="s">
        <v>25</v>
      </c>
      <c r="E567" s="8">
        <v>46</v>
      </c>
      <c r="F567" s="8">
        <v>100</v>
      </c>
      <c r="G567" s="8">
        <v>224</v>
      </c>
      <c r="H567" s="5">
        <v>20</v>
      </c>
      <c r="I567" s="6" t="s">
        <v>11</v>
      </c>
    </row>
    <row r="568" spans="1:9" ht="18" customHeight="1" x14ac:dyDescent="0.25">
      <c r="A568" s="3">
        <v>2023</v>
      </c>
      <c r="B568" s="3" t="s">
        <v>30</v>
      </c>
      <c r="C568" s="3" t="s">
        <v>22</v>
      </c>
      <c r="D568" s="7" t="s">
        <v>26</v>
      </c>
      <c r="E568" s="8">
        <v>34</v>
      </c>
      <c r="F568" s="8">
        <v>2288.4</v>
      </c>
      <c r="G568" s="8">
        <v>5126.0160000000005</v>
      </c>
      <c r="H568" s="5">
        <v>457.68000000000006</v>
      </c>
      <c r="I568" s="6" t="s">
        <v>11</v>
      </c>
    </row>
    <row r="569" spans="1:9" ht="18" customHeight="1" x14ac:dyDescent="0.25">
      <c r="A569" s="3">
        <v>2023</v>
      </c>
      <c r="B569" s="3" t="s">
        <v>30</v>
      </c>
      <c r="C569" s="3" t="s">
        <v>13</v>
      </c>
      <c r="D569" s="4" t="s">
        <v>27</v>
      </c>
      <c r="E569" s="5">
        <v>7</v>
      </c>
      <c r="F569" s="5">
        <v>200</v>
      </c>
      <c r="G569" s="5">
        <v>224</v>
      </c>
      <c r="H569" s="5">
        <v>40</v>
      </c>
      <c r="I569" s="6" t="s">
        <v>11</v>
      </c>
    </row>
    <row r="570" spans="1:9" ht="18" customHeight="1" x14ac:dyDescent="0.25">
      <c r="A570" s="3">
        <v>2023</v>
      </c>
      <c r="B570" s="3" t="s">
        <v>30</v>
      </c>
      <c r="C570" s="3" t="s">
        <v>22</v>
      </c>
      <c r="D570" s="7" t="s">
        <v>29</v>
      </c>
      <c r="E570" s="8">
        <v>3</v>
      </c>
      <c r="F570" s="8">
        <v>3300</v>
      </c>
      <c r="G570" s="8">
        <v>5126.576</v>
      </c>
      <c r="H570" s="5">
        <v>660</v>
      </c>
      <c r="I570" s="6" t="s">
        <v>11</v>
      </c>
    </row>
    <row r="571" spans="1:9" ht="18" customHeight="1" x14ac:dyDescent="0.25">
      <c r="A571" s="3">
        <v>2023</v>
      </c>
      <c r="B571" s="3" t="s">
        <v>30</v>
      </c>
      <c r="C571" s="3" t="s">
        <v>28</v>
      </c>
      <c r="D571" s="7" t="s">
        <v>28</v>
      </c>
      <c r="E571" s="8">
        <v>2</v>
      </c>
      <c r="F571" s="8">
        <v>6600</v>
      </c>
      <c r="G571" s="8">
        <v>7392</v>
      </c>
      <c r="H571" s="5">
        <v>1320</v>
      </c>
      <c r="I571" s="6" t="s">
        <v>11</v>
      </c>
    </row>
    <row r="572" spans="1:9" ht="18" customHeight="1" x14ac:dyDescent="0.25">
      <c r="A572" s="3">
        <v>2023</v>
      </c>
      <c r="B572" s="3" t="s">
        <v>31</v>
      </c>
      <c r="C572" s="3" t="s">
        <v>9</v>
      </c>
      <c r="D572" s="4" t="s">
        <v>10</v>
      </c>
      <c r="E572" s="5">
        <v>3566</v>
      </c>
      <c r="F572" s="5">
        <v>4577.3</v>
      </c>
      <c r="G572" s="5">
        <v>5126.576</v>
      </c>
      <c r="H572" s="5">
        <v>915.46</v>
      </c>
      <c r="I572" s="6" t="s">
        <v>11</v>
      </c>
    </row>
    <row r="573" spans="1:9" ht="18" customHeight="1" x14ac:dyDescent="0.25">
      <c r="A573" s="3">
        <v>2023</v>
      </c>
      <c r="B573" s="3" t="s">
        <v>31</v>
      </c>
      <c r="C573" s="3" t="s">
        <v>9</v>
      </c>
      <c r="D573" s="4" t="s">
        <v>12</v>
      </c>
      <c r="E573" s="5">
        <v>2498</v>
      </c>
      <c r="F573" s="5">
        <v>8000</v>
      </c>
      <c r="G573" s="5">
        <v>8960</v>
      </c>
      <c r="H573" s="5">
        <v>1600</v>
      </c>
      <c r="I573" s="6" t="s">
        <v>11</v>
      </c>
    </row>
    <row r="574" spans="1:9" ht="18" customHeight="1" x14ac:dyDescent="0.25">
      <c r="A574" s="3">
        <v>2023</v>
      </c>
      <c r="B574" s="3" t="s">
        <v>31</v>
      </c>
      <c r="C574" s="3" t="s">
        <v>13</v>
      </c>
      <c r="D574" s="4" t="s">
        <v>14</v>
      </c>
      <c r="E574" s="5">
        <v>1245</v>
      </c>
      <c r="F574" s="5">
        <v>4577.2</v>
      </c>
      <c r="G574" s="5">
        <v>5126.4639999999999</v>
      </c>
      <c r="H574" s="5">
        <v>915.44</v>
      </c>
      <c r="I574" s="6" t="s">
        <v>11</v>
      </c>
    </row>
    <row r="575" spans="1:9" ht="18" customHeight="1" x14ac:dyDescent="0.25">
      <c r="A575" s="3">
        <v>2023</v>
      </c>
      <c r="B575" s="3" t="s">
        <v>31</v>
      </c>
      <c r="C575" s="3" t="s">
        <v>15</v>
      </c>
      <c r="D575" s="7" t="s">
        <v>16</v>
      </c>
      <c r="E575" s="8">
        <v>644</v>
      </c>
      <c r="F575" s="8">
        <v>10000</v>
      </c>
      <c r="G575" s="8">
        <v>6432.72</v>
      </c>
      <c r="H575" s="5">
        <v>2000</v>
      </c>
      <c r="I575" s="6" t="s">
        <v>11</v>
      </c>
    </row>
    <row r="576" spans="1:9" ht="18" customHeight="1" x14ac:dyDescent="0.25">
      <c r="A576" s="3">
        <v>2023</v>
      </c>
      <c r="B576" s="3" t="s">
        <v>31</v>
      </c>
      <c r="C576" s="3" t="s">
        <v>17</v>
      </c>
      <c r="D576" s="7" t="s">
        <v>18</v>
      </c>
      <c r="E576" s="8">
        <v>643</v>
      </c>
      <c r="F576" s="8">
        <v>7000</v>
      </c>
      <c r="G576" s="8">
        <v>7840</v>
      </c>
      <c r="H576" s="5">
        <v>1400</v>
      </c>
      <c r="I576" s="6" t="s">
        <v>11</v>
      </c>
    </row>
    <row r="577" spans="1:9" ht="18" customHeight="1" x14ac:dyDescent="0.25">
      <c r="A577" s="3">
        <v>2023</v>
      </c>
      <c r="B577" s="3" t="s">
        <v>31</v>
      </c>
      <c r="C577" s="3" t="s">
        <v>15</v>
      </c>
      <c r="D577" s="7" t="s">
        <v>19</v>
      </c>
      <c r="E577" s="8">
        <v>455</v>
      </c>
      <c r="F577" s="8">
        <v>4578.6000000000004</v>
      </c>
      <c r="G577" s="8">
        <v>5128.0320000000002</v>
      </c>
      <c r="H577" s="5">
        <v>915.72000000000014</v>
      </c>
      <c r="I577" s="6" t="s">
        <v>11</v>
      </c>
    </row>
    <row r="578" spans="1:9" ht="18" customHeight="1" x14ac:dyDescent="0.25">
      <c r="A578" s="3">
        <v>2023</v>
      </c>
      <c r="B578" s="3" t="s">
        <v>31</v>
      </c>
      <c r="C578" s="3" t="s">
        <v>17</v>
      </c>
      <c r="D578" s="7" t="s">
        <v>20</v>
      </c>
      <c r="E578" s="9">
        <v>345</v>
      </c>
      <c r="F578" s="9">
        <v>7000</v>
      </c>
      <c r="G578" s="9">
        <v>7840</v>
      </c>
      <c r="H578" s="5">
        <v>1400</v>
      </c>
      <c r="I578" s="6" t="s">
        <v>11</v>
      </c>
    </row>
    <row r="579" spans="1:9" ht="18" customHeight="1" x14ac:dyDescent="0.25">
      <c r="A579" s="3">
        <v>2023</v>
      </c>
      <c r="B579" s="3" t="s">
        <v>31</v>
      </c>
      <c r="C579" s="3" t="s">
        <v>13</v>
      </c>
      <c r="D579" s="4" t="s">
        <v>21</v>
      </c>
      <c r="E579" s="5">
        <v>122</v>
      </c>
      <c r="F579" s="5">
        <v>100</v>
      </c>
      <c r="G579" s="5">
        <v>112</v>
      </c>
      <c r="H579" s="5">
        <v>20</v>
      </c>
      <c r="I579" s="6" t="s">
        <v>11</v>
      </c>
    </row>
    <row r="580" spans="1:9" ht="18" customHeight="1" x14ac:dyDescent="0.25">
      <c r="A580" s="3">
        <v>2023</v>
      </c>
      <c r="B580" s="3" t="s">
        <v>31</v>
      </c>
      <c r="C580" s="3" t="s">
        <v>22</v>
      </c>
      <c r="D580" s="7" t="s">
        <v>23</v>
      </c>
      <c r="E580" s="8">
        <v>78</v>
      </c>
      <c r="F580" s="8">
        <v>2288.6</v>
      </c>
      <c r="G580" s="8">
        <v>5126.4639999999999</v>
      </c>
      <c r="H580" s="5">
        <v>457.72</v>
      </c>
      <c r="I580" s="6" t="s">
        <v>11</v>
      </c>
    </row>
    <row r="581" spans="1:9" ht="18" customHeight="1" x14ac:dyDescent="0.25">
      <c r="A581" s="3">
        <v>2023</v>
      </c>
      <c r="B581" s="3" t="s">
        <v>31</v>
      </c>
      <c r="C581" s="3" t="s">
        <v>22</v>
      </c>
      <c r="D581" s="7" t="s">
        <v>24</v>
      </c>
      <c r="E581" s="8">
        <v>76</v>
      </c>
      <c r="F581" s="8">
        <v>2288.4499999999998</v>
      </c>
      <c r="G581" s="8">
        <v>5126.1279999999997</v>
      </c>
      <c r="H581" s="5">
        <v>457.69</v>
      </c>
      <c r="I581" s="6" t="s">
        <v>11</v>
      </c>
    </row>
    <row r="582" spans="1:9" ht="18" customHeight="1" x14ac:dyDescent="0.25">
      <c r="A582" s="3">
        <v>2023</v>
      </c>
      <c r="B582" s="3" t="s">
        <v>31</v>
      </c>
      <c r="C582" s="3" t="s">
        <v>22</v>
      </c>
      <c r="D582" s="7" t="s">
        <v>25</v>
      </c>
      <c r="E582" s="8">
        <v>46</v>
      </c>
      <c r="F582" s="8">
        <v>100</v>
      </c>
      <c r="G582" s="8">
        <v>224</v>
      </c>
      <c r="H582" s="5">
        <v>20</v>
      </c>
      <c r="I582" s="6" t="s">
        <v>11</v>
      </c>
    </row>
    <row r="583" spans="1:9" ht="18" customHeight="1" x14ac:dyDescent="0.25">
      <c r="A583" s="3">
        <v>2023</v>
      </c>
      <c r="B583" s="3" t="s">
        <v>31</v>
      </c>
      <c r="C583" s="3" t="s">
        <v>22</v>
      </c>
      <c r="D583" s="7" t="s">
        <v>26</v>
      </c>
      <c r="E583" s="8">
        <v>34</v>
      </c>
      <c r="F583" s="8">
        <v>2288.4</v>
      </c>
      <c r="G583" s="8">
        <v>5126.0160000000005</v>
      </c>
      <c r="H583" s="5">
        <v>457.68000000000006</v>
      </c>
      <c r="I583" s="6" t="s">
        <v>11</v>
      </c>
    </row>
    <row r="584" spans="1:9" ht="18" customHeight="1" x14ac:dyDescent="0.25">
      <c r="A584" s="3">
        <v>2023</v>
      </c>
      <c r="B584" s="3" t="s">
        <v>31</v>
      </c>
      <c r="C584" s="3" t="s">
        <v>13</v>
      </c>
      <c r="D584" s="4" t="s">
        <v>27</v>
      </c>
      <c r="E584" s="5">
        <v>7</v>
      </c>
      <c r="F584" s="5">
        <v>200</v>
      </c>
      <c r="G584" s="5">
        <v>224</v>
      </c>
      <c r="H584" s="5">
        <v>40</v>
      </c>
      <c r="I584" s="6" t="s">
        <v>11</v>
      </c>
    </row>
    <row r="585" spans="1:9" ht="18" customHeight="1" x14ac:dyDescent="0.25">
      <c r="A585" s="3">
        <v>2023</v>
      </c>
      <c r="B585" s="3" t="s">
        <v>31</v>
      </c>
      <c r="C585" s="3" t="s">
        <v>22</v>
      </c>
      <c r="D585" s="7" t="s">
        <v>29</v>
      </c>
      <c r="E585" s="8">
        <v>3</v>
      </c>
      <c r="F585" s="8">
        <v>2288.65</v>
      </c>
      <c r="G585" s="8">
        <v>5126.576</v>
      </c>
      <c r="H585" s="5">
        <v>457.73</v>
      </c>
      <c r="I585" s="6" t="s">
        <v>11</v>
      </c>
    </row>
    <row r="586" spans="1:9" ht="18" customHeight="1" x14ac:dyDescent="0.25">
      <c r="A586" s="3">
        <v>2023</v>
      </c>
      <c r="B586" s="3" t="s">
        <v>31</v>
      </c>
      <c r="C586" s="3" t="s">
        <v>28</v>
      </c>
      <c r="D586" s="7" t="s">
        <v>28</v>
      </c>
      <c r="E586" s="8">
        <v>2</v>
      </c>
      <c r="F586" s="8">
        <v>6600</v>
      </c>
      <c r="G586" s="8">
        <v>7392</v>
      </c>
      <c r="H586" s="5">
        <v>1320</v>
      </c>
      <c r="I586" s="6" t="s">
        <v>11</v>
      </c>
    </row>
    <row r="587" spans="1:9" ht="18" customHeight="1" x14ac:dyDescent="0.25">
      <c r="A587" s="3">
        <v>2023</v>
      </c>
      <c r="B587" s="3" t="s">
        <v>33</v>
      </c>
      <c r="C587" s="3" t="s">
        <v>9</v>
      </c>
      <c r="D587" s="4" t="s">
        <v>10</v>
      </c>
      <c r="E587" s="5">
        <v>3566</v>
      </c>
      <c r="F587" s="5">
        <v>4577.3</v>
      </c>
      <c r="G587" s="5">
        <v>5126.576</v>
      </c>
      <c r="H587" s="5">
        <v>915.46</v>
      </c>
      <c r="I587" s="6" t="s">
        <v>11</v>
      </c>
    </row>
    <row r="588" spans="1:9" ht="18" customHeight="1" x14ac:dyDescent="0.25">
      <c r="A588" s="3">
        <v>2023</v>
      </c>
      <c r="B588" s="3" t="s">
        <v>33</v>
      </c>
      <c r="C588" s="3" t="s">
        <v>9</v>
      </c>
      <c r="D588" s="4" t="s">
        <v>12</v>
      </c>
      <c r="E588" s="5">
        <v>2498</v>
      </c>
      <c r="F588" s="5">
        <v>8000</v>
      </c>
      <c r="G588" s="5">
        <v>8960</v>
      </c>
      <c r="H588" s="5">
        <v>1600</v>
      </c>
      <c r="I588" s="6" t="s">
        <v>32</v>
      </c>
    </row>
    <row r="589" spans="1:9" ht="18" customHeight="1" x14ac:dyDescent="0.25">
      <c r="A589" s="3">
        <v>2023</v>
      </c>
      <c r="B589" s="3" t="s">
        <v>33</v>
      </c>
      <c r="C589" s="3" t="s">
        <v>13</v>
      </c>
      <c r="D589" s="4" t="s">
        <v>14</v>
      </c>
      <c r="E589" s="5">
        <v>1245</v>
      </c>
      <c r="F589" s="5">
        <v>4577.2</v>
      </c>
      <c r="G589" s="5">
        <v>5126.4639999999999</v>
      </c>
      <c r="H589" s="5">
        <v>915.44</v>
      </c>
      <c r="I589" s="6" t="s">
        <v>32</v>
      </c>
    </row>
    <row r="590" spans="1:9" ht="18" customHeight="1" x14ac:dyDescent="0.25">
      <c r="A590" s="3">
        <v>2023</v>
      </c>
      <c r="B590" s="3" t="s">
        <v>33</v>
      </c>
      <c r="C590" s="3" t="s">
        <v>15</v>
      </c>
      <c r="D590" s="7" t="s">
        <v>16</v>
      </c>
      <c r="E590" s="8">
        <v>644</v>
      </c>
      <c r="F590" s="8">
        <v>15000</v>
      </c>
      <c r="G590" s="8">
        <v>6432.72</v>
      </c>
      <c r="H590" s="5">
        <v>3000</v>
      </c>
      <c r="I590" s="6" t="s">
        <v>32</v>
      </c>
    </row>
    <row r="591" spans="1:9" ht="18" customHeight="1" x14ac:dyDescent="0.25">
      <c r="A591" s="3">
        <v>2023</v>
      </c>
      <c r="B591" s="3" t="s">
        <v>33</v>
      </c>
      <c r="C591" s="3" t="s">
        <v>17</v>
      </c>
      <c r="D591" s="7" t="s">
        <v>18</v>
      </c>
      <c r="E591" s="8">
        <v>643</v>
      </c>
      <c r="F591" s="8">
        <v>7000</v>
      </c>
      <c r="G591" s="8">
        <v>7840</v>
      </c>
      <c r="H591" s="5">
        <v>1400</v>
      </c>
      <c r="I591" s="6" t="s">
        <v>32</v>
      </c>
    </row>
    <row r="592" spans="1:9" ht="18" customHeight="1" x14ac:dyDescent="0.25">
      <c r="A592" s="3">
        <v>2023</v>
      </c>
      <c r="B592" s="3" t="s">
        <v>33</v>
      </c>
      <c r="C592" s="3" t="s">
        <v>15</v>
      </c>
      <c r="D592" s="7" t="s">
        <v>19</v>
      </c>
      <c r="E592" s="8">
        <v>455</v>
      </c>
      <c r="F592" s="8">
        <v>14000</v>
      </c>
      <c r="G592" s="8">
        <v>5128.0320000000002</v>
      </c>
      <c r="H592" s="5">
        <v>2800</v>
      </c>
      <c r="I592" s="6" t="s">
        <v>32</v>
      </c>
    </row>
    <row r="593" spans="1:9" ht="18" customHeight="1" x14ac:dyDescent="0.25">
      <c r="A593" s="3">
        <v>2023</v>
      </c>
      <c r="B593" s="3" t="s">
        <v>33</v>
      </c>
      <c r="C593" s="3" t="s">
        <v>17</v>
      </c>
      <c r="D593" s="7" t="s">
        <v>20</v>
      </c>
      <c r="E593" s="9">
        <v>345</v>
      </c>
      <c r="F593" s="9">
        <v>7000</v>
      </c>
      <c r="G593" s="9">
        <v>7840</v>
      </c>
      <c r="H593" s="5">
        <v>1400</v>
      </c>
      <c r="I593" s="6" t="s">
        <v>32</v>
      </c>
    </row>
    <row r="594" spans="1:9" ht="18" customHeight="1" x14ac:dyDescent="0.25">
      <c r="A594" s="3">
        <v>2023</v>
      </c>
      <c r="B594" s="3" t="s">
        <v>33</v>
      </c>
      <c r="C594" s="3" t="s">
        <v>13</v>
      </c>
      <c r="D594" s="4" t="s">
        <v>21</v>
      </c>
      <c r="E594" s="5">
        <v>122</v>
      </c>
      <c r="F594" s="5">
        <v>100</v>
      </c>
      <c r="G594" s="5">
        <v>112</v>
      </c>
      <c r="H594" s="5">
        <v>20</v>
      </c>
      <c r="I594" s="6" t="s">
        <v>32</v>
      </c>
    </row>
    <row r="595" spans="1:9" ht="18" customHeight="1" x14ac:dyDescent="0.25">
      <c r="A595" s="3">
        <v>2023</v>
      </c>
      <c r="B595" s="3" t="s">
        <v>33</v>
      </c>
      <c r="C595" s="3" t="s">
        <v>22</v>
      </c>
      <c r="D595" s="7" t="s">
        <v>23</v>
      </c>
      <c r="E595" s="8">
        <v>78</v>
      </c>
      <c r="F595" s="8">
        <v>2288.6</v>
      </c>
      <c r="G595" s="8">
        <v>5126.4639999999999</v>
      </c>
      <c r="H595" s="5">
        <v>457.72</v>
      </c>
      <c r="I595" s="6" t="s">
        <v>32</v>
      </c>
    </row>
    <row r="596" spans="1:9" ht="18" customHeight="1" x14ac:dyDescent="0.25">
      <c r="A596" s="3">
        <v>2023</v>
      </c>
      <c r="B596" s="3" t="s">
        <v>33</v>
      </c>
      <c r="C596" s="3" t="s">
        <v>22</v>
      </c>
      <c r="D596" s="7" t="s">
        <v>24</v>
      </c>
      <c r="E596" s="8">
        <v>76</v>
      </c>
      <c r="F596" s="8">
        <v>2288.4499999999998</v>
      </c>
      <c r="G596" s="8">
        <v>5126.1279999999997</v>
      </c>
      <c r="H596" s="5">
        <v>457.69</v>
      </c>
      <c r="I596" s="6" t="s">
        <v>32</v>
      </c>
    </row>
    <row r="597" spans="1:9" ht="18" customHeight="1" x14ac:dyDescent="0.25">
      <c r="A597" s="3">
        <v>2023</v>
      </c>
      <c r="B597" s="3" t="s">
        <v>33</v>
      </c>
      <c r="C597" s="3" t="s">
        <v>22</v>
      </c>
      <c r="D597" s="7" t="s">
        <v>25</v>
      </c>
      <c r="E597" s="8">
        <v>46</v>
      </c>
      <c r="F597" s="8">
        <v>100</v>
      </c>
      <c r="G597" s="8">
        <v>224</v>
      </c>
      <c r="H597" s="5">
        <v>20</v>
      </c>
      <c r="I597" s="6" t="s">
        <v>32</v>
      </c>
    </row>
    <row r="598" spans="1:9" ht="18" customHeight="1" x14ac:dyDescent="0.25">
      <c r="A598" s="3">
        <v>2023</v>
      </c>
      <c r="B598" s="3" t="s">
        <v>33</v>
      </c>
      <c r="C598" s="3" t="s">
        <v>22</v>
      </c>
      <c r="D598" s="7" t="s">
        <v>26</v>
      </c>
      <c r="E598" s="8">
        <v>34</v>
      </c>
      <c r="F598" s="8">
        <v>2288.4</v>
      </c>
      <c r="G598" s="8">
        <v>5126.0160000000005</v>
      </c>
      <c r="H598" s="5">
        <v>457.68000000000006</v>
      </c>
      <c r="I598" s="6" t="s">
        <v>32</v>
      </c>
    </row>
    <row r="599" spans="1:9" ht="18" customHeight="1" x14ac:dyDescent="0.25">
      <c r="A599" s="3">
        <v>2023</v>
      </c>
      <c r="B599" s="3" t="s">
        <v>33</v>
      </c>
      <c r="C599" s="3" t="s">
        <v>13</v>
      </c>
      <c r="D599" s="4" t="s">
        <v>27</v>
      </c>
      <c r="E599" s="5">
        <v>7</v>
      </c>
      <c r="F599" s="5">
        <v>200</v>
      </c>
      <c r="G599" s="5">
        <v>224</v>
      </c>
      <c r="H599" s="5">
        <v>40</v>
      </c>
      <c r="I599" s="6" t="s">
        <v>32</v>
      </c>
    </row>
    <row r="600" spans="1:9" ht="18" customHeight="1" x14ac:dyDescent="0.25">
      <c r="A600" s="3">
        <v>2023</v>
      </c>
      <c r="B600" s="3" t="s">
        <v>33</v>
      </c>
      <c r="C600" s="3" t="s">
        <v>22</v>
      </c>
      <c r="D600" s="7" t="s">
        <v>29</v>
      </c>
      <c r="E600" s="8">
        <v>3</v>
      </c>
      <c r="F600" s="8">
        <v>2288.65</v>
      </c>
      <c r="G600" s="8">
        <v>5126.576</v>
      </c>
      <c r="H600" s="5">
        <v>457.73</v>
      </c>
      <c r="I600" s="6" t="s">
        <v>32</v>
      </c>
    </row>
    <row r="601" spans="1:9" ht="18" customHeight="1" x14ac:dyDescent="0.25">
      <c r="A601" s="3">
        <v>2023</v>
      </c>
      <c r="B601" s="3" t="s">
        <v>33</v>
      </c>
      <c r="C601" s="3" t="s">
        <v>28</v>
      </c>
      <c r="D601" s="7" t="s">
        <v>28</v>
      </c>
      <c r="E601" s="8">
        <v>2</v>
      </c>
      <c r="F601" s="8">
        <v>7920</v>
      </c>
      <c r="G601" s="8">
        <v>7392</v>
      </c>
      <c r="H601" s="5">
        <v>1584</v>
      </c>
      <c r="I601" s="6" t="s">
        <v>32</v>
      </c>
    </row>
    <row r="602" spans="1:9" ht="18" customHeight="1" x14ac:dyDescent="0.25">
      <c r="A602" s="3">
        <v>2023</v>
      </c>
      <c r="B602" s="3" t="s">
        <v>34</v>
      </c>
      <c r="C602" s="3" t="s">
        <v>9</v>
      </c>
      <c r="D602" s="4" t="s">
        <v>10</v>
      </c>
      <c r="E602" s="5">
        <v>3566</v>
      </c>
      <c r="F602" s="5">
        <v>4577.3</v>
      </c>
      <c r="G602" s="5">
        <v>5126.576</v>
      </c>
      <c r="H602" s="5">
        <v>915.46</v>
      </c>
      <c r="I602" s="6" t="s">
        <v>32</v>
      </c>
    </row>
    <row r="603" spans="1:9" ht="18" customHeight="1" x14ac:dyDescent="0.25">
      <c r="A603" s="3">
        <v>2023</v>
      </c>
      <c r="B603" s="3" t="s">
        <v>34</v>
      </c>
      <c r="C603" s="3" t="s">
        <v>9</v>
      </c>
      <c r="D603" s="4" t="s">
        <v>12</v>
      </c>
      <c r="E603" s="5">
        <v>2498</v>
      </c>
      <c r="F603" s="5">
        <v>8800</v>
      </c>
      <c r="G603" s="5">
        <v>8960</v>
      </c>
      <c r="H603" s="5">
        <v>1760</v>
      </c>
      <c r="I603" s="6" t="s">
        <v>32</v>
      </c>
    </row>
    <row r="604" spans="1:9" ht="18" customHeight="1" x14ac:dyDescent="0.25">
      <c r="A604" s="3">
        <v>2023</v>
      </c>
      <c r="B604" s="3" t="s">
        <v>34</v>
      </c>
      <c r="C604" s="3" t="s">
        <v>13</v>
      </c>
      <c r="D604" s="4" t="s">
        <v>14</v>
      </c>
      <c r="E604" s="5">
        <v>1245</v>
      </c>
      <c r="F604" s="5">
        <v>5034.92</v>
      </c>
      <c r="G604" s="5">
        <v>5126.4639999999999</v>
      </c>
      <c r="H604" s="5">
        <v>1006.984</v>
      </c>
      <c r="I604" s="6" t="s">
        <v>32</v>
      </c>
    </row>
    <row r="605" spans="1:9" ht="18" customHeight="1" x14ac:dyDescent="0.25">
      <c r="A605" s="3">
        <v>2023</v>
      </c>
      <c r="B605" s="3" t="s">
        <v>34</v>
      </c>
      <c r="C605" s="3" t="s">
        <v>15</v>
      </c>
      <c r="D605" s="7" t="s">
        <v>16</v>
      </c>
      <c r="E605" s="8">
        <v>644</v>
      </c>
      <c r="F605" s="8">
        <v>6317.85</v>
      </c>
      <c r="G605" s="8">
        <v>6432.72</v>
      </c>
      <c r="H605" s="5">
        <v>1263.5700000000002</v>
      </c>
      <c r="I605" s="6" t="s">
        <v>32</v>
      </c>
    </row>
    <row r="606" spans="1:9" ht="18" customHeight="1" x14ac:dyDescent="0.25">
      <c r="A606" s="3">
        <v>2023</v>
      </c>
      <c r="B606" s="3" t="s">
        <v>34</v>
      </c>
      <c r="C606" s="3" t="s">
        <v>17</v>
      </c>
      <c r="D606" s="7" t="s">
        <v>18</v>
      </c>
      <c r="E606" s="8">
        <v>643</v>
      </c>
      <c r="F606" s="8">
        <v>7700</v>
      </c>
      <c r="G606" s="8">
        <v>7840</v>
      </c>
      <c r="H606" s="5">
        <v>1540</v>
      </c>
      <c r="I606" s="6" t="s">
        <v>32</v>
      </c>
    </row>
    <row r="607" spans="1:9" ht="18" customHeight="1" x14ac:dyDescent="0.25">
      <c r="A607" s="3">
        <v>2023</v>
      </c>
      <c r="B607" s="3" t="s">
        <v>34</v>
      </c>
      <c r="C607" s="3" t="s">
        <v>15</v>
      </c>
      <c r="D607" s="7" t="s">
        <v>19</v>
      </c>
      <c r="E607" s="8">
        <v>455</v>
      </c>
      <c r="F607" s="8">
        <v>5036.46</v>
      </c>
      <c r="G607" s="8">
        <v>5128.0320000000002</v>
      </c>
      <c r="H607" s="5">
        <v>1007.292</v>
      </c>
      <c r="I607" s="6" t="s">
        <v>32</v>
      </c>
    </row>
    <row r="608" spans="1:9" ht="18" customHeight="1" x14ac:dyDescent="0.25">
      <c r="A608" s="3">
        <v>2023</v>
      </c>
      <c r="B608" s="3" t="s">
        <v>34</v>
      </c>
      <c r="C608" s="3" t="s">
        <v>17</v>
      </c>
      <c r="D608" s="7" t="s">
        <v>20</v>
      </c>
      <c r="E608" s="9">
        <v>345</v>
      </c>
      <c r="F608" s="9">
        <v>7700</v>
      </c>
      <c r="G608" s="9">
        <v>7840</v>
      </c>
      <c r="H608" s="5">
        <v>1540</v>
      </c>
      <c r="I608" s="6" t="s">
        <v>32</v>
      </c>
    </row>
    <row r="609" spans="1:9" ht="18" customHeight="1" x14ac:dyDescent="0.25">
      <c r="A609" s="3">
        <v>2023</v>
      </c>
      <c r="B609" s="3" t="s">
        <v>34</v>
      </c>
      <c r="C609" s="3" t="s">
        <v>13</v>
      </c>
      <c r="D609" s="4" t="s">
        <v>21</v>
      </c>
      <c r="E609" s="5">
        <v>122</v>
      </c>
      <c r="F609" s="5">
        <v>110</v>
      </c>
      <c r="G609" s="5">
        <v>112</v>
      </c>
      <c r="H609" s="5">
        <v>22</v>
      </c>
      <c r="I609" s="6" t="s">
        <v>32</v>
      </c>
    </row>
    <row r="610" spans="1:9" ht="18" customHeight="1" x14ac:dyDescent="0.25">
      <c r="A610" s="3">
        <v>2023</v>
      </c>
      <c r="B610" s="3" t="s">
        <v>34</v>
      </c>
      <c r="C610" s="3" t="s">
        <v>22</v>
      </c>
      <c r="D610" s="7" t="s">
        <v>23</v>
      </c>
      <c r="E610" s="8">
        <v>78</v>
      </c>
      <c r="F610" s="8">
        <v>2517.46</v>
      </c>
      <c r="G610" s="8">
        <v>5126.4639999999999</v>
      </c>
      <c r="H610" s="5">
        <v>503.49200000000002</v>
      </c>
      <c r="I610" s="6" t="s">
        <v>32</v>
      </c>
    </row>
    <row r="611" spans="1:9" ht="18" customHeight="1" x14ac:dyDescent="0.25">
      <c r="A611" s="3">
        <v>2023</v>
      </c>
      <c r="B611" s="3" t="s">
        <v>34</v>
      </c>
      <c r="C611" s="3" t="s">
        <v>22</v>
      </c>
      <c r="D611" s="7" t="s">
        <v>24</v>
      </c>
      <c r="E611" s="8">
        <v>76</v>
      </c>
      <c r="F611" s="8">
        <v>2288.4499999999998</v>
      </c>
      <c r="G611" s="8">
        <v>5126.1279999999997</v>
      </c>
      <c r="H611" s="5">
        <v>457.69</v>
      </c>
      <c r="I611" s="6" t="s">
        <v>32</v>
      </c>
    </row>
    <row r="612" spans="1:9" ht="18" customHeight="1" x14ac:dyDescent="0.25">
      <c r="A612" s="3">
        <v>2023</v>
      </c>
      <c r="B612" s="3" t="s">
        <v>34</v>
      </c>
      <c r="C612" s="3" t="s">
        <v>22</v>
      </c>
      <c r="D612" s="7" t="s">
        <v>25</v>
      </c>
      <c r="E612" s="8">
        <v>46</v>
      </c>
      <c r="F612" s="8">
        <v>100</v>
      </c>
      <c r="G612" s="8">
        <v>224</v>
      </c>
      <c r="H612" s="5">
        <v>20</v>
      </c>
      <c r="I612" s="6" t="s">
        <v>32</v>
      </c>
    </row>
    <row r="613" spans="1:9" ht="18" customHeight="1" x14ac:dyDescent="0.25">
      <c r="A613" s="3">
        <v>2023</v>
      </c>
      <c r="B613" s="3" t="s">
        <v>34</v>
      </c>
      <c r="C613" s="3" t="s">
        <v>22</v>
      </c>
      <c r="D613" s="7" t="s">
        <v>26</v>
      </c>
      <c r="E613" s="8">
        <v>34</v>
      </c>
      <c r="F613" s="8">
        <v>2288.4</v>
      </c>
      <c r="G613" s="8">
        <v>5126.0160000000005</v>
      </c>
      <c r="H613" s="5">
        <v>457.68000000000006</v>
      </c>
      <c r="I613" s="6" t="s">
        <v>11</v>
      </c>
    </row>
    <row r="614" spans="1:9" ht="18" customHeight="1" x14ac:dyDescent="0.25">
      <c r="A614" s="3">
        <v>2023</v>
      </c>
      <c r="B614" s="3" t="s">
        <v>34</v>
      </c>
      <c r="C614" s="3" t="s">
        <v>13</v>
      </c>
      <c r="D614" s="4" t="s">
        <v>27</v>
      </c>
      <c r="E614" s="5">
        <v>7</v>
      </c>
      <c r="F614" s="5">
        <v>200</v>
      </c>
      <c r="G614" s="5">
        <v>224</v>
      </c>
      <c r="H614" s="5">
        <v>40</v>
      </c>
      <c r="I614" s="6" t="s">
        <v>11</v>
      </c>
    </row>
    <row r="615" spans="1:9" ht="18" customHeight="1" x14ac:dyDescent="0.25">
      <c r="A615" s="3">
        <v>2023</v>
      </c>
      <c r="B615" s="3" t="s">
        <v>34</v>
      </c>
      <c r="C615" s="3" t="s">
        <v>22</v>
      </c>
      <c r="D615" s="7" t="s">
        <v>29</v>
      </c>
      <c r="E615" s="8">
        <v>3</v>
      </c>
      <c r="F615" s="8">
        <v>3300</v>
      </c>
      <c r="G615" s="8">
        <v>5126.576</v>
      </c>
      <c r="H615" s="5">
        <v>660</v>
      </c>
      <c r="I615" s="6" t="s">
        <v>11</v>
      </c>
    </row>
    <row r="616" spans="1:9" ht="18" customHeight="1" x14ac:dyDescent="0.25">
      <c r="A616" s="3">
        <v>2023</v>
      </c>
      <c r="B616" s="3" t="s">
        <v>34</v>
      </c>
      <c r="C616" s="3" t="s">
        <v>28</v>
      </c>
      <c r="D616" s="7" t="s">
        <v>28</v>
      </c>
      <c r="E616" s="8">
        <v>2</v>
      </c>
      <c r="F616" s="8">
        <v>4577.3</v>
      </c>
      <c r="G616" s="8">
        <v>7392</v>
      </c>
      <c r="H616" s="5">
        <v>915.46</v>
      </c>
      <c r="I616" s="6" t="s">
        <v>11</v>
      </c>
    </row>
    <row r="617" spans="1:9" ht="18" customHeight="1" x14ac:dyDescent="0.25">
      <c r="A617" s="3">
        <v>2023</v>
      </c>
      <c r="B617" s="3" t="s">
        <v>35</v>
      </c>
      <c r="C617" s="3" t="s">
        <v>9</v>
      </c>
      <c r="D617" s="4" t="s">
        <v>10</v>
      </c>
      <c r="E617" s="5">
        <v>3566</v>
      </c>
      <c r="F617" s="5">
        <v>4577.3</v>
      </c>
      <c r="G617" s="5">
        <v>5126.576</v>
      </c>
      <c r="H617" s="5">
        <v>915.46</v>
      </c>
      <c r="I617" s="6" t="s">
        <v>11</v>
      </c>
    </row>
    <row r="618" spans="1:9" ht="18" customHeight="1" x14ac:dyDescent="0.25">
      <c r="A618" s="3">
        <v>2023</v>
      </c>
      <c r="B618" s="3" t="s">
        <v>35</v>
      </c>
      <c r="C618" s="3" t="s">
        <v>9</v>
      </c>
      <c r="D618" s="4" t="s">
        <v>12</v>
      </c>
      <c r="E618" s="5">
        <v>2498</v>
      </c>
      <c r="F618" s="5">
        <v>8000</v>
      </c>
      <c r="G618" s="5">
        <v>8960</v>
      </c>
      <c r="H618" s="5">
        <v>1600</v>
      </c>
      <c r="I618" s="6" t="s">
        <v>11</v>
      </c>
    </row>
    <row r="619" spans="1:9" ht="18" customHeight="1" x14ac:dyDescent="0.25">
      <c r="A619" s="3">
        <v>2023</v>
      </c>
      <c r="B619" s="3" t="s">
        <v>35</v>
      </c>
      <c r="C619" s="3" t="s">
        <v>13</v>
      </c>
      <c r="D619" s="4" t="s">
        <v>14</v>
      </c>
      <c r="E619" s="5">
        <v>1245</v>
      </c>
      <c r="F619" s="5">
        <v>4577.2</v>
      </c>
      <c r="G619" s="5">
        <v>5126.4639999999999</v>
      </c>
      <c r="H619" s="5">
        <v>915.44</v>
      </c>
      <c r="I619" s="6" t="s">
        <v>11</v>
      </c>
    </row>
    <row r="620" spans="1:9" ht="18" customHeight="1" x14ac:dyDescent="0.25">
      <c r="A620" s="3">
        <v>2023</v>
      </c>
      <c r="B620" s="3" t="s">
        <v>35</v>
      </c>
      <c r="C620" s="3" t="s">
        <v>15</v>
      </c>
      <c r="D620" s="7" t="s">
        <v>16</v>
      </c>
      <c r="E620" s="8">
        <v>644</v>
      </c>
      <c r="F620" s="8">
        <v>10000</v>
      </c>
      <c r="G620" s="8">
        <v>6432.72</v>
      </c>
      <c r="H620" s="5">
        <v>2000</v>
      </c>
      <c r="I620" s="6" t="s">
        <v>11</v>
      </c>
    </row>
    <row r="621" spans="1:9" ht="18" customHeight="1" x14ac:dyDescent="0.25">
      <c r="A621" s="3">
        <v>2023</v>
      </c>
      <c r="B621" s="3" t="s">
        <v>35</v>
      </c>
      <c r="C621" s="3" t="s">
        <v>17</v>
      </c>
      <c r="D621" s="7" t="s">
        <v>18</v>
      </c>
      <c r="E621" s="8">
        <v>643</v>
      </c>
      <c r="F621" s="8">
        <v>7000</v>
      </c>
      <c r="G621" s="8">
        <v>7840</v>
      </c>
      <c r="H621" s="5">
        <v>1400</v>
      </c>
      <c r="I621" s="6" t="s">
        <v>11</v>
      </c>
    </row>
    <row r="622" spans="1:9" ht="18" customHeight="1" x14ac:dyDescent="0.25">
      <c r="A622" s="3">
        <v>2023</v>
      </c>
      <c r="B622" s="3" t="s">
        <v>35</v>
      </c>
      <c r="C622" s="3" t="s">
        <v>15</v>
      </c>
      <c r="D622" s="7" t="s">
        <v>19</v>
      </c>
      <c r="E622" s="8">
        <v>455</v>
      </c>
      <c r="F622" s="8">
        <v>8000</v>
      </c>
      <c r="G622" s="8">
        <v>5128.0320000000002</v>
      </c>
      <c r="H622" s="5">
        <v>1600</v>
      </c>
      <c r="I622" s="6" t="s">
        <v>11</v>
      </c>
    </row>
    <row r="623" spans="1:9" ht="18" customHeight="1" x14ac:dyDescent="0.25">
      <c r="A623" s="3">
        <v>2023</v>
      </c>
      <c r="B623" s="3" t="s">
        <v>35</v>
      </c>
      <c r="C623" s="3" t="s">
        <v>17</v>
      </c>
      <c r="D623" s="7" t="s">
        <v>20</v>
      </c>
      <c r="E623" s="9">
        <v>345</v>
      </c>
      <c r="F623" s="9">
        <v>7000</v>
      </c>
      <c r="G623" s="9">
        <v>7840</v>
      </c>
      <c r="H623" s="5">
        <v>1400</v>
      </c>
      <c r="I623" s="6" t="s">
        <v>11</v>
      </c>
    </row>
    <row r="624" spans="1:9" ht="18" customHeight="1" x14ac:dyDescent="0.25">
      <c r="A624" s="3">
        <v>2023</v>
      </c>
      <c r="B624" s="3" t="s">
        <v>35</v>
      </c>
      <c r="C624" s="3" t="s">
        <v>13</v>
      </c>
      <c r="D624" s="4" t="s">
        <v>21</v>
      </c>
      <c r="E624" s="5">
        <v>122</v>
      </c>
      <c r="F624" s="5">
        <v>100</v>
      </c>
      <c r="G624" s="5">
        <v>112</v>
      </c>
      <c r="H624" s="5">
        <v>20</v>
      </c>
      <c r="I624" s="6" t="s">
        <v>11</v>
      </c>
    </row>
    <row r="625" spans="1:9" ht="18" customHeight="1" x14ac:dyDescent="0.25">
      <c r="A625" s="3">
        <v>2023</v>
      </c>
      <c r="B625" s="3" t="s">
        <v>35</v>
      </c>
      <c r="C625" s="3" t="s">
        <v>22</v>
      </c>
      <c r="D625" s="7" t="s">
        <v>23</v>
      </c>
      <c r="E625" s="8">
        <v>78</v>
      </c>
      <c r="F625" s="8">
        <v>2288.6</v>
      </c>
      <c r="G625" s="8">
        <v>5126.4639999999999</v>
      </c>
      <c r="H625" s="5">
        <v>457.72</v>
      </c>
      <c r="I625" s="6" t="s">
        <v>11</v>
      </c>
    </row>
    <row r="626" spans="1:9" ht="18" customHeight="1" x14ac:dyDescent="0.25">
      <c r="A626" s="3">
        <v>2023</v>
      </c>
      <c r="B626" s="3" t="s">
        <v>35</v>
      </c>
      <c r="C626" s="3" t="s">
        <v>22</v>
      </c>
      <c r="D626" s="7" t="s">
        <v>24</v>
      </c>
      <c r="E626" s="8">
        <v>76</v>
      </c>
      <c r="F626" s="8">
        <v>2288.4499999999998</v>
      </c>
      <c r="G626" s="8">
        <v>5126.1279999999997</v>
      </c>
      <c r="H626" s="5">
        <v>457.69</v>
      </c>
      <c r="I626" s="6" t="s">
        <v>11</v>
      </c>
    </row>
    <row r="627" spans="1:9" ht="18" customHeight="1" x14ac:dyDescent="0.25">
      <c r="A627" s="3">
        <v>2023</v>
      </c>
      <c r="B627" s="3" t="s">
        <v>35</v>
      </c>
      <c r="C627" s="3" t="s">
        <v>22</v>
      </c>
      <c r="D627" s="7" t="s">
        <v>25</v>
      </c>
      <c r="E627" s="8">
        <v>46</v>
      </c>
      <c r="F627" s="8">
        <v>100</v>
      </c>
      <c r="G627" s="8">
        <v>224</v>
      </c>
      <c r="H627" s="5">
        <v>20</v>
      </c>
      <c r="I627" s="6" t="s">
        <v>11</v>
      </c>
    </row>
    <row r="628" spans="1:9" ht="18" customHeight="1" x14ac:dyDescent="0.25">
      <c r="A628" s="3">
        <v>2023</v>
      </c>
      <c r="B628" s="3" t="s">
        <v>35</v>
      </c>
      <c r="C628" s="3" t="s">
        <v>22</v>
      </c>
      <c r="D628" s="7" t="s">
        <v>26</v>
      </c>
      <c r="E628" s="8">
        <v>34</v>
      </c>
      <c r="F628" s="8">
        <v>2288.4</v>
      </c>
      <c r="G628" s="8">
        <v>5126.0160000000005</v>
      </c>
      <c r="H628" s="5">
        <v>457.68000000000006</v>
      </c>
      <c r="I628" s="6" t="s">
        <v>11</v>
      </c>
    </row>
    <row r="629" spans="1:9" ht="18" customHeight="1" x14ac:dyDescent="0.25">
      <c r="A629" s="3">
        <v>2023</v>
      </c>
      <c r="B629" s="3" t="s">
        <v>35</v>
      </c>
      <c r="C629" s="3" t="s">
        <v>13</v>
      </c>
      <c r="D629" s="4" t="s">
        <v>27</v>
      </c>
      <c r="E629" s="5">
        <v>7</v>
      </c>
      <c r="F629" s="5">
        <v>200</v>
      </c>
      <c r="G629" s="5">
        <v>224</v>
      </c>
      <c r="H629" s="5">
        <v>40</v>
      </c>
      <c r="I629" s="6" t="s">
        <v>11</v>
      </c>
    </row>
    <row r="630" spans="1:9" ht="18" customHeight="1" x14ac:dyDescent="0.25">
      <c r="A630" s="3">
        <v>2023</v>
      </c>
      <c r="B630" s="3" t="s">
        <v>35</v>
      </c>
      <c r="C630" s="3" t="s">
        <v>28</v>
      </c>
      <c r="D630" s="7" t="s">
        <v>28</v>
      </c>
      <c r="E630" s="8">
        <v>3</v>
      </c>
      <c r="F630" s="8">
        <v>4577.3</v>
      </c>
      <c r="G630" s="8">
        <v>7392</v>
      </c>
      <c r="H630" s="5">
        <v>915.46</v>
      </c>
      <c r="I630" s="6" t="s">
        <v>32</v>
      </c>
    </row>
    <row r="631" spans="1:9" ht="18" customHeight="1" x14ac:dyDescent="0.25">
      <c r="A631" s="3">
        <v>2023</v>
      </c>
      <c r="B631" s="3" t="s">
        <v>35</v>
      </c>
      <c r="C631" s="3" t="s">
        <v>22</v>
      </c>
      <c r="D631" s="7" t="s">
        <v>29</v>
      </c>
      <c r="E631" s="8">
        <v>3</v>
      </c>
      <c r="F631" s="8">
        <v>2288.65</v>
      </c>
      <c r="G631" s="8">
        <v>5126.576</v>
      </c>
      <c r="H631" s="5">
        <v>457.73</v>
      </c>
      <c r="I631" s="6" t="s">
        <v>32</v>
      </c>
    </row>
    <row r="632" spans="1:9" ht="18" customHeight="1" x14ac:dyDescent="0.25">
      <c r="A632" s="3">
        <v>2023</v>
      </c>
      <c r="B632" s="3" t="s">
        <v>36</v>
      </c>
      <c r="C632" s="3" t="s">
        <v>9</v>
      </c>
      <c r="D632" s="4" t="s">
        <v>10</v>
      </c>
      <c r="E632" s="5">
        <v>3566</v>
      </c>
      <c r="F632" s="5">
        <v>4577.3</v>
      </c>
      <c r="G632" s="5">
        <v>5126.576</v>
      </c>
      <c r="H632" s="5">
        <v>915.46</v>
      </c>
      <c r="I632" s="6" t="s">
        <v>32</v>
      </c>
    </row>
    <row r="633" spans="1:9" ht="18" customHeight="1" x14ac:dyDescent="0.25">
      <c r="A633" s="3">
        <v>2023</v>
      </c>
      <c r="B633" s="3" t="s">
        <v>36</v>
      </c>
      <c r="C633" s="3" t="s">
        <v>9</v>
      </c>
      <c r="D633" s="4" t="s">
        <v>12</v>
      </c>
      <c r="E633" s="5">
        <v>2498</v>
      </c>
      <c r="F633" s="5">
        <v>8000</v>
      </c>
      <c r="G633" s="5">
        <v>8960</v>
      </c>
      <c r="H633" s="5">
        <v>1600</v>
      </c>
      <c r="I633" s="6" t="s">
        <v>32</v>
      </c>
    </row>
    <row r="634" spans="1:9" ht="18" customHeight="1" x14ac:dyDescent="0.25">
      <c r="A634" s="3">
        <v>2023</v>
      </c>
      <c r="B634" s="3" t="s">
        <v>36</v>
      </c>
      <c r="C634" s="3" t="s">
        <v>13</v>
      </c>
      <c r="D634" s="4" t="s">
        <v>14</v>
      </c>
      <c r="E634" s="5">
        <v>1245</v>
      </c>
      <c r="F634" s="5">
        <v>4577.2</v>
      </c>
      <c r="G634" s="5">
        <v>5126.4639999999999</v>
      </c>
      <c r="H634" s="5">
        <v>915.44</v>
      </c>
      <c r="I634" s="6" t="s">
        <v>32</v>
      </c>
    </row>
    <row r="635" spans="1:9" ht="18" customHeight="1" x14ac:dyDescent="0.25">
      <c r="A635" s="3">
        <v>2023</v>
      </c>
      <c r="B635" s="3" t="s">
        <v>36</v>
      </c>
      <c r="C635" s="3" t="s">
        <v>15</v>
      </c>
      <c r="D635" s="7" t="s">
        <v>16</v>
      </c>
      <c r="E635" s="8">
        <v>644</v>
      </c>
      <c r="F635" s="8">
        <v>5743.5</v>
      </c>
      <c r="G635" s="8">
        <v>6432.72</v>
      </c>
      <c r="H635" s="5">
        <v>1148.7</v>
      </c>
      <c r="I635" s="6" t="s">
        <v>32</v>
      </c>
    </row>
    <row r="636" spans="1:9" ht="18" customHeight="1" x14ac:dyDescent="0.25">
      <c r="A636" s="3">
        <v>2023</v>
      </c>
      <c r="B636" s="3" t="s">
        <v>36</v>
      </c>
      <c r="C636" s="3" t="s">
        <v>17</v>
      </c>
      <c r="D636" s="7" t="s">
        <v>18</v>
      </c>
      <c r="E636" s="8">
        <v>643</v>
      </c>
      <c r="F636" s="8">
        <v>7000</v>
      </c>
      <c r="G636" s="8">
        <v>7840</v>
      </c>
      <c r="H636" s="5">
        <v>1400</v>
      </c>
      <c r="I636" s="6" t="s">
        <v>32</v>
      </c>
    </row>
    <row r="637" spans="1:9" ht="18" customHeight="1" x14ac:dyDescent="0.25">
      <c r="A637" s="3">
        <v>2023</v>
      </c>
      <c r="B637" s="3" t="s">
        <v>36</v>
      </c>
      <c r="C637" s="3" t="s">
        <v>15</v>
      </c>
      <c r="D637" s="7" t="s">
        <v>19</v>
      </c>
      <c r="E637" s="8">
        <v>455</v>
      </c>
      <c r="F637" s="8">
        <v>4578.6000000000004</v>
      </c>
      <c r="G637" s="8">
        <v>5128.0320000000002</v>
      </c>
      <c r="H637" s="5">
        <v>915.72000000000014</v>
      </c>
      <c r="I637" s="6" t="s">
        <v>32</v>
      </c>
    </row>
    <row r="638" spans="1:9" ht="18" customHeight="1" x14ac:dyDescent="0.25">
      <c r="A638" s="3">
        <v>2023</v>
      </c>
      <c r="B638" s="3" t="s">
        <v>36</v>
      </c>
      <c r="C638" s="3" t="s">
        <v>17</v>
      </c>
      <c r="D638" s="7" t="s">
        <v>20</v>
      </c>
      <c r="E638" s="9">
        <v>345</v>
      </c>
      <c r="F638" s="9">
        <v>7000</v>
      </c>
      <c r="G638" s="9">
        <v>7840</v>
      </c>
      <c r="H638" s="5">
        <v>1400</v>
      </c>
      <c r="I638" s="6" t="s">
        <v>32</v>
      </c>
    </row>
    <row r="639" spans="1:9" ht="18" customHeight="1" x14ac:dyDescent="0.25">
      <c r="A639" s="3">
        <v>2023</v>
      </c>
      <c r="B639" s="3" t="s">
        <v>36</v>
      </c>
      <c r="C639" s="3" t="s">
        <v>13</v>
      </c>
      <c r="D639" s="4" t="s">
        <v>21</v>
      </c>
      <c r="E639" s="5">
        <v>122</v>
      </c>
      <c r="F639" s="5">
        <v>100</v>
      </c>
      <c r="G639" s="5">
        <v>112</v>
      </c>
      <c r="H639" s="5">
        <v>20</v>
      </c>
      <c r="I639" s="6" t="s">
        <v>32</v>
      </c>
    </row>
    <row r="640" spans="1:9" ht="18" customHeight="1" x14ac:dyDescent="0.25">
      <c r="A640" s="3">
        <v>2023</v>
      </c>
      <c r="B640" s="3" t="s">
        <v>36</v>
      </c>
      <c r="C640" s="3" t="s">
        <v>22</v>
      </c>
      <c r="D640" s="7" t="s">
        <v>23</v>
      </c>
      <c r="E640" s="8">
        <v>78</v>
      </c>
      <c r="F640" s="8">
        <v>2288.6</v>
      </c>
      <c r="G640" s="8">
        <v>5126.4639999999999</v>
      </c>
      <c r="H640" s="5">
        <v>457.72</v>
      </c>
      <c r="I640" s="6" t="s">
        <v>32</v>
      </c>
    </row>
    <row r="641" spans="1:9" ht="18" customHeight="1" x14ac:dyDescent="0.25">
      <c r="A641" s="3">
        <v>2023</v>
      </c>
      <c r="B641" s="3" t="s">
        <v>36</v>
      </c>
      <c r="C641" s="3" t="s">
        <v>22</v>
      </c>
      <c r="D641" s="7" t="s">
        <v>24</v>
      </c>
      <c r="E641" s="8">
        <v>76</v>
      </c>
      <c r="F641" s="8">
        <v>2288.4499999999998</v>
      </c>
      <c r="G641" s="8">
        <v>5126.1279999999997</v>
      </c>
      <c r="H641" s="5">
        <v>457.69</v>
      </c>
      <c r="I641" s="6" t="s">
        <v>32</v>
      </c>
    </row>
    <row r="642" spans="1:9" ht="18" customHeight="1" x14ac:dyDescent="0.25">
      <c r="A642" s="3">
        <v>2023</v>
      </c>
      <c r="B642" s="3" t="s">
        <v>36</v>
      </c>
      <c r="C642" s="3" t="s">
        <v>22</v>
      </c>
      <c r="D642" s="7" t="s">
        <v>25</v>
      </c>
      <c r="E642" s="8">
        <v>46</v>
      </c>
      <c r="F642" s="8">
        <v>100</v>
      </c>
      <c r="G642" s="8">
        <v>224</v>
      </c>
      <c r="H642" s="5">
        <v>20</v>
      </c>
      <c r="I642" s="6" t="s">
        <v>32</v>
      </c>
    </row>
    <row r="643" spans="1:9" ht="18" customHeight="1" x14ac:dyDescent="0.25">
      <c r="A643" s="3">
        <v>2023</v>
      </c>
      <c r="B643" s="3" t="s">
        <v>36</v>
      </c>
      <c r="C643" s="3" t="s">
        <v>22</v>
      </c>
      <c r="D643" s="7" t="s">
        <v>26</v>
      </c>
      <c r="E643" s="8">
        <v>34</v>
      </c>
      <c r="F643" s="8">
        <v>2288.4</v>
      </c>
      <c r="G643" s="8">
        <v>5126.0160000000005</v>
      </c>
      <c r="H643" s="5">
        <v>457.68000000000006</v>
      </c>
      <c r="I643" s="6" t="s">
        <v>32</v>
      </c>
    </row>
    <row r="644" spans="1:9" ht="18" customHeight="1" x14ac:dyDescent="0.25">
      <c r="A644" s="3">
        <v>2023</v>
      </c>
      <c r="B644" s="3" t="s">
        <v>36</v>
      </c>
      <c r="C644" s="3" t="s">
        <v>13</v>
      </c>
      <c r="D644" s="4" t="s">
        <v>27</v>
      </c>
      <c r="E644" s="5">
        <v>7</v>
      </c>
      <c r="F644" s="5">
        <v>200</v>
      </c>
      <c r="G644" s="5">
        <v>224</v>
      </c>
      <c r="H644" s="5">
        <v>40</v>
      </c>
      <c r="I644" s="6" t="s">
        <v>32</v>
      </c>
    </row>
    <row r="645" spans="1:9" ht="18" customHeight="1" x14ac:dyDescent="0.25">
      <c r="A645" s="3">
        <v>2023</v>
      </c>
      <c r="B645" s="3" t="s">
        <v>36</v>
      </c>
      <c r="C645" s="3" t="s">
        <v>22</v>
      </c>
      <c r="D645" s="7" t="s">
        <v>29</v>
      </c>
      <c r="E645" s="8">
        <v>3</v>
      </c>
      <c r="F645" s="8">
        <v>2288.65</v>
      </c>
      <c r="G645" s="8">
        <v>5126.576</v>
      </c>
      <c r="H645" s="5">
        <v>457.73</v>
      </c>
      <c r="I645" s="6" t="s">
        <v>32</v>
      </c>
    </row>
    <row r="646" spans="1:9" ht="18" customHeight="1" x14ac:dyDescent="0.25">
      <c r="A646" s="3">
        <v>2023</v>
      </c>
      <c r="B646" s="3" t="s">
        <v>36</v>
      </c>
      <c r="C646" s="3" t="s">
        <v>28</v>
      </c>
      <c r="D646" s="7" t="s">
        <v>28</v>
      </c>
      <c r="E646" s="8">
        <v>2</v>
      </c>
      <c r="F646" s="8">
        <v>6600</v>
      </c>
      <c r="G646" s="8">
        <v>7392</v>
      </c>
      <c r="H646" s="5">
        <v>1320</v>
      </c>
      <c r="I646" s="6" t="s">
        <v>11</v>
      </c>
    </row>
    <row r="647" spans="1:9" ht="18" customHeight="1" x14ac:dyDescent="0.25">
      <c r="A647" s="3">
        <v>2023</v>
      </c>
      <c r="B647" s="3" t="s">
        <v>37</v>
      </c>
      <c r="C647" s="3" t="s">
        <v>9</v>
      </c>
      <c r="D647" s="4" t="s">
        <v>10</v>
      </c>
      <c r="E647" s="5">
        <v>3566</v>
      </c>
      <c r="F647" s="5">
        <v>4577.3</v>
      </c>
      <c r="G647" s="5">
        <v>5126.576</v>
      </c>
      <c r="H647" s="5">
        <v>915.46</v>
      </c>
      <c r="I647" s="6" t="s">
        <v>11</v>
      </c>
    </row>
    <row r="648" spans="1:9" ht="18" customHeight="1" x14ac:dyDescent="0.25">
      <c r="A648" s="3">
        <v>2023</v>
      </c>
      <c r="B648" s="3" t="s">
        <v>37</v>
      </c>
      <c r="C648" s="3" t="s">
        <v>9</v>
      </c>
      <c r="D648" s="4" t="s">
        <v>12</v>
      </c>
      <c r="E648" s="5">
        <v>2498</v>
      </c>
      <c r="F648" s="5">
        <v>8000</v>
      </c>
      <c r="G648" s="5">
        <v>8960</v>
      </c>
      <c r="H648" s="5">
        <v>1600</v>
      </c>
      <c r="I648" s="6" t="s">
        <v>11</v>
      </c>
    </row>
    <row r="649" spans="1:9" ht="18" customHeight="1" x14ac:dyDescent="0.25">
      <c r="A649" s="3">
        <v>2023</v>
      </c>
      <c r="B649" s="3" t="s">
        <v>37</v>
      </c>
      <c r="C649" s="3" t="s">
        <v>13</v>
      </c>
      <c r="D649" s="4" t="s">
        <v>14</v>
      </c>
      <c r="E649" s="5">
        <v>1245</v>
      </c>
      <c r="F649" s="5">
        <v>4577.2</v>
      </c>
      <c r="G649" s="5">
        <v>5126.4639999999999</v>
      </c>
      <c r="H649" s="5">
        <v>915.44</v>
      </c>
      <c r="I649" s="6" t="s">
        <v>11</v>
      </c>
    </row>
    <row r="650" spans="1:9" ht="18" customHeight="1" x14ac:dyDescent="0.25">
      <c r="A650" s="3">
        <v>2023</v>
      </c>
      <c r="B650" s="3" t="s">
        <v>37</v>
      </c>
      <c r="C650" s="3" t="s">
        <v>15</v>
      </c>
      <c r="D650" s="7" t="s">
        <v>16</v>
      </c>
      <c r="E650" s="8">
        <v>644</v>
      </c>
      <c r="F650" s="8">
        <v>5743.5</v>
      </c>
      <c r="G650" s="8">
        <v>6432.72</v>
      </c>
      <c r="H650" s="5">
        <v>1148.7</v>
      </c>
      <c r="I650" s="6" t="s">
        <v>11</v>
      </c>
    </row>
    <row r="651" spans="1:9" ht="18" customHeight="1" x14ac:dyDescent="0.25">
      <c r="A651" s="3">
        <v>2023</v>
      </c>
      <c r="B651" s="3" t="s">
        <v>37</v>
      </c>
      <c r="C651" s="3" t="s">
        <v>17</v>
      </c>
      <c r="D651" s="7" t="s">
        <v>18</v>
      </c>
      <c r="E651" s="8">
        <v>643</v>
      </c>
      <c r="F651" s="8">
        <v>7000</v>
      </c>
      <c r="G651" s="8">
        <v>7840</v>
      </c>
      <c r="H651" s="5">
        <v>1400</v>
      </c>
      <c r="I651" s="6" t="s">
        <v>32</v>
      </c>
    </row>
    <row r="652" spans="1:9" ht="18" customHeight="1" x14ac:dyDescent="0.25">
      <c r="A652" s="3">
        <v>2023</v>
      </c>
      <c r="B652" s="3" t="s">
        <v>37</v>
      </c>
      <c r="C652" s="3" t="s">
        <v>15</v>
      </c>
      <c r="D652" s="7" t="s">
        <v>19</v>
      </c>
      <c r="E652" s="8">
        <v>455</v>
      </c>
      <c r="F652" s="8">
        <v>5036.46</v>
      </c>
      <c r="G652" s="8">
        <v>5128.0320000000002</v>
      </c>
      <c r="H652" s="5">
        <v>1007.292</v>
      </c>
      <c r="I652" s="6" t="s">
        <v>32</v>
      </c>
    </row>
    <row r="653" spans="1:9" ht="18" customHeight="1" x14ac:dyDescent="0.25">
      <c r="A653" s="3">
        <v>2023</v>
      </c>
      <c r="B653" s="3" t="s">
        <v>37</v>
      </c>
      <c r="C653" s="3" t="s">
        <v>17</v>
      </c>
      <c r="D653" s="7" t="s">
        <v>20</v>
      </c>
      <c r="E653" s="9">
        <v>345</v>
      </c>
      <c r="F653" s="9">
        <v>7700</v>
      </c>
      <c r="G653" s="9">
        <v>7840</v>
      </c>
      <c r="H653" s="5">
        <v>1540</v>
      </c>
      <c r="I653" s="6" t="s">
        <v>32</v>
      </c>
    </row>
    <row r="654" spans="1:9" ht="18" customHeight="1" x14ac:dyDescent="0.25">
      <c r="A654" s="3">
        <v>2023</v>
      </c>
      <c r="B654" s="3" t="s">
        <v>37</v>
      </c>
      <c r="C654" s="3" t="s">
        <v>13</v>
      </c>
      <c r="D654" s="4" t="s">
        <v>21</v>
      </c>
      <c r="E654" s="5">
        <v>122</v>
      </c>
      <c r="F654" s="5">
        <v>110</v>
      </c>
      <c r="G654" s="5">
        <v>112</v>
      </c>
      <c r="H654" s="5">
        <v>22</v>
      </c>
      <c r="I654" s="6" t="s">
        <v>32</v>
      </c>
    </row>
    <row r="655" spans="1:9" ht="18" customHeight="1" x14ac:dyDescent="0.25">
      <c r="A655" s="3">
        <v>2023</v>
      </c>
      <c r="B655" s="3" t="s">
        <v>37</v>
      </c>
      <c r="C655" s="3" t="s">
        <v>22</v>
      </c>
      <c r="D655" s="7" t="s">
        <v>23</v>
      </c>
      <c r="E655" s="8">
        <v>78</v>
      </c>
      <c r="F655" s="8">
        <v>2517.46</v>
      </c>
      <c r="G655" s="8">
        <v>5126.4639999999999</v>
      </c>
      <c r="H655" s="5">
        <v>503.49200000000002</v>
      </c>
      <c r="I655" s="6" t="s">
        <v>32</v>
      </c>
    </row>
    <row r="656" spans="1:9" ht="18" customHeight="1" x14ac:dyDescent="0.25">
      <c r="A656" s="3">
        <v>2023</v>
      </c>
      <c r="B656" s="3" t="s">
        <v>37</v>
      </c>
      <c r="C656" s="3" t="s">
        <v>22</v>
      </c>
      <c r="D656" s="7" t="s">
        <v>24</v>
      </c>
      <c r="E656" s="8">
        <v>76</v>
      </c>
      <c r="F656" s="8">
        <v>2517.2949999999996</v>
      </c>
      <c r="G656" s="8">
        <v>5126.1279999999997</v>
      </c>
      <c r="H656" s="5">
        <v>503.45899999999995</v>
      </c>
      <c r="I656" s="6" t="s">
        <v>32</v>
      </c>
    </row>
    <row r="657" spans="1:9" ht="18" customHeight="1" x14ac:dyDescent="0.25">
      <c r="A657" s="3">
        <v>2023</v>
      </c>
      <c r="B657" s="3" t="s">
        <v>37</v>
      </c>
      <c r="C657" s="3" t="s">
        <v>22</v>
      </c>
      <c r="D657" s="7" t="s">
        <v>25</v>
      </c>
      <c r="E657" s="8">
        <v>46</v>
      </c>
      <c r="F657" s="8">
        <v>115</v>
      </c>
      <c r="G657" s="8">
        <v>224</v>
      </c>
      <c r="H657" s="5">
        <v>23</v>
      </c>
      <c r="I657" s="6" t="s">
        <v>32</v>
      </c>
    </row>
    <row r="658" spans="1:9" ht="18" customHeight="1" x14ac:dyDescent="0.25">
      <c r="A658" s="3">
        <v>2023</v>
      </c>
      <c r="B658" s="3" t="s">
        <v>37</v>
      </c>
      <c r="C658" s="3" t="s">
        <v>22</v>
      </c>
      <c r="D658" s="7" t="s">
        <v>26</v>
      </c>
      <c r="E658" s="8">
        <v>34</v>
      </c>
      <c r="F658" s="8">
        <v>2631.66</v>
      </c>
      <c r="G658" s="8">
        <v>5126.0160000000005</v>
      </c>
      <c r="H658" s="5">
        <v>526.33199999999999</v>
      </c>
      <c r="I658" s="6" t="s">
        <v>32</v>
      </c>
    </row>
    <row r="659" spans="1:9" ht="18" customHeight="1" x14ac:dyDescent="0.25">
      <c r="A659" s="3">
        <v>2023</v>
      </c>
      <c r="B659" s="3" t="s">
        <v>37</v>
      </c>
      <c r="C659" s="3" t="s">
        <v>13</v>
      </c>
      <c r="D659" s="4" t="s">
        <v>27</v>
      </c>
      <c r="E659" s="5">
        <v>7</v>
      </c>
      <c r="F659" s="5">
        <v>230</v>
      </c>
      <c r="G659" s="5">
        <v>224</v>
      </c>
      <c r="H659" s="5">
        <v>46</v>
      </c>
      <c r="I659" s="6" t="s">
        <v>32</v>
      </c>
    </row>
    <row r="660" spans="1:9" ht="18" customHeight="1" x14ac:dyDescent="0.25">
      <c r="A660" s="3">
        <v>2023</v>
      </c>
      <c r="B660" s="3" t="s">
        <v>37</v>
      </c>
      <c r="C660" s="3" t="s">
        <v>22</v>
      </c>
      <c r="D660" s="7" t="s">
        <v>29</v>
      </c>
      <c r="E660" s="8">
        <v>3</v>
      </c>
      <c r="F660" s="8">
        <v>2631.9475000000002</v>
      </c>
      <c r="G660" s="8">
        <v>5126.576</v>
      </c>
      <c r="H660" s="5">
        <v>526.38950000000011</v>
      </c>
      <c r="I660" s="6" t="s">
        <v>11</v>
      </c>
    </row>
    <row r="661" spans="1:9" ht="18" customHeight="1" x14ac:dyDescent="0.25">
      <c r="A661" s="3">
        <v>2023</v>
      </c>
      <c r="B661" s="3" t="s">
        <v>37</v>
      </c>
      <c r="C661" s="3" t="s">
        <v>28</v>
      </c>
      <c r="D661" s="7" t="s">
        <v>28</v>
      </c>
      <c r="E661" s="8">
        <v>2</v>
      </c>
      <c r="F661" s="8">
        <v>7590</v>
      </c>
      <c r="G661" s="8">
        <v>7392</v>
      </c>
      <c r="H661" s="5">
        <v>1518</v>
      </c>
      <c r="I661" s="6" t="s">
        <v>32</v>
      </c>
    </row>
    <row r="662" spans="1:9" ht="18" customHeight="1" x14ac:dyDescent="0.25">
      <c r="A662" s="3">
        <v>2023</v>
      </c>
      <c r="B662" s="3" t="s">
        <v>38</v>
      </c>
      <c r="C662" s="3" t="s">
        <v>9</v>
      </c>
      <c r="D662" s="4" t="s">
        <v>10</v>
      </c>
      <c r="E662" s="5">
        <v>3566</v>
      </c>
      <c r="F662" s="5">
        <v>4577.3</v>
      </c>
      <c r="G662" s="5">
        <v>5126.576</v>
      </c>
      <c r="H662" s="5">
        <v>915.46</v>
      </c>
      <c r="I662" s="6" t="s">
        <v>32</v>
      </c>
    </row>
    <row r="663" spans="1:9" ht="18" customHeight="1" x14ac:dyDescent="0.25">
      <c r="A663" s="3">
        <v>2023</v>
      </c>
      <c r="B663" s="3" t="s">
        <v>38</v>
      </c>
      <c r="C663" s="3" t="s">
        <v>9</v>
      </c>
      <c r="D663" s="4" t="s">
        <v>12</v>
      </c>
      <c r="E663" s="5">
        <v>2498</v>
      </c>
      <c r="F663" s="5">
        <v>8000</v>
      </c>
      <c r="G663" s="5">
        <v>8960</v>
      </c>
      <c r="H663" s="5">
        <v>1600</v>
      </c>
      <c r="I663" s="6" t="s">
        <v>32</v>
      </c>
    </row>
    <row r="664" spans="1:9" ht="18" customHeight="1" x14ac:dyDescent="0.25">
      <c r="A664" s="3">
        <v>2023</v>
      </c>
      <c r="B664" s="3" t="s">
        <v>38</v>
      </c>
      <c r="C664" s="3" t="s">
        <v>13</v>
      </c>
      <c r="D664" s="4" t="s">
        <v>14</v>
      </c>
      <c r="E664" s="5">
        <v>1245</v>
      </c>
      <c r="F664" s="5">
        <v>4577.2</v>
      </c>
      <c r="G664" s="5">
        <v>5126.4639999999999</v>
      </c>
      <c r="H664" s="5">
        <v>915.44</v>
      </c>
      <c r="I664" s="6" t="s">
        <v>32</v>
      </c>
    </row>
    <row r="665" spans="1:9" ht="18" customHeight="1" x14ac:dyDescent="0.25">
      <c r="A665" s="3">
        <v>2023</v>
      </c>
      <c r="B665" s="3" t="s">
        <v>38</v>
      </c>
      <c r="C665" s="3" t="s">
        <v>15</v>
      </c>
      <c r="D665" s="7" t="s">
        <v>16</v>
      </c>
      <c r="E665" s="8">
        <v>644</v>
      </c>
      <c r="F665" s="8">
        <v>5743.5</v>
      </c>
      <c r="G665" s="8">
        <v>6432.72</v>
      </c>
      <c r="H665" s="5">
        <v>1148.7</v>
      </c>
      <c r="I665" s="6" t="s">
        <v>32</v>
      </c>
    </row>
    <row r="666" spans="1:9" ht="18" customHeight="1" x14ac:dyDescent="0.25">
      <c r="A666" s="3">
        <v>2023</v>
      </c>
      <c r="B666" s="3" t="s">
        <v>38</v>
      </c>
      <c r="C666" s="3" t="s">
        <v>17</v>
      </c>
      <c r="D666" s="7" t="s">
        <v>18</v>
      </c>
      <c r="E666" s="8">
        <v>643</v>
      </c>
      <c r="F666" s="8">
        <v>7000</v>
      </c>
      <c r="G666" s="8">
        <v>7840</v>
      </c>
      <c r="H666" s="5">
        <v>1400</v>
      </c>
      <c r="I666" s="6" t="s">
        <v>32</v>
      </c>
    </row>
    <row r="667" spans="1:9" ht="18" customHeight="1" x14ac:dyDescent="0.25">
      <c r="A667" s="3">
        <v>2023</v>
      </c>
      <c r="B667" s="3" t="s">
        <v>38</v>
      </c>
      <c r="C667" s="3" t="s">
        <v>15</v>
      </c>
      <c r="D667" s="7" t="s">
        <v>19</v>
      </c>
      <c r="E667" s="8">
        <v>455</v>
      </c>
      <c r="F667" s="8">
        <v>4578.6000000000004</v>
      </c>
      <c r="G667" s="8">
        <v>5128.0320000000002</v>
      </c>
      <c r="H667" s="5">
        <v>915.72000000000014</v>
      </c>
      <c r="I667" s="6" t="s">
        <v>32</v>
      </c>
    </row>
    <row r="668" spans="1:9" ht="18" customHeight="1" x14ac:dyDescent="0.25">
      <c r="A668" s="3">
        <v>2023</v>
      </c>
      <c r="B668" s="3" t="s">
        <v>38</v>
      </c>
      <c r="C668" s="3" t="s">
        <v>17</v>
      </c>
      <c r="D668" s="7" t="s">
        <v>20</v>
      </c>
      <c r="E668" s="9">
        <v>345</v>
      </c>
      <c r="F668" s="9">
        <v>7000</v>
      </c>
      <c r="G668" s="9">
        <v>7840</v>
      </c>
      <c r="H668" s="5">
        <v>1400</v>
      </c>
      <c r="I668" s="6" t="s">
        <v>32</v>
      </c>
    </row>
    <row r="669" spans="1:9" ht="18" customHeight="1" x14ac:dyDescent="0.25">
      <c r="A669" s="3">
        <v>2023</v>
      </c>
      <c r="B669" s="3" t="s">
        <v>38</v>
      </c>
      <c r="C669" s="3" t="s">
        <v>13</v>
      </c>
      <c r="D669" s="4" t="s">
        <v>21</v>
      </c>
      <c r="E669" s="5">
        <v>122</v>
      </c>
      <c r="F669" s="5">
        <v>100</v>
      </c>
      <c r="G669" s="5">
        <v>112</v>
      </c>
      <c r="H669" s="5">
        <v>20</v>
      </c>
      <c r="I669" s="6" t="s">
        <v>32</v>
      </c>
    </row>
    <row r="670" spans="1:9" ht="18" customHeight="1" x14ac:dyDescent="0.25">
      <c r="A670" s="3">
        <v>2023</v>
      </c>
      <c r="B670" s="3" t="s">
        <v>38</v>
      </c>
      <c r="C670" s="3" t="s">
        <v>22</v>
      </c>
      <c r="D670" s="7" t="s">
        <v>23</v>
      </c>
      <c r="E670" s="8">
        <v>78</v>
      </c>
      <c r="F670" s="8">
        <v>2288.6</v>
      </c>
      <c r="G670" s="8">
        <v>5126.4639999999999</v>
      </c>
      <c r="H670" s="5">
        <v>457.72</v>
      </c>
      <c r="I670" s="6" t="s">
        <v>32</v>
      </c>
    </row>
    <row r="671" spans="1:9" ht="18" customHeight="1" x14ac:dyDescent="0.25">
      <c r="A671" s="3">
        <v>2023</v>
      </c>
      <c r="B671" s="3" t="s">
        <v>38</v>
      </c>
      <c r="C671" s="3" t="s">
        <v>22</v>
      </c>
      <c r="D671" s="7" t="s">
        <v>24</v>
      </c>
      <c r="E671" s="8">
        <v>76</v>
      </c>
      <c r="F671" s="8">
        <v>2288.4499999999998</v>
      </c>
      <c r="G671" s="8">
        <v>5126.1279999999997</v>
      </c>
      <c r="H671" s="5">
        <v>457.69</v>
      </c>
      <c r="I671" s="6" t="s">
        <v>32</v>
      </c>
    </row>
    <row r="672" spans="1:9" ht="18" customHeight="1" x14ac:dyDescent="0.25">
      <c r="A672" s="3">
        <v>2023</v>
      </c>
      <c r="B672" s="3" t="s">
        <v>38</v>
      </c>
      <c r="C672" s="3" t="s">
        <v>22</v>
      </c>
      <c r="D672" s="7" t="s">
        <v>25</v>
      </c>
      <c r="E672" s="8">
        <v>46</v>
      </c>
      <c r="F672" s="8">
        <v>100</v>
      </c>
      <c r="G672" s="8">
        <v>224</v>
      </c>
      <c r="H672" s="5">
        <v>20</v>
      </c>
      <c r="I672" s="6" t="s">
        <v>32</v>
      </c>
    </row>
    <row r="673" spans="1:9" ht="18" customHeight="1" x14ac:dyDescent="0.25">
      <c r="A673" s="3">
        <v>2023</v>
      </c>
      <c r="B673" s="3" t="s">
        <v>38</v>
      </c>
      <c r="C673" s="3" t="s">
        <v>22</v>
      </c>
      <c r="D673" s="7" t="s">
        <v>26</v>
      </c>
      <c r="E673" s="8">
        <v>34</v>
      </c>
      <c r="F673" s="8">
        <v>2746.08</v>
      </c>
      <c r="G673" s="8">
        <v>5126.0160000000005</v>
      </c>
      <c r="H673" s="5">
        <v>549.21600000000001</v>
      </c>
      <c r="I673" s="6" t="s">
        <v>32</v>
      </c>
    </row>
    <row r="674" spans="1:9" ht="18" customHeight="1" x14ac:dyDescent="0.25">
      <c r="A674" s="3">
        <v>2023</v>
      </c>
      <c r="B674" s="3" t="s">
        <v>38</v>
      </c>
      <c r="C674" s="3" t="s">
        <v>13</v>
      </c>
      <c r="D674" s="4" t="s">
        <v>27</v>
      </c>
      <c r="E674" s="5">
        <v>7</v>
      </c>
      <c r="F674" s="5">
        <v>240</v>
      </c>
      <c r="G674" s="5">
        <v>224</v>
      </c>
      <c r="H674" s="5">
        <v>48</v>
      </c>
      <c r="I674" s="6" t="s">
        <v>32</v>
      </c>
    </row>
    <row r="675" spans="1:9" ht="18" customHeight="1" x14ac:dyDescent="0.25">
      <c r="A675" s="3">
        <v>2023</v>
      </c>
      <c r="B675" s="3" t="s">
        <v>38</v>
      </c>
      <c r="C675" s="3" t="s">
        <v>22</v>
      </c>
      <c r="D675" s="7" t="s">
        <v>29</v>
      </c>
      <c r="E675" s="8">
        <v>3</v>
      </c>
      <c r="F675" s="8">
        <v>2746.38</v>
      </c>
      <c r="G675" s="8">
        <v>5126.576</v>
      </c>
      <c r="H675" s="5">
        <v>549.27600000000007</v>
      </c>
      <c r="I675" s="6" t="s">
        <v>32</v>
      </c>
    </row>
    <row r="676" spans="1:9" ht="18" customHeight="1" x14ac:dyDescent="0.25">
      <c r="A676" s="3">
        <v>2023</v>
      </c>
      <c r="B676" s="3" t="s">
        <v>38</v>
      </c>
      <c r="C676" s="3" t="s">
        <v>28</v>
      </c>
      <c r="D676" s="7" t="s">
        <v>28</v>
      </c>
      <c r="E676" s="8">
        <v>2</v>
      </c>
      <c r="F676" s="8">
        <v>7920</v>
      </c>
      <c r="G676" s="8">
        <v>7392</v>
      </c>
      <c r="H676" s="5">
        <v>1584</v>
      </c>
      <c r="I676" s="6" t="s">
        <v>32</v>
      </c>
    </row>
    <row r="677" spans="1:9" ht="18" customHeight="1" x14ac:dyDescent="0.25">
      <c r="A677" s="3">
        <v>2023</v>
      </c>
      <c r="B677" s="3" t="s">
        <v>39</v>
      </c>
      <c r="C677" s="3" t="s">
        <v>9</v>
      </c>
      <c r="D677" s="4" t="s">
        <v>10</v>
      </c>
      <c r="E677" s="5">
        <v>3566</v>
      </c>
      <c r="F677" s="5">
        <v>5035.0300000000007</v>
      </c>
      <c r="G677" s="5">
        <v>5126.576</v>
      </c>
      <c r="H677" s="5">
        <v>1007.0060000000002</v>
      </c>
      <c r="I677" s="6" t="s">
        <v>32</v>
      </c>
    </row>
    <row r="678" spans="1:9" ht="18" customHeight="1" x14ac:dyDescent="0.25">
      <c r="A678" s="3">
        <v>2023</v>
      </c>
      <c r="B678" s="3" t="s">
        <v>39</v>
      </c>
      <c r="C678" s="3" t="s">
        <v>9</v>
      </c>
      <c r="D678" s="4" t="s">
        <v>12</v>
      </c>
      <c r="E678" s="5">
        <v>2498</v>
      </c>
      <c r="F678" s="5">
        <v>9200</v>
      </c>
      <c r="G678" s="5">
        <v>8960</v>
      </c>
      <c r="H678" s="5">
        <v>1840</v>
      </c>
      <c r="I678" s="6" t="s">
        <v>32</v>
      </c>
    </row>
    <row r="679" spans="1:9" ht="18" customHeight="1" x14ac:dyDescent="0.25">
      <c r="A679" s="3">
        <v>2023</v>
      </c>
      <c r="B679" s="3" t="s">
        <v>39</v>
      </c>
      <c r="C679" s="3" t="s">
        <v>13</v>
      </c>
      <c r="D679" s="4" t="s">
        <v>14</v>
      </c>
      <c r="E679" s="5">
        <v>1245</v>
      </c>
      <c r="F679" s="5">
        <v>5263.78</v>
      </c>
      <c r="G679" s="5">
        <v>5126.4639999999999</v>
      </c>
      <c r="H679" s="5">
        <v>1052.7560000000001</v>
      </c>
      <c r="I679" s="6" t="s">
        <v>32</v>
      </c>
    </row>
    <row r="680" spans="1:9" ht="18" customHeight="1" x14ac:dyDescent="0.25">
      <c r="A680" s="3">
        <v>2023</v>
      </c>
      <c r="B680" s="3" t="s">
        <v>39</v>
      </c>
      <c r="C680" s="3" t="s">
        <v>15</v>
      </c>
      <c r="D680" s="7" t="s">
        <v>16</v>
      </c>
      <c r="E680" s="8">
        <v>644</v>
      </c>
      <c r="F680" s="8">
        <v>6605.0249999999996</v>
      </c>
      <c r="G680" s="8">
        <v>6432.72</v>
      </c>
      <c r="H680" s="5">
        <v>1321.0050000000001</v>
      </c>
      <c r="I680" s="6" t="s">
        <v>32</v>
      </c>
    </row>
    <row r="681" spans="1:9" ht="18" customHeight="1" x14ac:dyDescent="0.25">
      <c r="A681" s="3">
        <v>2023</v>
      </c>
      <c r="B681" s="3" t="s">
        <v>39</v>
      </c>
      <c r="C681" s="3" t="s">
        <v>17</v>
      </c>
      <c r="D681" s="7" t="s">
        <v>18</v>
      </c>
      <c r="E681" s="8">
        <v>643</v>
      </c>
      <c r="F681" s="8">
        <v>8400</v>
      </c>
      <c r="G681" s="8">
        <v>7840</v>
      </c>
      <c r="H681" s="5">
        <v>1680</v>
      </c>
      <c r="I681" s="6" t="s">
        <v>32</v>
      </c>
    </row>
    <row r="682" spans="1:9" ht="18" customHeight="1" x14ac:dyDescent="0.25">
      <c r="A682" s="3">
        <v>2023</v>
      </c>
      <c r="B682" s="3" t="s">
        <v>39</v>
      </c>
      <c r="C682" s="3" t="s">
        <v>15</v>
      </c>
      <c r="D682" s="7" t="s">
        <v>19</v>
      </c>
      <c r="E682" s="8">
        <v>455</v>
      </c>
      <c r="F682" s="8">
        <v>5494.3200000000006</v>
      </c>
      <c r="G682" s="8">
        <v>5128.0320000000002</v>
      </c>
      <c r="H682" s="5">
        <v>1098.8640000000003</v>
      </c>
      <c r="I682" s="6" t="s">
        <v>32</v>
      </c>
    </row>
    <row r="683" spans="1:9" ht="18" customHeight="1" x14ac:dyDescent="0.25">
      <c r="A683" s="3">
        <v>2023</v>
      </c>
      <c r="B683" s="3" t="s">
        <v>39</v>
      </c>
      <c r="C683" s="3" t="s">
        <v>17</v>
      </c>
      <c r="D683" s="7" t="s">
        <v>20</v>
      </c>
      <c r="E683" s="9">
        <v>345</v>
      </c>
      <c r="F683" s="9">
        <v>8400</v>
      </c>
      <c r="G683" s="9">
        <v>7840</v>
      </c>
      <c r="H683" s="5">
        <v>1680</v>
      </c>
      <c r="I683" s="6" t="s">
        <v>32</v>
      </c>
    </row>
    <row r="684" spans="1:9" ht="18" customHeight="1" x14ac:dyDescent="0.25">
      <c r="A684" s="3">
        <v>2023</v>
      </c>
      <c r="B684" s="3" t="s">
        <v>39</v>
      </c>
      <c r="C684" s="3" t="s">
        <v>13</v>
      </c>
      <c r="D684" s="4" t="s">
        <v>21</v>
      </c>
      <c r="E684" s="5">
        <v>122</v>
      </c>
      <c r="F684" s="5">
        <v>120</v>
      </c>
      <c r="G684" s="5">
        <v>112</v>
      </c>
      <c r="H684" s="5">
        <v>24</v>
      </c>
      <c r="I684" s="6" t="s">
        <v>32</v>
      </c>
    </row>
    <row r="685" spans="1:9" ht="18" customHeight="1" x14ac:dyDescent="0.25">
      <c r="A685" s="3">
        <v>2023</v>
      </c>
      <c r="B685" s="3" t="s">
        <v>39</v>
      </c>
      <c r="C685" s="3" t="s">
        <v>22</v>
      </c>
      <c r="D685" s="7" t="s">
        <v>23</v>
      </c>
      <c r="E685" s="8">
        <v>78</v>
      </c>
      <c r="F685" s="8">
        <v>2517.46</v>
      </c>
      <c r="G685" s="8">
        <v>5126.4639999999999</v>
      </c>
      <c r="H685" s="5">
        <v>503.49200000000002</v>
      </c>
      <c r="I685" s="6" t="s">
        <v>32</v>
      </c>
    </row>
    <row r="686" spans="1:9" ht="18" customHeight="1" x14ac:dyDescent="0.25">
      <c r="A686" s="3">
        <v>2023</v>
      </c>
      <c r="B686" s="3" t="s">
        <v>39</v>
      </c>
      <c r="C686" s="3" t="s">
        <v>22</v>
      </c>
      <c r="D686" s="7" t="s">
        <v>24</v>
      </c>
      <c r="E686" s="8">
        <v>76</v>
      </c>
      <c r="F686" s="8">
        <v>2517.2949999999996</v>
      </c>
      <c r="G686" s="8">
        <v>5126.1279999999997</v>
      </c>
      <c r="H686" s="5">
        <v>503.45899999999995</v>
      </c>
      <c r="I686" s="6" t="s">
        <v>32</v>
      </c>
    </row>
    <row r="687" spans="1:9" ht="18" customHeight="1" x14ac:dyDescent="0.25">
      <c r="A687" s="3">
        <v>2023</v>
      </c>
      <c r="B687" s="3" t="s">
        <v>39</v>
      </c>
      <c r="C687" s="3" t="s">
        <v>22</v>
      </c>
      <c r="D687" s="7" t="s">
        <v>25</v>
      </c>
      <c r="E687" s="8">
        <v>46</v>
      </c>
      <c r="F687" s="8">
        <v>110</v>
      </c>
      <c r="G687" s="8">
        <v>224</v>
      </c>
      <c r="H687" s="5">
        <v>22</v>
      </c>
      <c r="I687" s="6" t="s">
        <v>32</v>
      </c>
    </row>
    <row r="688" spans="1:9" ht="18" customHeight="1" x14ac:dyDescent="0.25">
      <c r="A688" s="3">
        <v>2023</v>
      </c>
      <c r="B688" s="3" t="s">
        <v>39</v>
      </c>
      <c r="C688" s="3" t="s">
        <v>22</v>
      </c>
      <c r="D688" s="7" t="s">
        <v>26</v>
      </c>
      <c r="E688" s="8">
        <v>34</v>
      </c>
      <c r="F688" s="8">
        <v>2517.2400000000002</v>
      </c>
      <c r="G688" s="8">
        <v>5126.0160000000005</v>
      </c>
      <c r="H688" s="5">
        <v>503.44800000000009</v>
      </c>
      <c r="I688" s="6" t="s">
        <v>32</v>
      </c>
    </row>
    <row r="689" spans="1:9" ht="18" customHeight="1" x14ac:dyDescent="0.25">
      <c r="A689" s="3">
        <v>2023</v>
      </c>
      <c r="B689" s="3" t="s">
        <v>39</v>
      </c>
      <c r="C689" s="3" t="s">
        <v>13</v>
      </c>
      <c r="D689" s="4" t="s">
        <v>27</v>
      </c>
      <c r="E689" s="5">
        <v>7</v>
      </c>
      <c r="F689" s="5">
        <v>220</v>
      </c>
      <c r="G689" s="5">
        <v>224</v>
      </c>
      <c r="H689" s="5">
        <v>44</v>
      </c>
      <c r="I689" s="6" t="s">
        <v>32</v>
      </c>
    </row>
    <row r="690" spans="1:9" ht="18" customHeight="1" x14ac:dyDescent="0.25">
      <c r="A690" s="3">
        <v>2023</v>
      </c>
      <c r="B690" s="3" t="s">
        <v>39</v>
      </c>
      <c r="C690" s="3" t="s">
        <v>22</v>
      </c>
      <c r="D690" s="7" t="s">
        <v>29</v>
      </c>
      <c r="E690" s="8">
        <v>3</v>
      </c>
      <c r="F690" s="8">
        <v>2517.5150000000003</v>
      </c>
      <c r="G690" s="8">
        <v>5126.576</v>
      </c>
      <c r="H690" s="5">
        <v>503.5030000000001</v>
      </c>
      <c r="I690" s="6" t="s">
        <v>32</v>
      </c>
    </row>
    <row r="691" spans="1:9" ht="18" customHeight="1" x14ac:dyDescent="0.25">
      <c r="A691" s="3">
        <v>2023</v>
      </c>
      <c r="B691" s="3" t="s">
        <v>39</v>
      </c>
      <c r="C691" s="3" t="s">
        <v>28</v>
      </c>
      <c r="D691" s="7" t="s">
        <v>28</v>
      </c>
      <c r="E691" s="8">
        <v>2</v>
      </c>
      <c r="F691" s="8">
        <v>7260</v>
      </c>
      <c r="G691" s="8">
        <v>7392</v>
      </c>
      <c r="H691" s="5">
        <v>1452</v>
      </c>
      <c r="I691" s="6" t="s">
        <v>32</v>
      </c>
    </row>
    <row r="692" spans="1:9" ht="18" customHeight="1" x14ac:dyDescent="0.25">
      <c r="A692" s="3">
        <v>2023</v>
      </c>
      <c r="B692" s="3" t="s">
        <v>40</v>
      </c>
      <c r="C692" s="3" t="s">
        <v>9</v>
      </c>
      <c r="D692" s="4" t="s">
        <v>10</v>
      </c>
      <c r="E692" s="5">
        <v>3566</v>
      </c>
      <c r="F692" s="5">
        <v>5263.8950000000004</v>
      </c>
      <c r="G692" s="5">
        <v>5126.576</v>
      </c>
      <c r="H692" s="5">
        <v>1052.7790000000002</v>
      </c>
      <c r="I692" s="6" t="s">
        <v>32</v>
      </c>
    </row>
    <row r="693" spans="1:9" ht="18" customHeight="1" x14ac:dyDescent="0.25">
      <c r="A693" s="3">
        <v>2023</v>
      </c>
      <c r="B693" s="3" t="s">
        <v>40</v>
      </c>
      <c r="C693" s="3" t="s">
        <v>9</v>
      </c>
      <c r="D693" s="4" t="s">
        <v>12</v>
      </c>
      <c r="E693" s="5">
        <v>2498</v>
      </c>
      <c r="F693" s="5">
        <v>8800</v>
      </c>
      <c r="G693" s="5">
        <v>8960</v>
      </c>
      <c r="H693" s="5">
        <v>1760</v>
      </c>
      <c r="I693" s="6" t="s">
        <v>32</v>
      </c>
    </row>
    <row r="694" spans="1:9" ht="18" customHeight="1" x14ac:dyDescent="0.25">
      <c r="A694" s="3">
        <v>2023</v>
      </c>
      <c r="B694" s="3" t="s">
        <v>40</v>
      </c>
      <c r="C694" s="3" t="s">
        <v>13</v>
      </c>
      <c r="D694" s="4" t="s">
        <v>14</v>
      </c>
      <c r="E694" s="5">
        <v>1245</v>
      </c>
      <c r="F694" s="5">
        <v>5034.92</v>
      </c>
      <c r="G694" s="5">
        <v>5126.4639999999999</v>
      </c>
      <c r="H694" s="5">
        <v>1006.984</v>
      </c>
      <c r="I694" s="6" t="s">
        <v>32</v>
      </c>
    </row>
    <row r="695" spans="1:9" ht="18" customHeight="1" x14ac:dyDescent="0.25">
      <c r="A695" s="3">
        <v>2023</v>
      </c>
      <c r="B695" s="3" t="s">
        <v>40</v>
      </c>
      <c r="C695" s="3" t="s">
        <v>15</v>
      </c>
      <c r="D695" s="7" t="s">
        <v>16</v>
      </c>
      <c r="E695" s="8">
        <v>644</v>
      </c>
      <c r="F695" s="8">
        <v>22000</v>
      </c>
      <c r="G695" s="8">
        <v>6432.72</v>
      </c>
      <c r="H695" s="5">
        <v>4400</v>
      </c>
      <c r="I695" s="6" t="s">
        <v>32</v>
      </c>
    </row>
    <row r="696" spans="1:9" ht="18" customHeight="1" x14ac:dyDescent="0.25">
      <c r="A696" s="3">
        <v>2023</v>
      </c>
      <c r="B696" s="3" t="s">
        <v>40</v>
      </c>
      <c r="C696" s="3" t="s">
        <v>17</v>
      </c>
      <c r="D696" s="7" t="s">
        <v>18</v>
      </c>
      <c r="E696" s="8">
        <v>643</v>
      </c>
      <c r="F696" s="8">
        <v>7700</v>
      </c>
      <c r="G696" s="8">
        <v>7840</v>
      </c>
      <c r="H696" s="5">
        <v>1540</v>
      </c>
      <c r="I696" s="6" t="s">
        <v>32</v>
      </c>
    </row>
    <row r="697" spans="1:9" ht="18" customHeight="1" x14ac:dyDescent="0.25">
      <c r="A697" s="3">
        <v>2023</v>
      </c>
      <c r="B697" s="3" t="s">
        <v>40</v>
      </c>
      <c r="C697" s="3" t="s">
        <v>15</v>
      </c>
      <c r="D697" s="7" t="s">
        <v>19</v>
      </c>
      <c r="E697" s="8">
        <v>455</v>
      </c>
      <c r="F697" s="8">
        <v>11111</v>
      </c>
      <c r="G697" s="8">
        <v>5128.0320000000002</v>
      </c>
      <c r="H697" s="5">
        <v>2222.2000000000003</v>
      </c>
      <c r="I697" s="6" t="s">
        <v>32</v>
      </c>
    </row>
    <row r="698" spans="1:9" ht="18" customHeight="1" x14ac:dyDescent="0.25">
      <c r="A698" s="3">
        <v>2023</v>
      </c>
      <c r="B698" s="3" t="s">
        <v>40</v>
      </c>
      <c r="C698" s="3" t="s">
        <v>17</v>
      </c>
      <c r="D698" s="7" t="s">
        <v>20</v>
      </c>
      <c r="E698" s="9">
        <v>345</v>
      </c>
      <c r="F698" s="9">
        <v>7700</v>
      </c>
      <c r="G698" s="9">
        <v>7840</v>
      </c>
      <c r="H698" s="5">
        <v>1540</v>
      </c>
      <c r="I698" s="6" t="s">
        <v>32</v>
      </c>
    </row>
    <row r="699" spans="1:9" ht="18" customHeight="1" x14ac:dyDescent="0.25">
      <c r="A699" s="3">
        <v>2023</v>
      </c>
      <c r="B699" s="3" t="s">
        <v>40</v>
      </c>
      <c r="C699" s="3" t="s">
        <v>13</v>
      </c>
      <c r="D699" s="4" t="s">
        <v>21</v>
      </c>
      <c r="E699" s="5">
        <v>122</v>
      </c>
      <c r="F699" s="5">
        <v>110</v>
      </c>
      <c r="G699" s="5">
        <v>112</v>
      </c>
      <c r="H699" s="5">
        <v>22</v>
      </c>
      <c r="I699" s="6" t="s">
        <v>32</v>
      </c>
    </row>
    <row r="700" spans="1:9" ht="18" customHeight="1" x14ac:dyDescent="0.25">
      <c r="A700" s="3">
        <v>2023</v>
      </c>
      <c r="B700" s="3" t="s">
        <v>40</v>
      </c>
      <c r="C700" s="3" t="s">
        <v>22</v>
      </c>
      <c r="D700" s="7" t="s">
        <v>23</v>
      </c>
      <c r="E700" s="8">
        <v>78</v>
      </c>
      <c r="F700" s="8">
        <v>2517.46</v>
      </c>
      <c r="G700" s="8">
        <v>5126.4639999999999</v>
      </c>
      <c r="H700" s="5">
        <v>503.49200000000002</v>
      </c>
      <c r="I700" s="6" t="s">
        <v>32</v>
      </c>
    </row>
    <row r="701" spans="1:9" ht="18" customHeight="1" x14ac:dyDescent="0.25">
      <c r="A701" s="3">
        <v>2023</v>
      </c>
      <c r="B701" s="3" t="s">
        <v>40</v>
      </c>
      <c r="C701" s="3" t="s">
        <v>22</v>
      </c>
      <c r="D701" s="7" t="s">
        <v>24</v>
      </c>
      <c r="E701" s="8">
        <v>76</v>
      </c>
      <c r="F701" s="8">
        <v>2288.4499999999998</v>
      </c>
      <c r="G701" s="8">
        <v>5126.1279999999997</v>
      </c>
      <c r="H701" s="5">
        <v>457.69</v>
      </c>
      <c r="I701" s="6" t="s">
        <v>32</v>
      </c>
    </row>
    <row r="702" spans="1:9" ht="18" customHeight="1" x14ac:dyDescent="0.25">
      <c r="A702" s="3">
        <v>2023</v>
      </c>
      <c r="B702" s="3" t="s">
        <v>40</v>
      </c>
      <c r="C702" s="3" t="s">
        <v>22</v>
      </c>
      <c r="D702" s="7" t="s">
        <v>25</v>
      </c>
      <c r="E702" s="8">
        <v>46</v>
      </c>
      <c r="F702" s="8">
        <v>100</v>
      </c>
      <c r="G702" s="8">
        <v>224</v>
      </c>
      <c r="H702" s="5">
        <v>20</v>
      </c>
      <c r="I702" s="6" t="s">
        <v>32</v>
      </c>
    </row>
    <row r="703" spans="1:9" ht="18" customHeight="1" x14ac:dyDescent="0.25">
      <c r="A703" s="3">
        <v>2023</v>
      </c>
      <c r="B703" s="3" t="s">
        <v>40</v>
      </c>
      <c r="C703" s="3" t="s">
        <v>22</v>
      </c>
      <c r="D703" s="7" t="s">
        <v>26</v>
      </c>
      <c r="E703" s="8">
        <v>34</v>
      </c>
      <c r="F703" s="8">
        <v>2288.4</v>
      </c>
      <c r="G703" s="8">
        <v>5126.0160000000005</v>
      </c>
      <c r="H703" s="5">
        <v>457.68000000000006</v>
      </c>
      <c r="I703" s="6" t="s">
        <v>32</v>
      </c>
    </row>
    <row r="704" spans="1:9" ht="18" customHeight="1" x14ac:dyDescent="0.25">
      <c r="A704" s="3">
        <v>2023</v>
      </c>
      <c r="B704" s="3" t="s">
        <v>40</v>
      </c>
      <c r="C704" s="3" t="s">
        <v>13</v>
      </c>
      <c r="D704" s="4" t="s">
        <v>27</v>
      </c>
      <c r="E704" s="5">
        <v>7</v>
      </c>
      <c r="F704" s="5">
        <v>200</v>
      </c>
      <c r="G704" s="5">
        <v>224</v>
      </c>
      <c r="H704" s="5">
        <v>40</v>
      </c>
      <c r="I704" s="6" t="s">
        <v>32</v>
      </c>
    </row>
    <row r="705" spans="1:9" ht="18" customHeight="1" x14ac:dyDescent="0.25">
      <c r="A705" s="3">
        <v>2023</v>
      </c>
      <c r="B705" s="3" t="s">
        <v>40</v>
      </c>
      <c r="C705" s="3" t="s">
        <v>22</v>
      </c>
      <c r="D705" s="7" t="s">
        <v>29</v>
      </c>
      <c r="E705" s="8">
        <v>3</v>
      </c>
      <c r="F705" s="8">
        <v>2288.65</v>
      </c>
      <c r="G705" s="8">
        <v>5126.576</v>
      </c>
      <c r="H705" s="5">
        <v>457.73</v>
      </c>
      <c r="I705" s="6" t="s">
        <v>32</v>
      </c>
    </row>
    <row r="706" spans="1:9" ht="18" customHeight="1" x14ac:dyDescent="0.25">
      <c r="A706" s="3">
        <v>2023</v>
      </c>
      <c r="B706" s="3" t="s">
        <v>40</v>
      </c>
      <c r="C706" s="3" t="s">
        <v>28</v>
      </c>
      <c r="D706" s="7" t="s">
        <v>28</v>
      </c>
      <c r="E706" s="8">
        <v>2</v>
      </c>
      <c r="F706" s="8">
        <v>6600</v>
      </c>
      <c r="G706" s="8">
        <v>7392</v>
      </c>
      <c r="H706" s="5">
        <v>1320</v>
      </c>
      <c r="I706" s="6" t="s">
        <v>32</v>
      </c>
    </row>
    <row r="707" spans="1:9" ht="18" customHeight="1" x14ac:dyDescent="0.25">
      <c r="A707" s="3">
        <v>2023</v>
      </c>
      <c r="B707" s="3" t="s">
        <v>41</v>
      </c>
      <c r="C707" s="3" t="s">
        <v>9</v>
      </c>
      <c r="D707" s="4" t="s">
        <v>10</v>
      </c>
      <c r="E707" s="5">
        <v>3566</v>
      </c>
      <c r="F707" s="5">
        <v>4577.3</v>
      </c>
      <c r="G707" s="5">
        <v>5126.576</v>
      </c>
      <c r="H707" s="5">
        <v>915.46</v>
      </c>
      <c r="I707" s="6" t="s">
        <v>32</v>
      </c>
    </row>
    <row r="708" spans="1:9" ht="18" customHeight="1" x14ac:dyDescent="0.25">
      <c r="A708" s="3">
        <v>2023</v>
      </c>
      <c r="B708" s="3" t="s">
        <v>41</v>
      </c>
      <c r="C708" s="3" t="s">
        <v>9</v>
      </c>
      <c r="D708" s="4" t="s">
        <v>12</v>
      </c>
      <c r="E708" s="5">
        <v>2498</v>
      </c>
      <c r="F708" s="5">
        <v>8000</v>
      </c>
      <c r="G708" s="5">
        <v>8960</v>
      </c>
      <c r="H708" s="5">
        <v>1600</v>
      </c>
      <c r="I708" s="6" t="s">
        <v>32</v>
      </c>
    </row>
    <row r="709" spans="1:9" ht="18" customHeight="1" x14ac:dyDescent="0.25">
      <c r="A709" s="3">
        <v>2023</v>
      </c>
      <c r="B709" s="3" t="s">
        <v>41</v>
      </c>
      <c r="C709" s="3" t="s">
        <v>13</v>
      </c>
      <c r="D709" s="4" t="s">
        <v>14</v>
      </c>
      <c r="E709" s="5">
        <v>1245</v>
      </c>
      <c r="F709" s="5">
        <v>4577.2</v>
      </c>
      <c r="G709" s="5">
        <v>5126.4639999999999</v>
      </c>
      <c r="H709" s="5">
        <v>915.44</v>
      </c>
      <c r="I709" s="6" t="s">
        <v>32</v>
      </c>
    </row>
    <row r="710" spans="1:9" ht="18" customHeight="1" x14ac:dyDescent="0.25">
      <c r="A710" s="3">
        <v>2023</v>
      </c>
      <c r="B710" s="3" t="s">
        <v>41</v>
      </c>
      <c r="C710" s="3" t="s">
        <v>15</v>
      </c>
      <c r="D710" s="7" t="s">
        <v>16</v>
      </c>
      <c r="E710" s="8">
        <v>644</v>
      </c>
      <c r="F710" s="8">
        <v>5743.5</v>
      </c>
      <c r="G710" s="8">
        <v>6432.72</v>
      </c>
      <c r="H710" s="5">
        <v>1148.7</v>
      </c>
      <c r="I710" s="6" t="s">
        <v>32</v>
      </c>
    </row>
    <row r="711" spans="1:9" ht="18" customHeight="1" x14ac:dyDescent="0.25">
      <c r="A711" s="3">
        <v>2023</v>
      </c>
      <c r="B711" s="3" t="s">
        <v>41</v>
      </c>
      <c r="C711" s="3" t="s">
        <v>17</v>
      </c>
      <c r="D711" s="7" t="s">
        <v>18</v>
      </c>
      <c r="E711" s="8">
        <v>643</v>
      </c>
      <c r="F711" s="8">
        <v>7000</v>
      </c>
      <c r="G711" s="8">
        <v>7840</v>
      </c>
      <c r="H711" s="5">
        <v>1400</v>
      </c>
      <c r="I711" s="6" t="s">
        <v>32</v>
      </c>
    </row>
    <row r="712" spans="1:9" ht="18" customHeight="1" x14ac:dyDescent="0.25">
      <c r="A712" s="3">
        <v>2023</v>
      </c>
      <c r="B712" s="3" t="s">
        <v>41</v>
      </c>
      <c r="C712" s="3" t="s">
        <v>15</v>
      </c>
      <c r="D712" s="7" t="s">
        <v>19</v>
      </c>
      <c r="E712" s="8">
        <v>455</v>
      </c>
      <c r="F712" s="8">
        <v>4578.6000000000004</v>
      </c>
      <c r="G712" s="8">
        <v>5128.0320000000002</v>
      </c>
      <c r="H712" s="5">
        <v>915.72000000000014</v>
      </c>
      <c r="I712" s="6" t="s">
        <v>32</v>
      </c>
    </row>
    <row r="713" spans="1:9" ht="18" customHeight="1" x14ac:dyDescent="0.25">
      <c r="A713" s="3">
        <v>2023</v>
      </c>
      <c r="B713" s="3" t="s">
        <v>41</v>
      </c>
      <c r="C713" s="3" t="s">
        <v>17</v>
      </c>
      <c r="D713" s="7" t="s">
        <v>20</v>
      </c>
      <c r="E713" s="9">
        <v>345</v>
      </c>
      <c r="F713" s="9">
        <v>7000</v>
      </c>
      <c r="G713" s="9">
        <v>7840</v>
      </c>
      <c r="H713" s="5">
        <v>1400</v>
      </c>
      <c r="I713" s="6" t="s">
        <v>32</v>
      </c>
    </row>
    <row r="714" spans="1:9" ht="18" customHeight="1" x14ac:dyDescent="0.25">
      <c r="A714" s="3">
        <v>2023</v>
      </c>
      <c r="B714" s="3" t="s">
        <v>41</v>
      </c>
      <c r="C714" s="3" t="s">
        <v>13</v>
      </c>
      <c r="D714" s="4" t="s">
        <v>21</v>
      </c>
      <c r="E714" s="5">
        <v>122</v>
      </c>
      <c r="F714" s="5">
        <v>100</v>
      </c>
      <c r="G714" s="5">
        <v>112</v>
      </c>
      <c r="H714" s="5">
        <v>20</v>
      </c>
      <c r="I714" s="6" t="s">
        <v>32</v>
      </c>
    </row>
    <row r="715" spans="1:9" ht="18" customHeight="1" x14ac:dyDescent="0.25">
      <c r="A715" s="3">
        <v>2023</v>
      </c>
      <c r="B715" s="3" t="s">
        <v>41</v>
      </c>
      <c r="C715" s="3" t="s">
        <v>22</v>
      </c>
      <c r="D715" s="7" t="s">
        <v>23</v>
      </c>
      <c r="E715" s="8">
        <v>78</v>
      </c>
      <c r="F715" s="8">
        <v>2288.6</v>
      </c>
      <c r="G715" s="8">
        <v>5126.4639999999999</v>
      </c>
      <c r="H715" s="5">
        <v>457.72</v>
      </c>
      <c r="I715" s="6" t="s">
        <v>32</v>
      </c>
    </row>
    <row r="716" spans="1:9" ht="18" customHeight="1" x14ac:dyDescent="0.25">
      <c r="A716" s="3">
        <v>2023</v>
      </c>
      <c r="B716" s="3" t="s">
        <v>41</v>
      </c>
      <c r="C716" s="3" t="s">
        <v>22</v>
      </c>
      <c r="D716" s="7" t="s">
        <v>24</v>
      </c>
      <c r="E716" s="8">
        <v>76</v>
      </c>
      <c r="F716" s="8">
        <v>2288.4499999999998</v>
      </c>
      <c r="G716" s="8">
        <v>5126.1279999999997</v>
      </c>
      <c r="H716" s="5">
        <v>457.69</v>
      </c>
      <c r="I716" s="6" t="s">
        <v>32</v>
      </c>
    </row>
    <row r="717" spans="1:9" ht="18" customHeight="1" x14ac:dyDescent="0.25">
      <c r="A717" s="3">
        <v>2023</v>
      </c>
      <c r="B717" s="3" t="s">
        <v>41</v>
      </c>
      <c r="C717" s="3" t="s">
        <v>22</v>
      </c>
      <c r="D717" s="7" t="s">
        <v>25</v>
      </c>
      <c r="E717" s="8">
        <v>46</v>
      </c>
      <c r="F717" s="8">
        <v>100</v>
      </c>
      <c r="G717" s="8">
        <v>224</v>
      </c>
      <c r="H717" s="5">
        <v>20</v>
      </c>
      <c r="I717" s="6" t="s">
        <v>32</v>
      </c>
    </row>
    <row r="718" spans="1:9" ht="18" customHeight="1" x14ac:dyDescent="0.25">
      <c r="A718" s="3">
        <v>2023</v>
      </c>
      <c r="B718" s="3" t="s">
        <v>41</v>
      </c>
      <c r="C718" s="3" t="s">
        <v>22</v>
      </c>
      <c r="D718" s="7" t="s">
        <v>26</v>
      </c>
      <c r="E718" s="8">
        <v>34</v>
      </c>
      <c r="F718" s="8">
        <v>2288.4</v>
      </c>
      <c r="G718" s="8">
        <v>5126.0160000000005</v>
      </c>
      <c r="H718" s="5">
        <v>457.68000000000006</v>
      </c>
      <c r="I718" s="6" t="s">
        <v>32</v>
      </c>
    </row>
    <row r="719" spans="1:9" ht="18" customHeight="1" x14ac:dyDescent="0.25">
      <c r="A719" s="3">
        <v>2023</v>
      </c>
      <c r="B719" s="3" t="s">
        <v>41</v>
      </c>
      <c r="C719" s="3" t="s">
        <v>13</v>
      </c>
      <c r="D719" s="4" t="s">
        <v>27</v>
      </c>
      <c r="E719" s="5">
        <v>7</v>
      </c>
      <c r="F719" s="5">
        <v>200</v>
      </c>
      <c r="G719" s="5">
        <v>224</v>
      </c>
      <c r="H719" s="5">
        <v>40</v>
      </c>
      <c r="I719" s="6" t="s">
        <v>32</v>
      </c>
    </row>
    <row r="720" spans="1:9" ht="18" customHeight="1" x14ac:dyDescent="0.25">
      <c r="A720" s="3">
        <v>2023</v>
      </c>
      <c r="B720" s="3" t="s">
        <v>41</v>
      </c>
      <c r="C720" s="3" t="s">
        <v>22</v>
      </c>
      <c r="D720" s="7" t="s">
        <v>29</v>
      </c>
      <c r="E720" s="8">
        <v>3</v>
      </c>
      <c r="F720" s="8">
        <v>2288.65</v>
      </c>
      <c r="G720" s="8">
        <v>5126.576</v>
      </c>
      <c r="H720" s="5">
        <v>457.73</v>
      </c>
      <c r="I720" s="6" t="s">
        <v>32</v>
      </c>
    </row>
    <row r="721" spans="1:9" ht="18" customHeight="1" x14ac:dyDescent="0.25">
      <c r="A721" s="3">
        <v>2023</v>
      </c>
      <c r="B721" s="3" t="s">
        <v>41</v>
      </c>
      <c r="C721" s="3" t="s">
        <v>28</v>
      </c>
      <c r="D721" s="7" t="s">
        <v>28</v>
      </c>
      <c r="E721" s="8">
        <v>2</v>
      </c>
      <c r="F721" s="8">
        <v>6600</v>
      </c>
      <c r="G721" s="8">
        <v>7392</v>
      </c>
      <c r="H721" s="5">
        <v>1320</v>
      </c>
      <c r="I721" s="6" t="s">
        <v>32</v>
      </c>
    </row>
    <row r="722" spans="1:9" ht="18" customHeight="1" x14ac:dyDescent="0.25">
      <c r="A722" s="3">
        <v>2024</v>
      </c>
      <c r="B722" s="3" t="s">
        <v>8</v>
      </c>
      <c r="C722" s="3" t="s">
        <v>9</v>
      </c>
      <c r="D722" s="4" t="s">
        <v>10</v>
      </c>
      <c r="E722" s="5">
        <v>3566</v>
      </c>
      <c r="F722" s="5">
        <v>4577.3</v>
      </c>
      <c r="G722" s="5">
        <v>5126.576</v>
      </c>
      <c r="H722" s="5">
        <v>915.46</v>
      </c>
      <c r="I722" s="6" t="s">
        <v>32</v>
      </c>
    </row>
    <row r="723" spans="1:9" ht="18" customHeight="1" x14ac:dyDescent="0.25">
      <c r="A723" s="3">
        <v>2024</v>
      </c>
      <c r="B723" s="3" t="s">
        <v>8</v>
      </c>
      <c r="C723" s="3" t="s">
        <v>9</v>
      </c>
      <c r="D723" s="4" t="s">
        <v>12</v>
      </c>
      <c r="E723" s="5">
        <v>2498</v>
      </c>
      <c r="F723" s="5">
        <v>8000</v>
      </c>
      <c r="G723" s="5">
        <v>8960</v>
      </c>
      <c r="H723" s="5">
        <v>1600</v>
      </c>
      <c r="I723" s="6" t="s">
        <v>32</v>
      </c>
    </row>
    <row r="724" spans="1:9" ht="18" customHeight="1" x14ac:dyDescent="0.25">
      <c r="A724" s="3">
        <v>2024</v>
      </c>
      <c r="B724" s="3" t="s">
        <v>8</v>
      </c>
      <c r="C724" s="3" t="s">
        <v>13</v>
      </c>
      <c r="D724" s="4" t="s">
        <v>14</v>
      </c>
      <c r="E724" s="5">
        <v>1245</v>
      </c>
      <c r="F724" s="5">
        <v>4577.2</v>
      </c>
      <c r="G724" s="5">
        <v>5126.4639999999999</v>
      </c>
      <c r="H724" s="5">
        <v>915.44</v>
      </c>
      <c r="I724" s="6" t="s">
        <v>32</v>
      </c>
    </row>
    <row r="725" spans="1:9" ht="18" customHeight="1" x14ac:dyDescent="0.25">
      <c r="A725" s="3">
        <v>2024</v>
      </c>
      <c r="B725" s="3" t="s">
        <v>8</v>
      </c>
      <c r="C725" s="3" t="s">
        <v>15</v>
      </c>
      <c r="D725" s="7" t="s">
        <v>16</v>
      </c>
      <c r="E725" s="8">
        <v>644</v>
      </c>
      <c r="F725" s="8">
        <v>5743.5</v>
      </c>
      <c r="G725" s="8">
        <v>6432.72</v>
      </c>
      <c r="H725" s="5">
        <v>1148.7</v>
      </c>
      <c r="I725" s="6" t="s">
        <v>32</v>
      </c>
    </row>
    <row r="726" spans="1:9" ht="18" customHeight="1" x14ac:dyDescent="0.25">
      <c r="A726" s="3">
        <v>2024</v>
      </c>
      <c r="B726" s="3" t="s">
        <v>8</v>
      </c>
      <c r="C726" s="3" t="s">
        <v>17</v>
      </c>
      <c r="D726" s="7" t="s">
        <v>18</v>
      </c>
      <c r="E726" s="8">
        <v>643</v>
      </c>
      <c r="F726" s="8">
        <v>7000</v>
      </c>
      <c r="G726" s="8">
        <v>7840</v>
      </c>
      <c r="H726" s="5">
        <v>1400</v>
      </c>
      <c r="I726" s="6" t="s">
        <v>32</v>
      </c>
    </row>
    <row r="727" spans="1:9" ht="18" customHeight="1" x14ac:dyDescent="0.25">
      <c r="A727" s="3">
        <v>2024</v>
      </c>
      <c r="B727" s="3" t="s">
        <v>8</v>
      </c>
      <c r="C727" s="3" t="s">
        <v>15</v>
      </c>
      <c r="D727" s="7" t="s">
        <v>19</v>
      </c>
      <c r="E727" s="8">
        <v>455</v>
      </c>
      <c r="F727" s="8">
        <v>4578.6000000000004</v>
      </c>
      <c r="G727" s="8">
        <v>5128.0320000000002</v>
      </c>
      <c r="H727" s="5">
        <v>915.72000000000014</v>
      </c>
      <c r="I727" s="6" t="s">
        <v>32</v>
      </c>
    </row>
    <row r="728" spans="1:9" ht="18" customHeight="1" x14ac:dyDescent="0.25">
      <c r="A728" s="3">
        <v>2024</v>
      </c>
      <c r="B728" s="3" t="s">
        <v>8</v>
      </c>
      <c r="C728" s="3" t="s">
        <v>17</v>
      </c>
      <c r="D728" s="7" t="s">
        <v>20</v>
      </c>
      <c r="E728" s="9">
        <v>345</v>
      </c>
      <c r="F728" s="9">
        <v>7000</v>
      </c>
      <c r="G728" s="9">
        <v>7840</v>
      </c>
      <c r="H728" s="5">
        <v>1400</v>
      </c>
      <c r="I728" s="6" t="s">
        <v>32</v>
      </c>
    </row>
    <row r="729" spans="1:9" ht="18" customHeight="1" x14ac:dyDescent="0.25">
      <c r="A729" s="3">
        <v>2024</v>
      </c>
      <c r="B729" s="3" t="s">
        <v>8</v>
      </c>
      <c r="C729" s="3" t="s">
        <v>13</v>
      </c>
      <c r="D729" s="4" t="s">
        <v>21</v>
      </c>
      <c r="E729" s="5">
        <v>122</v>
      </c>
      <c r="F729" s="5">
        <v>100</v>
      </c>
      <c r="G729" s="5">
        <v>112</v>
      </c>
      <c r="H729" s="5">
        <v>20</v>
      </c>
      <c r="I729" s="6" t="s">
        <v>32</v>
      </c>
    </row>
    <row r="730" spans="1:9" ht="18" customHeight="1" x14ac:dyDescent="0.25">
      <c r="A730" s="3">
        <v>2024</v>
      </c>
      <c r="B730" s="3" t="s">
        <v>8</v>
      </c>
      <c r="C730" s="3" t="s">
        <v>22</v>
      </c>
      <c r="D730" s="7" t="s">
        <v>23</v>
      </c>
      <c r="E730" s="8">
        <v>78</v>
      </c>
      <c r="F730" s="8">
        <v>4577.2</v>
      </c>
      <c r="G730" s="8">
        <v>5126.4639999999999</v>
      </c>
      <c r="H730" s="5">
        <v>915.44</v>
      </c>
      <c r="I730" s="6" t="s">
        <v>32</v>
      </c>
    </row>
    <row r="731" spans="1:9" ht="18" customHeight="1" x14ac:dyDescent="0.25">
      <c r="A731" s="3">
        <v>2024</v>
      </c>
      <c r="B731" s="3" t="s">
        <v>8</v>
      </c>
      <c r="C731" s="3" t="s">
        <v>22</v>
      </c>
      <c r="D731" s="7" t="s">
        <v>24</v>
      </c>
      <c r="E731" s="8">
        <v>76</v>
      </c>
      <c r="F731" s="8">
        <v>4576.8999999999996</v>
      </c>
      <c r="G731" s="8">
        <v>5126.1279999999997</v>
      </c>
      <c r="H731" s="5">
        <v>915.38</v>
      </c>
      <c r="I731" s="6" t="s">
        <v>32</v>
      </c>
    </row>
    <row r="732" spans="1:9" ht="18" customHeight="1" x14ac:dyDescent="0.25">
      <c r="A732" s="3">
        <v>2024</v>
      </c>
      <c r="B732" s="3" t="s">
        <v>8</v>
      </c>
      <c r="C732" s="3" t="s">
        <v>22</v>
      </c>
      <c r="D732" s="7" t="s">
        <v>25</v>
      </c>
      <c r="E732" s="8">
        <v>46</v>
      </c>
      <c r="F732" s="8">
        <v>200</v>
      </c>
      <c r="G732" s="8">
        <v>224</v>
      </c>
      <c r="H732" s="5">
        <v>40</v>
      </c>
      <c r="I732" s="6" t="s">
        <v>32</v>
      </c>
    </row>
    <row r="733" spans="1:9" ht="18" customHeight="1" x14ac:dyDescent="0.25">
      <c r="A733" s="3">
        <v>2024</v>
      </c>
      <c r="B733" s="3" t="s">
        <v>8</v>
      </c>
      <c r="C733" s="3" t="s">
        <v>22</v>
      </c>
      <c r="D733" s="7" t="s">
        <v>26</v>
      </c>
      <c r="E733" s="8">
        <v>34</v>
      </c>
      <c r="F733" s="8">
        <v>4576.8</v>
      </c>
      <c r="G733" s="8">
        <v>5126.0160000000005</v>
      </c>
      <c r="H733" s="5">
        <v>915.36000000000013</v>
      </c>
      <c r="I733" s="6" t="s">
        <v>32</v>
      </c>
    </row>
    <row r="734" spans="1:9" ht="18" customHeight="1" x14ac:dyDescent="0.25">
      <c r="A734" s="3">
        <v>2024</v>
      </c>
      <c r="B734" s="3" t="s">
        <v>8</v>
      </c>
      <c r="C734" s="3" t="s">
        <v>13</v>
      </c>
      <c r="D734" s="4" t="s">
        <v>27</v>
      </c>
      <c r="E734" s="5">
        <v>7</v>
      </c>
      <c r="F734" s="5">
        <v>200</v>
      </c>
      <c r="G734" s="5">
        <v>224</v>
      </c>
      <c r="H734" s="5">
        <v>40</v>
      </c>
      <c r="I734" s="6" t="s">
        <v>32</v>
      </c>
    </row>
    <row r="735" spans="1:9" ht="18" customHeight="1" x14ac:dyDescent="0.25">
      <c r="A735" s="3">
        <v>2024</v>
      </c>
      <c r="B735" s="3" t="s">
        <v>8</v>
      </c>
      <c r="C735" s="3" t="s">
        <v>28</v>
      </c>
      <c r="D735" s="7" t="s">
        <v>28</v>
      </c>
      <c r="E735" s="8">
        <v>3</v>
      </c>
      <c r="F735" s="8">
        <v>6600</v>
      </c>
      <c r="G735" s="8">
        <v>7392</v>
      </c>
      <c r="H735" s="5">
        <v>1320</v>
      </c>
      <c r="I735" s="6" t="s">
        <v>32</v>
      </c>
    </row>
    <row r="736" spans="1:9" ht="18" customHeight="1" x14ac:dyDescent="0.25">
      <c r="A736" s="3">
        <v>2024</v>
      </c>
      <c r="B736" s="3" t="s">
        <v>8</v>
      </c>
      <c r="C736" s="3" t="s">
        <v>22</v>
      </c>
      <c r="D736" s="7" t="s">
        <v>29</v>
      </c>
      <c r="E736" s="8">
        <v>3</v>
      </c>
      <c r="F736" s="8">
        <v>4577.3</v>
      </c>
      <c r="G736" s="8">
        <v>5126.576</v>
      </c>
      <c r="H736" s="5">
        <v>915.46</v>
      </c>
      <c r="I736" s="6" t="s">
        <v>32</v>
      </c>
    </row>
    <row r="737" spans="1:9" ht="18" customHeight="1" x14ac:dyDescent="0.25">
      <c r="A737" s="3">
        <v>2024</v>
      </c>
      <c r="B737" s="3" t="s">
        <v>30</v>
      </c>
      <c r="C737" s="3" t="s">
        <v>9</v>
      </c>
      <c r="D737" s="4" t="s">
        <v>10</v>
      </c>
      <c r="E737" s="5">
        <v>3566</v>
      </c>
      <c r="F737" s="5">
        <v>4577.3</v>
      </c>
      <c r="G737" s="5">
        <v>5126.576</v>
      </c>
      <c r="H737" s="5">
        <v>915.46</v>
      </c>
      <c r="I737" s="6" t="s">
        <v>32</v>
      </c>
    </row>
    <row r="738" spans="1:9" ht="18" customHeight="1" x14ac:dyDescent="0.25">
      <c r="A738" s="3">
        <v>2024</v>
      </c>
      <c r="B738" s="3" t="s">
        <v>30</v>
      </c>
      <c r="C738" s="3" t="s">
        <v>9</v>
      </c>
      <c r="D738" s="4" t="s">
        <v>12</v>
      </c>
      <c r="E738" s="5">
        <v>2498</v>
      </c>
      <c r="F738" s="5">
        <v>8000</v>
      </c>
      <c r="G738" s="5">
        <v>8960</v>
      </c>
      <c r="H738" s="5">
        <v>1600</v>
      </c>
      <c r="I738" s="6" t="s">
        <v>32</v>
      </c>
    </row>
    <row r="739" spans="1:9" ht="18" customHeight="1" x14ac:dyDescent="0.25">
      <c r="A739" s="3">
        <v>2024</v>
      </c>
      <c r="B739" s="3" t="s">
        <v>30</v>
      </c>
      <c r="C739" s="3" t="s">
        <v>13</v>
      </c>
      <c r="D739" s="4" t="s">
        <v>14</v>
      </c>
      <c r="E739" s="5">
        <v>1245</v>
      </c>
      <c r="F739" s="5">
        <v>4577.2</v>
      </c>
      <c r="G739" s="5">
        <v>5126.4639999999999</v>
      </c>
      <c r="H739" s="5">
        <v>915.44</v>
      </c>
      <c r="I739" s="6" t="s">
        <v>32</v>
      </c>
    </row>
    <row r="740" spans="1:9" ht="18" customHeight="1" x14ac:dyDescent="0.25">
      <c r="A740" s="3">
        <v>2024</v>
      </c>
      <c r="B740" s="3" t="s">
        <v>30</v>
      </c>
      <c r="C740" s="3" t="s">
        <v>15</v>
      </c>
      <c r="D740" s="7" t="s">
        <v>16</v>
      </c>
      <c r="E740" s="8">
        <v>644</v>
      </c>
      <c r="F740" s="8">
        <v>5743.5</v>
      </c>
      <c r="G740" s="8">
        <v>6432.72</v>
      </c>
      <c r="H740" s="5">
        <v>1148.7</v>
      </c>
      <c r="I740" s="6" t="s">
        <v>32</v>
      </c>
    </row>
    <row r="741" spans="1:9" ht="18" customHeight="1" x14ac:dyDescent="0.25">
      <c r="A741" s="3">
        <v>2024</v>
      </c>
      <c r="B741" s="3" t="s">
        <v>30</v>
      </c>
      <c r="C741" s="3" t="s">
        <v>17</v>
      </c>
      <c r="D741" s="7" t="s">
        <v>18</v>
      </c>
      <c r="E741" s="8">
        <v>643</v>
      </c>
      <c r="F741" s="8">
        <v>7000</v>
      </c>
      <c r="G741" s="8">
        <v>7840</v>
      </c>
      <c r="H741" s="5">
        <v>1400</v>
      </c>
      <c r="I741" s="6" t="s">
        <v>32</v>
      </c>
    </row>
    <row r="742" spans="1:9" ht="18" customHeight="1" x14ac:dyDescent="0.25">
      <c r="A742" s="3">
        <v>2024</v>
      </c>
      <c r="B742" s="3" t="s">
        <v>30</v>
      </c>
      <c r="C742" s="3" t="s">
        <v>15</v>
      </c>
      <c r="D742" s="7" t="s">
        <v>19</v>
      </c>
      <c r="E742" s="8">
        <v>455</v>
      </c>
      <c r="F742" s="8">
        <v>4578.6000000000004</v>
      </c>
      <c r="G742" s="8">
        <v>5128.0320000000002</v>
      </c>
      <c r="H742" s="5">
        <v>915.72000000000014</v>
      </c>
      <c r="I742" s="6" t="s">
        <v>32</v>
      </c>
    </row>
    <row r="743" spans="1:9" ht="18" customHeight="1" x14ac:dyDescent="0.25">
      <c r="A743" s="3">
        <v>2024</v>
      </c>
      <c r="B743" s="3" t="s">
        <v>30</v>
      </c>
      <c r="C743" s="3" t="s">
        <v>17</v>
      </c>
      <c r="D743" s="7" t="s">
        <v>20</v>
      </c>
      <c r="E743" s="9">
        <v>345</v>
      </c>
      <c r="F743" s="9">
        <v>7000</v>
      </c>
      <c r="G743" s="9">
        <v>7840</v>
      </c>
      <c r="H743" s="5">
        <v>1400</v>
      </c>
      <c r="I743" s="6" t="s">
        <v>32</v>
      </c>
    </row>
    <row r="744" spans="1:9" ht="18" customHeight="1" x14ac:dyDescent="0.25">
      <c r="A744" s="3">
        <v>2024</v>
      </c>
      <c r="B744" s="3" t="s">
        <v>30</v>
      </c>
      <c r="C744" s="3" t="s">
        <v>13</v>
      </c>
      <c r="D744" s="4" t="s">
        <v>21</v>
      </c>
      <c r="E744" s="5">
        <v>122</v>
      </c>
      <c r="F744" s="5">
        <v>100</v>
      </c>
      <c r="G744" s="5">
        <v>112</v>
      </c>
      <c r="H744" s="5">
        <v>20</v>
      </c>
      <c r="I744" s="6" t="s">
        <v>32</v>
      </c>
    </row>
    <row r="745" spans="1:9" ht="18" customHeight="1" x14ac:dyDescent="0.25">
      <c r="A745" s="3">
        <v>2024</v>
      </c>
      <c r="B745" s="3" t="s">
        <v>30</v>
      </c>
      <c r="C745" s="3" t="s">
        <v>22</v>
      </c>
      <c r="D745" s="7" t="s">
        <v>23</v>
      </c>
      <c r="E745" s="8">
        <v>78</v>
      </c>
      <c r="F745" s="8">
        <v>4577.2</v>
      </c>
      <c r="G745" s="8">
        <v>5126.4639999999999</v>
      </c>
      <c r="H745" s="5">
        <v>915.44</v>
      </c>
      <c r="I745" s="6" t="s">
        <v>32</v>
      </c>
    </row>
    <row r="746" spans="1:9" ht="18" customHeight="1" x14ac:dyDescent="0.25">
      <c r="A746" s="3">
        <v>2024</v>
      </c>
      <c r="B746" s="3" t="s">
        <v>30</v>
      </c>
      <c r="C746" s="3" t="s">
        <v>22</v>
      </c>
      <c r="D746" s="7" t="s">
        <v>24</v>
      </c>
      <c r="E746" s="8">
        <v>76</v>
      </c>
      <c r="F746" s="8">
        <v>4576.8999999999996</v>
      </c>
      <c r="G746" s="8">
        <v>5126.1279999999997</v>
      </c>
      <c r="H746" s="5">
        <v>915.38</v>
      </c>
      <c r="I746" s="6" t="s">
        <v>32</v>
      </c>
    </row>
    <row r="747" spans="1:9" ht="18" customHeight="1" x14ac:dyDescent="0.25">
      <c r="A747" s="3">
        <v>2024</v>
      </c>
      <c r="B747" s="3" t="s">
        <v>30</v>
      </c>
      <c r="C747" s="3" t="s">
        <v>22</v>
      </c>
      <c r="D747" s="7" t="s">
        <v>25</v>
      </c>
      <c r="E747" s="8">
        <v>46</v>
      </c>
      <c r="F747" s="8">
        <v>200</v>
      </c>
      <c r="G747" s="8">
        <v>224</v>
      </c>
      <c r="H747" s="5">
        <v>40</v>
      </c>
      <c r="I747" s="6" t="s">
        <v>32</v>
      </c>
    </row>
    <row r="748" spans="1:9" ht="18" customHeight="1" x14ac:dyDescent="0.25">
      <c r="A748" s="3">
        <v>2024</v>
      </c>
      <c r="B748" s="3" t="s">
        <v>30</v>
      </c>
      <c r="C748" s="3" t="s">
        <v>22</v>
      </c>
      <c r="D748" s="7" t="s">
        <v>26</v>
      </c>
      <c r="E748" s="8">
        <v>34</v>
      </c>
      <c r="F748" s="8">
        <v>4576.8</v>
      </c>
      <c r="G748" s="8">
        <v>5126.0160000000005</v>
      </c>
      <c r="H748" s="5">
        <v>915.36000000000013</v>
      </c>
      <c r="I748" s="6" t="s">
        <v>32</v>
      </c>
    </row>
    <row r="749" spans="1:9" ht="18" customHeight="1" x14ac:dyDescent="0.25">
      <c r="A749" s="3">
        <v>2024</v>
      </c>
      <c r="B749" s="3" t="s">
        <v>30</v>
      </c>
      <c r="C749" s="3" t="s">
        <v>13</v>
      </c>
      <c r="D749" s="4" t="s">
        <v>27</v>
      </c>
      <c r="E749" s="5">
        <v>7</v>
      </c>
      <c r="F749" s="5">
        <v>200</v>
      </c>
      <c r="G749" s="5">
        <v>224</v>
      </c>
      <c r="H749" s="5">
        <v>40</v>
      </c>
      <c r="I749" s="6" t="s">
        <v>32</v>
      </c>
    </row>
    <row r="750" spans="1:9" ht="18" customHeight="1" x14ac:dyDescent="0.25">
      <c r="A750" s="3">
        <v>2024</v>
      </c>
      <c r="B750" s="3" t="s">
        <v>30</v>
      </c>
      <c r="C750" s="3" t="s">
        <v>22</v>
      </c>
      <c r="D750" s="7" t="s">
        <v>29</v>
      </c>
      <c r="E750" s="8">
        <v>3</v>
      </c>
      <c r="F750" s="8">
        <v>4577.3</v>
      </c>
      <c r="G750" s="8">
        <v>5126.576</v>
      </c>
      <c r="H750" s="5">
        <v>915.46</v>
      </c>
      <c r="I750" s="6" t="s">
        <v>32</v>
      </c>
    </row>
    <row r="751" spans="1:9" ht="18" customHeight="1" x14ac:dyDescent="0.25">
      <c r="A751" s="3">
        <v>2024</v>
      </c>
      <c r="B751" s="3" t="s">
        <v>30</v>
      </c>
      <c r="C751" s="3" t="s">
        <v>28</v>
      </c>
      <c r="D751" s="7" t="s">
        <v>28</v>
      </c>
      <c r="E751" s="8">
        <v>2</v>
      </c>
      <c r="F751" s="8">
        <v>6600</v>
      </c>
      <c r="G751" s="8">
        <v>7392</v>
      </c>
      <c r="H751" s="5">
        <v>1320</v>
      </c>
      <c r="I751" s="6" t="s">
        <v>32</v>
      </c>
    </row>
    <row r="752" spans="1:9" ht="18" customHeight="1" x14ac:dyDescent="0.25">
      <c r="A752" s="3">
        <v>2024</v>
      </c>
      <c r="B752" s="3" t="s">
        <v>31</v>
      </c>
      <c r="C752" s="3" t="s">
        <v>9</v>
      </c>
      <c r="D752" s="4" t="s">
        <v>10</v>
      </c>
      <c r="E752" s="5">
        <v>3566</v>
      </c>
      <c r="F752" s="5">
        <v>4577.3</v>
      </c>
      <c r="G752" s="5">
        <v>5126.576</v>
      </c>
      <c r="H752" s="5">
        <v>915.46</v>
      </c>
      <c r="I752" s="6" t="s">
        <v>32</v>
      </c>
    </row>
    <row r="753" spans="1:9" ht="18" customHeight="1" x14ac:dyDescent="0.25">
      <c r="A753" s="3">
        <v>2024</v>
      </c>
      <c r="B753" s="3" t="s">
        <v>31</v>
      </c>
      <c r="C753" s="3" t="s">
        <v>9</v>
      </c>
      <c r="D753" s="4" t="s">
        <v>12</v>
      </c>
      <c r="E753" s="5">
        <v>2498</v>
      </c>
      <c r="F753" s="5">
        <v>8000</v>
      </c>
      <c r="G753" s="5">
        <v>8960</v>
      </c>
      <c r="H753" s="5">
        <v>1600</v>
      </c>
      <c r="I753" s="6" t="s">
        <v>32</v>
      </c>
    </row>
    <row r="754" spans="1:9" ht="18" customHeight="1" x14ac:dyDescent="0.25">
      <c r="A754" s="3">
        <v>2024</v>
      </c>
      <c r="B754" s="3" t="s">
        <v>31</v>
      </c>
      <c r="C754" s="3" t="s">
        <v>13</v>
      </c>
      <c r="D754" s="4" t="s">
        <v>14</v>
      </c>
      <c r="E754" s="5">
        <v>1245</v>
      </c>
      <c r="F754" s="5">
        <v>4577.2</v>
      </c>
      <c r="G754" s="5">
        <v>5126.4639999999999</v>
      </c>
      <c r="H754" s="5">
        <v>915.44</v>
      </c>
      <c r="I754" s="6" t="s">
        <v>32</v>
      </c>
    </row>
    <row r="755" spans="1:9" ht="18" customHeight="1" x14ac:dyDescent="0.25">
      <c r="A755" s="3">
        <v>2024</v>
      </c>
      <c r="B755" s="3" t="s">
        <v>31</v>
      </c>
      <c r="C755" s="3" t="s">
        <v>15</v>
      </c>
      <c r="D755" s="7" t="s">
        <v>16</v>
      </c>
      <c r="E755" s="8">
        <v>644</v>
      </c>
      <c r="F755" s="8">
        <v>5743.5</v>
      </c>
      <c r="G755" s="8">
        <v>6432.72</v>
      </c>
      <c r="H755" s="5">
        <v>1148.7</v>
      </c>
      <c r="I755" s="6" t="s">
        <v>11</v>
      </c>
    </row>
    <row r="756" spans="1:9" ht="18" customHeight="1" x14ac:dyDescent="0.25">
      <c r="A756" s="3">
        <v>2024</v>
      </c>
      <c r="B756" s="3" t="s">
        <v>31</v>
      </c>
      <c r="C756" s="3" t="s">
        <v>17</v>
      </c>
      <c r="D756" s="7" t="s">
        <v>18</v>
      </c>
      <c r="E756" s="8">
        <v>643</v>
      </c>
      <c r="F756" s="8">
        <v>7000</v>
      </c>
      <c r="G756" s="8">
        <v>7840</v>
      </c>
      <c r="H756" s="5">
        <v>1400</v>
      </c>
      <c r="I756" s="6" t="s">
        <v>11</v>
      </c>
    </row>
    <row r="757" spans="1:9" ht="18" customHeight="1" x14ac:dyDescent="0.25">
      <c r="A757" s="3">
        <v>2024</v>
      </c>
      <c r="B757" s="3" t="s">
        <v>31</v>
      </c>
      <c r="C757" s="3" t="s">
        <v>15</v>
      </c>
      <c r="D757" s="7" t="s">
        <v>19</v>
      </c>
      <c r="E757" s="8">
        <v>455</v>
      </c>
      <c r="F757" s="8">
        <v>4578.6000000000004</v>
      </c>
      <c r="G757" s="8">
        <v>5128.0320000000002</v>
      </c>
      <c r="H757" s="5">
        <v>915.72000000000014</v>
      </c>
      <c r="I757" s="6" t="s">
        <v>11</v>
      </c>
    </row>
    <row r="758" spans="1:9" ht="18" customHeight="1" x14ac:dyDescent="0.25">
      <c r="A758" s="3">
        <v>2024</v>
      </c>
      <c r="B758" s="3" t="s">
        <v>31</v>
      </c>
      <c r="C758" s="3" t="s">
        <v>17</v>
      </c>
      <c r="D758" s="7" t="s">
        <v>20</v>
      </c>
      <c r="E758" s="9">
        <v>345</v>
      </c>
      <c r="F758" s="9">
        <v>7000</v>
      </c>
      <c r="G758" s="9">
        <v>7840</v>
      </c>
      <c r="H758" s="5">
        <v>1400</v>
      </c>
      <c r="I758" s="6" t="s">
        <v>11</v>
      </c>
    </row>
    <row r="759" spans="1:9" ht="18" customHeight="1" x14ac:dyDescent="0.25">
      <c r="A759" s="3">
        <v>2024</v>
      </c>
      <c r="B759" s="3" t="s">
        <v>31</v>
      </c>
      <c r="C759" s="3" t="s">
        <v>13</v>
      </c>
      <c r="D759" s="4" t="s">
        <v>21</v>
      </c>
      <c r="E759" s="5">
        <v>122</v>
      </c>
      <c r="F759" s="5">
        <v>100</v>
      </c>
      <c r="G759" s="5">
        <v>112</v>
      </c>
      <c r="H759" s="5">
        <v>20</v>
      </c>
      <c r="I759" s="6" t="s">
        <v>11</v>
      </c>
    </row>
    <row r="760" spans="1:9" ht="18" customHeight="1" x14ac:dyDescent="0.25">
      <c r="A760" s="3">
        <v>2024</v>
      </c>
      <c r="B760" s="3" t="s">
        <v>31</v>
      </c>
      <c r="C760" s="3" t="s">
        <v>22</v>
      </c>
      <c r="D760" s="7" t="s">
        <v>23</v>
      </c>
      <c r="E760" s="8">
        <v>78</v>
      </c>
      <c r="F760" s="8">
        <v>4577.2</v>
      </c>
      <c r="G760" s="8">
        <v>5126.4639999999999</v>
      </c>
      <c r="H760" s="5">
        <v>915.44</v>
      </c>
      <c r="I760" s="6" t="s">
        <v>11</v>
      </c>
    </row>
    <row r="761" spans="1:9" ht="18" customHeight="1" x14ac:dyDescent="0.25">
      <c r="A761" s="3">
        <v>2024</v>
      </c>
      <c r="B761" s="3" t="s">
        <v>31</v>
      </c>
      <c r="C761" s="3" t="s">
        <v>22</v>
      </c>
      <c r="D761" s="7" t="s">
        <v>24</v>
      </c>
      <c r="E761" s="8">
        <v>76</v>
      </c>
      <c r="F761" s="8">
        <v>4576.8999999999996</v>
      </c>
      <c r="G761" s="8">
        <v>5126.1279999999997</v>
      </c>
      <c r="H761" s="5">
        <v>915.38</v>
      </c>
      <c r="I761" s="6" t="s">
        <v>11</v>
      </c>
    </row>
    <row r="762" spans="1:9" ht="18" customHeight="1" x14ac:dyDescent="0.25">
      <c r="A762" s="3">
        <v>2024</v>
      </c>
      <c r="B762" s="3" t="s">
        <v>31</v>
      </c>
      <c r="C762" s="3" t="s">
        <v>22</v>
      </c>
      <c r="D762" s="7" t="s">
        <v>25</v>
      </c>
      <c r="E762" s="8">
        <v>46</v>
      </c>
      <c r="F762" s="8">
        <v>200</v>
      </c>
      <c r="G762" s="8">
        <v>224</v>
      </c>
      <c r="H762" s="5">
        <v>40</v>
      </c>
      <c r="I762" s="6" t="s">
        <v>11</v>
      </c>
    </row>
    <row r="763" spans="1:9" ht="18" customHeight="1" x14ac:dyDescent="0.25">
      <c r="A763" s="3">
        <v>2024</v>
      </c>
      <c r="B763" s="3" t="s">
        <v>31</v>
      </c>
      <c r="C763" s="3" t="s">
        <v>22</v>
      </c>
      <c r="D763" s="7" t="s">
        <v>26</v>
      </c>
      <c r="E763" s="8">
        <v>34</v>
      </c>
      <c r="F763" s="8">
        <v>4576.8</v>
      </c>
      <c r="G763" s="8">
        <v>5126.0160000000005</v>
      </c>
      <c r="H763" s="5">
        <v>915.36000000000013</v>
      </c>
      <c r="I763" s="6" t="s">
        <v>11</v>
      </c>
    </row>
    <row r="764" spans="1:9" ht="18" customHeight="1" x14ac:dyDescent="0.25">
      <c r="A764" s="3">
        <v>2024</v>
      </c>
      <c r="B764" s="3" t="s">
        <v>31</v>
      </c>
      <c r="C764" s="3" t="s">
        <v>13</v>
      </c>
      <c r="D764" s="4" t="s">
        <v>27</v>
      </c>
      <c r="E764" s="5">
        <v>7</v>
      </c>
      <c r="F764" s="5">
        <v>200</v>
      </c>
      <c r="G764" s="5">
        <v>224</v>
      </c>
      <c r="H764" s="5">
        <v>40</v>
      </c>
      <c r="I764" s="6" t="s">
        <v>11</v>
      </c>
    </row>
    <row r="765" spans="1:9" ht="18" customHeight="1" x14ac:dyDescent="0.25">
      <c r="A765" s="3">
        <v>2024</v>
      </c>
      <c r="B765" s="3" t="s">
        <v>31</v>
      </c>
      <c r="C765" s="3" t="s">
        <v>22</v>
      </c>
      <c r="D765" s="7" t="s">
        <v>29</v>
      </c>
      <c r="E765" s="8">
        <v>3</v>
      </c>
      <c r="F765" s="8">
        <v>4577.3</v>
      </c>
      <c r="G765" s="8">
        <v>5126.576</v>
      </c>
      <c r="H765" s="5">
        <v>915.46</v>
      </c>
      <c r="I765" s="6" t="s">
        <v>11</v>
      </c>
    </row>
    <row r="766" spans="1:9" ht="18" customHeight="1" x14ac:dyDescent="0.25">
      <c r="A766" s="3">
        <v>2024</v>
      </c>
      <c r="B766" s="3" t="s">
        <v>31</v>
      </c>
      <c r="C766" s="3" t="s">
        <v>28</v>
      </c>
      <c r="D766" s="7" t="s">
        <v>28</v>
      </c>
      <c r="E766" s="8">
        <v>2</v>
      </c>
      <c r="F766" s="8">
        <v>6600</v>
      </c>
      <c r="G766" s="8">
        <v>7392</v>
      </c>
      <c r="H766" s="5">
        <v>1320</v>
      </c>
      <c r="I766" s="6" t="s">
        <v>11</v>
      </c>
    </row>
    <row r="767" spans="1:9" ht="18" customHeight="1" x14ac:dyDescent="0.25">
      <c r="A767" s="3">
        <v>2024</v>
      </c>
      <c r="B767" s="3" t="s">
        <v>33</v>
      </c>
      <c r="C767" s="3" t="s">
        <v>9</v>
      </c>
      <c r="D767" s="4" t="s">
        <v>10</v>
      </c>
      <c r="E767" s="5">
        <v>3566</v>
      </c>
      <c r="F767" s="5">
        <v>4577.3</v>
      </c>
      <c r="G767" s="5">
        <v>5126.576</v>
      </c>
      <c r="H767" s="5">
        <v>915.46</v>
      </c>
      <c r="I767" s="6" t="s">
        <v>11</v>
      </c>
    </row>
    <row r="768" spans="1:9" ht="18" customHeight="1" x14ac:dyDescent="0.25">
      <c r="A768" s="3">
        <v>2024</v>
      </c>
      <c r="B768" s="3" t="s">
        <v>33</v>
      </c>
      <c r="C768" s="3" t="s">
        <v>9</v>
      </c>
      <c r="D768" s="4" t="s">
        <v>12</v>
      </c>
      <c r="E768" s="5">
        <v>2498</v>
      </c>
      <c r="F768" s="5">
        <v>8000</v>
      </c>
      <c r="G768" s="5">
        <v>8960</v>
      </c>
      <c r="H768" s="5">
        <v>1600</v>
      </c>
      <c r="I768" s="6" t="s">
        <v>11</v>
      </c>
    </row>
    <row r="769" spans="1:9" ht="18" customHeight="1" x14ac:dyDescent="0.25">
      <c r="A769" s="3">
        <v>2024</v>
      </c>
      <c r="B769" s="3" t="s">
        <v>33</v>
      </c>
      <c r="C769" s="3" t="s">
        <v>13</v>
      </c>
      <c r="D769" s="4" t="s">
        <v>14</v>
      </c>
      <c r="E769" s="5">
        <v>1245</v>
      </c>
      <c r="F769" s="5">
        <v>4577.2</v>
      </c>
      <c r="G769" s="5">
        <v>5126.4639999999999</v>
      </c>
      <c r="H769" s="5">
        <v>915.44</v>
      </c>
      <c r="I769" s="6" t="s">
        <v>11</v>
      </c>
    </row>
    <row r="770" spans="1:9" ht="18" customHeight="1" x14ac:dyDescent="0.25">
      <c r="A770" s="3">
        <v>2024</v>
      </c>
      <c r="B770" s="3" t="s">
        <v>33</v>
      </c>
      <c r="C770" s="3" t="s">
        <v>15</v>
      </c>
      <c r="D770" s="7" t="s">
        <v>16</v>
      </c>
      <c r="E770" s="8">
        <v>644</v>
      </c>
      <c r="F770" s="8">
        <v>5743.5</v>
      </c>
      <c r="G770" s="8">
        <v>6432.72</v>
      </c>
      <c r="H770" s="5">
        <v>1148.7</v>
      </c>
      <c r="I770" s="6" t="s">
        <v>11</v>
      </c>
    </row>
    <row r="771" spans="1:9" ht="18" customHeight="1" x14ac:dyDescent="0.25">
      <c r="A771" s="3">
        <v>2024</v>
      </c>
      <c r="B771" s="3" t="s">
        <v>33</v>
      </c>
      <c r="C771" s="3" t="s">
        <v>17</v>
      </c>
      <c r="D771" s="7" t="s">
        <v>18</v>
      </c>
      <c r="E771" s="8">
        <v>643</v>
      </c>
      <c r="F771" s="8">
        <v>7000</v>
      </c>
      <c r="G771" s="8">
        <v>7840</v>
      </c>
      <c r="H771" s="5">
        <v>1400</v>
      </c>
      <c r="I771" s="6" t="s">
        <v>11</v>
      </c>
    </row>
    <row r="772" spans="1:9" ht="18" customHeight="1" x14ac:dyDescent="0.25">
      <c r="A772" s="3">
        <v>2024</v>
      </c>
      <c r="B772" s="3" t="s">
        <v>33</v>
      </c>
      <c r="C772" s="3" t="s">
        <v>15</v>
      </c>
      <c r="D772" s="7" t="s">
        <v>19</v>
      </c>
      <c r="E772" s="8">
        <v>455</v>
      </c>
      <c r="F772" s="8">
        <v>4578.6000000000004</v>
      </c>
      <c r="G772" s="8">
        <v>5128.0320000000002</v>
      </c>
      <c r="H772" s="5">
        <v>915.72000000000014</v>
      </c>
      <c r="I772" s="6" t="s">
        <v>11</v>
      </c>
    </row>
    <row r="773" spans="1:9" ht="18" customHeight="1" x14ac:dyDescent="0.25">
      <c r="A773" s="3">
        <v>2024</v>
      </c>
      <c r="B773" s="3" t="s">
        <v>33</v>
      </c>
      <c r="C773" s="3" t="s">
        <v>17</v>
      </c>
      <c r="D773" s="7" t="s">
        <v>20</v>
      </c>
      <c r="E773" s="9">
        <v>345</v>
      </c>
      <c r="F773" s="9">
        <v>7000</v>
      </c>
      <c r="G773" s="9">
        <v>7840</v>
      </c>
      <c r="H773" s="5">
        <v>1400</v>
      </c>
      <c r="I773" s="6" t="s">
        <v>11</v>
      </c>
    </row>
    <row r="774" spans="1:9" ht="18" customHeight="1" x14ac:dyDescent="0.25">
      <c r="A774" s="3">
        <v>2024</v>
      </c>
      <c r="B774" s="3" t="s">
        <v>33</v>
      </c>
      <c r="C774" s="3" t="s">
        <v>13</v>
      </c>
      <c r="D774" s="4" t="s">
        <v>21</v>
      </c>
      <c r="E774" s="5">
        <v>122</v>
      </c>
      <c r="F774" s="5">
        <v>100</v>
      </c>
      <c r="G774" s="5">
        <v>112</v>
      </c>
      <c r="H774" s="5">
        <v>20</v>
      </c>
      <c r="I774" s="6" t="s">
        <v>11</v>
      </c>
    </row>
    <row r="775" spans="1:9" ht="18" customHeight="1" x14ac:dyDescent="0.25">
      <c r="A775" s="3">
        <v>2024</v>
      </c>
      <c r="B775" s="3" t="s">
        <v>33</v>
      </c>
      <c r="C775" s="3" t="s">
        <v>22</v>
      </c>
      <c r="D775" s="7" t="s">
        <v>23</v>
      </c>
      <c r="E775" s="8">
        <v>78</v>
      </c>
      <c r="F775" s="8">
        <v>4577.2</v>
      </c>
      <c r="G775" s="8">
        <v>5126.4639999999999</v>
      </c>
      <c r="H775" s="5">
        <v>915.44</v>
      </c>
      <c r="I775" s="6" t="s">
        <v>11</v>
      </c>
    </row>
    <row r="776" spans="1:9" ht="18" customHeight="1" x14ac:dyDescent="0.25">
      <c r="A776" s="3">
        <v>2024</v>
      </c>
      <c r="B776" s="3" t="s">
        <v>33</v>
      </c>
      <c r="C776" s="3" t="s">
        <v>22</v>
      </c>
      <c r="D776" s="7" t="s">
        <v>24</v>
      </c>
      <c r="E776" s="8">
        <v>76</v>
      </c>
      <c r="F776" s="8">
        <v>4576.8999999999996</v>
      </c>
      <c r="G776" s="8">
        <v>5126.1279999999997</v>
      </c>
      <c r="H776" s="5">
        <v>915.38</v>
      </c>
      <c r="I776" s="6" t="s">
        <v>11</v>
      </c>
    </row>
    <row r="777" spans="1:9" ht="18" customHeight="1" x14ac:dyDescent="0.25">
      <c r="A777" s="3">
        <v>2024</v>
      </c>
      <c r="B777" s="3" t="s">
        <v>33</v>
      </c>
      <c r="C777" s="3" t="s">
        <v>22</v>
      </c>
      <c r="D777" s="7" t="s">
        <v>25</v>
      </c>
      <c r="E777" s="8">
        <v>46</v>
      </c>
      <c r="F777" s="8">
        <v>200</v>
      </c>
      <c r="G777" s="8">
        <v>224</v>
      </c>
      <c r="H777" s="5">
        <v>40</v>
      </c>
      <c r="I777" s="6" t="s">
        <v>11</v>
      </c>
    </row>
    <row r="778" spans="1:9" ht="18" customHeight="1" x14ac:dyDescent="0.25">
      <c r="A778" s="3">
        <v>2024</v>
      </c>
      <c r="B778" s="3" t="s">
        <v>33</v>
      </c>
      <c r="C778" s="3" t="s">
        <v>22</v>
      </c>
      <c r="D778" s="7" t="s">
        <v>26</v>
      </c>
      <c r="E778" s="8">
        <v>34</v>
      </c>
      <c r="F778" s="8">
        <v>4576.8</v>
      </c>
      <c r="G778" s="8">
        <v>5126.0160000000005</v>
      </c>
      <c r="H778" s="5">
        <v>915.36000000000013</v>
      </c>
      <c r="I778" s="6" t="s">
        <v>11</v>
      </c>
    </row>
    <row r="779" spans="1:9" ht="18" customHeight="1" x14ac:dyDescent="0.25">
      <c r="A779" s="3">
        <v>2024</v>
      </c>
      <c r="B779" s="3" t="s">
        <v>33</v>
      </c>
      <c r="C779" s="3" t="s">
        <v>13</v>
      </c>
      <c r="D779" s="4" t="s">
        <v>27</v>
      </c>
      <c r="E779" s="5">
        <v>7</v>
      </c>
      <c r="F779" s="5">
        <v>200</v>
      </c>
      <c r="G779" s="5">
        <v>224</v>
      </c>
      <c r="H779" s="5">
        <v>40</v>
      </c>
      <c r="I779" s="6" t="s">
        <v>11</v>
      </c>
    </row>
    <row r="780" spans="1:9" ht="18" customHeight="1" x14ac:dyDescent="0.25">
      <c r="A780" s="3">
        <v>2024</v>
      </c>
      <c r="B780" s="3" t="s">
        <v>33</v>
      </c>
      <c r="C780" s="3" t="s">
        <v>22</v>
      </c>
      <c r="D780" s="7" t="s">
        <v>29</v>
      </c>
      <c r="E780" s="8">
        <v>3</v>
      </c>
      <c r="F780" s="8">
        <v>4577.3</v>
      </c>
      <c r="G780" s="8">
        <v>5126.576</v>
      </c>
      <c r="H780" s="5">
        <v>915.46</v>
      </c>
      <c r="I780" s="6" t="s">
        <v>11</v>
      </c>
    </row>
    <row r="781" spans="1:9" ht="18" customHeight="1" x14ac:dyDescent="0.25">
      <c r="A781" s="3">
        <v>2024</v>
      </c>
      <c r="B781" s="3" t="s">
        <v>33</v>
      </c>
      <c r="C781" s="3" t="s">
        <v>28</v>
      </c>
      <c r="D781" s="7" t="s">
        <v>28</v>
      </c>
      <c r="E781" s="8">
        <v>2</v>
      </c>
      <c r="F781" s="8">
        <v>6600</v>
      </c>
      <c r="G781" s="8">
        <v>7392</v>
      </c>
      <c r="H781" s="5">
        <v>1320</v>
      </c>
      <c r="I781" s="6" t="s">
        <v>11</v>
      </c>
    </row>
    <row r="782" spans="1:9" ht="18" customHeight="1" x14ac:dyDescent="0.25">
      <c r="A782" s="3">
        <v>2024</v>
      </c>
      <c r="B782" s="3" t="s">
        <v>34</v>
      </c>
      <c r="C782" s="3" t="s">
        <v>9</v>
      </c>
      <c r="D782" s="4" t="s">
        <v>10</v>
      </c>
      <c r="E782" s="5">
        <v>3566</v>
      </c>
      <c r="F782" s="5">
        <v>4577.3</v>
      </c>
      <c r="G782" s="5">
        <v>5126.576</v>
      </c>
      <c r="H782" s="5">
        <v>915.46</v>
      </c>
      <c r="I782" s="6" t="s">
        <v>11</v>
      </c>
    </row>
    <row r="783" spans="1:9" ht="18" customHeight="1" x14ac:dyDescent="0.25">
      <c r="A783" s="3">
        <v>2024</v>
      </c>
      <c r="B783" s="3" t="s">
        <v>34</v>
      </c>
      <c r="C783" s="3" t="s">
        <v>9</v>
      </c>
      <c r="D783" s="4" t="s">
        <v>12</v>
      </c>
      <c r="E783" s="5">
        <v>2498</v>
      </c>
      <c r="F783" s="5">
        <v>8000</v>
      </c>
      <c r="G783" s="5">
        <v>8960</v>
      </c>
      <c r="H783" s="5">
        <v>1600</v>
      </c>
      <c r="I783" s="6" t="s">
        <v>11</v>
      </c>
    </row>
    <row r="784" spans="1:9" ht="18" customHeight="1" x14ac:dyDescent="0.25">
      <c r="A784" s="3">
        <v>2024</v>
      </c>
      <c r="B784" s="3" t="s">
        <v>34</v>
      </c>
      <c r="C784" s="3" t="s">
        <v>13</v>
      </c>
      <c r="D784" s="4" t="s">
        <v>14</v>
      </c>
      <c r="E784" s="5">
        <v>1245</v>
      </c>
      <c r="F784" s="5">
        <v>4577.2</v>
      </c>
      <c r="G784" s="5">
        <v>5126.4639999999999</v>
      </c>
      <c r="H784" s="5">
        <v>915.44</v>
      </c>
      <c r="I784" s="6" t="s">
        <v>11</v>
      </c>
    </row>
    <row r="785" spans="1:9" ht="18" customHeight="1" x14ac:dyDescent="0.25">
      <c r="A785" s="3">
        <v>2024</v>
      </c>
      <c r="B785" s="3" t="s">
        <v>34</v>
      </c>
      <c r="C785" s="3" t="s">
        <v>15</v>
      </c>
      <c r="D785" s="7" t="s">
        <v>16</v>
      </c>
      <c r="E785" s="8">
        <v>644</v>
      </c>
      <c r="F785" s="8">
        <v>5743.5</v>
      </c>
      <c r="G785" s="8">
        <v>6432.72</v>
      </c>
      <c r="H785" s="5">
        <v>1148.7</v>
      </c>
      <c r="I785" s="6" t="s">
        <v>11</v>
      </c>
    </row>
    <row r="786" spans="1:9" ht="18" customHeight="1" x14ac:dyDescent="0.25">
      <c r="A786" s="3">
        <v>2024</v>
      </c>
      <c r="B786" s="3" t="s">
        <v>34</v>
      </c>
      <c r="C786" s="3" t="s">
        <v>17</v>
      </c>
      <c r="D786" s="7" t="s">
        <v>18</v>
      </c>
      <c r="E786" s="8">
        <v>643</v>
      </c>
      <c r="F786" s="8">
        <v>7000</v>
      </c>
      <c r="G786" s="8">
        <v>7840</v>
      </c>
      <c r="H786" s="5">
        <v>1400</v>
      </c>
      <c r="I786" s="6" t="s">
        <v>11</v>
      </c>
    </row>
    <row r="787" spans="1:9" ht="18" customHeight="1" x14ac:dyDescent="0.25">
      <c r="A787" s="3">
        <v>2024</v>
      </c>
      <c r="B787" s="3" t="s">
        <v>34</v>
      </c>
      <c r="C787" s="3" t="s">
        <v>15</v>
      </c>
      <c r="D787" s="7" t="s">
        <v>19</v>
      </c>
      <c r="E787" s="8">
        <v>455</v>
      </c>
      <c r="F787" s="8">
        <v>4578.6000000000004</v>
      </c>
      <c r="G787" s="8">
        <v>5128.0320000000002</v>
      </c>
      <c r="H787" s="5">
        <v>915.72000000000014</v>
      </c>
      <c r="I787" s="6" t="s">
        <v>11</v>
      </c>
    </row>
    <row r="788" spans="1:9" ht="18" customHeight="1" x14ac:dyDescent="0.25">
      <c r="A788" s="3">
        <v>2024</v>
      </c>
      <c r="B788" s="3" t="s">
        <v>34</v>
      </c>
      <c r="C788" s="3" t="s">
        <v>17</v>
      </c>
      <c r="D788" s="7" t="s">
        <v>20</v>
      </c>
      <c r="E788" s="9">
        <v>345</v>
      </c>
      <c r="F788" s="9">
        <v>7000</v>
      </c>
      <c r="G788" s="9">
        <v>7840</v>
      </c>
      <c r="H788" s="5">
        <v>1400</v>
      </c>
      <c r="I788" s="6" t="s">
        <v>11</v>
      </c>
    </row>
    <row r="789" spans="1:9" ht="18" customHeight="1" x14ac:dyDescent="0.25">
      <c r="A789" s="3">
        <v>2024</v>
      </c>
      <c r="B789" s="3" t="s">
        <v>34</v>
      </c>
      <c r="C789" s="3" t="s">
        <v>13</v>
      </c>
      <c r="D789" s="4" t="s">
        <v>21</v>
      </c>
      <c r="E789" s="5">
        <v>122</v>
      </c>
      <c r="F789" s="5">
        <v>100</v>
      </c>
      <c r="G789" s="5">
        <v>112</v>
      </c>
      <c r="H789" s="5">
        <v>20</v>
      </c>
      <c r="I789" s="6" t="s">
        <v>11</v>
      </c>
    </row>
    <row r="790" spans="1:9" ht="18" customHeight="1" x14ac:dyDescent="0.25">
      <c r="A790" s="3">
        <v>2024</v>
      </c>
      <c r="B790" s="3" t="s">
        <v>34</v>
      </c>
      <c r="C790" s="3" t="s">
        <v>22</v>
      </c>
      <c r="D790" s="7" t="s">
        <v>23</v>
      </c>
      <c r="E790" s="8">
        <v>78</v>
      </c>
      <c r="F790" s="8">
        <v>4577.2</v>
      </c>
      <c r="G790" s="8">
        <v>5126.4639999999999</v>
      </c>
      <c r="H790" s="5">
        <v>915.44</v>
      </c>
      <c r="I790" s="6" t="s">
        <v>11</v>
      </c>
    </row>
    <row r="791" spans="1:9" ht="18" customHeight="1" x14ac:dyDescent="0.25">
      <c r="A791" s="3">
        <v>2024</v>
      </c>
      <c r="B791" s="3" t="s">
        <v>34</v>
      </c>
      <c r="C791" s="3" t="s">
        <v>22</v>
      </c>
      <c r="D791" s="7" t="s">
        <v>24</v>
      </c>
      <c r="E791" s="8">
        <v>76</v>
      </c>
      <c r="F791" s="8">
        <v>4576.8999999999996</v>
      </c>
      <c r="G791" s="8">
        <v>5126.1279999999997</v>
      </c>
      <c r="H791" s="5">
        <v>915.38</v>
      </c>
      <c r="I791" s="6" t="s">
        <v>11</v>
      </c>
    </row>
    <row r="792" spans="1:9" ht="18" customHeight="1" x14ac:dyDescent="0.25">
      <c r="A792" s="3">
        <v>2024</v>
      </c>
      <c r="B792" s="3" t="s">
        <v>34</v>
      </c>
      <c r="C792" s="3" t="s">
        <v>22</v>
      </c>
      <c r="D792" s="7" t="s">
        <v>25</v>
      </c>
      <c r="E792" s="8">
        <v>46</v>
      </c>
      <c r="F792" s="8">
        <v>200</v>
      </c>
      <c r="G792" s="8">
        <v>224</v>
      </c>
      <c r="H792" s="5">
        <v>40</v>
      </c>
      <c r="I792" s="6" t="s">
        <v>11</v>
      </c>
    </row>
    <row r="793" spans="1:9" ht="18" customHeight="1" x14ac:dyDescent="0.25">
      <c r="A793" s="3">
        <v>2024</v>
      </c>
      <c r="B793" s="3" t="s">
        <v>34</v>
      </c>
      <c r="C793" s="3" t="s">
        <v>22</v>
      </c>
      <c r="D793" s="7" t="s">
        <v>26</v>
      </c>
      <c r="E793" s="8">
        <v>34</v>
      </c>
      <c r="F793" s="8">
        <v>4576.8</v>
      </c>
      <c r="G793" s="8">
        <v>5126.0160000000005</v>
      </c>
      <c r="H793" s="5">
        <v>915.36000000000013</v>
      </c>
      <c r="I793" s="6" t="s">
        <v>11</v>
      </c>
    </row>
    <row r="794" spans="1:9" ht="18" customHeight="1" x14ac:dyDescent="0.25">
      <c r="A794" s="3">
        <v>2024</v>
      </c>
      <c r="B794" s="3" t="s">
        <v>34</v>
      </c>
      <c r="C794" s="3" t="s">
        <v>13</v>
      </c>
      <c r="D794" s="4" t="s">
        <v>27</v>
      </c>
      <c r="E794" s="5">
        <v>7</v>
      </c>
      <c r="F794" s="5">
        <v>200</v>
      </c>
      <c r="G794" s="5">
        <v>224</v>
      </c>
      <c r="H794" s="5">
        <v>40</v>
      </c>
      <c r="I794" s="6" t="s">
        <v>11</v>
      </c>
    </row>
    <row r="795" spans="1:9" ht="18" customHeight="1" x14ac:dyDescent="0.25">
      <c r="A795" s="3">
        <v>2024</v>
      </c>
      <c r="B795" s="3" t="s">
        <v>34</v>
      </c>
      <c r="C795" s="3" t="s">
        <v>22</v>
      </c>
      <c r="D795" s="7" t="s">
        <v>29</v>
      </c>
      <c r="E795" s="8">
        <v>3</v>
      </c>
      <c r="F795" s="8">
        <v>4577.3</v>
      </c>
      <c r="G795" s="8">
        <v>5126.576</v>
      </c>
      <c r="H795" s="5">
        <v>915.46</v>
      </c>
      <c r="I795" s="6" t="s">
        <v>11</v>
      </c>
    </row>
    <row r="796" spans="1:9" ht="18" customHeight="1" x14ac:dyDescent="0.25">
      <c r="A796" s="3">
        <v>2024</v>
      </c>
      <c r="B796" s="3" t="s">
        <v>34</v>
      </c>
      <c r="C796" s="3" t="s">
        <v>28</v>
      </c>
      <c r="D796" s="7" t="s">
        <v>28</v>
      </c>
      <c r="E796" s="8">
        <v>2</v>
      </c>
      <c r="F796" s="8">
        <v>6600</v>
      </c>
      <c r="G796" s="8">
        <v>7392</v>
      </c>
      <c r="H796" s="5">
        <v>1320</v>
      </c>
      <c r="I796" s="6" t="s">
        <v>32</v>
      </c>
    </row>
    <row r="797" spans="1:9" ht="18" customHeight="1" x14ac:dyDescent="0.25">
      <c r="A797" s="3">
        <v>2024</v>
      </c>
      <c r="B797" s="3" t="s">
        <v>35</v>
      </c>
      <c r="C797" s="3" t="s">
        <v>9</v>
      </c>
      <c r="D797" s="4" t="s">
        <v>10</v>
      </c>
      <c r="E797" s="5">
        <v>3566</v>
      </c>
      <c r="F797" s="5">
        <v>4577.3</v>
      </c>
      <c r="G797" s="5">
        <v>5126.576</v>
      </c>
      <c r="H797" s="5">
        <v>915.46</v>
      </c>
      <c r="I797" s="6" t="s">
        <v>32</v>
      </c>
    </row>
    <row r="798" spans="1:9" ht="18" customHeight="1" x14ac:dyDescent="0.25">
      <c r="A798" s="3">
        <v>2024</v>
      </c>
      <c r="B798" s="3" t="s">
        <v>35</v>
      </c>
      <c r="C798" s="3" t="s">
        <v>9</v>
      </c>
      <c r="D798" s="4" t="s">
        <v>12</v>
      </c>
      <c r="E798" s="5">
        <v>2498</v>
      </c>
      <c r="F798" s="5">
        <v>8000</v>
      </c>
      <c r="G798" s="5">
        <v>8960</v>
      </c>
      <c r="H798" s="5">
        <v>1600</v>
      </c>
      <c r="I798" s="6" t="s">
        <v>32</v>
      </c>
    </row>
    <row r="799" spans="1:9" ht="18" customHeight="1" x14ac:dyDescent="0.25">
      <c r="A799" s="3">
        <v>2024</v>
      </c>
      <c r="B799" s="3" t="s">
        <v>35</v>
      </c>
      <c r="C799" s="3" t="s">
        <v>13</v>
      </c>
      <c r="D799" s="4" t="s">
        <v>14</v>
      </c>
      <c r="E799" s="5">
        <v>1245</v>
      </c>
      <c r="F799" s="5">
        <v>4577.2</v>
      </c>
      <c r="G799" s="5">
        <v>5126.4639999999999</v>
      </c>
      <c r="H799" s="5">
        <v>915.44</v>
      </c>
      <c r="I799" s="6" t="s">
        <v>32</v>
      </c>
    </row>
    <row r="800" spans="1:9" ht="18" customHeight="1" x14ac:dyDescent="0.25">
      <c r="A800" s="3">
        <v>2024</v>
      </c>
      <c r="B800" s="3" t="s">
        <v>35</v>
      </c>
      <c r="C800" s="3" t="s">
        <v>15</v>
      </c>
      <c r="D800" s="7" t="s">
        <v>16</v>
      </c>
      <c r="E800" s="8">
        <v>644</v>
      </c>
      <c r="F800" s="8">
        <v>5743.5</v>
      </c>
      <c r="G800" s="8">
        <v>6432.72</v>
      </c>
      <c r="H800" s="5">
        <v>1148.7</v>
      </c>
      <c r="I800" s="6" t="s">
        <v>32</v>
      </c>
    </row>
    <row r="801" spans="1:9" ht="18" customHeight="1" x14ac:dyDescent="0.25">
      <c r="A801" s="3">
        <v>2024</v>
      </c>
      <c r="B801" s="3" t="s">
        <v>35</v>
      </c>
      <c r="C801" s="3" t="s">
        <v>17</v>
      </c>
      <c r="D801" s="7" t="s">
        <v>18</v>
      </c>
      <c r="E801" s="8">
        <v>643</v>
      </c>
      <c r="F801" s="8">
        <v>7000</v>
      </c>
      <c r="G801" s="8">
        <v>7840</v>
      </c>
      <c r="H801" s="5">
        <v>1400</v>
      </c>
      <c r="I801" s="6" t="s">
        <v>32</v>
      </c>
    </row>
    <row r="802" spans="1:9" ht="18" customHeight="1" x14ac:dyDescent="0.25">
      <c r="A802" s="3">
        <v>2024</v>
      </c>
      <c r="B802" s="3" t="s">
        <v>35</v>
      </c>
      <c r="C802" s="3" t="s">
        <v>15</v>
      </c>
      <c r="D802" s="7" t="s">
        <v>19</v>
      </c>
      <c r="E802" s="8">
        <v>455</v>
      </c>
      <c r="F802" s="8">
        <v>4578.6000000000004</v>
      </c>
      <c r="G802" s="8">
        <v>5128.0320000000002</v>
      </c>
      <c r="H802" s="5">
        <v>915.72000000000014</v>
      </c>
      <c r="I802" s="6" t="s">
        <v>32</v>
      </c>
    </row>
    <row r="803" spans="1:9" ht="18" customHeight="1" x14ac:dyDescent="0.25">
      <c r="A803" s="3">
        <v>2024</v>
      </c>
      <c r="B803" s="3" t="s">
        <v>35</v>
      </c>
      <c r="C803" s="3" t="s">
        <v>17</v>
      </c>
      <c r="D803" s="7" t="s">
        <v>20</v>
      </c>
      <c r="E803" s="9">
        <v>345</v>
      </c>
      <c r="F803" s="9">
        <v>7000</v>
      </c>
      <c r="G803" s="9">
        <v>7840</v>
      </c>
      <c r="H803" s="5">
        <v>1400</v>
      </c>
      <c r="I803" s="6" t="s">
        <v>32</v>
      </c>
    </row>
    <row r="804" spans="1:9" ht="18" customHeight="1" x14ac:dyDescent="0.25">
      <c r="A804" s="3">
        <v>2024</v>
      </c>
      <c r="B804" s="3" t="s">
        <v>35</v>
      </c>
      <c r="C804" s="3" t="s">
        <v>13</v>
      </c>
      <c r="D804" s="4" t="s">
        <v>21</v>
      </c>
      <c r="E804" s="5">
        <v>122</v>
      </c>
      <c r="F804" s="5">
        <v>100</v>
      </c>
      <c r="G804" s="5">
        <v>112</v>
      </c>
      <c r="H804" s="5">
        <v>20</v>
      </c>
      <c r="I804" s="6" t="s">
        <v>32</v>
      </c>
    </row>
    <row r="805" spans="1:9" ht="18" customHeight="1" x14ac:dyDescent="0.25">
      <c r="A805" s="3">
        <v>2024</v>
      </c>
      <c r="B805" s="3" t="s">
        <v>35</v>
      </c>
      <c r="C805" s="3" t="s">
        <v>22</v>
      </c>
      <c r="D805" s="7" t="s">
        <v>23</v>
      </c>
      <c r="E805" s="8">
        <v>78</v>
      </c>
      <c r="F805" s="8">
        <v>4577.2</v>
      </c>
      <c r="G805" s="8">
        <v>5126.4639999999999</v>
      </c>
      <c r="H805" s="5">
        <v>915.44</v>
      </c>
      <c r="I805" s="6" t="s">
        <v>32</v>
      </c>
    </row>
    <row r="806" spans="1:9" ht="18" customHeight="1" x14ac:dyDescent="0.25">
      <c r="A806" s="3">
        <v>2024</v>
      </c>
      <c r="B806" s="3" t="s">
        <v>35</v>
      </c>
      <c r="C806" s="3" t="s">
        <v>22</v>
      </c>
      <c r="D806" s="7" t="s">
        <v>24</v>
      </c>
      <c r="E806" s="8">
        <v>76</v>
      </c>
      <c r="F806" s="8">
        <v>4576.8999999999996</v>
      </c>
      <c r="G806" s="8">
        <v>5126.1279999999997</v>
      </c>
      <c r="H806" s="5">
        <v>915.38</v>
      </c>
      <c r="I806" s="6" t="s">
        <v>32</v>
      </c>
    </row>
    <row r="807" spans="1:9" ht="18" customHeight="1" x14ac:dyDescent="0.25">
      <c r="A807" s="3">
        <v>2024</v>
      </c>
      <c r="B807" s="3" t="s">
        <v>35</v>
      </c>
      <c r="C807" s="3" t="s">
        <v>22</v>
      </c>
      <c r="D807" s="7" t="s">
        <v>25</v>
      </c>
      <c r="E807" s="8">
        <v>46</v>
      </c>
      <c r="F807" s="8">
        <v>200</v>
      </c>
      <c r="G807" s="8">
        <v>224</v>
      </c>
      <c r="H807" s="5">
        <v>40</v>
      </c>
      <c r="I807" s="6" t="s">
        <v>32</v>
      </c>
    </row>
    <row r="808" spans="1:9" ht="18" customHeight="1" x14ac:dyDescent="0.25">
      <c r="A808" s="3">
        <v>2024</v>
      </c>
      <c r="B808" s="3" t="s">
        <v>35</v>
      </c>
      <c r="C808" s="3" t="s">
        <v>22</v>
      </c>
      <c r="D808" s="7" t="s">
        <v>26</v>
      </c>
      <c r="E808" s="8">
        <v>34</v>
      </c>
      <c r="F808" s="8">
        <v>4576.8</v>
      </c>
      <c r="G808" s="8">
        <v>5126.0160000000005</v>
      </c>
      <c r="H808" s="5">
        <v>915.36000000000013</v>
      </c>
      <c r="I808" s="6" t="s">
        <v>32</v>
      </c>
    </row>
    <row r="809" spans="1:9" ht="18" customHeight="1" x14ac:dyDescent="0.25">
      <c r="A809" s="3">
        <v>2024</v>
      </c>
      <c r="B809" s="3" t="s">
        <v>35</v>
      </c>
      <c r="C809" s="3" t="s">
        <v>13</v>
      </c>
      <c r="D809" s="4" t="s">
        <v>27</v>
      </c>
      <c r="E809" s="5">
        <v>7</v>
      </c>
      <c r="F809" s="5">
        <v>200</v>
      </c>
      <c r="G809" s="5">
        <v>224</v>
      </c>
      <c r="H809" s="5">
        <v>40</v>
      </c>
      <c r="I809" s="6" t="s">
        <v>32</v>
      </c>
    </row>
    <row r="810" spans="1:9" ht="18" customHeight="1" x14ac:dyDescent="0.25">
      <c r="A810" s="3">
        <v>2024</v>
      </c>
      <c r="B810" s="3" t="s">
        <v>35</v>
      </c>
      <c r="C810" s="3" t="s">
        <v>28</v>
      </c>
      <c r="D810" s="7" t="s">
        <v>28</v>
      </c>
      <c r="E810" s="8">
        <v>3</v>
      </c>
      <c r="F810" s="8">
        <v>6600</v>
      </c>
      <c r="G810" s="8">
        <v>7392</v>
      </c>
      <c r="H810" s="5">
        <v>1320</v>
      </c>
      <c r="I810" s="6" t="s">
        <v>32</v>
      </c>
    </row>
    <row r="811" spans="1:9" ht="18" customHeight="1" x14ac:dyDescent="0.25">
      <c r="A811" s="3">
        <v>2024</v>
      </c>
      <c r="B811" s="3" t="s">
        <v>35</v>
      </c>
      <c r="C811" s="3" t="s">
        <v>22</v>
      </c>
      <c r="D811" s="7" t="s">
        <v>29</v>
      </c>
      <c r="E811" s="8">
        <v>3</v>
      </c>
      <c r="F811" s="8">
        <v>4577.3</v>
      </c>
      <c r="G811" s="8">
        <v>5126.576</v>
      </c>
      <c r="H811" s="5">
        <v>915.46</v>
      </c>
      <c r="I811" s="6" t="s">
        <v>32</v>
      </c>
    </row>
    <row r="812" spans="1:9" ht="18" customHeight="1" x14ac:dyDescent="0.25">
      <c r="A812" s="3">
        <v>2024</v>
      </c>
      <c r="B812" s="3" t="s">
        <v>36</v>
      </c>
      <c r="C812" s="3" t="s">
        <v>9</v>
      </c>
      <c r="D812" s="4" t="s">
        <v>10</v>
      </c>
      <c r="E812" s="5">
        <v>3566</v>
      </c>
      <c r="F812" s="5">
        <v>4577.3</v>
      </c>
      <c r="G812" s="5">
        <v>5126.576</v>
      </c>
      <c r="H812" s="5">
        <v>915.46</v>
      </c>
      <c r="I812" s="6" t="s">
        <v>32</v>
      </c>
    </row>
    <row r="813" spans="1:9" ht="18" customHeight="1" x14ac:dyDescent="0.25">
      <c r="A813" s="3">
        <v>2024</v>
      </c>
      <c r="B813" s="3" t="s">
        <v>36</v>
      </c>
      <c r="C813" s="3" t="s">
        <v>9</v>
      </c>
      <c r="D813" s="4" t="s">
        <v>12</v>
      </c>
      <c r="E813" s="5">
        <v>2498</v>
      </c>
      <c r="F813" s="5">
        <v>8000</v>
      </c>
      <c r="G813" s="5">
        <v>8960</v>
      </c>
      <c r="H813" s="5">
        <v>1600</v>
      </c>
      <c r="I813" s="6" t="s">
        <v>32</v>
      </c>
    </row>
    <row r="814" spans="1:9" ht="18" customHeight="1" x14ac:dyDescent="0.25">
      <c r="A814" s="3">
        <v>2024</v>
      </c>
      <c r="B814" s="3" t="s">
        <v>36</v>
      </c>
      <c r="C814" s="3" t="s">
        <v>13</v>
      </c>
      <c r="D814" s="4" t="s">
        <v>14</v>
      </c>
      <c r="E814" s="5">
        <v>1245</v>
      </c>
      <c r="F814" s="5">
        <v>4577.2</v>
      </c>
      <c r="G814" s="5">
        <v>5126.4639999999999</v>
      </c>
      <c r="H814" s="5">
        <v>915.44</v>
      </c>
      <c r="I814" s="6" t="s">
        <v>32</v>
      </c>
    </row>
    <row r="815" spans="1:9" ht="18" customHeight="1" x14ac:dyDescent="0.25">
      <c r="A815" s="3">
        <v>2024</v>
      </c>
      <c r="B815" s="3" t="s">
        <v>36</v>
      </c>
      <c r="C815" s="3" t="s">
        <v>15</v>
      </c>
      <c r="D815" s="7" t="s">
        <v>16</v>
      </c>
      <c r="E815" s="8">
        <v>644</v>
      </c>
      <c r="F815" s="8">
        <v>5743.5</v>
      </c>
      <c r="G815" s="8">
        <v>6432.72</v>
      </c>
      <c r="H815" s="5">
        <v>1148.7</v>
      </c>
      <c r="I815" s="6" t="s">
        <v>32</v>
      </c>
    </row>
    <row r="816" spans="1:9" ht="18" customHeight="1" x14ac:dyDescent="0.25">
      <c r="A816" s="3">
        <v>2024</v>
      </c>
      <c r="B816" s="3" t="s">
        <v>36</v>
      </c>
      <c r="C816" s="3" t="s">
        <v>17</v>
      </c>
      <c r="D816" s="7" t="s">
        <v>18</v>
      </c>
      <c r="E816" s="8">
        <v>643</v>
      </c>
      <c r="F816" s="8">
        <v>7000</v>
      </c>
      <c r="G816" s="8">
        <v>7840</v>
      </c>
      <c r="H816" s="5">
        <v>1400</v>
      </c>
      <c r="I816" s="6" t="s">
        <v>32</v>
      </c>
    </row>
    <row r="817" spans="1:9" ht="18" customHeight="1" x14ac:dyDescent="0.25">
      <c r="A817" s="3">
        <v>2024</v>
      </c>
      <c r="B817" s="3" t="s">
        <v>36</v>
      </c>
      <c r="C817" s="3" t="s">
        <v>15</v>
      </c>
      <c r="D817" s="7" t="s">
        <v>19</v>
      </c>
      <c r="E817" s="8">
        <v>455</v>
      </c>
      <c r="F817" s="8">
        <v>4578.6000000000004</v>
      </c>
      <c r="G817" s="8">
        <v>5128.0320000000002</v>
      </c>
      <c r="H817" s="5">
        <v>915.72000000000014</v>
      </c>
      <c r="I817" s="6" t="s">
        <v>32</v>
      </c>
    </row>
    <row r="818" spans="1:9" ht="18" customHeight="1" x14ac:dyDescent="0.25">
      <c r="A818" s="3">
        <v>2024</v>
      </c>
      <c r="B818" s="3" t="s">
        <v>36</v>
      </c>
      <c r="C818" s="3" t="s">
        <v>17</v>
      </c>
      <c r="D818" s="7" t="s">
        <v>20</v>
      </c>
      <c r="E818" s="9">
        <v>345</v>
      </c>
      <c r="F818" s="9">
        <v>7000</v>
      </c>
      <c r="G818" s="9">
        <v>7840</v>
      </c>
      <c r="H818" s="5">
        <v>1400</v>
      </c>
      <c r="I818" s="6" t="s">
        <v>32</v>
      </c>
    </row>
    <row r="819" spans="1:9" ht="18" customHeight="1" x14ac:dyDescent="0.25">
      <c r="A819" s="3">
        <v>2024</v>
      </c>
      <c r="B819" s="3" t="s">
        <v>36</v>
      </c>
      <c r="C819" s="3" t="s">
        <v>13</v>
      </c>
      <c r="D819" s="4" t="s">
        <v>21</v>
      </c>
      <c r="E819" s="5">
        <v>122</v>
      </c>
      <c r="F819" s="5">
        <v>100</v>
      </c>
      <c r="G819" s="5">
        <v>112</v>
      </c>
      <c r="H819" s="5">
        <v>20</v>
      </c>
      <c r="I819" s="6" t="s">
        <v>11</v>
      </c>
    </row>
    <row r="820" spans="1:9" ht="18" customHeight="1" x14ac:dyDescent="0.25">
      <c r="A820" s="3">
        <v>2024</v>
      </c>
      <c r="B820" s="3" t="s">
        <v>36</v>
      </c>
      <c r="C820" s="3" t="s">
        <v>22</v>
      </c>
      <c r="D820" s="7" t="s">
        <v>23</v>
      </c>
      <c r="E820" s="8">
        <v>78</v>
      </c>
      <c r="F820" s="8">
        <v>4577.2</v>
      </c>
      <c r="G820" s="8">
        <v>5126.4639999999999</v>
      </c>
      <c r="H820" s="5">
        <v>915.44</v>
      </c>
      <c r="I820" s="6" t="s">
        <v>11</v>
      </c>
    </row>
    <row r="821" spans="1:9" ht="18" customHeight="1" x14ac:dyDescent="0.25">
      <c r="A821" s="3">
        <v>2024</v>
      </c>
      <c r="B821" s="3" t="s">
        <v>36</v>
      </c>
      <c r="C821" s="3" t="s">
        <v>22</v>
      </c>
      <c r="D821" s="7" t="s">
        <v>24</v>
      </c>
      <c r="E821" s="8">
        <v>76</v>
      </c>
      <c r="F821" s="8">
        <v>4576.8999999999996</v>
      </c>
      <c r="G821" s="8">
        <v>5126.1279999999997</v>
      </c>
      <c r="H821" s="5">
        <v>915.38</v>
      </c>
      <c r="I821" s="6" t="s">
        <v>11</v>
      </c>
    </row>
    <row r="822" spans="1:9" ht="18" customHeight="1" x14ac:dyDescent="0.25">
      <c r="A822" s="3">
        <v>2024</v>
      </c>
      <c r="B822" s="3" t="s">
        <v>36</v>
      </c>
      <c r="C822" s="3" t="s">
        <v>22</v>
      </c>
      <c r="D822" s="7" t="s">
        <v>25</v>
      </c>
      <c r="E822" s="8">
        <v>46</v>
      </c>
      <c r="F822" s="8">
        <v>200</v>
      </c>
      <c r="G822" s="8">
        <v>224</v>
      </c>
      <c r="H822" s="5">
        <v>40</v>
      </c>
      <c r="I822" s="6" t="s">
        <v>11</v>
      </c>
    </row>
    <row r="823" spans="1:9" ht="18" customHeight="1" x14ac:dyDescent="0.25">
      <c r="A823" s="3">
        <v>2024</v>
      </c>
      <c r="B823" s="3" t="s">
        <v>36</v>
      </c>
      <c r="C823" s="3" t="s">
        <v>22</v>
      </c>
      <c r="D823" s="7" t="s">
        <v>26</v>
      </c>
      <c r="E823" s="8">
        <v>34</v>
      </c>
      <c r="F823" s="8">
        <v>4576.8</v>
      </c>
      <c r="G823" s="8">
        <v>5126.0160000000005</v>
      </c>
      <c r="H823" s="5">
        <v>915.36000000000013</v>
      </c>
      <c r="I823" s="6" t="s">
        <v>11</v>
      </c>
    </row>
    <row r="824" spans="1:9" ht="18" customHeight="1" x14ac:dyDescent="0.25">
      <c r="A824" s="3">
        <v>2024</v>
      </c>
      <c r="B824" s="3" t="s">
        <v>36</v>
      </c>
      <c r="C824" s="3" t="s">
        <v>13</v>
      </c>
      <c r="D824" s="4" t="s">
        <v>27</v>
      </c>
      <c r="E824" s="5">
        <v>7</v>
      </c>
      <c r="F824" s="5">
        <v>200</v>
      </c>
      <c r="G824" s="5">
        <v>224</v>
      </c>
      <c r="H824" s="5">
        <v>40</v>
      </c>
      <c r="I824" s="6" t="s">
        <v>11</v>
      </c>
    </row>
    <row r="825" spans="1:9" ht="18" customHeight="1" x14ac:dyDescent="0.25">
      <c r="A825" s="3">
        <v>2024</v>
      </c>
      <c r="B825" s="3" t="s">
        <v>36</v>
      </c>
      <c r="C825" s="3" t="s">
        <v>22</v>
      </c>
      <c r="D825" s="7" t="s">
        <v>29</v>
      </c>
      <c r="E825" s="8">
        <v>3</v>
      </c>
      <c r="F825" s="8">
        <v>4577.3</v>
      </c>
      <c r="G825" s="8">
        <v>5126.576</v>
      </c>
      <c r="H825" s="5">
        <v>915.46</v>
      </c>
      <c r="I825" s="6" t="s">
        <v>11</v>
      </c>
    </row>
    <row r="826" spans="1:9" ht="18" customHeight="1" x14ac:dyDescent="0.25">
      <c r="A826" s="3">
        <v>2024</v>
      </c>
      <c r="B826" s="3" t="s">
        <v>36</v>
      </c>
      <c r="C826" s="3" t="s">
        <v>28</v>
      </c>
      <c r="D826" s="7" t="s">
        <v>28</v>
      </c>
      <c r="E826" s="8">
        <v>2</v>
      </c>
      <c r="F826" s="8">
        <v>6600</v>
      </c>
      <c r="G826" s="8">
        <v>7392</v>
      </c>
      <c r="H826" s="5">
        <v>1320</v>
      </c>
      <c r="I826" s="6" t="s">
        <v>11</v>
      </c>
    </row>
    <row r="827" spans="1:9" ht="18" customHeight="1" x14ac:dyDescent="0.25">
      <c r="A827" s="3">
        <v>2024</v>
      </c>
      <c r="B827" s="3" t="s">
        <v>37</v>
      </c>
      <c r="C827" s="3" t="s">
        <v>9</v>
      </c>
      <c r="D827" s="4" t="s">
        <v>10</v>
      </c>
      <c r="E827" s="5">
        <v>3566</v>
      </c>
      <c r="F827" s="5">
        <v>4577.3</v>
      </c>
      <c r="G827" s="5">
        <v>5126.576</v>
      </c>
      <c r="H827" s="5">
        <v>915.46</v>
      </c>
      <c r="I827" s="6" t="s">
        <v>11</v>
      </c>
    </row>
    <row r="828" spans="1:9" ht="18" customHeight="1" x14ac:dyDescent="0.25">
      <c r="A828" s="3">
        <v>2024</v>
      </c>
      <c r="B828" s="3" t="s">
        <v>37</v>
      </c>
      <c r="C828" s="3" t="s">
        <v>9</v>
      </c>
      <c r="D828" s="4" t="s">
        <v>12</v>
      </c>
      <c r="E828" s="5">
        <v>2498</v>
      </c>
      <c r="F828" s="5">
        <v>8000</v>
      </c>
      <c r="G828" s="5">
        <v>8960</v>
      </c>
      <c r="H828" s="5">
        <v>1600</v>
      </c>
      <c r="I828" s="6" t="s">
        <v>11</v>
      </c>
    </row>
    <row r="829" spans="1:9" ht="18" customHeight="1" x14ac:dyDescent="0.25">
      <c r="A829" s="3">
        <v>2024</v>
      </c>
      <c r="B829" s="3" t="s">
        <v>37</v>
      </c>
      <c r="C829" s="3" t="s">
        <v>13</v>
      </c>
      <c r="D829" s="4" t="s">
        <v>14</v>
      </c>
      <c r="E829" s="5">
        <v>1245</v>
      </c>
      <c r="F829" s="5">
        <v>4577.2</v>
      </c>
      <c r="G829" s="5">
        <v>5126.4639999999999</v>
      </c>
      <c r="H829" s="5">
        <v>915.44</v>
      </c>
      <c r="I829" s="6" t="s">
        <v>11</v>
      </c>
    </row>
    <row r="830" spans="1:9" ht="18" customHeight="1" x14ac:dyDescent="0.25">
      <c r="A830" s="3">
        <v>2024</v>
      </c>
      <c r="B830" s="3" t="s">
        <v>37</v>
      </c>
      <c r="C830" s="3" t="s">
        <v>15</v>
      </c>
      <c r="D830" s="7" t="s">
        <v>16</v>
      </c>
      <c r="E830" s="8">
        <v>644</v>
      </c>
      <c r="F830" s="8">
        <v>5743.5</v>
      </c>
      <c r="G830" s="8">
        <v>6432.72</v>
      </c>
      <c r="H830" s="5">
        <v>1148.7</v>
      </c>
      <c r="I830" s="6" t="s">
        <v>11</v>
      </c>
    </row>
    <row r="831" spans="1:9" ht="18" customHeight="1" x14ac:dyDescent="0.25">
      <c r="A831" s="3">
        <v>2024</v>
      </c>
      <c r="B831" s="3" t="s">
        <v>37</v>
      </c>
      <c r="C831" s="3" t="s">
        <v>17</v>
      </c>
      <c r="D831" s="7" t="s">
        <v>18</v>
      </c>
      <c r="E831" s="8">
        <v>643</v>
      </c>
      <c r="F831" s="8">
        <v>7000</v>
      </c>
      <c r="G831" s="8">
        <v>7840</v>
      </c>
      <c r="H831" s="5">
        <v>1400</v>
      </c>
      <c r="I831" s="6" t="s">
        <v>11</v>
      </c>
    </row>
    <row r="832" spans="1:9" ht="18" customHeight="1" x14ac:dyDescent="0.25">
      <c r="A832" s="3">
        <v>2024</v>
      </c>
      <c r="B832" s="3" t="s">
        <v>37</v>
      </c>
      <c r="C832" s="3" t="s">
        <v>15</v>
      </c>
      <c r="D832" s="7" t="s">
        <v>19</v>
      </c>
      <c r="E832" s="8">
        <v>455</v>
      </c>
      <c r="F832" s="8">
        <v>4578.6000000000004</v>
      </c>
      <c r="G832" s="8">
        <v>5128.0320000000002</v>
      </c>
      <c r="H832" s="5">
        <v>915.72000000000014</v>
      </c>
      <c r="I832" s="6" t="s">
        <v>11</v>
      </c>
    </row>
    <row r="833" spans="1:9" ht="18" customHeight="1" x14ac:dyDescent="0.25">
      <c r="A833" s="3">
        <v>2024</v>
      </c>
      <c r="B833" s="3" t="s">
        <v>37</v>
      </c>
      <c r="C833" s="3" t="s">
        <v>17</v>
      </c>
      <c r="D833" s="7" t="s">
        <v>20</v>
      </c>
      <c r="E833" s="9">
        <v>345</v>
      </c>
      <c r="F833" s="9">
        <v>7000</v>
      </c>
      <c r="G833" s="9">
        <v>7840</v>
      </c>
      <c r="H833" s="5">
        <v>1400</v>
      </c>
      <c r="I833" s="6" t="s">
        <v>11</v>
      </c>
    </row>
    <row r="834" spans="1:9" ht="18" customHeight="1" x14ac:dyDescent="0.25">
      <c r="A834" s="3">
        <v>2024</v>
      </c>
      <c r="B834" s="3" t="s">
        <v>37</v>
      </c>
      <c r="C834" s="3" t="s">
        <v>13</v>
      </c>
      <c r="D834" s="4" t="s">
        <v>21</v>
      </c>
      <c r="E834" s="5">
        <v>122</v>
      </c>
      <c r="F834" s="5">
        <v>100</v>
      </c>
      <c r="G834" s="5">
        <v>112</v>
      </c>
      <c r="H834" s="5">
        <v>20</v>
      </c>
      <c r="I834" s="6" t="s">
        <v>11</v>
      </c>
    </row>
    <row r="835" spans="1:9" ht="18" customHeight="1" x14ac:dyDescent="0.25">
      <c r="A835" s="3">
        <v>2024</v>
      </c>
      <c r="B835" s="3" t="s">
        <v>37</v>
      </c>
      <c r="C835" s="3" t="s">
        <v>22</v>
      </c>
      <c r="D835" s="7" t="s">
        <v>23</v>
      </c>
      <c r="E835" s="8">
        <v>78</v>
      </c>
      <c r="F835" s="8">
        <v>4577.2</v>
      </c>
      <c r="G835" s="8">
        <v>5126.4639999999999</v>
      </c>
      <c r="H835" s="5">
        <v>915.44</v>
      </c>
      <c r="I835" s="6" t="s">
        <v>11</v>
      </c>
    </row>
    <row r="836" spans="1:9" ht="18" customHeight="1" x14ac:dyDescent="0.25">
      <c r="A836" s="3">
        <v>2024</v>
      </c>
      <c r="B836" s="3" t="s">
        <v>37</v>
      </c>
      <c r="C836" s="3" t="s">
        <v>22</v>
      </c>
      <c r="D836" s="7" t="s">
        <v>24</v>
      </c>
      <c r="E836" s="8">
        <v>76</v>
      </c>
      <c r="F836" s="8">
        <v>4576.8999999999996</v>
      </c>
      <c r="G836" s="8">
        <v>5126.1279999999997</v>
      </c>
      <c r="H836" s="5">
        <v>915.38</v>
      </c>
      <c r="I836" s="6" t="s">
        <v>11</v>
      </c>
    </row>
    <row r="837" spans="1:9" ht="18" customHeight="1" x14ac:dyDescent="0.25">
      <c r="A837" s="3">
        <v>2024</v>
      </c>
      <c r="B837" s="3" t="s">
        <v>37</v>
      </c>
      <c r="C837" s="3" t="s">
        <v>22</v>
      </c>
      <c r="D837" s="7" t="s">
        <v>25</v>
      </c>
      <c r="E837" s="8">
        <v>46</v>
      </c>
      <c r="F837" s="8">
        <v>200</v>
      </c>
      <c r="G837" s="8">
        <v>224</v>
      </c>
      <c r="H837" s="5">
        <v>40</v>
      </c>
      <c r="I837" s="6" t="s">
        <v>11</v>
      </c>
    </row>
    <row r="838" spans="1:9" ht="18" customHeight="1" x14ac:dyDescent="0.25">
      <c r="A838" s="3">
        <v>2024</v>
      </c>
      <c r="B838" s="3" t="s">
        <v>37</v>
      </c>
      <c r="C838" s="3" t="s">
        <v>22</v>
      </c>
      <c r="D838" s="7" t="s">
        <v>26</v>
      </c>
      <c r="E838" s="8">
        <v>34</v>
      </c>
      <c r="F838" s="8">
        <v>4576.8</v>
      </c>
      <c r="G838" s="8">
        <v>5126.0160000000005</v>
      </c>
      <c r="H838" s="5">
        <v>915.36000000000013</v>
      </c>
      <c r="I838" s="6" t="s">
        <v>11</v>
      </c>
    </row>
    <row r="839" spans="1:9" ht="18" customHeight="1" x14ac:dyDescent="0.25">
      <c r="A839" s="3">
        <v>2024</v>
      </c>
      <c r="B839" s="3" t="s">
        <v>37</v>
      </c>
      <c r="C839" s="3" t="s">
        <v>13</v>
      </c>
      <c r="D839" s="4" t="s">
        <v>27</v>
      </c>
      <c r="E839" s="5">
        <v>7</v>
      </c>
      <c r="F839" s="5">
        <v>200</v>
      </c>
      <c r="G839" s="5">
        <v>224</v>
      </c>
      <c r="H839" s="5">
        <v>40</v>
      </c>
      <c r="I839" s="6" t="s">
        <v>11</v>
      </c>
    </row>
    <row r="840" spans="1:9" ht="18" customHeight="1" x14ac:dyDescent="0.25">
      <c r="A840" s="3">
        <v>2024</v>
      </c>
      <c r="B840" s="3" t="s">
        <v>37</v>
      </c>
      <c r="C840" s="3" t="s">
        <v>22</v>
      </c>
      <c r="D840" s="7" t="s">
        <v>29</v>
      </c>
      <c r="E840" s="8">
        <v>3</v>
      </c>
      <c r="F840" s="8">
        <v>4577.3</v>
      </c>
      <c r="G840" s="8">
        <v>5126.576</v>
      </c>
      <c r="H840" s="5">
        <v>915.46</v>
      </c>
      <c r="I840" s="6" t="s">
        <v>11</v>
      </c>
    </row>
    <row r="841" spans="1:9" ht="18" customHeight="1" x14ac:dyDescent="0.25">
      <c r="A841" s="3">
        <v>2024</v>
      </c>
      <c r="B841" s="3" t="s">
        <v>37</v>
      </c>
      <c r="C841" s="3" t="s">
        <v>28</v>
      </c>
      <c r="D841" s="7" t="s">
        <v>28</v>
      </c>
      <c r="E841" s="8">
        <v>2</v>
      </c>
      <c r="F841" s="8">
        <v>6600</v>
      </c>
      <c r="G841" s="8">
        <v>7392</v>
      </c>
      <c r="H841" s="5">
        <v>1320</v>
      </c>
      <c r="I841" s="6" t="s">
        <v>11</v>
      </c>
    </row>
    <row r="842" spans="1:9" ht="18" customHeight="1" x14ac:dyDescent="0.25">
      <c r="A842" s="3">
        <v>2024</v>
      </c>
      <c r="B842" s="3" t="s">
        <v>38</v>
      </c>
      <c r="C842" s="3" t="s">
        <v>9</v>
      </c>
      <c r="D842" s="4" t="s">
        <v>10</v>
      </c>
      <c r="E842" s="5">
        <v>3566</v>
      </c>
      <c r="F842" s="5">
        <v>4577.3</v>
      </c>
      <c r="G842" s="5">
        <v>5126.576</v>
      </c>
      <c r="H842" s="5">
        <v>915.46</v>
      </c>
      <c r="I842" s="6" t="s">
        <v>11</v>
      </c>
    </row>
    <row r="843" spans="1:9" ht="18" customHeight="1" x14ac:dyDescent="0.25">
      <c r="A843" s="3">
        <v>2024</v>
      </c>
      <c r="B843" s="3" t="s">
        <v>38</v>
      </c>
      <c r="C843" s="3" t="s">
        <v>9</v>
      </c>
      <c r="D843" s="4" t="s">
        <v>12</v>
      </c>
      <c r="E843" s="5">
        <v>2498</v>
      </c>
      <c r="F843" s="5">
        <v>8000</v>
      </c>
      <c r="G843" s="5">
        <v>8960</v>
      </c>
      <c r="H843" s="5">
        <v>1600</v>
      </c>
      <c r="I843" s="6" t="s">
        <v>11</v>
      </c>
    </row>
    <row r="844" spans="1:9" ht="18" customHeight="1" x14ac:dyDescent="0.25">
      <c r="A844" s="3">
        <v>2024</v>
      </c>
      <c r="B844" s="3" t="s">
        <v>38</v>
      </c>
      <c r="C844" s="3" t="s">
        <v>13</v>
      </c>
      <c r="D844" s="4" t="s">
        <v>14</v>
      </c>
      <c r="E844" s="5">
        <v>1245</v>
      </c>
      <c r="F844" s="5">
        <v>4577.2</v>
      </c>
      <c r="G844" s="5">
        <v>5126.4639999999999</v>
      </c>
      <c r="H844" s="5">
        <v>915.44</v>
      </c>
      <c r="I844" s="6" t="s">
        <v>11</v>
      </c>
    </row>
    <row r="845" spans="1:9" ht="18" customHeight="1" x14ac:dyDescent="0.25">
      <c r="A845" s="3">
        <v>2024</v>
      </c>
      <c r="B845" s="3" t="s">
        <v>38</v>
      </c>
      <c r="C845" s="3" t="s">
        <v>15</v>
      </c>
      <c r="D845" s="7" t="s">
        <v>16</v>
      </c>
      <c r="E845" s="8">
        <v>644</v>
      </c>
      <c r="F845" s="8">
        <v>5743.5</v>
      </c>
      <c r="G845" s="8">
        <v>6432.72</v>
      </c>
      <c r="H845" s="5">
        <v>1148.7</v>
      </c>
      <c r="I845" s="6" t="s">
        <v>11</v>
      </c>
    </row>
    <row r="846" spans="1:9" ht="18" customHeight="1" x14ac:dyDescent="0.25">
      <c r="A846" s="3">
        <v>2024</v>
      </c>
      <c r="B846" s="3" t="s">
        <v>38</v>
      </c>
      <c r="C846" s="3" t="s">
        <v>17</v>
      </c>
      <c r="D846" s="7" t="s">
        <v>18</v>
      </c>
      <c r="E846" s="8">
        <v>643</v>
      </c>
      <c r="F846" s="8">
        <v>7000</v>
      </c>
      <c r="G846" s="8">
        <v>7840</v>
      </c>
      <c r="H846" s="5">
        <v>1400</v>
      </c>
      <c r="I846" s="6" t="s">
        <v>11</v>
      </c>
    </row>
    <row r="847" spans="1:9" ht="18" customHeight="1" x14ac:dyDescent="0.25">
      <c r="A847" s="3">
        <v>2024</v>
      </c>
      <c r="B847" s="3" t="s">
        <v>38</v>
      </c>
      <c r="C847" s="3" t="s">
        <v>15</v>
      </c>
      <c r="D847" s="7" t="s">
        <v>19</v>
      </c>
      <c r="E847" s="8">
        <v>455</v>
      </c>
      <c r="F847" s="8">
        <v>4578.6000000000004</v>
      </c>
      <c r="G847" s="8">
        <v>5128.0320000000002</v>
      </c>
      <c r="H847" s="5">
        <v>915.72000000000014</v>
      </c>
      <c r="I847" s="6" t="s">
        <v>11</v>
      </c>
    </row>
    <row r="848" spans="1:9" ht="18" customHeight="1" x14ac:dyDescent="0.25">
      <c r="A848" s="3">
        <v>2024</v>
      </c>
      <c r="B848" s="3" t="s">
        <v>38</v>
      </c>
      <c r="C848" s="3" t="s">
        <v>17</v>
      </c>
      <c r="D848" s="7" t="s">
        <v>20</v>
      </c>
      <c r="E848" s="9">
        <v>345</v>
      </c>
      <c r="F848" s="9">
        <v>7000</v>
      </c>
      <c r="G848" s="9">
        <v>7840</v>
      </c>
      <c r="H848" s="5">
        <v>1400</v>
      </c>
      <c r="I848" s="6" t="s">
        <v>11</v>
      </c>
    </row>
    <row r="849" spans="1:9" ht="18" customHeight="1" x14ac:dyDescent="0.25">
      <c r="A849" s="3">
        <v>2024</v>
      </c>
      <c r="B849" s="3" t="s">
        <v>38</v>
      </c>
      <c r="C849" s="3" t="s">
        <v>13</v>
      </c>
      <c r="D849" s="4" t="s">
        <v>21</v>
      </c>
      <c r="E849" s="5">
        <v>122</v>
      </c>
      <c r="F849" s="5">
        <v>100</v>
      </c>
      <c r="G849" s="5">
        <v>112</v>
      </c>
      <c r="H849" s="5">
        <v>20</v>
      </c>
      <c r="I849" s="6" t="s">
        <v>11</v>
      </c>
    </row>
    <row r="850" spans="1:9" ht="18" customHeight="1" x14ac:dyDescent="0.25">
      <c r="A850" s="3">
        <v>2024</v>
      </c>
      <c r="B850" s="3" t="s">
        <v>38</v>
      </c>
      <c r="C850" s="3" t="s">
        <v>22</v>
      </c>
      <c r="D850" s="7" t="s">
        <v>23</v>
      </c>
      <c r="E850" s="8">
        <v>78</v>
      </c>
      <c r="F850" s="8">
        <v>4577.2</v>
      </c>
      <c r="G850" s="8">
        <v>5126.4639999999999</v>
      </c>
      <c r="H850" s="5">
        <v>915.44</v>
      </c>
      <c r="I850" s="6" t="s">
        <v>11</v>
      </c>
    </row>
    <row r="851" spans="1:9" ht="18" customHeight="1" x14ac:dyDescent="0.25">
      <c r="A851" s="3">
        <v>2024</v>
      </c>
      <c r="B851" s="3" t="s">
        <v>38</v>
      </c>
      <c r="C851" s="3" t="s">
        <v>22</v>
      </c>
      <c r="D851" s="7" t="s">
        <v>24</v>
      </c>
      <c r="E851" s="8">
        <v>76</v>
      </c>
      <c r="F851" s="8">
        <v>4576.8999999999996</v>
      </c>
      <c r="G851" s="8">
        <v>5126.1279999999997</v>
      </c>
      <c r="H851" s="5">
        <v>915.38</v>
      </c>
      <c r="I851" s="6" t="s">
        <v>11</v>
      </c>
    </row>
    <row r="852" spans="1:9" ht="18" customHeight="1" x14ac:dyDescent="0.25">
      <c r="A852" s="3">
        <v>2024</v>
      </c>
      <c r="B852" s="3" t="s">
        <v>38</v>
      </c>
      <c r="C852" s="3" t="s">
        <v>22</v>
      </c>
      <c r="D852" s="7" t="s">
        <v>25</v>
      </c>
      <c r="E852" s="8">
        <v>46</v>
      </c>
      <c r="F852" s="8">
        <v>200</v>
      </c>
      <c r="G852" s="8">
        <v>224</v>
      </c>
      <c r="H852" s="5">
        <v>40</v>
      </c>
      <c r="I852" s="6" t="s">
        <v>11</v>
      </c>
    </row>
    <row r="853" spans="1:9" ht="18" customHeight="1" x14ac:dyDescent="0.25">
      <c r="A853" s="3">
        <v>2024</v>
      </c>
      <c r="B853" s="3" t="s">
        <v>38</v>
      </c>
      <c r="C853" s="3" t="s">
        <v>22</v>
      </c>
      <c r="D853" s="7" t="s">
        <v>26</v>
      </c>
      <c r="E853" s="8">
        <v>34</v>
      </c>
      <c r="F853" s="8">
        <v>4576.8</v>
      </c>
      <c r="G853" s="8">
        <v>5126.0160000000005</v>
      </c>
      <c r="H853" s="5">
        <v>915.36000000000013</v>
      </c>
      <c r="I853" s="6" t="s">
        <v>11</v>
      </c>
    </row>
    <row r="854" spans="1:9" ht="18" customHeight="1" x14ac:dyDescent="0.25">
      <c r="A854" s="3">
        <v>2024</v>
      </c>
      <c r="B854" s="3" t="s">
        <v>38</v>
      </c>
      <c r="C854" s="3" t="s">
        <v>13</v>
      </c>
      <c r="D854" s="4" t="s">
        <v>27</v>
      </c>
      <c r="E854" s="5">
        <v>7</v>
      </c>
      <c r="F854" s="5">
        <v>200</v>
      </c>
      <c r="G854" s="5">
        <v>224</v>
      </c>
      <c r="H854" s="5">
        <v>40</v>
      </c>
      <c r="I854" s="6" t="s">
        <v>11</v>
      </c>
    </row>
    <row r="855" spans="1:9" ht="18" customHeight="1" x14ac:dyDescent="0.25">
      <c r="A855" s="3">
        <v>2024</v>
      </c>
      <c r="B855" s="3" t="s">
        <v>38</v>
      </c>
      <c r="C855" s="3" t="s">
        <v>22</v>
      </c>
      <c r="D855" s="7" t="s">
        <v>29</v>
      </c>
      <c r="E855" s="8">
        <v>3</v>
      </c>
      <c r="F855" s="8">
        <v>4577.3</v>
      </c>
      <c r="G855" s="8">
        <v>5126.576</v>
      </c>
      <c r="H855" s="5">
        <v>915.46</v>
      </c>
      <c r="I855" s="6" t="s">
        <v>11</v>
      </c>
    </row>
    <row r="856" spans="1:9" ht="18" customHeight="1" x14ac:dyDescent="0.25">
      <c r="A856" s="3">
        <v>2024</v>
      </c>
      <c r="B856" s="3" t="s">
        <v>38</v>
      </c>
      <c r="C856" s="3" t="s">
        <v>28</v>
      </c>
      <c r="D856" s="7" t="s">
        <v>28</v>
      </c>
      <c r="E856" s="8">
        <v>2</v>
      </c>
      <c r="F856" s="8">
        <v>6600</v>
      </c>
      <c r="G856" s="8">
        <v>7392</v>
      </c>
      <c r="H856" s="5">
        <v>1320</v>
      </c>
      <c r="I856" s="6" t="s">
        <v>11</v>
      </c>
    </row>
    <row r="857" spans="1:9" ht="18" customHeight="1" x14ac:dyDescent="0.25">
      <c r="A857" s="3">
        <v>2024</v>
      </c>
      <c r="B857" s="3" t="s">
        <v>39</v>
      </c>
      <c r="C857" s="3" t="s">
        <v>9</v>
      </c>
      <c r="D857" s="4" t="s">
        <v>10</v>
      </c>
      <c r="E857" s="5">
        <v>3566</v>
      </c>
      <c r="F857" s="5">
        <v>4577.3</v>
      </c>
      <c r="G857" s="5">
        <v>5126.576</v>
      </c>
      <c r="H857" s="5">
        <v>915.46</v>
      </c>
      <c r="I857" s="6" t="s">
        <v>11</v>
      </c>
    </row>
    <row r="858" spans="1:9" ht="18" customHeight="1" x14ac:dyDescent="0.25">
      <c r="A858" s="3">
        <v>2024</v>
      </c>
      <c r="B858" s="3" t="s">
        <v>39</v>
      </c>
      <c r="C858" s="3" t="s">
        <v>9</v>
      </c>
      <c r="D858" s="4" t="s">
        <v>12</v>
      </c>
      <c r="E858" s="5">
        <v>2498</v>
      </c>
      <c r="F858" s="5">
        <v>8000</v>
      </c>
      <c r="G858" s="5">
        <v>8960</v>
      </c>
      <c r="H858" s="5">
        <v>1600</v>
      </c>
      <c r="I858" s="6" t="s">
        <v>11</v>
      </c>
    </row>
    <row r="859" spans="1:9" ht="18" customHeight="1" x14ac:dyDescent="0.25">
      <c r="A859" s="3">
        <v>2024</v>
      </c>
      <c r="B859" s="3" t="s">
        <v>39</v>
      </c>
      <c r="C859" s="3" t="s">
        <v>13</v>
      </c>
      <c r="D859" s="4" t="s">
        <v>14</v>
      </c>
      <c r="E859" s="5">
        <v>1245</v>
      </c>
      <c r="F859" s="5">
        <v>4577.2</v>
      </c>
      <c r="G859" s="5">
        <v>5126.4639999999999</v>
      </c>
      <c r="H859" s="5">
        <v>915.44</v>
      </c>
      <c r="I859" s="6" t="s">
        <v>11</v>
      </c>
    </row>
    <row r="860" spans="1:9" ht="18" customHeight="1" x14ac:dyDescent="0.25">
      <c r="A860" s="3">
        <v>2024</v>
      </c>
      <c r="B860" s="3" t="s">
        <v>39</v>
      </c>
      <c r="C860" s="3" t="s">
        <v>15</v>
      </c>
      <c r="D860" s="7" t="s">
        <v>16</v>
      </c>
      <c r="E860" s="8">
        <v>644</v>
      </c>
      <c r="F860" s="8">
        <v>5743.5</v>
      </c>
      <c r="G860" s="8">
        <v>6432.72</v>
      </c>
      <c r="H860" s="5">
        <v>1148.7</v>
      </c>
      <c r="I860" s="6" t="s">
        <v>11</v>
      </c>
    </row>
    <row r="861" spans="1:9" ht="18" customHeight="1" x14ac:dyDescent="0.25">
      <c r="A861" s="3">
        <v>2024</v>
      </c>
      <c r="B861" s="3" t="s">
        <v>39</v>
      </c>
      <c r="C861" s="3" t="s">
        <v>17</v>
      </c>
      <c r="D861" s="7" t="s">
        <v>18</v>
      </c>
      <c r="E861" s="8">
        <v>643</v>
      </c>
      <c r="F861" s="8">
        <v>7000</v>
      </c>
      <c r="G861" s="8">
        <v>7840</v>
      </c>
      <c r="H861" s="5">
        <v>1400</v>
      </c>
      <c r="I861" s="6" t="s">
        <v>32</v>
      </c>
    </row>
    <row r="862" spans="1:9" ht="18" customHeight="1" x14ac:dyDescent="0.25">
      <c r="A862" s="3">
        <v>2024</v>
      </c>
      <c r="B862" s="3" t="s">
        <v>39</v>
      </c>
      <c r="C862" s="3" t="s">
        <v>15</v>
      </c>
      <c r="D862" s="7" t="s">
        <v>19</v>
      </c>
      <c r="E862" s="8">
        <v>455</v>
      </c>
      <c r="F862" s="8">
        <v>4578.6000000000004</v>
      </c>
      <c r="G862" s="8">
        <v>5128.0320000000002</v>
      </c>
      <c r="H862" s="5">
        <v>915.72000000000014</v>
      </c>
      <c r="I862" s="6" t="s">
        <v>32</v>
      </c>
    </row>
    <row r="863" spans="1:9" ht="18" customHeight="1" x14ac:dyDescent="0.25">
      <c r="A863" s="3">
        <v>2024</v>
      </c>
      <c r="B863" s="3" t="s">
        <v>39</v>
      </c>
      <c r="C863" s="3" t="s">
        <v>17</v>
      </c>
      <c r="D863" s="7" t="s">
        <v>20</v>
      </c>
      <c r="E863" s="9">
        <v>345</v>
      </c>
      <c r="F863" s="9">
        <v>7000</v>
      </c>
      <c r="G863" s="9">
        <v>7840</v>
      </c>
      <c r="H863" s="5">
        <v>1400</v>
      </c>
      <c r="I863" s="6" t="s">
        <v>32</v>
      </c>
    </row>
    <row r="864" spans="1:9" ht="18" customHeight="1" x14ac:dyDescent="0.25">
      <c r="A864" s="3">
        <v>2024</v>
      </c>
      <c r="B864" s="3" t="s">
        <v>39</v>
      </c>
      <c r="C864" s="3" t="s">
        <v>13</v>
      </c>
      <c r="D864" s="4" t="s">
        <v>21</v>
      </c>
      <c r="E864" s="5">
        <v>122</v>
      </c>
      <c r="F864" s="5">
        <v>100</v>
      </c>
      <c r="G864" s="5">
        <v>112</v>
      </c>
      <c r="H864" s="5">
        <v>20</v>
      </c>
      <c r="I864" s="6" t="s">
        <v>32</v>
      </c>
    </row>
    <row r="865" spans="1:9" ht="18" customHeight="1" x14ac:dyDescent="0.25">
      <c r="A865" s="3">
        <v>2024</v>
      </c>
      <c r="B865" s="3" t="s">
        <v>39</v>
      </c>
      <c r="C865" s="3" t="s">
        <v>22</v>
      </c>
      <c r="D865" s="7" t="s">
        <v>23</v>
      </c>
      <c r="E865" s="8">
        <v>78</v>
      </c>
      <c r="F865" s="8">
        <v>4577.2</v>
      </c>
      <c r="G865" s="8">
        <v>5126.4639999999999</v>
      </c>
      <c r="H865" s="5">
        <v>915.44</v>
      </c>
      <c r="I865" s="6" t="s">
        <v>32</v>
      </c>
    </row>
    <row r="866" spans="1:9" ht="18" customHeight="1" x14ac:dyDescent="0.25">
      <c r="A866" s="3">
        <v>2024</v>
      </c>
      <c r="B866" s="3" t="s">
        <v>39</v>
      </c>
      <c r="C866" s="3" t="s">
        <v>22</v>
      </c>
      <c r="D866" s="7" t="s">
        <v>24</v>
      </c>
      <c r="E866" s="8">
        <v>76</v>
      </c>
      <c r="F866" s="8">
        <v>4576.8999999999996</v>
      </c>
      <c r="G866" s="8">
        <v>5126.1279999999997</v>
      </c>
      <c r="H866" s="5">
        <v>915.38</v>
      </c>
      <c r="I866" s="6" t="s">
        <v>32</v>
      </c>
    </row>
    <row r="867" spans="1:9" ht="18" customHeight="1" x14ac:dyDescent="0.25">
      <c r="A867" s="3">
        <v>2024</v>
      </c>
      <c r="B867" s="3" t="s">
        <v>39</v>
      </c>
      <c r="C867" s="3" t="s">
        <v>22</v>
      </c>
      <c r="D867" s="7" t="s">
        <v>25</v>
      </c>
      <c r="E867" s="8">
        <v>46</v>
      </c>
      <c r="F867" s="8">
        <v>200</v>
      </c>
      <c r="G867" s="8">
        <v>224</v>
      </c>
      <c r="H867" s="5">
        <v>40</v>
      </c>
      <c r="I867" s="6" t="s">
        <v>32</v>
      </c>
    </row>
    <row r="868" spans="1:9" ht="18" customHeight="1" x14ac:dyDescent="0.25">
      <c r="A868" s="3">
        <v>2024</v>
      </c>
      <c r="B868" s="3" t="s">
        <v>39</v>
      </c>
      <c r="C868" s="3" t="s">
        <v>22</v>
      </c>
      <c r="D868" s="7" t="s">
        <v>26</v>
      </c>
      <c r="E868" s="8">
        <v>34</v>
      </c>
      <c r="F868" s="8">
        <v>4576.8</v>
      </c>
      <c r="G868" s="8">
        <v>5126.0160000000005</v>
      </c>
      <c r="H868" s="5">
        <v>915.36000000000013</v>
      </c>
      <c r="I868" s="6" t="s">
        <v>32</v>
      </c>
    </row>
    <row r="869" spans="1:9" ht="18" customHeight="1" x14ac:dyDescent="0.25">
      <c r="A869" s="3">
        <v>2024</v>
      </c>
      <c r="B869" s="3" t="s">
        <v>39</v>
      </c>
      <c r="C869" s="3" t="s">
        <v>13</v>
      </c>
      <c r="D869" s="4" t="s">
        <v>27</v>
      </c>
      <c r="E869" s="5">
        <v>7</v>
      </c>
      <c r="F869" s="5">
        <v>200</v>
      </c>
      <c r="G869" s="5">
        <v>224</v>
      </c>
      <c r="H869" s="5">
        <v>40</v>
      </c>
      <c r="I869" s="6" t="s">
        <v>32</v>
      </c>
    </row>
    <row r="870" spans="1:9" ht="18" customHeight="1" x14ac:dyDescent="0.25">
      <c r="A870" s="3">
        <v>2024</v>
      </c>
      <c r="B870" s="3" t="s">
        <v>39</v>
      </c>
      <c r="C870" s="3" t="s">
        <v>22</v>
      </c>
      <c r="D870" s="7" t="s">
        <v>29</v>
      </c>
      <c r="E870" s="8">
        <v>3</v>
      </c>
      <c r="F870" s="8">
        <v>4577.3</v>
      </c>
      <c r="G870" s="8">
        <v>5126.576</v>
      </c>
      <c r="H870" s="5">
        <v>915.46</v>
      </c>
      <c r="I870" s="6" t="s">
        <v>32</v>
      </c>
    </row>
    <row r="871" spans="1:9" ht="18" customHeight="1" x14ac:dyDescent="0.25">
      <c r="A871" s="3">
        <v>2024</v>
      </c>
      <c r="B871" s="3" t="s">
        <v>39</v>
      </c>
      <c r="C871" s="3" t="s">
        <v>28</v>
      </c>
      <c r="D871" s="7" t="s">
        <v>28</v>
      </c>
      <c r="E871" s="8">
        <v>2</v>
      </c>
      <c r="F871" s="8">
        <v>6600</v>
      </c>
      <c r="G871" s="8">
        <v>7392</v>
      </c>
      <c r="H871" s="5">
        <v>1320</v>
      </c>
      <c r="I871" s="6" t="s">
        <v>32</v>
      </c>
    </row>
    <row r="872" spans="1:9" ht="18" customHeight="1" x14ac:dyDescent="0.25">
      <c r="A872" s="3">
        <v>2024</v>
      </c>
      <c r="B872" s="3" t="s">
        <v>40</v>
      </c>
      <c r="C872" s="3" t="s">
        <v>9</v>
      </c>
      <c r="D872" s="4" t="s">
        <v>10</v>
      </c>
      <c r="E872" s="5">
        <v>3566</v>
      </c>
      <c r="F872" s="5">
        <v>4577.3</v>
      </c>
      <c r="G872" s="5">
        <v>5126.576</v>
      </c>
      <c r="H872" s="5">
        <v>915.46</v>
      </c>
      <c r="I872" s="6" t="s">
        <v>32</v>
      </c>
    </row>
    <row r="873" spans="1:9" ht="18" customHeight="1" x14ac:dyDescent="0.25">
      <c r="A873" s="3">
        <v>2024</v>
      </c>
      <c r="B873" s="3" t="s">
        <v>40</v>
      </c>
      <c r="C873" s="3" t="s">
        <v>9</v>
      </c>
      <c r="D873" s="4" t="s">
        <v>12</v>
      </c>
      <c r="E873" s="5">
        <v>2498</v>
      </c>
      <c r="F873" s="5">
        <v>8000</v>
      </c>
      <c r="G873" s="5">
        <v>8960</v>
      </c>
      <c r="H873" s="5">
        <v>1600</v>
      </c>
      <c r="I873" s="6" t="s">
        <v>32</v>
      </c>
    </row>
    <row r="874" spans="1:9" ht="18" customHeight="1" x14ac:dyDescent="0.25">
      <c r="A874" s="3">
        <v>2024</v>
      </c>
      <c r="B874" s="3" t="s">
        <v>40</v>
      </c>
      <c r="C874" s="3" t="s">
        <v>13</v>
      </c>
      <c r="D874" s="4" t="s">
        <v>14</v>
      </c>
      <c r="E874" s="5">
        <v>1245</v>
      </c>
      <c r="F874" s="5">
        <v>4577.2</v>
      </c>
      <c r="G874" s="5">
        <v>5126.4639999999999</v>
      </c>
      <c r="H874" s="5">
        <v>915.44</v>
      </c>
      <c r="I874" s="6" t="s">
        <v>32</v>
      </c>
    </row>
    <row r="875" spans="1:9" ht="18" customHeight="1" x14ac:dyDescent="0.25">
      <c r="A875" s="3">
        <v>2024</v>
      </c>
      <c r="B875" s="3" t="s">
        <v>40</v>
      </c>
      <c r="C875" s="3" t="s">
        <v>15</v>
      </c>
      <c r="D875" s="7" t="s">
        <v>16</v>
      </c>
      <c r="E875" s="8">
        <v>644</v>
      </c>
      <c r="F875" s="8">
        <v>5743.5</v>
      </c>
      <c r="G875" s="8">
        <v>6432.72</v>
      </c>
      <c r="H875" s="5">
        <v>1148.7</v>
      </c>
      <c r="I875" s="6" t="s">
        <v>32</v>
      </c>
    </row>
    <row r="876" spans="1:9" ht="18" customHeight="1" x14ac:dyDescent="0.25">
      <c r="A876" s="3">
        <v>2024</v>
      </c>
      <c r="B876" s="3" t="s">
        <v>40</v>
      </c>
      <c r="C876" s="3" t="s">
        <v>17</v>
      </c>
      <c r="D876" s="7" t="s">
        <v>18</v>
      </c>
      <c r="E876" s="8">
        <v>643</v>
      </c>
      <c r="F876" s="8">
        <v>7000</v>
      </c>
      <c r="G876" s="8">
        <v>7840</v>
      </c>
      <c r="H876" s="5">
        <v>1400</v>
      </c>
      <c r="I876" s="6" t="s">
        <v>32</v>
      </c>
    </row>
    <row r="877" spans="1:9" ht="18" customHeight="1" x14ac:dyDescent="0.25">
      <c r="A877" s="3">
        <v>2024</v>
      </c>
      <c r="B877" s="3" t="s">
        <v>40</v>
      </c>
      <c r="C877" s="3" t="s">
        <v>15</v>
      </c>
      <c r="D877" s="7" t="s">
        <v>19</v>
      </c>
      <c r="E877" s="8">
        <v>455</v>
      </c>
      <c r="F877" s="8">
        <v>4578.6000000000004</v>
      </c>
      <c r="G877" s="8">
        <v>5128.0320000000002</v>
      </c>
      <c r="H877" s="5">
        <v>915.72000000000014</v>
      </c>
      <c r="I877" s="6" t="s">
        <v>32</v>
      </c>
    </row>
    <row r="878" spans="1:9" ht="18" customHeight="1" x14ac:dyDescent="0.25">
      <c r="A878" s="3">
        <v>2024</v>
      </c>
      <c r="B878" s="3" t="s">
        <v>40</v>
      </c>
      <c r="C878" s="3" t="s">
        <v>17</v>
      </c>
      <c r="D878" s="7" t="s">
        <v>20</v>
      </c>
      <c r="E878" s="9">
        <v>345</v>
      </c>
      <c r="F878" s="9">
        <v>7000</v>
      </c>
      <c r="G878" s="9">
        <v>7840</v>
      </c>
      <c r="H878" s="5">
        <v>1400</v>
      </c>
      <c r="I878" s="6" t="s">
        <v>32</v>
      </c>
    </row>
    <row r="879" spans="1:9" ht="18" customHeight="1" x14ac:dyDescent="0.25">
      <c r="A879" s="3">
        <v>2024</v>
      </c>
      <c r="B879" s="3" t="s">
        <v>40</v>
      </c>
      <c r="C879" s="3" t="s">
        <v>13</v>
      </c>
      <c r="D879" s="4" t="s">
        <v>21</v>
      </c>
      <c r="E879" s="5">
        <v>122</v>
      </c>
      <c r="F879" s="5">
        <v>100</v>
      </c>
      <c r="G879" s="5">
        <v>112</v>
      </c>
      <c r="H879" s="5">
        <v>20</v>
      </c>
      <c r="I879" s="6" t="s">
        <v>32</v>
      </c>
    </row>
    <row r="880" spans="1:9" ht="18" customHeight="1" x14ac:dyDescent="0.25">
      <c r="A880" s="3">
        <v>2024</v>
      </c>
      <c r="B880" s="3" t="s">
        <v>40</v>
      </c>
      <c r="C880" s="3" t="s">
        <v>22</v>
      </c>
      <c r="D880" s="7" t="s">
        <v>23</v>
      </c>
      <c r="E880" s="8">
        <v>78</v>
      </c>
      <c r="F880" s="8">
        <v>4577.2</v>
      </c>
      <c r="G880" s="8">
        <v>5126.4639999999999</v>
      </c>
      <c r="H880" s="5">
        <v>915.44</v>
      </c>
      <c r="I880" s="6" t="s">
        <v>32</v>
      </c>
    </row>
    <row r="881" spans="1:9" ht="18" customHeight="1" x14ac:dyDescent="0.25">
      <c r="A881" s="3">
        <v>2024</v>
      </c>
      <c r="B881" s="3" t="s">
        <v>40</v>
      </c>
      <c r="C881" s="3" t="s">
        <v>22</v>
      </c>
      <c r="D881" s="7" t="s">
        <v>24</v>
      </c>
      <c r="E881" s="8">
        <v>76</v>
      </c>
      <c r="F881" s="8">
        <v>4576.8999999999996</v>
      </c>
      <c r="G881" s="8">
        <v>5126.1279999999997</v>
      </c>
      <c r="H881" s="5">
        <v>915.38</v>
      </c>
      <c r="I881" s="6" t="s">
        <v>32</v>
      </c>
    </row>
    <row r="882" spans="1:9" ht="18" customHeight="1" x14ac:dyDescent="0.25">
      <c r="A882" s="3">
        <v>2024</v>
      </c>
      <c r="B882" s="3" t="s">
        <v>40</v>
      </c>
      <c r="C882" s="3" t="s">
        <v>22</v>
      </c>
      <c r="D882" s="7" t="s">
        <v>25</v>
      </c>
      <c r="E882" s="8">
        <v>46</v>
      </c>
      <c r="F882" s="8">
        <v>200</v>
      </c>
      <c r="G882" s="8">
        <v>224</v>
      </c>
      <c r="H882" s="5">
        <v>40</v>
      </c>
      <c r="I882" s="6" t="s">
        <v>32</v>
      </c>
    </row>
    <row r="883" spans="1:9" ht="18" customHeight="1" x14ac:dyDescent="0.25">
      <c r="A883" s="3">
        <v>2024</v>
      </c>
      <c r="B883" s="3" t="s">
        <v>40</v>
      </c>
      <c r="C883" s="3" t="s">
        <v>22</v>
      </c>
      <c r="D883" s="7" t="s">
        <v>26</v>
      </c>
      <c r="E883" s="8">
        <v>34</v>
      </c>
      <c r="F883" s="8">
        <v>4576.8</v>
      </c>
      <c r="G883" s="8">
        <v>5126.0160000000005</v>
      </c>
      <c r="H883" s="5">
        <v>915.36000000000013</v>
      </c>
      <c r="I883" s="6" t="s">
        <v>32</v>
      </c>
    </row>
    <row r="884" spans="1:9" ht="18" customHeight="1" x14ac:dyDescent="0.25">
      <c r="A884" s="3">
        <v>2024</v>
      </c>
      <c r="B884" s="3" t="s">
        <v>40</v>
      </c>
      <c r="C884" s="3" t="s">
        <v>13</v>
      </c>
      <c r="D884" s="4" t="s">
        <v>27</v>
      </c>
      <c r="E884" s="5">
        <v>7</v>
      </c>
      <c r="F884" s="5">
        <v>200</v>
      </c>
      <c r="G884" s="5">
        <v>224</v>
      </c>
      <c r="H884" s="5">
        <v>40</v>
      </c>
      <c r="I884" s="6" t="s">
        <v>32</v>
      </c>
    </row>
    <row r="885" spans="1:9" ht="18" customHeight="1" x14ac:dyDescent="0.25">
      <c r="A885" s="3">
        <v>2024</v>
      </c>
      <c r="B885" s="3" t="s">
        <v>40</v>
      </c>
      <c r="C885" s="3" t="s">
        <v>22</v>
      </c>
      <c r="D885" s="7" t="s">
        <v>29</v>
      </c>
      <c r="E885" s="8">
        <v>3</v>
      </c>
      <c r="F885" s="8">
        <v>4577.3</v>
      </c>
      <c r="G885" s="8">
        <v>5126.576</v>
      </c>
      <c r="H885" s="5">
        <v>915.46</v>
      </c>
      <c r="I885" s="6" t="s">
        <v>32</v>
      </c>
    </row>
    <row r="886" spans="1:9" ht="18" customHeight="1" x14ac:dyDescent="0.25">
      <c r="A886" s="3">
        <v>2024</v>
      </c>
      <c r="B886" s="3" t="s">
        <v>40</v>
      </c>
      <c r="C886" s="3" t="s">
        <v>28</v>
      </c>
      <c r="D886" s="7" t="s">
        <v>28</v>
      </c>
      <c r="E886" s="8">
        <v>2</v>
      </c>
      <c r="F886" s="8">
        <v>6600</v>
      </c>
      <c r="G886" s="8">
        <v>7392</v>
      </c>
      <c r="H886" s="5">
        <v>1320</v>
      </c>
      <c r="I886" s="6" t="s">
        <v>11</v>
      </c>
    </row>
    <row r="887" spans="1:9" ht="18" customHeight="1" x14ac:dyDescent="0.25">
      <c r="A887" s="3">
        <v>2024</v>
      </c>
      <c r="B887" s="3" t="s">
        <v>41</v>
      </c>
      <c r="C887" s="3" t="s">
        <v>9</v>
      </c>
      <c r="D887" s="4" t="s">
        <v>10</v>
      </c>
      <c r="E887" s="5">
        <v>3566</v>
      </c>
      <c r="F887" s="5">
        <v>4577.3</v>
      </c>
      <c r="G887" s="5">
        <v>5126.576</v>
      </c>
      <c r="H887" s="5">
        <v>915.46</v>
      </c>
      <c r="I887" s="6" t="s">
        <v>11</v>
      </c>
    </row>
    <row r="888" spans="1:9" ht="18" customHeight="1" x14ac:dyDescent="0.25">
      <c r="A888" s="3">
        <v>2024</v>
      </c>
      <c r="B888" s="3" t="s">
        <v>41</v>
      </c>
      <c r="C888" s="3" t="s">
        <v>9</v>
      </c>
      <c r="D888" s="4" t="s">
        <v>12</v>
      </c>
      <c r="E888" s="5">
        <v>2498</v>
      </c>
      <c r="F888" s="5">
        <v>8000</v>
      </c>
      <c r="G888" s="5">
        <v>8960</v>
      </c>
      <c r="H888" s="5">
        <v>1600</v>
      </c>
      <c r="I888" s="6" t="s">
        <v>11</v>
      </c>
    </row>
    <row r="889" spans="1:9" ht="18" customHeight="1" x14ac:dyDescent="0.25">
      <c r="A889" s="3">
        <v>2024</v>
      </c>
      <c r="B889" s="3" t="s">
        <v>41</v>
      </c>
      <c r="C889" s="3" t="s">
        <v>13</v>
      </c>
      <c r="D889" s="4" t="s">
        <v>14</v>
      </c>
      <c r="E889" s="5">
        <v>1245</v>
      </c>
      <c r="F889" s="5">
        <v>4577.2</v>
      </c>
      <c r="G889" s="5">
        <v>5126.4639999999999</v>
      </c>
      <c r="H889" s="5">
        <v>915.44</v>
      </c>
      <c r="I889" s="6" t="s">
        <v>11</v>
      </c>
    </row>
    <row r="890" spans="1:9" ht="18" customHeight="1" x14ac:dyDescent="0.25">
      <c r="A890" s="3">
        <v>2024</v>
      </c>
      <c r="B890" s="3" t="s">
        <v>41</v>
      </c>
      <c r="C890" s="3" t="s">
        <v>15</v>
      </c>
      <c r="D890" s="7" t="s">
        <v>16</v>
      </c>
      <c r="E890" s="8">
        <v>644</v>
      </c>
      <c r="F890" s="8">
        <v>5743.5</v>
      </c>
      <c r="G890" s="8">
        <v>6432.72</v>
      </c>
      <c r="H890" s="5">
        <v>1148.7</v>
      </c>
      <c r="I890" s="6" t="s">
        <v>11</v>
      </c>
    </row>
    <row r="891" spans="1:9" ht="18" customHeight="1" x14ac:dyDescent="0.25">
      <c r="A891" s="3">
        <v>2024</v>
      </c>
      <c r="B891" s="3" t="s">
        <v>41</v>
      </c>
      <c r="C891" s="3" t="s">
        <v>17</v>
      </c>
      <c r="D891" s="7" t="s">
        <v>18</v>
      </c>
      <c r="E891" s="8">
        <v>643</v>
      </c>
      <c r="F891" s="8">
        <v>7000</v>
      </c>
      <c r="G891" s="8">
        <v>7840</v>
      </c>
      <c r="H891" s="5">
        <v>1400</v>
      </c>
      <c r="I891" s="6" t="s">
        <v>11</v>
      </c>
    </row>
    <row r="892" spans="1:9" ht="18" customHeight="1" x14ac:dyDescent="0.25">
      <c r="A892" s="3">
        <v>2024</v>
      </c>
      <c r="B892" s="3" t="s">
        <v>41</v>
      </c>
      <c r="C892" s="3" t="s">
        <v>15</v>
      </c>
      <c r="D892" s="7" t="s">
        <v>19</v>
      </c>
      <c r="E892" s="8">
        <v>455</v>
      </c>
      <c r="F892" s="8">
        <v>4578.6000000000004</v>
      </c>
      <c r="G892" s="8">
        <v>5128.0320000000002</v>
      </c>
      <c r="H892" s="5">
        <v>915.72000000000014</v>
      </c>
      <c r="I892" s="6" t="s">
        <v>11</v>
      </c>
    </row>
    <row r="893" spans="1:9" ht="18" customHeight="1" x14ac:dyDescent="0.25">
      <c r="A893" s="3">
        <v>2024</v>
      </c>
      <c r="B893" s="3" t="s">
        <v>41</v>
      </c>
      <c r="C893" s="3" t="s">
        <v>17</v>
      </c>
      <c r="D893" s="7" t="s">
        <v>20</v>
      </c>
      <c r="E893" s="9">
        <v>345</v>
      </c>
      <c r="F893" s="9">
        <v>7000</v>
      </c>
      <c r="G893" s="9">
        <v>7840</v>
      </c>
      <c r="H893" s="5">
        <v>1400</v>
      </c>
      <c r="I893" s="6" t="s">
        <v>11</v>
      </c>
    </row>
    <row r="894" spans="1:9" ht="18" customHeight="1" x14ac:dyDescent="0.25">
      <c r="A894" s="3">
        <v>2024</v>
      </c>
      <c r="B894" s="3" t="s">
        <v>41</v>
      </c>
      <c r="C894" s="3" t="s">
        <v>13</v>
      </c>
      <c r="D894" s="4" t="s">
        <v>21</v>
      </c>
      <c r="E894" s="5">
        <v>122</v>
      </c>
      <c r="F894" s="5">
        <v>100</v>
      </c>
      <c r="G894" s="5">
        <v>112</v>
      </c>
      <c r="H894" s="5">
        <v>20</v>
      </c>
      <c r="I894" s="6" t="s">
        <v>11</v>
      </c>
    </row>
    <row r="895" spans="1:9" ht="18" customHeight="1" x14ac:dyDescent="0.25">
      <c r="A895" s="3">
        <v>2024</v>
      </c>
      <c r="B895" s="3" t="s">
        <v>41</v>
      </c>
      <c r="C895" s="3" t="s">
        <v>22</v>
      </c>
      <c r="D895" s="7" t="s">
        <v>23</v>
      </c>
      <c r="E895" s="8">
        <v>78</v>
      </c>
      <c r="F895" s="8">
        <v>4577.2</v>
      </c>
      <c r="G895" s="8">
        <v>5126.4639999999999</v>
      </c>
      <c r="H895" s="5">
        <v>915.44</v>
      </c>
      <c r="I895" s="6" t="s">
        <v>11</v>
      </c>
    </row>
    <row r="896" spans="1:9" ht="18" customHeight="1" x14ac:dyDescent="0.25">
      <c r="A896" s="3">
        <v>2024</v>
      </c>
      <c r="B896" s="3" t="s">
        <v>41</v>
      </c>
      <c r="C896" s="3" t="s">
        <v>22</v>
      </c>
      <c r="D896" s="7" t="s">
        <v>24</v>
      </c>
      <c r="E896" s="8">
        <v>76</v>
      </c>
      <c r="F896" s="8">
        <v>4576.8999999999996</v>
      </c>
      <c r="G896" s="8">
        <v>5126.1279999999997</v>
      </c>
      <c r="H896" s="5">
        <v>915.38</v>
      </c>
      <c r="I896" s="6" t="s">
        <v>11</v>
      </c>
    </row>
    <row r="897" spans="1:9" ht="18" customHeight="1" x14ac:dyDescent="0.25">
      <c r="A897" s="3">
        <v>2024</v>
      </c>
      <c r="B897" s="3" t="s">
        <v>41</v>
      </c>
      <c r="C897" s="3" t="s">
        <v>22</v>
      </c>
      <c r="D897" s="7" t="s">
        <v>25</v>
      </c>
      <c r="E897" s="8">
        <v>46</v>
      </c>
      <c r="F897" s="8">
        <v>200</v>
      </c>
      <c r="G897" s="8">
        <v>224</v>
      </c>
      <c r="H897" s="5">
        <v>40</v>
      </c>
      <c r="I897" s="6" t="s">
        <v>11</v>
      </c>
    </row>
    <row r="898" spans="1:9" ht="18" customHeight="1" x14ac:dyDescent="0.25">
      <c r="A898" s="3">
        <v>2024</v>
      </c>
      <c r="B898" s="3" t="s">
        <v>41</v>
      </c>
      <c r="C898" s="3" t="s">
        <v>22</v>
      </c>
      <c r="D898" s="7" t="s">
        <v>26</v>
      </c>
      <c r="E898" s="8">
        <v>34</v>
      </c>
      <c r="F898" s="8">
        <v>4576.8</v>
      </c>
      <c r="G898" s="8">
        <v>5126.0160000000005</v>
      </c>
      <c r="H898" s="5">
        <v>915.36000000000013</v>
      </c>
      <c r="I898" s="6" t="s">
        <v>11</v>
      </c>
    </row>
    <row r="899" spans="1:9" ht="18" customHeight="1" x14ac:dyDescent="0.25">
      <c r="A899" s="3">
        <v>2024</v>
      </c>
      <c r="B899" s="3" t="s">
        <v>41</v>
      </c>
      <c r="C899" s="3" t="s">
        <v>13</v>
      </c>
      <c r="D899" s="4" t="s">
        <v>27</v>
      </c>
      <c r="E899" s="5">
        <v>7</v>
      </c>
      <c r="F899" s="5">
        <v>200</v>
      </c>
      <c r="G899" s="5">
        <v>224</v>
      </c>
      <c r="H899" s="5">
        <v>40</v>
      </c>
      <c r="I899" s="6" t="s">
        <v>11</v>
      </c>
    </row>
    <row r="900" spans="1:9" ht="18" customHeight="1" x14ac:dyDescent="0.25">
      <c r="A900" s="3">
        <v>2024</v>
      </c>
      <c r="B900" s="3" t="s">
        <v>41</v>
      </c>
      <c r="C900" s="3" t="s">
        <v>22</v>
      </c>
      <c r="D900" s="7" t="s">
        <v>29</v>
      </c>
      <c r="E900" s="8">
        <v>3</v>
      </c>
      <c r="F900" s="8">
        <v>4577.3</v>
      </c>
      <c r="G900" s="8">
        <v>5126.576</v>
      </c>
      <c r="H900" s="5">
        <v>915.46</v>
      </c>
      <c r="I900" s="6" t="s">
        <v>11</v>
      </c>
    </row>
    <row r="901" spans="1:9" ht="18" customHeight="1" x14ac:dyDescent="0.25">
      <c r="A901" s="3">
        <v>2024</v>
      </c>
      <c r="B901" s="3" t="s">
        <v>41</v>
      </c>
      <c r="C901" s="3" t="s">
        <v>28</v>
      </c>
      <c r="D901" s="7" t="s">
        <v>28</v>
      </c>
      <c r="E901" s="8">
        <v>2</v>
      </c>
      <c r="F901" s="8">
        <v>6600</v>
      </c>
      <c r="G901" s="8">
        <v>7392</v>
      </c>
      <c r="H901" s="5">
        <v>1320</v>
      </c>
      <c r="I901" s="6" t="s">
        <v>11</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4DE4D-8FCD-487D-9D57-184E5B3E8953}">
  <sheetPr>
    <tabColor rgb="FFEA375D"/>
  </sheetPr>
  <dimension ref="C1:CM33"/>
  <sheetViews>
    <sheetView showGridLines="0" topLeftCell="BZ1" workbookViewId="0">
      <selection activeCell="CI11" sqref="CI11"/>
    </sheetView>
  </sheetViews>
  <sheetFormatPr defaultRowHeight="14.25" x14ac:dyDescent="0.25"/>
  <cols>
    <col min="1" max="1" width="0.85546875" style="10" customWidth="1"/>
    <col min="2" max="2" width="0.28515625" style="10" customWidth="1"/>
    <col min="3" max="3" width="14.28515625" style="10" bestFit="1" customWidth="1"/>
    <col min="4" max="4" width="15.28515625" style="10" bestFit="1" customWidth="1"/>
    <col min="5" max="5" width="15.140625" style="10" bestFit="1" customWidth="1"/>
    <col min="6" max="6" width="16.28515625" style="10" bestFit="1" customWidth="1"/>
    <col min="7" max="7" width="14.42578125" style="10" customWidth="1"/>
    <col min="8" max="8" width="12.5703125" style="10" customWidth="1"/>
    <col min="9" max="9" width="7.42578125" style="10" customWidth="1"/>
    <col min="10" max="10" width="7.7109375" style="10" customWidth="1"/>
    <col min="11" max="11" width="10" style="10" customWidth="1"/>
    <col min="12" max="12" width="10.5703125" style="10" customWidth="1"/>
    <col min="13" max="13" width="14.140625" style="10" customWidth="1"/>
    <col min="14" max="14" width="9.85546875" style="10" customWidth="1"/>
    <col min="15" max="15" width="11" style="10" customWidth="1"/>
    <col min="16" max="17" width="18.7109375" style="10" customWidth="1"/>
    <col min="18" max="18" width="15.28515625" style="10" bestFit="1" customWidth="1"/>
    <col min="19" max="19" width="22.140625" style="10" bestFit="1" customWidth="1"/>
    <col min="20" max="20" width="9.140625" style="10" customWidth="1"/>
    <col min="21" max="21" width="8.28515625" style="10" bestFit="1" customWidth="1"/>
    <col min="22" max="22" width="7.7109375" style="10" bestFit="1" customWidth="1"/>
    <col min="23" max="23" width="5.42578125" style="10" customWidth="1"/>
    <col min="24" max="24" width="4.7109375" style="10" customWidth="1"/>
    <col min="25" max="25" width="5.42578125" style="10" customWidth="1"/>
    <col min="26" max="26" width="5.5703125" style="10" customWidth="1"/>
    <col min="27" max="27" width="14.28515625" style="10" bestFit="1" customWidth="1"/>
    <col min="28" max="28" width="15.28515625" style="10" bestFit="1" customWidth="1"/>
    <col min="29" max="29" width="16.42578125" style="10" bestFit="1" customWidth="1"/>
    <col min="30" max="30" width="9.140625" style="10"/>
    <col min="31" max="31" width="22.85546875" style="10" customWidth="1"/>
    <col min="32" max="33" width="9.140625" style="10"/>
    <col min="34" max="34" width="14.28515625" style="10" bestFit="1" customWidth="1"/>
    <col min="35" max="35" width="23.28515625" style="10" bestFit="1" customWidth="1"/>
    <col min="36" max="36" width="7.140625" style="10" customWidth="1"/>
    <col min="37" max="37" width="18.42578125" style="10" customWidth="1"/>
    <col min="38" max="38" width="6.42578125" style="10" customWidth="1"/>
    <col min="39" max="39" width="9.140625" style="10"/>
    <col min="40" max="40" width="14.28515625" style="10" bestFit="1" customWidth="1"/>
    <col min="41" max="41" width="15.28515625" style="10" bestFit="1" customWidth="1"/>
    <col min="42" max="42" width="16.42578125" style="10" bestFit="1" customWidth="1"/>
    <col min="43" max="43" width="9.140625" style="10"/>
    <col min="44" max="44" width="14.42578125" style="10" customWidth="1"/>
    <col min="45" max="45" width="11" style="10" customWidth="1"/>
    <col min="46" max="46" width="8.7109375" style="10" customWidth="1"/>
    <col min="47" max="47" width="8.42578125" style="10" customWidth="1"/>
    <col min="48" max="48" width="7.42578125" style="10" customWidth="1"/>
    <col min="49" max="49" width="29.42578125" style="10" bestFit="1" customWidth="1"/>
    <col min="50" max="50" width="15.28515625" style="10" bestFit="1" customWidth="1"/>
    <col min="51" max="51" width="16.42578125" style="10" bestFit="1" customWidth="1"/>
    <col min="52" max="52" width="9.140625" style="10"/>
    <col min="53" max="53" width="26.140625" style="10" customWidth="1"/>
    <col min="54" max="54" width="11.7109375" style="10" customWidth="1"/>
    <col min="55" max="55" width="11" style="10" customWidth="1"/>
    <col min="56" max="58" width="9.140625" style="10"/>
    <col min="59" max="59" width="14.85546875" style="10" bestFit="1" customWidth="1"/>
    <col min="60" max="60" width="15.85546875" style="10" bestFit="1" customWidth="1"/>
    <col min="61" max="61" width="15.5703125" style="10" bestFit="1" customWidth="1"/>
    <col min="62" max="62" width="16.7109375" style="10" bestFit="1" customWidth="1"/>
    <col min="63" max="63" width="7.7109375" style="10" customWidth="1"/>
    <col min="64" max="64" width="15.85546875" style="10" bestFit="1" customWidth="1"/>
    <col min="65" max="65" width="8.28515625" style="10" customWidth="1"/>
    <col min="66" max="66" width="8.5703125" style="10" customWidth="1"/>
    <col min="67" max="67" width="8.7109375" style="10" customWidth="1"/>
    <col min="68" max="69" width="8.42578125" style="10" customWidth="1"/>
    <col min="70" max="70" width="7.5703125" style="10" customWidth="1"/>
    <col min="71" max="71" width="14.5703125" style="10" customWidth="1"/>
    <col min="72" max="72" width="9.140625" style="10"/>
    <col min="73" max="73" width="17.5703125" style="10" bestFit="1" customWidth="1"/>
    <col min="74" max="74" width="8.140625" style="51" customWidth="1"/>
    <col min="75" max="75" width="12.85546875" style="10" bestFit="1" customWidth="1"/>
    <col min="76" max="76" width="9.140625" style="10"/>
    <col min="77" max="77" width="14.85546875" style="10" bestFit="1" customWidth="1"/>
    <col min="78" max="78" width="13.28515625" style="10" bestFit="1" customWidth="1"/>
    <col min="79" max="79" width="9.140625" style="10"/>
    <col min="80" max="80" width="24.42578125" style="10" bestFit="1" customWidth="1"/>
    <col min="81" max="81" width="12.42578125" style="10" bestFit="1" customWidth="1"/>
    <col min="82" max="86" width="9.140625" style="10"/>
    <col min="87" max="87" width="14.7109375" style="10" bestFit="1" customWidth="1"/>
    <col min="88" max="88" width="16.5703125" style="10" bestFit="1" customWidth="1"/>
    <col min="89" max="89" width="16.42578125" style="10" customWidth="1"/>
    <col min="90" max="90" width="15.140625" style="10" customWidth="1"/>
    <col min="91" max="91" width="12.5703125" style="10" customWidth="1"/>
    <col min="92" max="16384" width="9.140625" style="10"/>
  </cols>
  <sheetData>
    <row r="1" spans="3:91" ht="15" customHeight="1" x14ac:dyDescent="0.25">
      <c r="BG1" s="44" t="s">
        <v>70</v>
      </c>
      <c r="BR1" s="10" t="s">
        <v>72</v>
      </c>
      <c r="BV1" s="49"/>
    </row>
    <row r="2" spans="3:91" x14ac:dyDescent="0.25">
      <c r="BI2" s="59"/>
    </row>
    <row r="4" spans="3:91" ht="15" x14ac:dyDescent="0.25">
      <c r="BH4" s="78" t="s">
        <v>43</v>
      </c>
      <c r="BI4" s="75" t="s">
        <v>68</v>
      </c>
      <c r="BJ4" s="75" t="s">
        <v>69</v>
      </c>
      <c r="BK4"/>
      <c r="BL4"/>
      <c r="BM4" s="88" t="s">
        <v>76</v>
      </c>
      <c r="BN4" s="88"/>
      <c r="BO4" s="89" t="s">
        <v>77</v>
      </c>
      <c r="BP4" s="89"/>
      <c r="BQ4"/>
      <c r="BV4" s="49"/>
      <c r="BY4" t="s">
        <v>68</v>
      </c>
      <c r="BZ4" t="s">
        <v>73</v>
      </c>
      <c r="CA4"/>
      <c r="CB4" s="48" t="s">
        <v>74</v>
      </c>
      <c r="CC4" s="48" t="s">
        <v>75</v>
      </c>
      <c r="CF4" s="48" t="s">
        <v>47</v>
      </c>
      <c r="CG4" s="48" t="s">
        <v>48</v>
      </c>
      <c r="CI4" s="48" t="s">
        <v>78</v>
      </c>
      <c r="CJ4" s="48" t="s">
        <v>79</v>
      </c>
      <c r="CK4" s="48" t="s">
        <v>80</v>
      </c>
      <c r="CL4" s="48" t="s">
        <v>81</v>
      </c>
      <c r="CM4" s="85">
        <v>1</v>
      </c>
    </row>
    <row r="5" spans="3:91" ht="21" x14ac:dyDescent="0.35">
      <c r="BH5" s="92" t="s">
        <v>62</v>
      </c>
      <c r="BI5" s="93">
        <v>190380</v>
      </c>
      <c r="BJ5" s="94">
        <v>0.29544495207826388</v>
      </c>
      <c r="BK5" s="58"/>
      <c r="BL5" s="60" t="s">
        <v>62</v>
      </c>
      <c r="BM5" s="63" t="str">
        <f>IF(BL5=$BH$5,"●","")</f>
        <v>●</v>
      </c>
      <c r="BN5" s="66" t="str">
        <f>IF(BL5=$BH$5,"●","")</f>
        <v>●</v>
      </c>
      <c r="BO5" s="69" t="str">
        <f>IF(BL5=$BH$5,"","●")</f>
        <v/>
      </c>
      <c r="BP5" s="72" t="str">
        <f>IF(BL5=$BH$5,"","●")</f>
        <v/>
      </c>
      <c r="BQ5" s="43"/>
      <c r="BS5" s="46" t="s">
        <v>71</v>
      </c>
      <c r="BU5" s="55" t="s">
        <v>62</v>
      </c>
      <c r="BV5" s="52">
        <f t="shared" ref="BV5:BV10" si="0">IFERROR(VLOOKUP(BU5,BH:BJ,3,0),"")</f>
        <v>0.29544495207826388</v>
      </c>
      <c r="BW5" s="81">
        <f>IFERROR(VLOOKUP(BU5,BH:BI,2,0),"")</f>
        <v>190380</v>
      </c>
      <c r="BY5" s="90">
        <v>644384</v>
      </c>
      <c r="BZ5" s="90">
        <v>880249.08000000007</v>
      </c>
      <c r="CA5"/>
      <c r="CB5" s="47">
        <f>100%-CC5</f>
        <v>0.26795265721834105</v>
      </c>
      <c r="CC5" s="47">
        <f>GETPIVOTDATA("Sum of Amount",$BY$4)/GETPIVOTDATA("Sum of Target",$BY$4)</f>
        <v>0.73204734278165895</v>
      </c>
      <c r="CF5" s="40">
        <v>0</v>
      </c>
      <c r="CG5" s="40">
        <v>1</v>
      </c>
      <c r="CH5" s="40"/>
      <c r="CI5" s="80">
        <v>9.1999999999999998E-2</v>
      </c>
      <c r="CJ5" s="80">
        <v>7.3999999999999996E-2</v>
      </c>
      <c r="CK5" s="80">
        <v>6.2E-2</v>
      </c>
      <c r="CL5" s="49">
        <f>SUM(CI5:CK5)</f>
        <v>0.22799999999999998</v>
      </c>
      <c r="CM5" s="87">
        <f>100%-CL5</f>
        <v>0.77200000000000002</v>
      </c>
    </row>
    <row r="6" spans="3:91" ht="21" x14ac:dyDescent="0.35">
      <c r="C6" s="17" t="s">
        <v>43</v>
      </c>
      <c r="D6" s="18" t="s">
        <v>45</v>
      </c>
      <c r="E6" s="18" t="s">
        <v>54</v>
      </c>
      <c r="F6" s="18" t="s">
        <v>55</v>
      </c>
      <c r="I6" s="13" t="s">
        <v>47</v>
      </c>
      <c r="J6" s="13" t="s">
        <v>48</v>
      </c>
      <c r="K6" s="13" t="s">
        <v>49</v>
      </c>
      <c r="L6" s="13" t="s">
        <v>50</v>
      </c>
      <c r="M6" s="13" t="s">
        <v>51</v>
      </c>
      <c r="N6" s="13" t="s">
        <v>56</v>
      </c>
      <c r="O6" s="13" t="s">
        <v>57</v>
      </c>
      <c r="P6" s="24"/>
      <c r="Q6" s="24"/>
      <c r="R6" s="18" t="s">
        <v>45</v>
      </c>
      <c r="S6" s="18" t="s">
        <v>52</v>
      </c>
      <c r="T6"/>
      <c r="U6" s="13" t="s">
        <v>5</v>
      </c>
      <c r="V6" s="13" t="s">
        <v>53</v>
      </c>
      <c r="AA6" s="17" t="s">
        <v>43</v>
      </c>
      <c r="AB6" s="18" t="s">
        <v>45</v>
      </c>
      <c r="AC6" s="18" t="s">
        <v>46</v>
      </c>
      <c r="AE6" s="13" t="s">
        <v>58</v>
      </c>
      <c r="AH6" s="17" t="s">
        <v>43</v>
      </c>
      <c r="AI6" s="18" t="s">
        <v>59</v>
      </c>
      <c r="AJ6"/>
      <c r="AK6" s="13" t="s">
        <v>60</v>
      </c>
      <c r="AN6" s="17" t="s">
        <v>43</v>
      </c>
      <c r="AO6" s="18" t="s">
        <v>45</v>
      </c>
      <c r="AP6" s="18" t="s">
        <v>46</v>
      </c>
      <c r="AW6" s="17" t="s">
        <v>43</v>
      </c>
      <c r="AX6" s="18" t="s">
        <v>45</v>
      </c>
      <c r="AY6" s="18" t="s">
        <v>46</v>
      </c>
      <c r="BH6" s="92" t="s">
        <v>64</v>
      </c>
      <c r="BI6" s="93">
        <v>112620</v>
      </c>
      <c r="BJ6" s="94">
        <v>0.17477156478124845</v>
      </c>
      <c r="BK6" s="58"/>
      <c r="BL6" s="61" t="s">
        <v>63</v>
      </c>
      <c r="BM6" s="64" t="str">
        <f t="shared" ref="BM6:BM10" si="1">IF(BL6=$BH$5,"●","")</f>
        <v/>
      </c>
      <c r="BN6" s="67" t="str">
        <f t="shared" ref="BN6:BN10" si="2">IF(BL6=$BH$5,"●","")</f>
        <v/>
      </c>
      <c r="BO6" s="70" t="str">
        <f t="shared" ref="BO6:BO10" si="3">IF(BL6=$BH$5,"","●")</f>
        <v>●</v>
      </c>
      <c r="BP6" s="73" t="str">
        <f t="shared" ref="BP6:BP10" si="4">IF(BL6=$BH$5,"","●")</f>
        <v>●</v>
      </c>
      <c r="BQ6" s="43"/>
      <c r="BS6" s="45">
        <f>GETPIVOTDATA("Sum of Amount",$BH$4)</f>
        <v>644384</v>
      </c>
      <c r="BU6" s="56" t="s">
        <v>63</v>
      </c>
      <c r="BV6" s="53">
        <f t="shared" si="0"/>
        <v>0.17061255400506531</v>
      </c>
      <c r="BW6" s="82">
        <f t="shared" ref="BW6:BW10" si="5">IFERROR(VLOOKUP(BU6,BH:BI,2,0),"")</f>
        <v>109940</v>
      </c>
      <c r="BY6"/>
      <c r="BZ6"/>
      <c r="CA6"/>
      <c r="CF6" s="10">
        <f>SIN(CB5*2*PI())</f>
        <v>0.99364483721177543</v>
      </c>
      <c r="CG6" s="10">
        <f>COS(CC5*2*PI())</f>
        <v>-0.11256081681644099</v>
      </c>
      <c r="CI6" s="84">
        <f>CI5*$BS$6</f>
        <v>59283.328000000001</v>
      </c>
      <c r="CJ6" s="84">
        <f t="shared" ref="CJ6:CL6" si="6">CJ5*$BS$6</f>
        <v>47684.415999999997</v>
      </c>
      <c r="CK6" s="84">
        <f t="shared" si="6"/>
        <v>39951.807999999997</v>
      </c>
      <c r="CL6" s="84">
        <f t="shared" si="6"/>
        <v>146919.552</v>
      </c>
      <c r="CM6" s="86"/>
    </row>
    <row r="7" spans="3:91" s="11" customFormat="1" ht="21" x14ac:dyDescent="0.35">
      <c r="C7" s="20" t="s">
        <v>17</v>
      </c>
      <c r="D7" s="95">
        <v>168000</v>
      </c>
      <c r="E7" s="95">
        <v>11856</v>
      </c>
      <c r="F7" s="19">
        <v>0.10118631048903302</v>
      </c>
      <c r="H7" s="12" t="s">
        <v>17</v>
      </c>
      <c r="I7" s="14">
        <v>1</v>
      </c>
      <c r="J7" s="14">
        <v>3</v>
      </c>
      <c r="K7" s="15">
        <f>VLOOKUP(H7,$C$7:$E$12,2,0)</f>
        <v>168000</v>
      </c>
      <c r="L7" s="16" t="str">
        <f t="shared" ref="L7:L12" si="7">IF(K7=MAX($K$7:$K$12),K7,"")</f>
        <v/>
      </c>
      <c r="M7" s="16">
        <f>IF(K7=MAX($K$7:$K$12),"",K7)</f>
        <v>168000</v>
      </c>
      <c r="N7" s="16">
        <f>VLOOKUP(H7,$C$7:$F$12,3,0)</f>
        <v>11856</v>
      </c>
      <c r="O7" s="21">
        <f>VLOOKUP(H7,$C$7:$F$12,4,0)</f>
        <v>0.10118631048903302</v>
      </c>
      <c r="R7" s="22">
        <v>802617.60000000021</v>
      </c>
      <c r="S7" s="22">
        <v>898931.71199999994</v>
      </c>
      <c r="T7"/>
      <c r="U7" s="21">
        <f>GETPIVOTDATA("Sum of Income",$R$6)/GETPIVOTDATA("Sum of Target Income",$R$6)</f>
        <v>0.89285714285714313</v>
      </c>
      <c r="V7" s="21">
        <f>100%-U7</f>
        <v>0.10714285714285687</v>
      </c>
      <c r="AA7" s="23" t="s">
        <v>8</v>
      </c>
      <c r="AB7" s="22">
        <v>66884.800000000003</v>
      </c>
      <c r="AC7" s="22">
        <v>66884.800000000003</v>
      </c>
      <c r="AE7" s="25">
        <f>IFERROR(AVERAGE(AB7:AB18),"")</f>
        <v>66884.800000000017</v>
      </c>
      <c r="AH7" s="23" t="s">
        <v>8</v>
      </c>
      <c r="AI7" s="22">
        <v>13376.960000000003</v>
      </c>
      <c r="AJ7"/>
      <c r="AK7" s="16">
        <f>IFERROR(GETPIVOTDATA("Operating Profit",$AH$6),"")</f>
        <v>160523.52000000002</v>
      </c>
      <c r="AN7" s="23" t="s">
        <v>11</v>
      </c>
      <c r="AO7" s="22">
        <v>432460.49999999994</v>
      </c>
      <c r="AP7" s="19">
        <v>0.53881263007439661</v>
      </c>
      <c r="AR7" s="26" t="s">
        <v>11</v>
      </c>
      <c r="AS7" s="27">
        <f>AO7</f>
        <v>432460.49999999994</v>
      </c>
      <c r="AT7" s="28">
        <f>AP7</f>
        <v>0.53881263007439661</v>
      </c>
      <c r="AW7" s="23" t="s">
        <v>17</v>
      </c>
      <c r="AX7" s="22">
        <v>168000</v>
      </c>
      <c r="AY7" s="19">
        <v>0.20931512092433557</v>
      </c>
      <c r="BA7" s="11" t="s">
        <v>17</v>
      </c>
      <c r="BB7" s="33">
        <f>VLOOKUP(BA7,$AW:$AY,2,0)</f>
        <v>168000</v>
      </c>
      <c r="BC7" s="34">
        <f>VLOOKUP(BA7,$AW:$AY,3,0)</f>
        <v>0.20931512092433557</v>
      </c>
      <c r="BH7" s="92" t="s">
        <v>63</v>
      </c>
      <c r="BI7" s="93">
        <v>109940</v>
      </c>
      <c r="BJ7" s="94">
        <v>0.17061255400506531</v>
      </c>
      <c r="BK7" s="58"/>
      <c r="BL7" s="61" t="s">
        <v>64</v>
      </c>
      <c r="BM7" s="64" t="str">
        <f t="shared" si="1"/>
        <v/>
      </c>
      <c r="BN7" s="67" t="str">
        <f t="shared" si="2"/>
        <v/>
      </c>
      <c r="BO7" s="70" t="str">
        <f t="shared" si="3"/>
        <v>●</v>
      </c>
      <c r="BP7" s="73" t="str">
        <f t="shared" si="4"/>
        <v>●</v>
      </c>
      <c r="BQ7" s="43"/>
      <c r="BU7" s="56" t="s">
        <v>64</v>
      </c>
      <c r="BV7" s="53">
        <f t="shared" si="0"/>
        <v>0.17477156478124845</v>
      </c>
      <c r="BW7" s="82">
        <f t="shared" si="5"/>
        <v>112620</v>
      </c>
      <c r="BY7"/>
      <c r="BZ7"/>
      <c r="CA7"/>
    </row>
    <row r="8" spans="3:91" s="11" customFormat="1" ht="21" x14ac:dyDescent="0.35">
      <c r="C8" s="20" t="s">
        <v>15</v>
      </c>
      <c r="D8" s="95">
        <v>123865.20000000003</v>
      </c>
      <c r="E8" s="95">
        <v>13188</v>
      </c>
      <c r="F8" s="19">
        <v>0.11255440812494666</v>
      </c>
      <c r="H8" s="12" t="s">
        <v>15</v>
      </c>
      <c r="I8" s="14">
        <v>7</v>
      </c>
      <c r="J8" s="14">
        <v>2</v>
      </c>
      <c r="K8" s="15">
        <f t="shared" ref="K8:K12" si="8">VLOOKUP(H8,$C$7:$E$12,2,0)</f>
        <v>123865.20000000003</v>
      </c>
      <c r="L8" s="16" t="str">
        <f t="shared" si="7"/>
        <v/>
      </c>
      <c r="M8" s="16">
        <f t="shared" ref="M8:M12" si="9">IF(K8=MAX($K$7:$K$12),"",K8)</f>
        <v>123865.20000000003</v>
      </c>
      <c r="N8" s="16">
        <f t="shared" ref="N8:N12" si="10">VLOOKUP(H8,$C$7:$F$12,3,0)</f>
        <v>13188</v>
      </c>
      <c r="O8" s="21">
        <f t="shared" ref="O8:O12" si="11">VLOOKUP(H8,$C$7:$F$12,4,0)</f>
        <v>0.11255440812494666</v>
      </c>
      <c r="R8"/>
      <c r="S8"/>
      <c r="T8"/>
      <c r="U8" s="21"/>
      <c r="AA8" s="23" t="s">
        <v>30</v>
      </c>
      <c r="AB8" s="22">
        <v>66884.800000000003</v>
      </c>
      <c r="AC8" s="22">
        <v>66884.800000000003</v>
      </c>
      <c r="AH8" s="23" t="s">
        <v>30</v>
      </c>
      <c r="AI8" s="22">
        <v>13376.960000000003</v>
      </c>
      <c r="AJ8"/>
      <c r="AN8" s="23" t="s">
        <v>32</v>
      </c>
      <c r="AO8" s="22">
        <v>370157.09999999992</v>
      </c>
      <c r="AP8" s="19">
        <v>0.46118736992560339</v>
      </c>
      <c r="AR8" s="29" t="s">
        <v>32</v>
      </c>
      <c r="AS8" s="30">
        <f>AO8</f>
        <v>370157.09999999992</v>
      </c>
      <c r="AT8" s="31">
        <f>AP8</f>
        <v>0.46118736992560339</v>
      </c>
      <c r="AW8" s="32" t="s">
        <v>20</v>
      </c>
      <c r="AX8" s="22">
        <v>84000</v>
      </c>
      <c r="AY8" s="19">
        <v>0.10465756046216779</v>
      </c>
      <c r="BA8" s="11" t="s">
        <v>20</v>
      </c>
      <c r="BB8" s="33">
        <f t="shared" ref="BB8:BB27" si="12">VLOOKUP(BA8,$AW:$AY,2,0)</f>
        <v>84000</v>
      </c>
      <c r="BC8" s="34">
        <f t="shared" ref="BC8:BC26" si="13">VLOOKUP(BA8,$AW:$AY,3,0)</f>
        <v>0.10465756046216779</v>
      </c>
      <c r="BH8" s="92" t="s">
        <v>65</v>
      </c>
      <c r="BI8" s="93">
        <v>106948</v>
      </c>
      <c r="BJ8" s="94">
        <v>0.1659693598847892</v>
      </c>
      <c r="BK8" s="58"/>
      <c r="BL8" s="61" t="s">
        <v>65</v>
      </c>
      <c r="BM8" s="64" t="str">
        <f t="shared" si="1"/>
        <v/>
      </c>
      <c r="BN8" s="67" t="str">
        <f t="shared" si="2"/>
        <v/>
      </c>
      <c r="BO8" s="70" t="str">
        <f t="shared" si="3"/>
        <v>●</v>
      </c>
      <c r="BP8" s="73" t="str">
        <f t="shared" si="4"/>
        <v>●</v>
      </c>
      <c r="BQ8" s="43"/>
      <c r="BT8" s="10"/>
      <c r="BU8" s="56" t="s">
        <v>65</v>
      </c>
      <c r="BV8" s="53">
        <f t="shared" si="0"/>
        <v>0.1659693598847892</v>
      </c>
      <c r="BW8" s="82">
        <f t="shared" si="5"/>
        <v>106948</v>
      </c>
      <c r="BY8"/>
      <c r="BZ8"/>
      <c r="CA8"/>
    </row>
    <row r="9" spans="3:91" s="11" customFormat="1" ht="21" x14ac:dyDescent="0.35">
      <c r="C9" s="20" t="s">
        <v>13</v>
      </c>
      <c r="D9" s="95">
        <v>58526.399999999987</v>
      </c>
      <c r="E9" s="95">
        <v>16488</v>
      </c>
      <c r="F9" s="19">
        <v>0.14071861397968763</v>
      </c>
      <c r="H9" s="12" t="s">
        <v>13</v>
      </c>
      <c r="I9" s="14">
        <v>4</v>
      </c>
      <c r="J9" s="14">
        <v>1</v>
      </c>
      <c r="K9" s="15">
        <f t="shared" si="8"/>
        <v>58526.399999999987</v>
      </c>
      <c r="L9" s="16" t="str">
        <f t="shared" si="7"/>
        <v/>
      </c>
      <c r="M9" s="16">
        <f t="shared" si="9"/>
        <v>58526.399999999987</v>
      </c>
      <c r="N9" s="16">
        <f t="shared" si="10"/>
        <v>16488</v>
      </c>
      <c r="O9" s="21">
        <f t="shared" si="11"/>
        <v>0.14071861397968763</v>
      </c>
      <c r="R9"/>
      <c r="S9"/>
      <c r="T9"/>
      <c r="AA9" s="23" t="s">
        <v>31</v>
      </c>
      <c r="AB9" s="22">
        <v>66884.800000000003</v>
      </c>
      <c r="AC9" s="22">
        <v>66884.800000000003</v>
      </c>
      <c r="AH9" s="23" t="s">
        <v>31</v>
      </c>
      <c r="AI9" s="22">
        <v>13376.960000000003</v>
      </c>
      <c r="AJ9"/>
      <c r="AN9" s="20" t="s">
        <v>44</v>
      </c>
      <c r="AO9" s="22">
        <v>802617.59999999986</v>
      </c>
      <c r="AP9" s="19">
        <v>1</v>
      </c>
      <c r="AW9" s="32" t="s">
        <v>18</v>
      </c>
      <c r="AX9" s="22">
        <v>84000</v>
      </c>
      <c r="AY9" s="19">
        <v>0.10465756046216779</v>
      </c>
      <c r="BA9" s="11" t="s">
        <v>18</v>
      </c>
      <c r="BB9" s="33">
        <f t="shared" si="12"/>
        <v>84000</v>
      </c>
      <c r="BC9" s="34">
        <f t="shared" si="13"/>
        <v>0.10465756046216779</v>
      </c>
      <c r="BH9" s="92" t="s">
        <v>67</v>
      </c>
      <c r="BI9" s="93">
        <v>62256</v>
      </c>
      <c r="BJ9" s="94">
        <v>9.6613199582857426E-2</v>
      </c>
      <c r="BK9" s="58"/>
      <c r="BL9" s="61" t="s">
        <v>67</v>
      </c>
      <c r="BM9" s="64" t="str">
        <f t="shared" si="1"/>
        <v/>
      </c>
      <c r="BN9" s="67" t="str">
        <f t="shared" si="2"/>
        <v/>
      </c>
      <c r="BO9" s="70" t="str">
        <f t="shared" si="3"/>
        <v>●</v>
      </c>
      <c r="BP9" s="73" t="str">
        <f t="shared" si="4"/>
        <v>●</v>
      </c>
      <c r="BQ9" s="43"/>
      <c r="BU9" s="56" t="s">
        <v>67</v>
      </c>
      <c r="BV9" s="53">
        <f t="shared" si="0"/>
        <v>9.6613199582857426E-2</v>
      </c>
      <c r="BW9" s="82">
        <f t="shared" si="5"/>
        <v>62256</v>
      </c>
      <c r="BY9"/>
      <c r="BZ9"/>
      <c r="CA9"/>
    </row>
    <row r="10" spans="3:91" s="11" customFormat="1" ht="21" x14ac:dyDescent="0.35">
      <c r="C10" s="20" t="s">
        <v>9</v>
      </c>
      <c r="D10" s="95">
        <v>150927.59999999998</v>
      </c>
      <c r="E10" s="95">
        <v>72768</v>
      </c>
      <c r="F10" s="19">
        <v>0.62104634292054284</v>
      </c>
      <c r="H10" s="12" t="s">
        <v>9</v>
      </c>
      <c r="I10" s="14">
        <v>2</v>
      </c>
      <c r="J10" s="14">
        <v>8</v>
      </c>
      <c r="K10" s="15">
        <f t="shared" si="8"/>
        <v>150927.59999999998</v>
      </c>
      <c r="L10" s="16" t="str">
        <f t="shared" si="7"/>
        <v/>
      </c>
      <c r="M10" s="16">
        <f t="shared" si="9"/>
        <v>150927.59999999998</v>
      </c>
      <c r="N10" s="16">
        <f t="shared" si="10"/>
        <v>72768</v>
      </c>
      <c r="O10" s="21">
        <f t="shared" si="11"/>
        <v>0.62104634292054284</v>
      </c>
      <c r="R10"/>
      <c r="S10"/>
      <c r="T10"/>
      <c r="AA10" s="23" t="s">
        <v>33</v>
      </c>
      <c r="AB10" s="22">
        <v>66884.800000000003</v>
      </c>
      <c r="AC10" s="22">
        <v>66884.800000000003</v>
      </c>
      <c r="AH10" s="23" t="s">
        <v>33</v>
      </c>
      <c r="AI10" s="22">
        <v>13376.960000000003</v>
      </c>
      <c r="AJ10"/>
      <c r="AN10"/>
      <c r="AO10"/>
      <c r="AP10"/>
      <c r="AW10" s="23" t="s">
        <v>15</v>
      </c>
      <c r="AX10" s="22">
        <v>123865.19999999998</v>
      </c>
      <c r="AY10" s="19">
        <v>0.15432654354950601</v>
      </c>
      <c r="BA10" s="11" t="s">
        <v>15</v>
      </c>
      <c r="BB10" s="33">
        <f t="shared" si="12"/>
        <v>123865.19999999998</v>
      </c>
      <c r="BC10" s="34">
        <f t="shared" si="13"/>
        <v>0.15432654354950601</v>
      </c>
      <c r="BH10" s="92" t="s">
        <v>66</v>
      </c>
      <c r="BI10" s="93">
        <v>62240</v>
      </c>
      <c r="BJ10" s="94">
        <v>9.6588369667775731E-2</v>
      </c>
      <c r="BK10" s="58"/>
      <c r="BL10" s="62" t="s">
        <v>66</v>
      </c>
      <c r="BM10" s="65" t="str">
        <f t="shared" si="1"/>
        <v/>
      </c>
      <c r="BN10" s="68" t="str">
        <f t="shared" si="2"/>
        <v/>
      </c>
      <c r="BO10" s="71" t="str">
        <f t="shared" si="3"/>
        <v>●</v>
      </c>
      <c r="BP10" s="74" t="str">
        <f t="shared" si="4"/>
        <v>●</v>
      </c>
      <c r="BQ10" s="43"/>
      <c r="BU10" s="57" t="s">
        <v>66</v>
      </c>
      <c r="BV10" s="54">
        <f t="shared" si="0"/>
        <v>9.6588369667775731E-2</v>
      </c>
      <c r="BW10" s="83">
        <f t="shared" si="5"/>
        <v>62240</v>
      </c>
      <c r="BY10"/>
      <c r="BZ10"/>
      <c r="CA10"/>
    </row>
    <row r="11" spans="3:91" s="11" customFormat="1" ht="15" x14ac:dyDescent="0.25">
      <c r="C11" s="20" t="s">
        <v>28</v>
      </c>
      <c r="D11" s="95">
        <v>79200</v>
      </c>
      <c r="E11" s="95">
        <v>26</v>
      </c>
      <c r="F11" s="19">
        <v>2.218998037040198E-4</v>
      </c>
      <c r="H11" s="12" t="s">
        <v>22</v>
      </c>
      <c r="I11" s="14">
        <v>6</v>
      </c>
      <c r="J11" s="14">
        <v>6</v>
      </c>
      <c r="K11" s="15">
        <f t="shared" si="8"/>
        <v>222098.39999999991</v>
      </c>
      <c r="L11" s="16">
        <f t="shared" si="7"/>
        <v>222098.39999999991</v>
      </c>
      <c r="M11" s="16" t="str">
        <f t="shared" si="9"/>
        <v/>
      </c>
      <c r="N11" s="16">
        <f t="shared" si="10"/>
        <v>2844</v>
      </c>
      <c r="O11" s="21">
        <f t="shared" si="11"/>
        <v>2.4272424682085857E-2</v>
      </c>
      <c r="R11"/>
      <c r="S11"/>
      <c r="T11"/>
      <c r="AA11" s="23" t="s">
        <v>34</v>
      </c>
      <c r="AB11" s="22">
        <v>66884.800000000003</v>
      </c>
      <c r="AC11" s="22">
        <v>66884.800000000003</v>
      </c>
      <c r="AH11" s="23" t="s">
        <v>34</v>
      </c>
      <c r="AI11" s="22">
        <v>13376.960000000003</v>
      </c>
      <c r="AJ11"/>
      <c r="AN11"/>
      <c r="AO11"/>
      <c r="AP11"/>
      <c r="AW11" s="32" t="s">
        <v>19</v>
      </c>
      <c r="AX11" s="22">
        <v>54943.19999999999</v>
      </c>
      <c r="AY11" s="19">
        <v>6.8455015190297341E-2</v>
      </c>
      <c r="BA11" s="11" t="s">
        <v>19</v>
      </c>
      <c r="BB11" s="33">
        <f t="shared" si="12"/>
        <v>54943.19999999999</v>
      </c>
      <c r="BC11" s="34">
        <f t="shared" si="13"/>
        <v>6.8455015190297341E-2</v>
      </c>
      <c r="BH11" s="77" t="s">
        <v>44</v>
      </c>
      <c r="BI11" s="91">
        <v>644384</v>
      </c>
      <c r="BJ11" s="76">
        <v>1</v>
      </c>
      <c r="BK11" s="43"/>
      <c r="BL11" s="43"/>
      <c r="BM11" s="43"/>
      <c r="BN11" s="43"/>
      <c r="BO11" s="43"/>
      <c r="BP11" s="43"/>
      <c r="BQ11" s="43"/>
      <c r="BU11" s="10"/>
      <c r="BV11" s="50"/>
      <c r="BY11"/>
      <c r="BZ11"/>
      <c r="CA11"/>
    </row>
    <row r="12" spans="3:91" s="11" customFormat="1" ht="15" x14ac:dyDescent="0.25">
      <c r="C12" s="20" t="s">
        <v>22</v>
      </c>
      <c r="D12" s="95">
        <v>222098.39999999991</v>
      </c>
      <c r="E12" s="95">
        <v>2844</v>
      </c>
      <c r="F12" s="19">
        <v>2.4272424682085857E-2</v>
      </c>
      <c r="H12" s="12" t="s">
        <v>28</v>
      </c>
      <c r="I12" s="14">
        <v>5</v>
      </c>
      <c r="J12" s="14">
        <v>9</v>
      </c>
      <c r="K12" s="15">
        <f t="shared" si="8"/>
        <v>79200</v>
      </c>
      <c r="L12" s="16" t="str">
        <f t="shared" si="7"/>
        <v/>
      </c>
      <c r="M12" s="16">
        <f t="shared" si="9"/>
        <v>79200</v>
      </c>
      <c r="N12" s="16">
        <f t="shared" si="10"/>
        <v>26</v>
      </c>
      <c r="O12" s="21">
        <f t="shared" si="11"/>
        <v>2.218998037040198E-4</v>
      </c>
      <c r="R12"/>
      <c r="S12"/>
      <c r="T12"/>
      <c r="AA12" s="23" t="s">
        <v>35</v>
      </c>
      <c r="AB12" s="22">
        <v>66884.800000000003</v>
      </c>
      <c r="AC12" s="22">
        <v>66884.800000000003</v>
      </c>
      <c r="AH12" s="23" t="s">
        <v>35</v>
      </c>
      <c r="AI12" s="22">
        <v>13376.960000000003</v>
      </c>
      <c r="AJ12"/>
      <c r="AN12"/>
      <c r="AO12"/>
      <c r="AP12"/>
      <c r="AW12" s="32" t="s">
        <v>16</v>
      </c>
      <c r="AX12" s="22">
        <v>68922</v>
      </c>
      <c r="AY12" s="19">
        <v>8.5871528359208665E-2</v>
      </c>
      <c r="BA12" s="11" t="s">
        <v>16</v>
      </c>
      <c r="BB12" s="33">
        <f t="shared" si="12"/>
        <v>68922</v>
      </c>
      <c r="BC12" s="34">
        <f t="shared" si="13"/>
        <v>8.5871528359208665E-2</v>
      </c>
      <c r="BH12"/>
      <c r="BI12"/>
      <c r="BJ12"/>
      <c r="BK12"/>
      <c r="BL12"/>
      <c r="BM12"/>
      <c r="BN12"/>
      <c r="BO12"/>
      <c r="BP12"/>
      <c r="BQ12"/>
      <c r="BU12" s="10"/>
      <c r="BV12" s="50"/>
    </row>
    <row r="13" spans="3:91" s="11" customFormat="1" ht="15" x14ac:dyDescent="0.25">
      <c r="C13" s="20" t="s">
        <v>44</v>
      </c>
      <c r="D13" s="95">
        <v>802617.59999999986</v>
      </c>
      <c r="E13" s="95">
        <v>117170</v>
      </c>
      <c r="F13" s="19">
        <v>1</v>
      </c>
      <c r="M13" s="16"/>
      <c r="N13" s="16"/>
      <c r="R13"/>
      <c r="S13"/>
      <c r="T13"/>
      <c r="AA13" s="23" t="s">
        <v>36</v>
      </c>
      <c r="AB13" s="22">
        <v>66884.800000000003</v>
      </c>
      <c r="AC13" s="22">
        <v>66884.800000000003</v>
      </c>
      <c r="AH13" s="23" t="s">
        <v>36</v>
      </c>
      <c r="AI13" s="22">
        <v>13376.960000000003</v>
      </c>
      <c r="AJ13"/>
      <c r="AN13"/>
      <c r="AO13"/>
      <c r="AP13"/>
      <c r="AW13" s="23" t="s">
        <v>13</v>
      </c>
      <c r="AX13" s="22">
        <v>58526.399999999987</v>
      </c>
      <c r="AY13" s="19">
        <v>7.2919407698012084E-2</v>
      </c>
      <c r="BA13" s="11" t="s">
        <v>13</v>
      </c>
      <c r="BB13" s="33">
        <f t="shared" si="12"/>
        <v>58526.399999999987</v>
      </c>
      <c r="BC13" s="34">
        <f t="shared" si="13"/>
        <v>7.2919407698012084E-2</v>
      </c>
      <c r="BH13"/>
      <c r="BI13"/>
      <c r="BJ13"/>
      <c r="BK13"/>
      <c r="BL13"/>
      <c r="BM13"/>
      <c r="BN13"/>
      <c r="BO13"/>
      <c r="BP13"/>
      <c r="BQ13"/>
      <c r="BU13" s="10"/>
      <c r="BV13" s="50"/>
    </row>
    <row r="14" spans="3:91" s="11" customFormat="1" ht="15" x14ac:dyDescent="0.25">
      <c r="AA14" s="23" t="s">
        <v>37</v>
      </c>
      <c r="AB14" s="22">
        <v>66884.800000000003</v>
      </c>
      <c r="AC14" s="22">
        <v>66884.800000000003</v>
      </c>
      <c r="AH14" s="23" t="s">
        <v>37</v>
      </c>
      <c r="AI14" s="22">
        <v>13376.960000000003</v>
      </c>
      <c r="AJ14"/>
      <c r="AN14"/>
      <c r="AO14"/>
      <c r="AP14"/>
      <c r="AW14" s="32" t="s">
        <v>14</v>
      </c>
      <c r="AX14" s="22">
        <v>54926.399999999987</v>
      </c>
      <c r="AY14" s="19">
        <v>6.8434083678204902E-2</v>
      </c>
      <c r="BA14" s="11" t="s">
        <v>14</v>
      </c>
      <c r="BB14" s="33">
        <f t="shared" si="12"/>
        <v>54926.399999999987</v>
      </c>
      <c r="BC14" s="34">
        <f t="shared" si="13"/>
        <v>6.8434083678204902E-2</v>
      </c>
      <c r="BH14"/>
      <c r="BI14"/>
      <c r="BJ14"/>
      <c r="BK14"/>
      <c r="BL14"/>
      <c r="BM14"/>
      <c r="BN14"/>
      <c r="BO14"/>
      <c r="BP14"/>
      <c r="BQ14"/>
      <c r="BU14" s="10"/>
      <c r="BV14" s="50"/>
    </row>
    <row r="15" spans="3:91" s="11" customFormat="1" ht="15" x14ac:dyDescent="0.25">
      <c r="AA15" s="23" t="s">
        <v>38</v>
      </c>
      <c r="AB15" s="22">
        <v>66884.800000000003</v>
      </c>
      <c r="AC15" s="22">
        <v>66884.800000000003</v>
      </c>
      <c r="AH15" s="23" t="s">
        <v>38</v>
      </c>
      <c r="AI15" s="22">
        <v>13376.960000000003</v>
      </c>
      <c r="AJ15"/>
      <c r="AN15"/>
      <c r="AO15"/>
      <c r="AP15"/>
      <c r="AW15" s="32" t="s">
        <v>27</v>
      </c>
      <c r="AX15" s="22">
        <v>2400</v>
      </c>
      <c r="AY15" s="19">
        <v>2.990216013204794E-3</v>
      </c>
      <c r="BA15" s="11" t="s">
        <v>27</v>
      </c>
      <c r="BB15" s="33">
        <f t="shared" si="12"/>
        <v>2400</v>
      </c>
      <c r="BC15" s="34">
        <f t="shared" si="13"/>
        <v>2.990216013204794E-3</v>
      </c>
      <c r="BH15"/>
      <c r="BI15"/>
      <c r="BJ15"/>
      <c r="BK15"/>
      <c r="BL15"/>
      <c r="BM15"/>
      <c r="BN15"/>
      <c r="BO15"/>
      <c r="BP15"/>
      <c r="BQ15"/>
      <c r="BU15" s="10"/>
      <c r="BV15" s="50"/>
    </row>
    <row r="16" spans="3:91" s="11" customFormat="1" ht="15" x14ac:dyDescent="0.25">
      <c r="AA16" s="23" t="s">
        <v>39</v>
      </c>
      <c r="AB16" s="22">
        <v>66884.800000000003</v>
      </c>
      <c r="AC16" s="22">
        <v>66884.800000000003</v>
      </c>
      <c r="AH16" s="23" t="s">
        <v>39</v>
      </c>
      <c r="AI16" s="22">
        <v>13376.960000000003</v>
      </c>
      <c r="AJ16"/>
      <c r="AN16"/>
      <c r="AO16"/>
      <c r="AP16"/>
      <c r="AW16" s="32" t="s">
        <v>21</v>
      </c>
      <c r="AX16" s="22">
        <v>1200</v>
      </c>
      <c r="AY16" s="19">
        <v>1.495108006602397E-3</v>
      </c>
      <c r="BA16" s="11" t="s">
        <v>21</v>
      </c>
      <c r="BB16" s="33">
        <f t="shared" si="12"/>
        <v>1200</v>
      </c>
      <c r="BC16" s="34">
        <f t="shared" si="13"/>
        <v>1.495108006602397E-3</v>
      </c>
      <c r="BH16"/>
      <c r="BI16"/>
      <c r="BJ16"/>
      <c r="BK16"/>
      <c r="BL16"/>
      <c r="BM16"/>
      <c r="BN16"/>
      <c r="BO16"/>
      <c r="BP16"/>
      <c r="BQ16"/>
      <c r="BU16" s="10"/>
      <c r="BV16" s="50"/>
    </row>
    <row r="17" spans="14:74" s="11" customFormat="1" ht="15" x14ac:dyDescent="0.25">
      <c r="AA17" s="23" t="s">
        <v>40</v>
      </c>
      <c r="AB17" s="22">
        <v>66884.800000000003</v>
      </c>
      <c r="AC17" s="22">
        <v>66884.800000000003</v>
      </c>
      <c r="AH17" s="23" t="s">
        <v>40</v>
      </c>
      <c r="AI17" s="22">
        <v>13376.960000000003</v>
      </c>
      <c r="AJ17"/>
      <c r="AN17"/>
      <c r="AO17"/>
      <c r="AP17"/>
      <c r="AW17" s="23" t="s">
        <v>9</v>
      </c>
      <c r="AX17" s="22">
        <v>150927.6</v>
      </c>
      <c r="AY17" s="19">
        <v>0.18804421931440329</v>
      </c>
      <c r="BA17" s="11" t="s">
        <v>9</v>
      </c>
      <c r="BB17" s="33">
        <f t="shared" si="12"/>
        <v>150927.6</v>
      </c>
      <c r="BC17" s="34">
        <f t="shared" si="13"/>
        <v>0.18804421931440329</v>
      </c>
      <c r="BH17"/>
      <c r="BI17"/>
      <c r="BJ17"/>
      <c r="BK17"/>
      <c r="BL17"/>
      <c r="BM17"/>
      <c r="BN17"/>
      <c r="BO17"/>
      <c r="BP17"/>
      <c r="BQ17"/>
      <c r="BU17" s="10"/>
      <c r="BV17" s="50"/>
    </row>
    <row r="18" spans="14:74" s="11" customFormat="1" ht="15" x14ac:dyDescent="0.25">
      <c r="N18" s="24"/>
      <c r="AA18" s="23" t="s">
        <v>41</v>
      </c>
      <c r="AB18" s="22">
        <v>66884.800000000003</v>
      </c>
      <c r="AC18" s="22">
        <v>66884.800000000003</v>
      </c>
      <c r="AH18" s="23" t="s">
        <v>41</v>
      </c>
      <c r="AI18" s="22">
        <v>13376.960000000003</v>
      </c>
      <c r="AJ18"/>
      <c r="AN18"/>
      <c r="AO18"/>
      <c r="AP18"/>
      <c r="AW18" s="32" t="s">
        <v>12</v>
      </c>
      <c r="AX18" s="22">
        <v>96000</v>
      </c>
      <c r="AY18" s="19">
        <v>0.11960864052819176</v>
      </c>
      <c r="BA18" s="11" t="s">
        <v>12</v>
      </c>
      <c r="BB18" s="33">
        <f t="shared" si="12"/>
        <v>96000</v>
      </c>
      <c r="BC18" s="34">
        <f t="shared" si="13"/>
        <v>0.11960864052819176</v>
      </c>
      <c r="BH18"/>
      <c r="BI18"/>
      <c r="BJ18"/>
      <c r="BK18"/>
      <c r="BL18"/>
      <c r="BM18"/>
      <c r="BN18"/>
      <c r="BO18"/>
      <c r="BP18"/>
      <c r="BQ18"/>
      <c r="BU18" s="10"/>
      <c r="BV18" s="50"/>
    </row>
    <row r="19" spans="14:74" s="11" customFormat="1" ht="15" x14ac:dyDescent="0.25">
      <c r="AA19" s="20" t="s">
        <v>44</v>
      </c>
      <c r="AB19" s="22">
        <v>802617.60000000021</v>
      </c>
      <c r="AC19" s="22">
        <v>802617.60000000021</v>
      </c>
      <c r="AH19" s="20" t="s">
        <v>44</v>
      </c>
      <c r="AI19" s="22">
        <v>160523.52000000002</v>
      </c>
      <c r="AJ19"/>
      <c r="AN19"/>
      <c r="AO19"/>
      <c r="AP19"/>
      <c r="AW19" s="32" t="s">
        <v>10</v>
      </c>
      <c r="AX19" s="22">
        <v>54927.600000000013</v>
      </c>
      <c r="AY19" s="19">
        <v>6.8435578786211537E-2</v>
      </c>
      <c r="BA19" s="11" t="s">
        <v>10</v>
      </c>
      <c r="BB19" s="33">
        <f t="shared" si="12"/>
        <v>54927.600000000013</v>
      </c>
      <c r="BC19" s="34">
        <f t="shared" si="13"/>
        <v>6.8435578786211537E-2</v>
      </c>
      <c r="BH19"/>
      <c r="BI19"/>
      <c r="BJ19"/>
      <c r="BK19"/>
      <c r="BL19"/>
      <c r="BM19"/>
      <c r="BN19"/>
      <c r="BO19"/>
      <c r="BP19"/>
      <c r="BQ19"/>
      <c r="BU19" s="10"/>
      <c r="BV19" s="50"/>
    </row>
    <row r="20" spans="14:74" s="11" customFormat="1" ht="15" x14ac:dyDescent="0.25">
      <c r="AN20"/>
      <c r="AO20"/>
      <c r="AP20"/>
      <c r="AW20" s="23" t="s">
        <v>28</v>
      </c>
      <c r="AX20" s="22">
        <v>79200</v>
      </c>
      <c r="AY20" s="19">
        <v>9.8677128435758196E-2</v>
      </c>
      <c r="BA20" s="11" t="s">
        <v>28</v>
      </c>
      <c r="BB20" s="33">
        <f t="shared" si="12"/>
        <v>79200</v>
      </c>
      <c r="BC20" s="34">
        <f t="shared" si="13"/>
        <v>9.8677128435758196E-2</v>
      </c>
      <c r="BH20"/>
      <c r="BI20"/>
      <c r="BJ20"/>
      <c r="BK20"/>
      <c r="BL20"/>
      <c r="BM20"/>
      <c r="BN20"/>
      <c r="BO20"/>
      <c r="BP20"/>
      <c r="BQ20"/>
      <c r="BU20" s="10"/>
      <c r="BV20" s="50"/>
    </row>
    <row r="21" spans="14:74" s="11" customFormat="1" ht="15" x14ac:dyDescent="0.25">
      <c r="AN21"/>
      <c r="AO21"/>
      <c r="AP21"/>
      <c r="AW21" s="32" t="s">
        <v>28</v>
      </c>
      <c r="AX21" s="22">
        <v>79200</v>
      </c>
      <c r="AY21" s="19">
        <v>9.8677128435758196E-2</v>
      </c>
      <c r="BA21" s="11" t="s">
        <v>28</v>
      </c>
      <c r="BB21" s="33">
        <f t="shared" si="12"/>
        <v>79200</v>
      </c>
      <c r="BC21" s="34">
        <f t="shared" si="13"/>
        <v>9.8677128435758196E-2</v>
      </c>
      <c r="BH21"/>
      <c r="BI21"/>
      <c r="BJ21"/>
      <c r="BK21"/>
      <c r="BL21"/>
      <c r="BM21"/>
      <c r="BN21"/>
      <c r="BO21"/>
      <c r="BP21"/>
      <c r="BQ21"/>
      <c r="BU21" s="10"/>
      <c r="BV21" s="50"/>
    </row>
    <row r="22" spans="14:74" s="11" customFormat="1" ht="15" x14ac:dyDescent="0.25">
      <c r="AN22"/>
      <c r="AO22"/>
      <c r="AP22"/>
      <c r="AW22" s="23" t="s">
        <v>22</v>
      </c>
      <c r="AX22" s="22">
        <v>222098.40000000002</v>
      </c>
      <c r="AY22" s="19">
        <v>0.27671758007798486</v>
      </c>
      <c r="BA22" s="11" t="s">
        <v>22</v>
      </c>
      <c r="BB22" s="33">
        <f t="shared" si="12"/>
        <v>222098.40000000002</v>
      </c>
      <c r="BC22" s="34">
        <f t="shared" si="13"/>
        <v>0.27671758007798486</v>
      </c>
      <c r="BU22" s="10"/>
      <c r="BV22" s="50"/>
    </row>
    <row r="23" spans="14:74" s="11" customFormat="1" ht="15" x14ac:dyDescent="0.25">
      <c r="AN23"/>
      <c r="AO23"/>
      <c r="AP23"/>
      <c r="AW23" s="32" t="s">
        <v>25</v>
      </c>
      <c r="AX23" s="22">
        <v>2400</v>
      </c>
      <c r="AY23" s="19">
        <v>2.990216013204794E-3</v>
      </c>
      <c r="BA23" s="11" t="s">
        <v>25</v>
      </c>
      <c r="BB23" s="33">
        <f t="shared" si="12"/>
        <v>2400</v>
      </c>
      <c r="BC23" s="34">
        <f t="shared" si="13"/>
        <v>2.990216013204794E-3</v>
      </c>
      <c r="BU23" s="10"/>
      <c r="BV23" s="50"/>
    </row>
    <row r="24" spans="14:74" s="11" customFormat="1" x14ac:dyDescent="0.25">
      <c r="AW24" s="32" t="s">
        <v>23</v>
      </c>
      <c r="AX24" s="22">
        <v>54926.399999999987</v>
      </c>
      <c r="AY24" s="19">
        <v>6.8434083678204902E-2</v>
      </c>
      <c r="BA24" s="11" t="s">
        <v>23</v>
      </c>
      <c r="BB24" s="33">
        <f t="shared" si="12"/>
        <v>54926.399999999987</v>
      </c>
      <c r="BC24" s="34">
        <f t="shared" si="13"/>
        <v>6.8434083678204902E-2</v>
      </c>
      <c r="BU24" s="10"/>
      <c r="BV24" s="50"/>
    </row>
    <row r="25" spans="14:74" s="11" customFormat="1" x14ac:dyDescent="0.25">
      <c r="AW25" s="32" t="s">
        <v>24</v>
      </c>
      <c r="AX25" s="22">
        <v>54922.80000000001</v>
      </c>
      <c r="AY25" s="19">
        <v>6.842959835418512E-2</v>
      </c>
      <c r="BA25" s="11" t="s">
        <v>24</v>
      </c>
      <c r="BB25" s="33">
        <f t="shared" si="12"/>
        <v>54922.80000000001</v>
      </c>
      <c r="BC25" s="34">
        <f t="shared" si="13"/>
        <v>6.842959835418512E-2</v>
      </c>
      <c r="BU25" s="10"/>
      <c r="BV25" s="50"/>
    </row>
    <row r="26" spans="14:74" s="11" customFormat="1" x14ac:dyDescent="0.25">
      <c r="AW26" s="32" t="s">
        <v>29</v>
      </c>
      <c r="AX26" s="22">
        <v>54927.600000000013</v>
      </c>
      <c r="AY26" s="19">
        <v>6.8435578786211537E-2</v>
      </c>
      <c r="BA26" s="11" t="s">
        <v>29</v>
      </c>
      <c r="BB26" s="33">
        <f t="shared" si="12"/>
        <v>54927.600000000013</v>
      </c>
      <c r="BC26" s="34">
        <f t="shared" si="13"/>
        <v>6.8435578786211537E-2</v>
      </c>
      <c r="BU26" s="10"/>
      <c r="BV26" s="50"/>
    </row>
    <row r="27" spans="14:74" s="11" customFormat="1" x14ac:dyDescent="0.25">
      <c r="AW27" s="32" t="s">
        <v>26</v>
      </c>
      <c r="AX27" s="22">
        <v>54921.600000000013</v>
      </c>
      <c r="AY27" s="19">
        <v>6.8428103246178526E-2</v>
      </c>
      <c r="BA27" s="35" t="s">
        <v>26</v>
      </c>
      <c r="BB27" s="36">
        <f t="shared" si="12"/>
        <v>54921.600000000013</v>
      </c>
      <c r="BC27" s="37">
        <f t="shared" ref="BC27" si="14">VLOOKUP(BA27,$AW:$AY,3,0)</f>
        <v>6.8428103246178526E-2</v>
      </c>
      <c r="BU27" s="10"/>
      <c r="BV27" s="50"/>
    </row>
    <row r="28" spans="14:74" s="11" customFormat="1" x14ac:dyDescent="0.25">
      <c r="AW28" s="20" t="s">
        <v>44</v>
      </c>
      <c r="AX28" s="22">
        <v>802617.6</v>
      </c>
      <c r="AY28" s="19">
        <v>1</v>
      </c>
      <c r="BU28" s="10"/>
      <c r="BV28" s="50"/>
    </row>
    <row r="29" spans="14:74" s="11" customFormat="1" x14ac:dyDescent="0.25">
      <c r="BU29" s="10"/>
      <c r="BV29" s="50"/>
    </row>
    <row r="30" spans="14:74" s="11" customFormat="1" x14ac:dyDescent="0.25">
      <c r="BU30" s="10"/>
      <c r="BV30" s="50"/>
    </row>
    <row r="31" spans="14:74" s="11" customFormat="1" x14ac:dyDescent="0.25">
      <c r="BU31" s="10"/>
      <c r="BV31" s="50"/>
    </row>
    <row r="32" spans="14:74" s="11" customFormat="1" x14ac:dyDescent="0.25">
      <c r="BU32" s="10"/>
      <c r="BV32" s="50"/>
    </row>
    <row r="33" spans="73:74" s="11" customFormat="1" x14ac:dyDescent="0.25">
      <c r="BU33" s="10"/>
      <c r="BV33" s="50"/>
    </row>
  </sheetData>
  <mergeCells count="2">
    <mergeCell ref="BM4:BN4"/>
    <mergeCell ref="BO4:BP4"/>
  </mergeCells>
  <pageMargins left="0.7" right="0.7" top="0.75" bottom="0.75" header="0.3" footer="0.3"/>
  <pageSetup orientation="portrait" horizontalDpi="300" verticalDpi="300"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29B8D-19A7-4896-8825-2650A4A97EC8}">
  <sheetPr>
    <tabColor rgb="FF194AFE"/>
  </sheetPr>
  <dimension ref="A1"/>
  <sheetViews>
    <sheetView showGridLines="0" showRowColHeaders="0" zoomScale="80" zoomScaleNormal="80" workbookViewId="0"/>
  </sheetViews>
  <sheetFormatPr defaultRowHeight="15" x14ac:dyDescent="0.25"/>
  <cols>
    <col min="1" max="16384" width="9.140625" style="1"/>
  </cols>
  <sheetData/>
  <sheetProtection selectLockedCells="1"/>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DB3C-E2E3-443E-B747-8BF821181BF2}">
  <sheetPr>
    <tabColor rgb="FF194AFE"/>
  </sheetPr>
  <dimension ref="E4:H10"/>
  <sheetViews>
    <sheetView showGridLines="0" showRowColHeaders="0" tabSelected="1" zoomScale="90" zoomScaleNormal="90" workbookViewId="0"/>
  </sheetViews>
  <sheetFormatPr defaultRowHeight="15" x14ac:dyDescent="0.25"/>
  <cols>
    <col min="1" max="16384" width="9.140625" style="1"/>
  </cols>
  <sheetData>
    <row r="4" spans="5:8" x14ac:dyDescent="0.25">
      <c r="E4" s="79"/>
    </row>
    <row r="10" spans="5:8" x14ac:dyDescent="0.25">
      <c r="H10" s="1" t="s">
        <v>72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EC95F-92BE-4F2D-95F2-48F9E7AF496C}">
  <sheetPr>
    <tabColor rgb="FF194AFE"/>
  </sheetPr>
  <dimension ref="A1"/>
  <sheetViews>
    <sheetView showGridLines="0" showRowColHeaders="0" workbookViewId="0"/>
  </sheetViews>
  <sheetFormatPr defaultRowHeight="15" x14ac:dyDescent="0.25"/>
  <cols>
    <col min="1" max="16384" width="9.14062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81533-C841-471C-972E-FE774960A7B6}">
  <sheetPr>
    <tabColor rgb="FF194AFE"/>
  </sheetPr>
  <dimension ref="A1"/>
  <sheetViews>
    <sheetView showGridLines="0" showRowColHeaders="0" workbookViewId="0"/>
  </sheetViews>
  <sheetFormatPr defaultRowHeight="15" x14ac:dyDescent="0.25"/>
  <cols>
    <col min="1" max="16384" width="9.140625" style="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Pivottables</vt:lpstr>
      <vt:lpstr>Income Sources</vt:lpstr>
      <vt:lpstr>Geographically</vt:lpstr>
      <vt:lpstr>Sales Process</vt:lpstr>
      <vt:lpstr>Project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2023-03-24T14:11:47Z</dcterms:created>
  <dcterms:modified xsi:type="dcterms:W3CDTF">2023-06-20T08:07:41Z</dcterms:modified>
</cp:coreProperties>
</file>