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5" yWindow="-120" windowWidth="7740" windowHeight="10230"/>
  </bookViews>
  <sheets>
    <sheet name="Général" sheetId="6" r:id="rId1"/>
    <sheet name="Feuille vierge" sheetId="8" r:id="rId2"/>
  </sheets>
  <definedNames>
    <definedName name="_xlnm._FilterDatabase" localSheetId="0" hidden="1">Général!$A$1:$F$445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053" i="6" l="1"/>
  <c r="X8" i="6"/>
  <c r="J1268" i="6"/>
  <c r="O38" i="6"/>
  <c r="J1267" i="6"/>
  <c r="N38" i="6"/>
  <c r="J1266" i="6"/>
  <c r="O37" i="6"/>
  <c r="J1265" i="6"/>
  <c r="N37" i="6"/>
  <c r="J1264" i="6"/>
  <c r="O36" i="6"/>
  <c r="J1263" i="6"/>
  <c r="N36" i="6"/>
  <c r="J1262" i="6"/>
  <c r="O35" i="6"/>
  <c r="J1261" i="6"/>
  <c r="N35" i="6"/>
  <c r="AB29" i="6"/>
  <c r="I446" i="6"/>
  <c r="G435" i="6"/>
  <c r="H435" i="6"/>
  <c r="G436" i="6"/>
  <c r="H436" i="6"/>
  <c r="G437" i="6"/>
  <c r="H437" i="6"/>
  <c r="G438" i="6"/>
  <c r="H438" i="6"/>
  <c r="G439" i="6"/>
  <c r="H439" i="6"/>
  <c r="G440" i="6"/>
  <c r="H440" i="6"/>
  <c r="G441" i="6"/>
  <c r="H441" i="6"/>
  <c r="G442" i="6"/>
  <c r="H442" i="6"/>
  <c r="G443" i="6"/>
  <c r="H443" i="6"/>
  <c r="G444" i="6"/>
  <c r="H444" i="6"/>
  <c r="G445" i="6"/>
  <c r="H445" i="6"/>
  <c r="J445" i="6"/>
  <c r="I445" i="6"/>
  <c r="H1268" i="8"/>
  <c r="H1267" i="8"/>
  <c r="H1266" i="8"/>
  <c r="H1265" i="8"/>
  <c r="H1264" i="8"/>
  <c r="H1263" i="8"/>
  <c r="H1262" i="8"/>
  <c r="H1261" i="8"/>
  <c r="H1260" i="8"/>
  <c r="H1259" i="8"/>
  <c r="H1258" i="8"/>
  <c r="H1257" i="8"/>
  <c r="H1256" i="8"/>
  <c r="H1255" i="8"/>
  <c r="H1254" i="8"/>
  <c r="H1253" i="8"/>
  <c r="H1252" i="8"/>
  <c r="H1251" i="8"/>
  <c r="H1250" i="8"/>
  <c r="H1249" i="8"/>
  <c r="H1248" i="8"/>
  <c r="H1247" i="8"/>
  <c r="H1246" i="8"/>
  <c r="H1245" i="8"/>
  <c r="H1244" i="8"/>
  <c r="H1243" i="8"/>
  <c r="H1242" i="8"/>
  <c r="H1241" i="8"/>
  <c r="H1240" i="8"/>
  <c r="H1239" i="8"/>
  <c r="H1238" i="8"/>
  <c r="H1237" i="8"/>
  <c r="H1236" i="8"/>
  <c r="H1235" i="8"/>
  <c r="H1234" i="8"/>
  <c r="H1233" i="8"/>
  <c r="H1232" i="8"/>
  <c r="H1231" i="8"/>
  <c r="H1230" i="8"/>
  <c r="H1229" i="8"/>
  <c r="H1228" i="8"/>
  <c r="H1227" i="8"/>
  <c r="H1226" i="8"/>
  <c r="H1225" i="8"/>
  <c r="H1224" i="8"/>
  <c r="H1223" i="8"/>
  <c r="H1222" i="8"/>
  <c r="H1221" i="8"/>
  <c r="H1220" i="8"/>
  <c r="H1219" i="8"/>
  <c r="H1218" i="8"/>
  <c r="H1217" i="8"/>
  <c r="H1216" i="8"/>
  <c r="H1215" i="8"/>
  <c r="H1214" i="8"/>
  <c r="H1213" i="8"/>
  <c r="H1212" i="8"/>
  <c r="H1211" i="8"/>
  <c r="H1210" i="8"/>
  <c r="H1209" i="8"/>
  <c r="H1208" i="8"/>
  <c r="H1207" i="8"/>
  <c r="H1206" i="8"/>
  <c r="H1205" i="8"/>
  <c r="H1204" i="8"/>
  <c r="H1203" i="8"/>
  <c r="H1202" i="8"/>
  <c r="H1201" i="8"/>
  <c r="H1188" i="8"/>
  <c r="H1187" i="8"/>
  <c r="H1186" i="8"/>
  <c r="H1185" i="8"/>
  <c r="H1184" i="8"/>
  <c r="H1183" i="8"/>
  <c r="H1182" i="8"/>
  <c r="H1181" i="8"/>
  <c r="H1180" i="8"/>
  <c r="H1179" i="8"/>
  <c r="H1178" i="8"/>
  <c r="H1177" i="8"/>
  <c r="H1176" i="8"/>
  <c r="H1175" i="8"/>
  <c r="H1174" i="8"/>
  <c r="H1173" i="8"/>
  <c r="H1172" i="8"/>
  <c r="H1171" i="8"/>
  <c r="H1170" i="8"/>
  <c r="H1169" i="8"/>
  <c r="H1168" i="8"/>
  <c r="H1167" i="8"/>
  <c r="H1166" i="8"/>
  <c r="H1165" i="8"/>
  <c r="H1164" i="8"/>
  <c r="H1163" i="8"/>
  <c r="H1162" i="8"/>
  <c r="H1161" i="8"/>
  <c r="H1160" i="8"/>
  <c r="H1159" i="8"/>
  <c r="H1158" i="8"/>
  <c r="H1157" i="8"/>
  <c r="H1156" i="8"/>
  <c r="H1155" i="8"/>
  <c r="H1154" i="8"/>
  <c r="H1153" i="8"/>
  <c r="H1152" i="8"/>
  <c r="H1151" i="8"/>
  <c r="H1150" i="8"/>
  <c r="H1149" i="8"/>
  <c r="H1148" i="8"/>
  <c r="H1147" i="8"/>
  <c r="H1146" i="8"/>
  <c r="H1145" i="8"/>
  <c r="H1144" i="8"/>
  <c r="H1143" i="8"/>
  <c r="H1142" i="8"/>
  <c r="H1141" i="8"/>
  <c r="H1140" i="8"/>
  <c r="H1139" i="8"/>
  <c r="H1138" i="8"/>
  <c r="H1137" i="8"/>
  <c r="H1136" i="8"/>
  <c r="H1135" i="8"/>
  <c r="H1134" i="8"/>
  <c r="H1133" i="8"/>
  <c r="H1132" i="8"/>
  <c r="H1131" i="8"/>
  <c r="H1130" i="8"/>
  <c r="H1129" i="8"/>
  <c r="H1128" i="8"/>
  <c r="H1127" i="8"/>
  <c r="H1126" i="8"/>
  <c r="H1125" i="8"/>
  <c r="H1124" i="8"/>
  <c r="H1123" i="8"/>
  <c r="H1122" i="8"/>
  <c r="H1121" i="8"/>
  <c r="H1120" i="8"/>
  <c r="H1119" i="8"/>
  <c r="H1118" i="8"/>
  <c r="H1117" i="8"/>
  <c r="H1116" i="8"/>
  <c r="H1115" i="8"/>
  <c r="H1114" i="8"/>
  <c r="H1113" i="8"/>
  <c r="H1112" i="8"/>
  <c r="H1111" i="8"/>
  <c r="H1110" i="8"/>
  <c r="H1109" i="8"/>
  <c r="H1108" i="8"/>
  <c r="H1107" i="8"/>
  <c r="H1106" i="8"/>
  <c r="H1105" i="8"/>
  <c r="H1104" i="8"/>
  <c r="H1103" i="8"/>
  <c r="H1102" i="8"/>
  <c r="H1101" i="8"/>
  <c r="H1088" i="8"/>
  <c r="H1087" i="8"/>
  <c r="H1086" i="8"/>
  <c r="H1085" i="8"/>
  <c r="H1084" i="8"/>
  <c r="H1083" i="8"/>
  <c r="H1082" i="8"/>
  <c r="H1081" i="8"/>
  <c r="H1080" i="8"/>
  <c r="H1079" i="8"/>
  <c r="H1078" i="8"/>
  <c r="H1077" i="8"/>
  <c r="H1076" i="8"/>
  <c r="H1075" i="8"/>
  <c r="H1074" i="8"/>
  <c r="H1073" i="8"/>
  <c r="H1072" i="8"/>
  <c r="H1071" i="8"/>
  <c r="H1070" i="8"/>
  <c r="H1069" i="8"/>
  <c r="H1068" i="8"/>
  <c r="H1067" i="8"/>
  <c r="H1066" i="8"/>
  <c r="H1065" i="8"/>
  <c r="H1064" i="8"/>
  <c r="H1063" i="8"/>
  <c r="H1062" i="8"/>
  <c r="H1061" i="8"/>
  <c r="H1060" i="8"/>
  <c r="H1059" i="8"/>
  <c r="H1058" i="8"/>
  <c r="H1057" i="8"/>
  <c r="H1056" i="8"/>
  <c r="H1055" i="8"/>
  <c r="H1054" i="8"/>
  <c r="H1053" i="8"/>
  <c r="H1052" i="8"/>
  <c r="H1051" i="8"/>
  <c r="H1050" i="8"/>
  <c r="H1049" i="8"/>
  <c r="H1048" i="8"/>
  <c r="H1047" i="8"/>
  <c r="H1046" i="8"/>
  <c r="H1045" i="8"/>
  <c r="H1044" i="8"/>
  <c r="H1043" i="8"/>
  <c r="H1042" i="8"/>
  <c r="H1041" i="8"/>
  <c r="H1040" i="8"/>
  <c r="H1039" i="8"/>
  <c r="H1038" i="8"/>
  <c r="H1037" i="8"/>
  <c r="H1036" i="8"/>
  <c r="H1035" i="8"/>
  <c r="H1034" i="8"/>
  <c r="H1033" i="8"/>
  <c r="H1032" i="8"/>
  <c r="H1031" i="8"/>
  <c r="H1030" i="8"/>
  <c r="H1029" i="8"/>
  <c r="H1028" i="8"/>
  <c r="H1027" i="8"/>
  <c r="H1026" i="8"/>
  <c r="H1025" i="8"/>
  <c r="H1024" i="8"/>
  <c r="H1023" i="8"/>
  <c r="H1022" i="8"/>
  <c r="H1021" i="8"/>
  <c r="H1020" i="8"/>
  <c r="H1019" i="8"/>
  <c r="H1018" i="8"/>
  <c r="H1017" i="8"/>
  <c r="H1016" i="8"/>
  <c r="H1015" i="8"/>
  <c r="H1014" i="8"/>
  <c r="H1013" i="8"/>
  <c r="H1012" i="8"/>
  <c r="H1011" i="8"/>
  <c r="H1010" i="8"/>
  <c r="H1009" i="8"/>
  <c r="H1008" i="8"/>
  <c r="H1007" i="8"/>
  <c r="H1006" i="8"/>
  <c r="H1005" i="8"/>
  <c r="H1004" i="8"/>
  <c r="H1003" i="8"/>
  <c r="H1002" i="8"/>
  <c r="H1001" i="8"/>
  <c r="H445" i="8"/>
  <c r="H444" i="8"/>
  <c r="H443" i="8"/>
  <c r="H442" i="8"/>
  <c r="H441" i="8"/>
  <c r="H440" i="8"/>
  <c r="H439" i="8"/>
  <c r="H438" i="8"/>
  <c r="H437" i="8"/>
  <c r="H436" i="8"/>
  <c r="H435" i="8"/>
  <c r="G435" i="8"/>
  <c r="F435" i="8"/>
  <c r="H434" i="8"/>
  <c r="G434" i="8"/>
  <c r="F434" i="8"/>
  <c r="H433" i="8"/>
  <c r="G433" i="8"/>
  <c r="F433" i="8"/>
  <c r="H432" i="8"/>
  <c r="G432" i="8"/>
  <c r="F432" i="8"/>
  <c r="H431" i="8"/>
  <c r="G431" i="8"/>
  <c r="F431" i="8"/>
  <c r="H430" i="8"/>
  <c r="G430" i="8"/>
  <c r="F430" i="8"/>
  <c r="H429" i="8"/>
  <c r="G429" i="8"/>
  <c r="F429" i="8"/>
  <c r="H428" i="8"/>
  <c r="G428" i="8"/>
  <c r="F428" i="8"/>
  <c r="H427" i="8"/>
  <c r="G427" i="8"/>
  <c r="F427" i="8"/>
  <c r="H426" i="8"/>
  <c r="G426" i="8"/>
  <c r="F426" i="8"/>
  <c r="H425" i="8"/>
  <c r="G425" i="8"/>
  <c r="F425" i="8"/>
  <c r="H424" i="8"/>
  <c r="G424" i="8"/>
  <c r="F424" i="8"/>
  <c r="H423" i="8"/>
  <c r="G423" i="8"/>
  <c r="F423" i="8"/>
  <c r="H422" i="8"/>
  <c r="G422" i="8"/>
  <c r="F422" i="8"/>
  <c r="H421" i="8"/>
  <c r="G421" i="8"/>
  <c r="F421" i="8"/>
  <c r="H420" i="8"/>
  <c r="G420" i="8"/>
  <c r="F420" i="8"/>
  <c r="H419" i="8"/>
  <c r="G419" i="8"/>
  <c r="F419" i="8"/>
  <c r="H418" i="8"/>
  <c r="G418" i="8"/>
  <c r="F418" i="8"/>
  <c r="H417" i="8"/>
  <c r="G417" i="8"/>
  <c r="F417" i="8"/>
  <c r="H416" i="8"/>
  <c r="G416" i="8"/>
  <c r="F416" i="8"/>
  <c r="H415" i="8"/>
  <c r="G415" i="8"/>
  <c r="F415" i="8"/>
  <c r="H414" i="8"/>
  <c r="G414" i="8"/>
  <c r="F414" i="8"/>
  <c r="H413" i="8"/>
  <c r="G413" i="8"/>
  <c r="F413" i="8"/>
  <c r="H412" i="8"/>
  <c r="G412" i="8"/>
  <c r="F412" i="8"/>
  <c r="H411" i="8"/>
  <c r="G411" i="8"/>
  <c r="F411" i="8"/>
  <c r="H410" i="8"/>
  <c r="G410" i="8"/>
  <c r="F410" i="8"/>
  <c r="H409" i="8"/>
  <c r="G409" i="8"/>
  <c r="F409" i="8"/>
  <c r="H408" i="8"/>
  <c r="G408" i="8"/>
  <c r="F408" i="8"/>
  <c r="H407" i="8"/>
  <c r="G407" i="8"/>
  <c r="F407" i="8"/>
  <c r="H406" i="8"/>
  <c r="G406" i="8"/>
  <c r="F406" i="8"/>
  <c r="H405" i="8"/>
  <c r="G405" i="8"/>
  <c r="F405" i="8"/>
  <c r="H404" i="8"/>
  <c r="G404" i="8"/>
  <c r="F404" i="8"/>
  <c r="H403" i="8"/>
  <c r="G403" i="8"/>
  <c r="F403" i="8"/>
  <c r="H402" i="8"/>
  <c r="G402" i="8"/>
  <c r="F402" i="8"/>
  <c r="H401" i="8"/>
  <c r="G401" i="8"/>
  <c r="F401" i="8"/>
  <c r="H400" i="8"/>
  <c r="G400" i="8"/>
  <c r="F400" i="8"/>
  <c r="H399" i="8"/>
  <c r="G399" i="8"/>
  <c r="F399" i="8"/>
  <c r="H398" i="8"/>
  <c r="G398" i="8"/>
  <c r="F398" i="8"/>
  <c r="H397" i="8"/>
  <c r="G397" i="8"/>
  <c r="F397" i="8"/>
  <c r="H396" i="8"/>
  <c r="G396" i="8"/>
  <c r="F396" i="8"/>
  <c r="H395" i="8"/>
  <c r="G395" i="8"/>
  <c r="F395" i="8"/>
  <c r="H394" i="8"/>
  <c r="G394" i="8"/>
  <c r="F394" i="8"/>
  <c r="H393" i="8"/>
  <c r="G393" i="8"/>
  <c r="F393" i="8"/>
  <c r="H392" i="8"/>
  <c r="G392" i="8"/>
  <c r="F392" i="8"/>
  <c r="H391" i="8"/>
  <c r="G391" i="8"/>
  <c r="F391" i="8"/>
  <c r="H390" i="8"/>
  <c r="G390" i="8"/>
  <c r="F390" i="8"/>
  <c r="H389" i="8"/>
  <c r="G389" i="8"/>
  <c r="F389" i="8"/>
  <c r="H388" i="8"/>
  <c r="G388" i="8"/>
  <c r="F388" i="8"/>
  <c r="H387" i="8"/>
  <c r="G387" i="8"/>
  <c r="F387" i="8"/>
  <c r="H386" i="8"/>
  <c r="G386" i="8"/>
  <c r="F386" i="8"/>
  <c r="H385" i="8"/>
  <c r="G385" i="8"/>
  <c r="F385" i="8"/>
  <c r="H384" i="8"/>
  <c r="G384" i="8"/>
  <c r="F384" i="8"/>
  <c r="H383" i="8"/>
  <c r="G383" i="8"/>
  <c r="F383" i="8"/>
  <c r="H382" i="8"/>
  <c r="G382" i="8"/>
  <c r="F382" i="8"/>
  <c r="H381" i="8"/>
  <c r="G381" i="8"/>
  <c r="F381" i="8"/>
  <c r="H380" i="8"/>
  <c r="G380" i="8"/>
  <c r="F380" i="8"/>
  <c r="H379" i="8"/>
  <c r="G379" i="8"/>
  <c r="F379" i="8"/>
  <c r="H378" i="8"/>
  <c r="G378" i="8"/>
  <c r="F378" i="8"/>
  <c r="H377" i="8"/>
  <c r="G377" i="8"/>
  <c r="F377" i="8"/>
  <c r="H376" i="8"/>
  <c r="G376" i="8"/>
  <c r="F376" i="8"/>
  <c r="H375" i="8"/>
  <c r="G375" i="8"/>
  <c r="F375" i="8"/>
  <c r="H374" i="8"/>
  <c r="G374" i="8"/>
  <c r="F374" i="8"/>
  <c r="H373" i="8"/>
  <c r="G373" i="8"/>
  <c r="F373" i="8"/>
  <c r="H372" i="8"/>
  <c r="G372" i="8"/>
  <c r="F372" i="8"/>
  <c r="H371" i="8"/>
  <c r="G371" i="8"/>
  <c r="F371" i="8"/>
  <c r="H370" i="8"/>
  <c r="G370" i="8"/>
  <c r="F370" i="8"/>
  <c r="H369" i="8"/>
  <c r="G369" i="8"/>
  <c r="F369" i="8"/>
  <c r="H368" i="8"/>
  <c r="G368" i="8"/>
  <c r="F368" i="8"/>
  <c r="H367" i="8"/>
  <c r="G367" i="8"/>
  <c r="F367" i="8"/>
  <c r="H366" i="8"/>
  <c r="G366" i="8"/>
  <c r="F366" i="8"/>
  <c r="H365" i="8"/>
  <c r="G365" i="8"/>
  <c r="F365" i="8"/>
  <c r="H364" i="8"/>
  <c r="G364" i="8"/>
  <c r="F364" i="8"/>
  <c r="H363" i="8"/>
  <c r="G363" i="8"/>
  <c r="F363" i="8"/>
  <c r="H362" i="8"/>
  <c r="G362" i="8"/>
  <c r="F362" i="8"/>
  <c r="H361" i="8"/>
  <c r="G361" i="8"/>
  <c r="F361" i="8"/>
  <c r="H360" i="8"/>
  <c r="G360" i="8"/>
  <c r="F360" i="8"/>
  <c r="H359" i="8"/>
  <c r="G359" i="8"/>
  <c r="F359" i="8"/>
  <c r="H358" i="8"/>
  <c r="G358" i="8"/>
  <c r="F358" i="8"/>
  <c r="H357" i="8"/>
  <c r="G357" i="8"/>
  <c r="F357" i="8"/>
  <c r="H356" i="8"/>
  <c r="G356" i="8"/>
  <c r="F356" i="8"/>
  <c r="H355" i="8"/>
  <c r="G355" i="8"/>
  <c r="F355" i="8"/>
  <c r="H354" i="8"/>
  <c r="G354" i="8"/>
  <c r="F354" i="8"/>
  <c r="H353" i="8"/>
  <c r="G353" i="8"/>
  <c r="F353" i="8"/>
  <c r="H352" i="8"/>
  <c r="G352" i="8"/>
  <c r="F352" i="8"/>
  <c r="H351" i="8"/>
  <c r="G351" i="8"/>
  <c r="F351" i="8"/>
  <c r="H350" i="8"/>
  <c r="G350" i="8"/>
  <c r="F350" i="8"/>
  <c r="H349" i="8"/>
  <c r="G349" i="8"/>
  <c r="F349" i="8"/>
  <c r="H348" i="8"/>
  <c r="G348" i="8"/>
  <c r="F348" i="8"/>
  <c r="H347" i="8"/>
  <c r="G347" i="8"/>
  <c r="F347" i="8"/>
  <c r="H346" i="8"/>
  <c r="G346" i="8"/>
  <c r="F346" i="8"/>
  <c r="H345" i="8"/>
  <c r="G345" i="8"/>
  <c r="F345" i="8"/>
  <c r="H344" i="8"/>
  <c r="G344" i="8"/>
  <c r="F344" i="8"/>
  <c r="H343" i="8"/>
  <c r="G343" i="8"/>
  <c r="F343" i="8"/>
  <c r="H342" i="8"/>
  <c r="G342" i="8"/>
  <c r="F342" i="8"/>
  <c r="H341" i="8"/>
  <c r="G341" i="8"/>
  <c r="F341" i="8"/>
  <c r="H340" i="8"/>
  <c r="G340" i="8"/>
  <c r="F340" i="8"/>
  <c r="H339" i="8"/>
  <c r="G339" i="8"/>
  <c r="F339" i="8"/>
  <c r="H338" i="8"/>
  <c r="G338" i="8"/>
  <c r="F338" i="8"/>
  <c r="H337" i="8"/>
  <c r="G337" i="8"/>
  <c r="F337" i="8"/>
  <c r="H336" i="8"/>
  <c r="G336" i="8"/>
  <c r="F336" i="8"/>
  <c r="H335" i="8"/>
  <c r="G335" i="8"/>
  <c r="F335" i="8"/>
  <c r="H334" i="8"/>
  <c r="G334" i="8"/>
  <c r="F334" i="8"/>
  <c r="H333" i="8"/>
  <c r="G333" i="8"/>
  <c r="F333" i="8"/>
  <c r="H332" i="8"/>
  <c r="G332" i="8"/>
  <c r="F332" i="8"/>
  <c r="H331" i="8"/>
  <c r="G331" i="8"/>
  <c r="F331" i="8"/>
  <c r="H330" i="8"/>
  <c r="G330" i="8"/>
  <c r="F330" i="8"/>
  <c r="H329" i="8"/>
  <c r="G329" i="8"/>
  <c r="F329" i="8"/>
  <c r="H328" i="8"/>
  <c r="G328" i="8"/>
  <c r="F328" i="8"/>
  <c r="H327" i="8"/>
  <c r="G327" i="8"/>
  <c r="F327" i="8"/>
  <c r="H326" i="8"/>
  <c r="G326" i="8"/>
  <c r="F326" i="8"/>
  <c r="H325" i="8"/>
  <c r="G325" i="8"/>
  <c r="F325" i="8"/>
  <c r="H324" i="8"/>
  <c r="G324" i="8"/>
  <c r="F324" i="8"/>
  <c r="H323" i="8"/>
  <c r="G323" i="8"/>
  <c r="F323" i="8"/>
  <c r="H322" i="8"/>
  <c r="G322" i="8"/>
  <c r="F322" i="8"/>
  <c r="H321" i="8"/>
  <c r="G321" i="8"/>
  <c r="F321" i="8"/>
  <c r="H320" i="8"/>
  <c r="G320" i="8"/>
  <c r="F320" i="8"/>
  <c r="H319" i="8"/>
  <c r="G319" i="8"/>
  <c r="F319" i="8"/>
  <c r="H318" i="8"/>
  <c r="G318" i="8"/>
  <c r="F318" i="8"/>
  <c r="H317" i="8"/>
  <c r="G317" i="8"/>
  <c r="F317" i="8"/>
  <c r="H316" i="8"/>
  <c r="G316" i="8"/>
  <c r="F316" i="8"/>
  <c r="H315" i="8"/>
  <c r="G315" i="8"/>
  <c r="F315" i="8"/>
  <c r="H314" i="8"/>
  <c r="G314" i="8"/>
  <c r="F314" i="8"/>
  <c r="H313" i="8"/>
  <c r="G313" i="8"/>
  <c r="F313" i="8"/>
  <c r="H312" i="8"/>
  <c r="G312" i="8"/>
  <c r="F312" i="8"/>
  <c r="H311" i="8"/>
  <c r="G311" i="8"/>
  <c r="F311" i="8"/>
  <c r="H310" i="8"/>
  <c r="G310" i="8"/>
  <c r="F310" i="8"/>
  <c r="H309" i="8"/>
  <c r="G309" i="8"/>
  <c r="F309" i="8"/>
  <c r="H308" i="8"/>
  <c r="G308" i="8"/>
  <c r="F308" i="8"/>
  <c r="H307" i="8"/>
  <c r="G307" i="8"/>
  <c r="F307" i="8"/>
  <c r="H306" i="8"/>
  <c r="G306" i="8"/>
  <c r="F306" i="8"/>
  <c r="H305" i="8"/>
  <c r="G305" i="8"/>
  <c r="F305" i="8"/>
  <c r="H304" i="8"/>
  <c r="G304" i="8"/>
  <c r="F304" i="8"/>
  <c r="H303" i="8"/>
  <c r="G303" i="8"/>
  <c r="F303" i="8"/>
  <c r="H302" i="8"/>
  <c r="G302" i="8"/>
  <c r="F302" i="8"/>
  <c r="H301" i="8"/>
  <c r="G301" i="8"/>
  <c r="F301" i="8"/>
  <c r="H300" i="8"/>
  <c r="G300" i="8"/>
  <c r="F300" i="8"/>
  <c r="H299" i="8"/>
  <c r="G299" i="8"/>
  <c r="F299" i="8"/>
  <c r="H298" i="8"/>
  <c r="G298" i="8"/>
  <c r="F298" i="8"/>
  <c r="H297" i="8"/>
  <c r="G297" i="8"/>
  <c r="F297" i="8"/>
  <c r="H296" i="8"/>
  <c r="G296" i="8"/>
  <c r="F296" i="8"/>
  <c r="H295" i="8"/>
  <c r="G295" i="8"/>
  <c r="F295" i="8"/>
  <c r="H294" i="8"/>
  <c r="G294" i="8"/>
  <c r="F294" i="8"/>
  <c r="H293" i="8"/>
  <c r="G293" i="8"/>
  <c r="F293" i="8"/>
  <c r="H292" i="8"/>
  <c r="G292" i="8"/>
  <c r="F292" i="8"/>
  <c r="H291" i="8"/>
  <c r="G291" i="8"/>
  <c r="F291" i="8"/>
  <c r="H290" i="8"/>
  <c r="G290" i="8"/>
  <c r="F290" i="8"/>
  <c r="H289" i="8"/>
  <c r="G289" i="8"/>
  <c r="F289" i="8"/>
  <c r="H288" i="8"/>
  <c r="G288" i="8"/>
  <c r="F288" i="8"/>
  <c r="H287" i="8"/>
  <c r="G287" i="8"/>
  <c r="F287" i="8"/>
  <c r="H286" i="8"/>
  <c r="G286" i="8"/>
  <c r="F286" i="8"/>
  <c r="H285" i="8"/>
  <c r="G285" i="8"/>
  <c r="F285" i="8"/>
  <c r="H284" i="8"/>
  <c r="G284" i="8"/>
  <c r="F284" i="8"/>
  <c r="H283" i="8"/>
  <c r="G283" i="8"/>
  <c r="F283" i="8"/>
  <c r="H282" i="8"/>
  <c r="G282" i="8"/>
  <c r="F282" i="8"/>
  <c r="H281" i="8"/>
  <c r="G281" i="8"/>
  <c r="F281" i="8"/>
  <c r="H280" i="8"/>
  <c r="G280" i="8"/>
  <c r="F280" i="8"/>
  <c r="H279" i="8"/>
  <c r="G279" i="8"/>
  <c r="F279" i="8"/>
  <c r="H278" i="8"/>
  <c r="G278" i="8"/>
  <c r="F278" i="8"/>
  <c r="H277" i="8"/>
  <c r="G277" i="8"/>
  <c r="F277" i="8"/>
  <c r="H276" i="8"/>
  <c r="G276" i="8"/>
  <c r="F276" i="8"/>
  <c r="H275" i="8"/>
  <c r="G275" i="8"/>
  <c r="F275" i="8"/>
  <c r="H274" i="8"/>
  <c r="G274" i="8"/>
  <c r="F274" i="8"/>
  <c r="H273" i="8"/>
  <c r="G273" i="8"/>
  <c r="F273" i="8"/>
  <c r="H272" i="8"/>
  <c r="G272" i="8"/>
  <c r="F272" i="8"/>
  <c r="H271" i="8"/>
  <c r="G271" i="8"/>
  <c r="F271" i="8"/>
  <c r="H270" i="8"/>
  <c r="G270" i="8"/>
  <c r="F270" i="8"/>
  <c r="H269" i="8"/>
  <c r="G269" i="8"/>
  <c r="F269" i="8"/>
  <c r="H268" i="8"/>
  <c r="G268" i="8"/>
  <c r="F268" i="8"/>
  <c r="H267" i="8"/>
  <c r="G267" i="8"/>
  <c r="F267" i="8"/>
  <c r="H266" i="8"/>
  <c r="G266" i="8"/>
  <c r="F266" i="8"/>
  <c r="H265" i="8"/>
  <c r="G265" i="8"/>
  <c r="F265" i="8"/>
  <c r="H264" i="8"/>
  <c r="G264" i="8"/>
  <c r="F264" i="8"/>
  <c r="H263" i="8"/>
  <c r="G263" i="8"/>
  <c r="F263" i="8"/>
  <c r="H262" i="8"/>
  <c r="G262" i="8"/>
  <c r="F262" i="8"/>
  <c r="H261" i="8"/>
  <c r="G261" i="8"/>
  <c r="F261" i="8"/>
  <c r="H260" i="8"/>
  <c r="G260" i="8"/>
  <c r="F260" i="8"/>
  <c r="H259" i="8"/>
  <c r="G259" i="8"/>
  <c r="F259" i="8"/>
  <c r="H258" i="8"/>
  <c r="G258" i="8"/>
  <c r="F258" i="8"/>
  <c r="H257" i="8"/>
  <c r="G257" i="8"/>
  <c r="F257" i="8"/>
  <c r="H256" i="8"/>
  <c r="G256" i="8"/>
  <c r="F256" i="8"/>
  <c r="H255" i="8"/>
  <c r="G255" i="8"/>
  <c r="F255" i="8"/>
  <c r="H254" i="8"/>
  <c r="G254" i="8"/>
  <c r="F254" i="8"/>
  <c r="H253" i="8"/>
  <c r="G253" i="8"/>
  <c r="F253" i="8"/>
  <c r="H252" i="8"/>
  <c r="G252" i="8"/>
  <c r="F252" i="8"/>
  <c r="H251" i="8"/>
  <c r="G251" i="8"/>
  <c r="F251" i="8"/>
  <c r="H250" i="8"/>
  <c r="G250" i="8"/>
  <c r="F250" i="8"/>
  <c r="H249" i="8"/>
  <c r="G249" i="8"/>
  <c r="F249" i="8"/>
  <c r="H248" i="8"/>
  <c r="G248" i="8"/>
  <c r="F248" i="8"/>
  <c r="H247" i="8"/>
  <c r="G247" i="8"/>
  <c r="F247" i="8"/>
  <c r="H246" i="8"/>
  <c r="G246" i="8"/>
  <c r="F246" i="8"/>
  <c r="H245" i="8"/>
  <c r="G245" i="8"/>
  <c r="F245" i="8"/>
  <c r="H244" i="8"/>
  <c r="G244" i="8"/>
  <c r="F244" i="8"/>
  <c r="H243" i="8"/>
  <c r="G243" i="8"/>
  <c r="F243" i="8"/>
  <c r="H242" i="8"/>
  <c r="G242" i="8"/>
  <c r="F242" i="8"/>
  <c r="H241" i="8"/>
  <c r="G241" i="8"/>
  <c r="F241" i="8"/>
  <c r="H240" i="8"/>
  <c r="G240" i="8"/>
  <c r="F240" i="8"/>
  <c r="H239" i="8"/>
  <c r="G239" i="8"/>
  <c r="F239" i="8"/>
  <c r="H238" i="8"/>
  <c r="G238" i="8"/>
  <c r="F238" i="8"/>
  <c r="H237" i="8"/>
  <c r="G237" i="8"/>
  <c r="F237" i="8"/>
  <c r="H236" i="8"/>
  <c r="G236" i="8"/>
  <c r="F236" i="8"/>
  <c r="H235" i="8"/>
  <c r="G235" i="8"/>
  <c r="F235" i="8"/>
  <c r="H234" i="8"/>
  <c r="G234" i="8"/>
  <c r="F234" i="8"/>
  <c r="H233" i="8"/>
  <c r="G233" i="8"/>
  <c r="F233" i="8"/>
  <c r="H232" i="8"/>
  <c r="G232" i="8"/>
  <c r="F232" i="8"/>
  <c r="H231" i="8"/>
  <c r="G231" i="8"/>
  <c r="F231" i="8"/>
  <c r="H230" i="8"/>
  <c r="G230" i="8"/>
  <c r="F230" i="8"/>
  <c r="H229" i="8"/>
  <c r="G229" i="8"/>
  <c r="F229" i="8"/>
  <c r="H228" i="8"/>
  <c r="G228" i="8"/>
  <c r="F228" i="8"/>
  <c r="H227" i="8"/>
  <c r="G227" i="8"/>
  <c r="F227" i="8"/>
  <c r="H226" i="8"/>
  <c r="G226" i="8"/>
  <c r="F226" i="8"/>
  <c r="H225" i="8"/>
  <c r="G225" i="8"/>
  <c r="F225" i="8"/>
  <c r="H224" i="8"/>
  <c r="G224" i="8"/>
  <c r="F224" i="8"/>
  <c r="H223" i="8"/>
  <c r="G223" i="8"/>
  <c r="F223" i="8"/>
  <c r="H222" i="8"/>
  <c r="G222" i="8"/>
  <c r="F222" i="8"/>
  <c r="H221" i="8"/>
  <c r="G221" i="8"/>
  <c r="F221" i="8"/>
  <c r="H220" i="8"/>
  <c r="G220" i="8"/>
  <c r="F220" i="8"/>
  <c r="H219" i="8"/>
  <c r="G219" i="8"/>
  <c r="F219" i="8"/>
  <c r="H218" i="8"/>
  <c r="G218" i="8"/>
  <c r="F218" i="8"/>
  <c r="H217" i="8"/>
  <c r="G217" i="8"/>
  <c r="F217" i="8"/>
  <c r="H216" i="8"/>
  <c r="G216" i="8"/>
  <c r="F216" i="8"/>
  <c r="H215" i="8"/>
  <c r="G215" i="8"/>
  <c r="F215" i="8"/>
  <c r="H214" i="8"/>
  <c r="G214" i="8"/>
  <c r="F214" i="8"/>
  <c r="H213" i="8"/>
  <c r="G213" i="8"/>
  <c r="F213" i="8"/>
  <c r="H212" i="8"/>
  <c r="G212" i="8"/>
  <c r="F212" i="8"/>
  <c r="H211" i="8"/>
  <c r="G211" i="8"/>
  <c r="F211" i="8"/>
  <c r="H210" i="8"/>
  <c r="G210" i="8"/>
  <c r="F210" i="8"/>
  <c r="H209" i="8"/>
  <c r="G209" i="8"/>
  <c r="F209" i="8"/>
  <c r="H208" i="8"/>
  <c r="G208" i="8"/>
  <c r="F208" i="8"/>
  <c r="H207" i="8"/>
  <c r="G207" i="8"/>
  <c r="F207" i="8"/>
  <c r="H206" i="8"/>
  <c r="G206" i="8"/>
  <c r="F206" i="8"/>
  <c r="H205" i="8"/>
  <c r="G205" i="8"/>
  <c r="F205" i="8"/>
  <c r="H204" i="8"/>
  <c r="G204" i="8"/>
  <c r="F204" i="8"/>
  <c r="H203" i="8"/>
  <c r="G203" i="8"/>
  <c r="F203" i="8"/>
  <c r="H202" i="8"/>
  <c r="G202" i="8"/>
  <c r="F202" i="8"/>
  <c r="H201" i="8"/>
  <c r="G201" i="8"/>
  <c r="F201" i="8"/>
  <c r="H200" i="8"/>
  <c r="G200" i="8"/>
  <c r="F200" i="8"/>
  <c r="H199" i="8"/>
  <c r="G199" i="8"/>
  <c r="F199" i="8"/>
  <c r="H198" i="8"/>
  <c r="G198" i="8"/>
  <c r="F198" i="8"/>
  <c r="H197" i="8"/>
  <c r="G197" i="8"/>
  <c r="F197" i="8"/>
  <c r="H196" i="8"/>
  <c r="G196" i="8"/>
  <c r="F196" i="8"/>
  <c r="H195" i="8"/>
  <c r="G195" i="8"/>
  <c r="F195" i="8"/>
  <c r="H194" i="8"/>
  <c r="G194" i="8"/>
  <c r="F194" i="8"/>
  <c r="H193" i="8"/>
  <c r="G193" i="8"/>
  <c r="F193" i="8"/>
  <c r="H192" i="8"/>
  <c r="G192" i="8"/>
  <c r="F192" i="8"/>
  <c r="H191" i="8"/>
  <c r="G191" i="8"/>
  <c r="F191" i="8"/>
  <c r="H190" i="8"/>
  <c r="G190" i="8"/>
  <c r="F190" i="8"/>
  <c r="H189" i="8"/>
  <c r="G189" i="8"/>
  <c r="F189" i="8"/>
  <c r="H188" i="8"/>
  <c r="G188" i="8"/>
  <c r="F188" i="8"/>
  <c r="H187" i="8"/>
  <c r="G187" i="8"/>
  <c r="F187" i="8"/>
  <c r="H186" i="8"/>
  <c r="G186" i="8"/>
  <c r="F186" i="8"/>
  <c r="H185" i="8"/>
  <c r="G185" i="8"/>
  <c r="F185" i="8"/>
  <c r="H184" i="8"/>
  <c r="G184" i="8"/>
  <c r="F184" i="8"/>
  <c r="H183" i="8"/>
  <c r="G183" i="8"/>
  <c r="F183" i="8"/>
  <c r="H182" i="8"/>
  <c r="G182" i="8"/>
  <c r="F182" i="8"/>
  <c r="H181" i="8"/>
  <c r="G181" i="8"/>
  <c r="F181" i="8"/>
  <c r="H180" i="8"/>
  <c r="G180" i="8"/>
  <c r="F180" i="8"/>
  <c r="H179" i="8"/>
  <c r="G179" i="8"/>
  <c r="F179" i="8"/>
  <c r="H178" i="8"/>
  <c r="G178" i="8"/>
  <c r="F178" i="8"/>
  <c r="H177" i="8"/>
  <c r="G177" i="8"/>
  <c r="F177" i="8"/>
  <c r="H176" i="8"/>
  <c r="G176" i="8"/>
  <c r="F176" i="8"/>
  <c r="H175" i="8"/>
  <c r="G175" i="8"/>
  <c r="F175" i="8"/>
  <c r="H174" i="8"/>
  <c r="G174" i="8"/>
  <c r="F174" i="8"/>
  <c r="H173" i="8"/>
  <c r="G173" i="8"/>
  <c r="F173" i="8"/>
  <c r="H172" i="8"/>
  <c r="G172" i="8"/>
  <c r="F172" i="8"/>
  <c r="H171" i="8"/>
  <c r="G171" i="8"/>
  <c r="F171" i="8"/>
  <c r="H170" i="8"/>
  <c r="G170" i="8"/>
  <c r="F170" i="8"/>
  <c r="H169" i="8"/>
  <c r="G169" i="8"/>
  <c r="F169" i="8"/>
  <c r="H168" i="8"/>
  <c r="G168" i="8"/>
  <c r="F168" i="8"/>
  <c r="H167" i="8"/>
  <c r="G167" i="8"/>
  <c r="F167" i="8"/>
  <c r="H166" i="8"/>
  <c r="G166" i="8"/>
  <c r="F166" i="8"/>
  <c r="H165" i="8"/>
  <c r="G165" i="8"/>
  <c r="F165" i="8"/>
  <c r="H164" i="8"/>
  <c r="G164" i="8"/>
  <c r="F164" i="8"/>
  <c r="H163" i="8"/>
  <c r="G163" i="8"/>
  <c r="F163" i="8"/>
  <c r="H162" i="8"/>
  <c r="G162" i="8"/>
  <c r="F162" i="8"/>
  <c r="H161" i="8"/>
  <c r="G161" i="8"/>
  <c r="F161" i="8"/>
  <c r="H160" i="8"/>
  <c r="G160" i="8"/>
  <c r="F160" i="8"/>
  <c r="H159" i="8"/>
  <c r="G159" i="8"/>
  <c r="F159" i="8"/>
  <c r="H158" i="8"/>
  <c r="G158" i="8"/>
  <c r="F158" i="8"/>
  <c r="H157" i="8"/>
  <c r="G157" i="8"/>
  <c r="F157" i="8"/>
  <c r="H156" i="8"/>
  <c r="G156" i="8"/>
  <c r="F156" i="8"/>
  <c r="H155" i="8"/>
  <c r="G155" i="8"/>
  <c r="F155" i="8"/>
  <c r="H154" i="8"/>
  <c r="G154" i="8"/>
  <c r="F154" i="8"/>
  <c r="H153" i="8"/>
  <c r="G153" i="8"/>
  <c r="F153" i="8"/>
  <c r="H152" i="8"/>
  <c r="G152" i="8"/>
  <c r="F152" i="8"/>
  <c r="H151" i="8"/>
  <c r="G151" i="8"/>
  <c r="F151" i="8"/>
  <c r="H150" i="8"/>
  <c r="G150" i="8"/>
  <c r="F150" i="8"/>
  <c r="H149" i="8"/>
  <c r="G149" i="8"/>
  <c r="F149" i="8"/>
  <c r="H148" i="8"/>
  <c r="G148" i="8"/>
  <c r="F148" i="8"/>
  <c r="H147" i="8"/>
  <c r="G147" i="8"/>
  <c r="F147" i="8"/>
  <c r="H146" i="8"/>
  <c r="G146" i="8"/>
  <c r="F146" i="8"/>
  <c r="H145" i="8"/>
  <c r="G145" i="8"/>
  <c r="F145" i="8"/>
  <c r="H144" i="8"/>
  <c r="G144" i="8"/>
  <c r="F144" i="8"/>
  <c r="H143" i="8"/>
  <c r="G143" i="8"/>
  <c r="F143" i="8"/>
  <c r="H142" i="8"/>
  <c r="G142" i="8"/>
  <c r="F142" i="8"/>
  <c r="H141" i="8"/>
  <c r="G141" i="8"/>
  <c r="F141" i="8"/>
  <c r="H140" i="8"/>
  <c r="G140" i="8"/>
  <c r="F140" i="8"/>
  <c r="H139" i="8"/>
  <c r="G139" i="8"/>
  <c r="F139" i="8"/>
  <c r="H138" i="8"/>
  <c r="G138" i="8"/>
  <c r="F138" i="8"/>
  <c r="H137" i="8"/>
  <c r="G137" i="8"/>
  <c r="F137" i="8"/>
  <c r="H136" i="8"/>
  <c r="G136" i="8"/>
  <c r="F136" i="8"/>
  <c r="H135" i="8"/>
  <c r="G135" i="8"/>
  <c r="F135" i="8"/>
  <c r="H134" i="8"/>
  <c r="G134" i="8"/>
  <c r="F134" i="8"/>
  <c r="H133" i="8"/>
  <c r="G133" i="8"/>
  <c r="F133" i="8"/>
  <c r="H132" i="8"/>
  <c r="G132" i="8"/>
  <c r="F132" i="8"/>
  <c r="H131" i="8"/>
  <c r="G131" i="8"/>
  <c r="F131" i="8"/>
  <c r="H130" i="8"/>
  <c r="G130" i="8"/>
  <c r="F130" i="8"/>
  <c r="H129" i="8"/>
  <c r="G129" i="8"/>
  <c r="F129" i="8"/>
  <c r="H128" i="8"/>
  <c r="G128" i="8"/>
  <c r="F128" i="8"/>
  <c r="H127" i="8"/>
  <c r="G127" i="8"/>
  <c r="F127" i="8"/>
  <c r="H126" i="8"/>
  <c r="G126" i="8"/>
  <c r="F126" i="8"/>
  <c r="H125" i="8"/>
  <c r="G125" i="8"/>
  <c r="F125" i="8"/>
  <c r="H124" i="8"/>
  <c r="G124" i="8"/>
  <c r="F124" i="8"/>
  <c r="H123" i="8"/>
  <c r="G123" i="8"/>
  <c r="F123" i="8"/>
  <c r="H122" i="8"/>
  <c r="G122" i="8"/>
  <c r="F122" i="8"/>
  <c r="H121" i="8"/>
  <c r="G121" i="8"/>
  <c r="F121" i="8"/>
  <c r="H120" i="8"/>
  <c r="G120" i="8"/>
  <c r="F120" i="8"/>
  <c r="H119" i="8"/>
  <c r="G119" i="8"/>
  <c r="F119" i="8"/>
  <c r="H118" i="8"/>
  <c r="G118" i="8"/>
  <c r="F118" i="8"/>
  <c r="H117" i="8"/>
  <c r="G117" i="8"/>
  <c r="F117" i="8"/>
  <c r="H116" i="8"/>
  <c r="G116" i="8"/>
  <c r="F116" i="8"/>
  <c r="H115" i="8"/>
  <c r="G115" i="8"/>
  <c r="F115" i="8"/>
  <c r="H114" i="8"/>
  <c r="G114" i="8"/>
  <c r="F114" i="8"/>
  <c r="H113" i="8"/>
  <c r="G113" i="8"/>
  <c r="F113" i="8"/>
  <c r="H112" i="8"/>
  <c r="G112" i="8"/>
  <c r="F112" i="8"/>
  <c r="H111" i="8"/>
  <c r="G111" i="8"/>
  <c r="F111" i="8"/>
  <c r="H110" i="8"/>
  <c r="G110" i="8"/>
  <c r="F110" i="8"/>
  <c r="H109" i="8"/>
  <c r="G109" i="8"/>
  <c r="F109" i="8"/>
  <c r="H108" i="8"/>
  <c r="G108" i="8"/>
  <c r="F108" i="8"/>
  <c r="H107" i="8"/>
  <c r="G107" i="8"/>
  <c r="F107" i="8"/>
  <c r="H106" i="8"/>
  <c r="G106" i="8"/>
  <c r="F106" i="8"/>
  <c r="H105" i="8"/>
  <c r="G105" i="8"/>
  <c r="F105" i="8"/>
  <c r="H104" i="8"/>
  <c r="G104" i="8"/>
  <c r="F104" i="8"/>
  <c r="H103" i="8"/>
  <c r="G103" i="8"/>
  <c r="F103" i="8"/>
  <c r="H102" i="8"/>
  <c r="G102" i="8"/>
  <c r="F102" i="8"/>
  <c r="H101" i="8"/>
  <c r="G101" i="8"/>
  <c r="F101" i="8"/>
  <c r="H100" i="8"/>
  <c r="G100" i="8"/>
  <c r="F100" i="8"/>
  <c r="H99" i="8"/>
  <c r="G99" i="8"/>
  <c r="F99" i="8"/>
  <c r="H98" i="8"/>
  <c r="G98" i="8"/>
  <c r="F98" i="8"/>
  <c r="H97" i="8"/>
  <c r="G97" i="8"/>
  <c r="F97" i="8"/>
  <c r="H96" i="8"/>
  <c r="G96" i="8"/>
  <c r="F96" i="8"/>
  <c r="H95" i="8"/>
  <c r="G95" i="8"/>
  <c r="F95" i="8"/>
  <c r="H94" i="8"/>
  <c r="G94" i="8"/>
  <c r="F94" i="8"/>
  <c r="H93" i="8"/>
  <c r="G93" i="8"/>
  <c r="F93" i="8"/>
  <c r="H92" i="8"/>
  <c r="G92" i="8"/>
  <c r="F92" i="8"/>
  <c r="H91" i="8"/>
  <c r="G91" i="8"/>
  <c r="F91" i="8"/>
  <c r="H90" i="8"/>
  <c r="G90" i="8"/>
  <c r="F90" i="8"/>
  <c r="H89" i="8"/>
  <c r="G89" i="8"/>
  <c r="F89" i="8"/>
  <c r="H88" i="8"/>
  <c r="G88" i="8"/>
  <c r="F88" i="8"/>
  <c r="H87" i="8"/>
  <c r="G87" i="8"/>
  <c r="F87" i="8"/>
  <c r="H86" i="8"/>
  <c r="G86" i="8"/>
  <c r="F86" i="8"/>
  <c r="H85" i="8"/>
  <c r="G85" i="8"/>
  <c r="F85" i="8"/>
  <c r="H84" i="8"/>
  <c r="G84" i="8"/>
  <c r="F84" i="8"/>
  <c r="H83" i="8"/>
  <c r="G83" i="8"/>
  <c r="F83" i="8"/>
  <c r="H82" i="8"/>
  <c r="G82" i="8"/>
  <c r="F82" i="8"/>
  <c r="H81" i="8"/>
  <c r="G81" i="8"/>
  <c r="F81" i="8"/>
  <c r="H80" i="8"/>
  <c r="G80" i="8"/>
  <c r="F80" i="8"/>
  <c r="H79" i="8"/>
  <c r="G79" i="8"/>
  <c r="F79" i="8"/>
  <c r="H78" i="8"/>
  <c r="G78" i="8"/>
  <c r="F78" i="8"/>
  <c r="H77" i="8"/>
  <c r="G77" i="8"/>
  <c r="F77" i="8"/>
  <c r="H76" i="8"/>
  <c r="G76" i="8"/>
  <c r="F76" i="8"/>
  <c r="H75" i="8"/>
  <c r="G75" i="8"/>
  <c r="F75" i="8"/>
  <c r="H74" i="8"/>
  <c r="G74" i="8"/>
  <c r="F74" i="8"/>
  <c r="H73" i="8"/>
  <c r="G73" i="8"/>
  <c r="F73" i="8"/>
  <c r="H72" i="8"/>
  <c r="G72" i="8"/>
  <c r="F72" i="8"/>
  <c r="H71" i="8"/>
  <c r="G71" i="8"/>
  <c r="F71" i="8"/>
  <c r="H70" i="8"/>
  <c r="G70" i="8"/>
  <c r="F70" i="8"/>
  <c r="H69" i="8"/>
  <c r="G69" i="8"/>
  <c r="F69" i="8"/>
  <c r="H68" i="8"/>
  <c r="G68" i="8"/>
  <c r="F68" i="8"/>
  <c r="H67" i="8"/>
  <c r="G67" i="8"/>
  <c r="F67" i="8"/>
  <c r="H66" i="8"/>
  <c r="G66" i="8"/>
  <c r="F66" i="8"/>
  <c r="H65" i="8"/>
  <c r="G65" i="8"/>
  <c r="F65" i="8"/>
  <c r="H64" i="8"/>
  <c r="G64" i="8"/>
  <c r="F64" i="8"/>
  <c r="H63" i="8"/>
  <c r="G63" i="8"/>
  <c r="F63" i="8"/>
  <c r="H62" i="8"/>
  <c r="G62" i="8"/>
  <c r="F62" i="8"/>
  <c r="H61" i="8"/>
  <c r="G61" i="8"/>
  <c r="F61" i="8"/>
  <c r="H60" i="8"/>
  <c r="G60" i="8"/>
  <c r="F60" i="8"/>
  <c r="H59" i="8"/>
  <c r="G59" i="8"/>
  <c r="F59" i="8"/>
  <c r="H58" i="8"/>
  <c r="G58" i="8"/>
  <c r="F58" i="8"/>
  <c r="H57" i="8"/>
  <c r="G57" i="8"/>
  <c r="F57" i="8"/>
  <c r="H56" i="8"/>
  <c r="G56" i="8"/>
  <c r="F56" i="8"/>
  <c r="H55" i="8"/>
  <c r="G55" i="8"/>
  <c r="F55" i="8"/>
  <c r="H54" i="8"/>
  <c r="G54" i="8"/>
  <c r="F54" i="8"/>
  <c r="H53" i="8"/>
  <c r="G53" i="8"/>
  <c r="F53" i="8"/>
  <c r="H52" i="8"/>
  <c r="G52" i="8"/>
  <c r="F52" i="8"/>
  <c r="H51" i="8"/>
  <c r="G51" i="8"/>
  <c r="F51" i="8"/>
  <c r="H50" i="8"/>
  <c r="G50" i="8"/>
  <c r="F50" i="8"/>
  <c r="H49" i="8"/>
  <c r="G49" i="8"/>
  <c r="F49" i="8"/>
  <c r="H48" i="8"/>
  <c r="G48" i="8"/>
  <c r="F48" i="8"/>
  <c r="H47" i="8"/>
  <c r="G47" i="8"/>
  <c r="F47" i="8"/>
  <c r="H46" i="8"/>
  <c r="G46" i="8"/>
  <c r="F46" i="8"/>
  <c r="H45" i="8"/>
  <c r="G45" i="8"/>
  <c r="F45" i="8"/>
  <c r="H44" i="8"/>
  <c r="G44" i="8"/>
  <c r="F44" i="8"/>
  <c r="H43" i="8"/>
  <c r="G43" i="8"/>
  <c r="F43" i="8"/>
  <c r="H42" i="8"/>
  <c r="G42" i="8"/>
  <c r="F42" i="8"/>
  <c r="H41" i="8"/>
  <c r="G41" i="8"/>
  <c r="F41" i="8"/>
  <c r="H40" i="8"/>
  <c r="G40" i="8"/>
  <c r="F40" i="8"/>
  <c r="H39" i="8"/>
  <c r="G39" i="8"/>
  <c r="F39" i="8"/>
  <c r="H38" i="8"/>
  <c r="G38" i="8"/>
  <c r="F38" i="8"/>
  <c r="H37" i="8"/>
  <c r="G37" i="8"/>
  <c r="F37" i="8"/>
  <c r="H36" i="8"/>
  <c r="G36" i="8"/>
  <c r="F36" i="8"/>
  <c r="H35" i="8"/>
  <c r="G35" i="8"/>
  <c r="F35" i="8"/>
  <c r="H34" i="8"/>
  <c r="G34" i="8"/>
  <c r="F34" i="8"/>
  <c r="H33" i="8"/>
  <c r="G33" i="8"/>
  <c r="F33" i="8"/>
  <c r="H32" i="8"/>
  <c r="G32" i="8"/>
  <c r="F32" i="8"/>
  <c r="H31" i="8"/>
  <c r="G31" i="8"/>
  <c r="F31" i="8"/>
  <c r="H30" i="8"/>
  <c r="G30" i="8"/>
  <c r="F30" i="8"/>
  <c r="H29" i="8"/>
  <c r="G29" i="8"/>
  <c r="F29" i="8"/>
  <c r="H28" i="8"/>
  <c r="G28" i="8"/>
  <c r="F28" i="8"/>
  <c r="H27" i="8"/>
  <c r="G27" i="8"/>
  <c r="F27" i="8"/>
  <c r="H26" i="8"/>
  <c r="G26" i="8"/>
  <c r="F26" i="8"/>
  <c r="H25" i="8"/>
  <c r="G25" i="8"/>
  <c r="F25" i="8"/>
  <c r="H24" i="8"/>
  <c r="G24" i="8"/>
  <c r="F24" i="8"/>
  <c r="H23" i="8"/>
  <c r="G23" i="8"/>
  <c r="F23" i="8"/>
  <c r="H22" i="8"/>
  <c r="G22" i="8"/>
  <c r="F22" i="8"/>
  <c r="H21" i="8"/>
  <c r="G21" i="8"/>
  <c r="F21" i="8"/>
  <c r="H20" i="8"/>
  <c r="G20" i="8"/>
  <c r="F20" i="8"/>
  <c r="H19" i="8"/>
  <c r="G19" i="8"/>
  <c r="F19" i="8"/>
  <c r="H18" i="8"/>
  <c r="G18" i="8"/>
  <c r="F18" i="8"/>
  <c r="H17" i="8"/>
  <c r="G17" i="8"/>
  <c r="F17" i="8"/>
  <c r="H16" i="8"/>
  <c r="G16" i="8"/>
  <c r="F16" i="8"/>
  <c r="H15" i="8"/>
  <c r="G15" i="8"/>
  <c r="F15" i="8"/>
  <c r="H14" i="8"/>
  <c r="G14" i="8"/>
  <c r="F14" i="8"/>
  <c r="H13" i="8"/>
  <c r="G13" i="8"/>
  <c r="F13" i="8"/>
  <c r="H12" i="8"/>
  <c r="G12" i="8"/>
  <c r="F12" i="8"/>
  <c r="H11" i="8"/>
  <c r="G11" i="8"/>
  <c r="F11" i="8"/>
  <c r="H10" i="8"/>
  <c r="G10" i="8"/>
  <c r="F10" i="8"/>
  <c r="H9" i="8"/>
  <c r="G9" i="8"/>
  <c r="F9" i="8"/>
  <c r="H8" i="8"/>
  <c r="G8" i="8"/>
  <c r="F8" i="8"/>
  <c r="H7" i="8"/>
  <c r="G7" i="8"/>
  <c r="F7" i="8"/>
  <c r="H6" i="8"/>
  <c r="G6" i="8"/>
  <c r="F6" i="8"/>
  <c r="H5" i="8"/>
  <c r="G5" i="8"/>
  <c r="F5" i="8"/>
  <c r="H4" i="8"/>
  <c r="G4" i="8"/>
  <c r="F4" i="8"/>
  <c r="H3" i="8"/>
  <c r="G3" i="8"/>
  <c r="F3" i="8"/>
  <c r="H2" i="8"/>
  <c r="G2" i="8"/>
  <c r="F2" i="8"/>
  <c r="H1" i="8"/>
  <c r="J435" i="6"/>
  <c r="I435" i="6"/>
  <c r="J436" i="6"/>
  <c r="I436" i="6"/>
  <c r="J437" i="6"/>
  <c r="I437" i="6"/>
  <c r="J438" i="6"/>
  <c r="I438" i="6"/>
  <c r="J439" i="6"/>
  <c r="I439" i="6"/>
  <c r="J440" i="6"/>
  <c r="I440" i="6"/>
  <c r="J441" i="6"/>
  <c r="I441" i="6"/>
  <c r="J442" i="6"/>
  <c r="I442" i="6"/>
  <c r="J443" i="6"/>
  <c r="I443" i="6"/>
  <c r="J444" i="6"/>
  <c r="I444" i="6"/>
  <c r="J1001" i="6"/>
  <c r="L6" i="6"/>
  <c r="J1002" i="6"/>
  <c r="M6" i="6"/>
  <c r="J1003" i="6"/>
  <c r="L7" i="6"/>
  <c r="J1004" i="6"/>
  <c r="M7" i="6"/>
  <c r="J1005" i="6"/>
  <c r="L8" i="6"/>
  <c r="J1006" i="6"/>
  <c r="M8" i="6"/>
  <c r="J1007" i="6"/>
  <c r="L9" i="6"/>
  <c r="J1008" i="6"/>
  <c r="M9" i="6"/>
  <c r="J1009" i="6"/>
  <c r="N6" i="6"/>
  <c r="J1010" i="6"/>
  <c r="O6" i="6"/>
  <c r="J1011" i="6"/>
  <c r="N7" i="6"/>
  <c r="J1012" i="6"/>
  <c r="O7" i="6"/>
  <c r="J1013" i="6"/>
  <c r="N8" i="6"/>
  <c r="J1014" i="6"/>
  <c r="O8" i="6"/>
  <c r="J1015" i="6"/>
  <c r="N9" i="6"/>
  <c r="J1016" i="6"/>
  <c r="O9" i="6"/>
  <c r="J1017" i="6"/>
  <c r="P6" i="6"/>
  <c r="J1018" i="6"/>
  <c r="Q6" i="6"/>
  <c r="J1019" i="6"/>
  <c r="P7" i="6"/>
  <c r="J1020" i="6"/>
  <c r="Q7" i="6"/>
  <c r="J1021" i="6"/>
  <c r="P8" i="6"/>
  <c r="J1022" i="6"/>
  <c r="Q8" i="6"/>
  <c r="J1023" i="6"/>
  <c r="P9" i="6"/>
  <c r="J1024" i="6"/>
  <c r="Q9" i="6"/>
  <c r="J1025" i="6"/>
  <c r="R6" i="6"/>
  <c r="J1026" i="6"/>
  <c r="S6" i="6"/>
  <c r="J1027" i="6"/>
  <c r="R7" i="6"/>
  <c r="J1028" i="6"/>
  <c r="S7" i="6"/>
  <c r="J1029" i="6"/>
  <c r="R8" i="6"/>
  <c r="J1030" i="6"/>
  <c r="S8" i="6"/>
  <c r="J1031" i="6"/>
  <c r="R9" i="6"/>
  <c r="J1032" i="6"/>
  <c r="S9" i="6"/>
  <c r="J1033" i="6"/>
  <c r="T6" i="6"/>
  <c r="J1034" i="6"/>
  <c r="U6" i="6"/>
  <c r="J1035" i="6"/>
  <c r="T7" i="6"/>
  <c r="J1036" i="6"/>
  <c r="U7" i="6"/>
  <c r="J1037" i="6"/>
  <c r="T8" i="6"/>
  <c r="J1038" i="6"/>
  <c r="U8" i="6"/>
  <c r="J1039" i="6"/>
  <c r="T9" i="6"/>
  <c r="J1040" i="6"/>
  <c r="U9" i="6"/>
  <c r="J1041" i="6"/>
  <c r="V6" i="6"/>
  <c r="J1042" i="6"/>
  <c r="W6" i="6"/>
  <c r="J1043" i="6"/>
  <c r="V7" i="6"/>
  <c r="J1044" i="6"/>
  <c r="W7" i="6"/>
  <c r="J1045" i="6"/>
  <c r="V8" i="6"/>
  <c r="J1046" i="6"/>
  <c r="W8" i="6"/>
  <c r="J1047" i="6"/>
  <c r="V9" i="6"/>
  <c r="J1048" i="6"/>
  <c r="W9" i="6"/>
  <c r="J1049" i="6"/>
  <c r="X6" i="6"/>
  <c r="J1050" i="6"/>
  <c r="Y6" i="6"/>
  <c r="J1051" i="6"/>
  <c r="X7" i="6"/>
  <c r="J1052" i="6"/>
  <c r="J1054" i="6"/>
  <c r="Y8" i="6"/>
  <c r="J1055" i="6"/>
  <c r="X9" i="6"/>
  <c r="J1056" i="6"/>
  <c r="Y9" i="6"/>
  <c r="J1057" i="6"/>
  <c r="Z6" i="6"/>
  <c r="J1058" i="6"/>
  <c r="AA6" i="6"/>
  <c r="J1059" i="6"/>
  <c r="Z7" i="6"/>
  <c r="J1060" i="6"/>
  <c r="AA7" i="6"/>
  <c r="J1061" i="6"/>
  <c r="Z8" i="6"/>
  <c r="J1062" i="6"/>
  <c r="AA8" i="6"/>
  <c r="J1063" i="6"/>
  <c r="Z9" i="6"/>
  <c r="J1064" i="6"/>
  <c r="AA9" i="6"/>
  <c r="J1065" i="6"/>
  <c r="L12" i="6"/>
  <c r="J1066" i="6"/>
  <c r="M12" i="6"/>
  <c r="J1067" i="6"/>
  <c r="L13" i="6"/>
  <c r="J1068" i="6"/>
  <c r="M13" i="6"/>
  <c r="J1069" i="6"/>
  <c r="L14" i="6"/>
  <c r="J1070" i="6"/>
  <c r="M14" i="6"/>
  <c r="J1071" i="6"/>
  <c r="L15" i="6"/>
  <c r="J1072" i="6"/>
  <c r="M15" i="6"/>
  <c r="J1073" i="6"/>
  <c r="N12" i="6"/>
  <c r="J1074" i="6"/>
  <c r="O12" i="6"/>
  <c r="J1075" i="6"/>
  <c r="N13" i="6"/>
  <c r="J1076" i="6"/>
  <c r="O13" i="6"/>
  <c r="J1077" i="6"/>
  <c r="N14" i="6"/>
  <c r="J1078" i="6"/>
  <c r="O14" i="6"/>
  <c r="J1079" i="6"/>
  <c r="N15" i="6"/>
  <c r="J1080" i="6"/>
  <c r="O15" i="6"/>
  <c r="J1081" i="6"/>
  <c r="P12" i="6"/>
  <c r="J1082" i="6"/>
  <c r="Q12" i="6"/>
  <c r="J1083" i="6"/>
  <c r="P13" i="6"/>
  <c r="J1084" i="6"/>
  <c r="Q13" i="6"/>
  <c r="J1085" i="6"/>
  <c r="P14" i="6"/>
  <c r="J1086" i="6"/>
  <c r="Q14" i="6"/>
  <c r="J1087" i="6"/>
  <c r="P15" i="6"/>
  <c r="J1088" i="6"/>
  <c r="Q15" i="6"/>
  <c r="J1101" i="6"/>
  <c r="L20" i="6"/>
  <c r="J1102" i="6"/>
  <c r="L21" i="6"/>
  <c r="J1103" i="6"/>
  <c r="L22" i="6"/>
  <c r="J1104" i="6"/>
  <c r="L23" i="6"/>
  <c r="J1105" i="6"/>
  <c r="M20" i="6"/>
  <c r="J1106" i="6"/>
  <c r="M21" i="6"/>
  <c r="J1107" i="6"/>
  <c r="M22" i="6"/>
  <c r="J1108" i="6"/>
  <c r="M23" i="6"/>
  <c r="J1109" i="6"/>
  <c r="N20" i="6"/>
  <c r="J1110" i="6"/>
  <c r="N21" i="6"/>
  <c r="J1111" i="6"/>
  <c r="N22" i="6"/>
  <c r="J1112" i="6"/>
  <c r="N23" i="6"/>
  <c r="J1113" i="6"/>
  <c r="O20" i="6"/>
  <c r="J1114" i="6"/>
  <c r="O21" i="6"/>
  <c r="J1115" i="6"/>
  <c r="O22" i="6"/>
  <c r="J1116" i="6"/>
  <c r="O23" i="6"/>
  <c r="J1117" i="6"/>
  <c r="P20" i="6"/>
  <c r="J1118" i="6"/>
  <c r="P21" i="6"/>
  <c r="J1119" i="6"/>
  <c r="P22" i="6"/>
  <c r="J1120" i="6"/>
  <c r="P23" i="6"/>
  <c r="J1121" i="6"/>
  <c r="Q20" i="6"/>
  <c r="J1122" i="6"/>
  <c r="Q21" i="6"/>
  <c r="J1123" i="6"/>
  <c r="Q22" i="6"/>
  <c r="J1124" i="6"/>
  <c r="Q23" i="6"/>
  <c r="J1125" i="6"/>
  <c r="R20" i="6"/>
  <c r="J1126" i="6"/>
  <c r="R21" i="6"/>
  <c r="J1127" i="6"/>
  <c r="R22" i="6"/>
  <c r="J1128" i="6"/>
  <c r="R23" i="6"/>
  <c r="J1129" i="6"/>
  <c r="S20" i="6"/>
  <c r="J1130" i="6"/>
  <c r="S21" i="6"/>
  <c r="J1131" i="6"/>
  <c r="S22" i="6"/>
  <c r="J1132" i="6"/>
  <c r="S23" i="6"/>
  <c r="J1133" i="6"/>
  <c r="T20" i="6"/>
  <c r="J1134" i="6"/>
  <c r="T21" i="6"/>
  <c r="J1135" i="6"/>
  <c r="T22" i="6"/>
  <c r="J1136" i="6"/>
  <c r="T23" i="6"/>
  <c r="J1137" i="6"/>
  <c r="U20" i="6"/>
  <c r="J1138" i="6"/>
  <c r="U21" i="6"/>
  <c r="J1139" i="6"/>
  <c r="U22" i="6"/>
  <c r="J1140" i="6"/>
  <c r="U23" i="6"/>
  <c r="J1141" i="6"/>
  <c r="V20" i="6"/>
  <c r="J1142" i="6"/>
  <c r="V21" i="6"/>
  <c r="J1143" i="6"/>
  <c r="V22" i="6"/>
  <c r="J1144" i="6"/>
  <c r="V23" i="6"/>
  <c r="J1145" i="6"/>
  <c r="W20" i="6"/>
  <c r="J1146" i="6"/>
  <c r="W21" i="6"/>
  <c r="J1147" i="6"/>
  <c r="W22" i="6"/>
  <c r="J1148" i="6"/>
  <c r="W23" i="6"/>
  <c r="J1149" i="6"/>
  <c r="X20" i="6"/>
  <c r="J1150" i="6"/>
  <c r="X21" i="6"/>
  <c r="J1151" i="6"/>
  <c r="X22" i="6"/>
  <c r="J1152" i="6"/>
  <c r="X23" i="6"/>
  <c r="J1153" i="6"/>
  <c r="Y20" i="6"/>
  <c r="J1154" i="6"/>
  <c r="Y21" i="6"/>
  <c r="J1155" i="6"/>
  <c r="Y22" i="6"/>
  <c r="J1156" i="6"/>
  <c r="Y23" i="6"/>
  <c r="J1157" i="6"/>
  <c r="Z20" i="6"/>
  <c r="J1158" i="6"/>
  <c r="Z21" i="6"/>
  <c r="J1159" i="6"/>
  <c r="Z22" i="6"/>
  <c r="J1160" i="6"/>
  <c r="Z23" i="6"/>
  <c r="J1161" i="6"/>
  <c r="AA20" i="6"/>
  <c r="J1162" i="6"/>
  <c r="AA21" i="6"/>
  <c r="J1163" i="6"/>
  <c r="AA22" i="6"/>
  <c r="J1164" i="6"/>
  <c r="AA23" i="6"/>
  <c r="J1165" i="6"/>
  <c r="AB20" i="6"/>
  <c r="J1166" i="6"/>
  <c r="AB21" i="6"/>
  <c r="J1167" i="6"/>
  <c r="AB22" i="6"/>
  <c r="J1168" i="6"/>
  <c r="AB23" i="6"/>
  <c r="J1169" i="6"/>
  <c r="AC20" i="6"/>
  <c r="J1170" i="6"/>
  <c r="AC21" i="6"/>
  <c r="J1171" i="6"/>
  <c r="AC22" i="6"/>
  <c r="J1172" i="6"/>
  <c r="AC23" i="6"/>
  <c r="J1173" i="6"/>
  <c r="AD20" i="6"/>
  <c r="J1174" i="6"/>
  <c r="AD21" i="6"/>
  <c r="J1175" i="6"/>
  <c r="AD22" i="6"/>
  <c r="J1176" i="6"/>
  <c r="AD23" i="6"/>
  <c r="J1177" i="6"/>
  <c r="AE20" i="6"/>
  <c r="J1178" i="6"/>
  <c r="AE21" i="6"/>
  <c r="J1179" i="6"/>
  <c r="AE22" i="6"/>
  <c r="J1180" i="6"/>
  <c r="AE23" i="6"/>
  <c r="J1181" i="6"/>
  <c r="AF20" i="6"/>
  <c r="J1182" i="6"/>
  <c r="AF21" i="6"/>
  <c r="J1183" i="6"/>
  <c r="AF22" i="6"/>
  <c r="J1184" i="6"/>
  <c r="AF23" i="6"/>
  <c r="J1185" i="6"/>
  <c r="AG20" i="6"/>
  <c r="J1186" i="6"/>
  <c r="AG21" i="6"/>
  <c r="J1187" i="6"/>
  <c r="AG22" i="6"/>
  <c r="J1188" i="6"/>
  <c r="AG23" i="6"/>
  <c r="J1201" i="6"/>
  <c r="L28" i="6"/>
  <c r="J1202" i="6"/>
  <c r="M28" i="6"/>
  <c r="J1203" i="6"/>
  <c r="L29" i="6"/>
  <c r="J1204" i="6"/>
  <c r="M29" i="6"/>
  <c r="J1205" i="6"/>
  <c r="L30" i="6"/>
  <c r="J1206" i="6"/>
  <c r="M30" i="6"/>
  <c r="J1207" i="6"/>
  <c r="L31" i="6"/>
  <c r="J1208" i="6"/>
  <c r="M31" i="6"/>
  <c r="J1209" i="6"/>
  <c r="N28" i="6"/>
  <c r="J1210" i="6"/>
  <c r="N29" i="6"/>
  <c r="J1211" i="6"/>
  <c r="N30" i="6"/>
  <c r="J1212" i="6"/>
  <c r="N31" i="6"/>
  <c r="J1213" i="6"/>
  <c r="O28" i="6"/>
  <c r="J1214" i="6"/>
  <c r="O29" i="6"/>
  <c r="J1215" i="6"/>
  <c r="O30" i="6"/>
  <c r="J1216" i="6"/>
  <c r="O31" i="6"/>
  <c r="J1217" i="6"/>
  <c r="P28" i="6"/>
  <c r="J1218" i="6"/>
  <c r="P29" i="6"/>
  <c r="J1219" i="6"/>
  <c r="P30" i="6"/>
  <c r="J1220" i="6"/>
  <c r="P31" i="6"/>
  <c r="J1221" i="6"/>
  <c r="Q28" i="6"/>
  <c r="J1222" i="6"/>
  <c r="Q29" i="6"/>
  <c r="J1223" i="6"/>
  <c r="Q30" i="6"/>
  <c r="J1224" i="6"/>
  <c r="Q31" i="6"/>
  <c r="J1225" i="6"/>
  <c r="R28" i="6"/>
  <c r="J1226" i="6"/>
  <c r="R29" i="6"/>
  <c r="J1227" i="6"/>
  <c r="R30" i="6"/>
  <c r="J1228" i="6"/>
  <c r="R31" i="6"/>
  <c r="J1229" i="6"/>
  <c r="S28" i="6"/>
  <c r="J1230" i="6"/>
  <c r="S29" i="6"/>
  <c r="J1231" i="6"/>
  <c r="S30" i="6"/>
  <c r="J1232" i="6"/>
  <c r="S31" i="6"/>
  <c r="J1233" i="6"/>
  <c r="T28" i="6"/>
  <c r="J1234" i="6"/>
  <c r="T29" i="6"/>
  <c r="J1235" i="6"/>
  <c r="T30" i="6"/>
  <c r="J1236" i="6"/>
  <c r="T31" i="6"/>
  <c r="J1237" i="6"/>
  <c r="U28" i="6"/>
  <c r="J1238" i="6"/>
  <c r="U29" i="6"/>
  <c r="J1239" i="6"/>
  <c r="U30" i="6"/>
  <c r="J1240" i="6"/>
  <c r="U31" i="6"/>
  <c r="J1241" i="6"/>
  <c r="V28" i="6"/>
  <c r="J1242" i="6"/>
  <c r="V29" i="6"/>
  <c r="J1243" i="6"/>
  <c r="V30" i="6"/>
  <c r="J1244" i="6"/>
  <c r="V31" i="6"/>
  <c r="J1245" i="6"/>
  <c r="W28" i="6"/>
  <c r="J1246" i="6"/>
  <c r="W29" i="6"/>
  <c r="J1247" i="6"/>
  <c r="W30" i="6"/>
  <c r="J1248" i="6"/>
  <c r="W31" i="6"/>
  <c r="J1249" i="6"/>
  <c r="L34" i="6"/>
  <c r="J1250" i="6"/>
  <c r="M34" i="6"/>
  <c r="J1251" i="6"/>
  <c r="L35" i="6"/>
  <c r="J1252" i="6"/>
  <c r="M35" i="6"/>
  <c r="J1253" i="6"/>
  <c r="L36" i="6"/>
  <c r="J1254" i="6"/>
  <c r="M36" i="6"/>
  <c r="J1255" i="6"/>
  <c r="L37" i="6"/>
  <c r="J1256" i="6"/>
  <c r="M37" i="6"/>
  <c r="J1257" i="6"/>
  <c r="L38" i="6"/>
  <c r="J1258" i="6"/>
  <c r="M38" i="6"/>
  <c r="J1259" i="6"/>
  <c r="N34" i="6"/>
  <c r="J1260" i="6"/>
  <c r="O34" i="6"/>
  <c r="J2" i="6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22" i="6"/>
  <c r="J123" i="6"/>
  <c r="J124" i="6"/>
  <c r="J125" i="6"/>
  <c r="J126" i="6"/>
  <c r="J127" i="6"/>
  <c r="J129" i="6"/>
  <c r="J130" i="6"/>
  <c r="J131" i="6"/>
  <c r="J132" i="6"/>
  <c r="J133" i="6"/>
  <c r="J134" i="6"/>
  <c r="J135" i="6"/>
  <c r="J136" i="6"/>
  <c r="J137" i="6"/>
  <c r="J138" i="6"/>
  <c r="J139" i="6"/>
  <c r="J140" i="6"/>
  <c r="J141" i="6"/>
  <c r="J142" i="6"/>
  <c r="J143" i="6"/>
  <c r="J144" i="6"/>
  <c r="J145" i="6"/>
  <c r="J146" i="6"/>
  <c r="J147" i="6"/>
  <c r="J148" i="6"/>
  <c r="J149" i="6"/>
  <c r="J150" i="6"/>
  <c r="J151" i="6"/>
  <c r="J152" i="6"/>
  <c r="J153" i="6"/>
  <c r="J154" i="6"/>
  <c r="J155" i="6"/>
  <c r="J156" i="6"/>
  <c r="J157" i="6"/>
  <c r="J158" i="6"/>
  <c r="J159" i="6"/>
  <c r="J160" i="6"/>
  <c r="J161" i="6"/>
  <c r="J162" i="6"/>
  <c r="J163" i="6"/>
  <c r="J164" i="6"/>
  <c r="J165" i="6"/>
  <c r="J166" i="6"/>
  <c r="J167" i="6"/>
  <c r="J168" i="6"/>
  <c r="J169" i="6"/>
  <c r="J170" i="6"/>
  <c r="J171" i="6"/>
  <c r="J172" i="6"/>
  <c r="J173" i="6"/>
  <c r="J174" i="6"/>
  <c r="J175" i="6"/>
  <c r="J176" i="6"/>
  <c r="J177" i="6"/>
  <c r="J178" i="6"/>
  <c r="J179" i="6"/>
  <c r="J180" i="6"/>
  <c r="J181" i="6"/>
  <c r="J182" i="6"/>
  <c r="J183" i="6"/>
  <c r="J184" i="6"/>
  <c r="J185" i="6"/>
  <c r="J186" i="6"/>
  <c r="J187" i="6"/>
  <c r="J188" i="6"/>
  <c r="J189" i="6"/>
  <c r="J190" i="6"/>
  <c r="J191" i="6"/>
  <c r="J192" i="6"/>
  <c r="J193" i="6"/>
  <c r="J194" i="6"/>
  <c r="J195" i="6"/>
  <c r="J196" i="6"/>
  <c r="J197" i="6"/>
  <c r="J198" i="6"/>
  <c r="J199" i="6"/>
  <c r="J200" i="6"/>
  <c r="J201" i="6"/>
  <c r="J202" i="6"/>
  <c r="J203" i="6"/>
  <c r="J204" i="6"/>
  <c r="J205" i="6"/>
  <c r="J206" i="6"/>
  <c r="J207" i="6"/>
  <c r="J208" i="6"/>
  <c r="J209" i="6"/>
  <c r="J210" i="6"/>
  <c r="J211" i="6"/>
  <c r="J212" i="6"/>
  <c r="J213" i="6"/>
  <c r="J214" i="6"/>
  <c r="J215" i="6"/>
  <c r="J216" i="6"/>
  <c r="J217" i="6"/>
  <c r="J218" i="6"/>
  <c r="J219" i="6"/>
  <c r="J220" i="6"/>
  <c r="J221" i="6"/>
  <c r="J222" i="6"/>
  <c r="J223" i="6"/>
  <c r="J224" i="6"/>
  <c r="J225" i="6"/>
  <c r="J226" i="6"/>
  <c r="J227" i="6"/>
  <c r="J228" i="6"/>
  <c r="J229" i="6"/>
  <c r="J230" i="6"/>
  <c r="J231" i="6"/>
  <c r="J232" i="6"/>
  <c r="J233" i="6"/>
  <c r="J234" i="6"/>
  <c r="J235" i="6"/>
  <c r="J236" i="6"/>
  <c r="J237" i="6"/>
  <c r="J238" i="6"/>
  <c r="J239" i="6"/>
  <c r="J240" i="6"/>
  <c r="J241" i="6"/>
  <c r="J242" i="6"/>
  <c r="J243" i="6"/>
  <c r="J244" i="6"/>
  <c r="J245" i="6"/>
  <c r="J246" i="6"/>
  <c r="J247" i="6"/>
  <c r="J248" i="6"/>
  <c r="J249" i="6"/>
  <c r="J250" i="6"/>
  <c r="J251" i="6"/>
  <c r="J252" i="6"/>
  <c r="J253" i="6"/>
  <c r="J254" i="6"/>
  <c r="J255" i="6"/>
  <c r="J256" i="6"/>
  <c r="J257" i="6"/>
  <c r="J258" i="6"/>
  <c r="J259" i="6"/>
  <c r="J260" i="6"/>
  <c r="J261" i="6"/>
  <c r="J262" i="6"/>
  <c r="J263" i="6"/>
  <c r="J264" i="6"/>
  <c r="J265" i="6"/>
  <c r="J266" i="6"/>
  <c r="J267" i="6"/>
  <c r="J268" i="6"/>
  <c r="J269" i="6"/>
  <c r="J270" i="6"/>
  <c r="J271" i="6"/>
  <c r="J272" i="6"/>
  <c r="J273" i="6"/>
  <c r="J274" i="6"/>
  <c r="J275" i="6"/>
  <c r="J276" i="6"/>
  <c r="J277" i="6"/>
  <c r="J278" i="6"/>
  <c r="J279" i="6"/>
  <c r="J280" i="6"/>
  <c r="J281" i="6"/>
  <c r="J282" i="6"/>
  <c r="J283" i="6"/>
  <c r="J284" i="6"/>
  <c r="J285" i="6"/>
  <c r="J286" i="6"/>
  <c r="J287" i="6"/>
  <c r="J288" i="6"/>
  <c r="J289" i="6"/>
  <c r="J290" i="6"/>
  <c r="J291" i="6"/>
  <c r="J292" i="6"/>
  <c r="J293" i="6"/>
  <c r="J294" i="6"/>
  <c r="J295" i="6"/>
  <c r="J296" i="6"/>
  <c r="J297" i="6"/>
  <c r="J298" i="6"/>
  <c r="J299" i="6"/>
  <c r="J300" i="6"/>
  <c r="J301" i="6"/>
  <c r="J302" i="6"/>
  <c r="J303" i="6"/>
  <c r="J304" i="6"/>
  <c r="J305" i="6"/>
  <c r="J306" i="6"/>
  <c r="J307" i="6"/>
  <c r="J308" i="6"/>
  <c r="J309" i="6"/>
  <c r="J310" i="6"/>
  <c r="J311" i="6"/>
  <c r="J312" i="6"/>
  <c r="J313" i="6"/>
  <c r="J314" i="6"/>
  <c r="J315" i="6"/>
  <c r="J316" i="6"/>
  <c r="J317" i="6"/>
  <c r="J318" i="6"/>
  <c r="J319" i="6"/>
  <c r="J320" i="6"/>
  <c r="J321" i="6"/>
  <c r="J322" i="6"/>
  <c r="J323" i="6"/>
  <c r="J324" i="6"/>
  <c r="J325" i="6"/>
  <c r="J326" i="6"/>
  <c r="J327" i="6"/>
  <c r="J328" i="6"/>
  <c r="J329" i="6"/>
  <c r="J330" i="6"/>
  <c r="J331" i="6"/>
  <c r="J332" i="6"/>
  <c r="J333" i="6"/>
  <c r="J334" i="6"/>
  <c r="J335" i="6"/>
  <c r="J336" i="6"/>
  <c r="J337" i="6"/>
  <c r="J338" i="6"/>
  <c r="J339" i="6"/>
  <c r="J340" i="6"/>
  <c r="J341" i="6"/>
  <c r="J342" i="6"/>
  <c r="J343" i="6"/>
  <c r="J344" i="6"/>
  <c r="J345" i="6"/>
  <c r="J346" i="6"/>
  <c r="J347" i="6"/>
  <c r="J348" i="6"/>
  <c r="J349" i="6"/>
  <c r="J350" i="6"/>
  <c r="J351" i="6"/>
  <c r="J352" i="6"/>
  <c r="J353" i="6"/>
  <c r="J354" i="6"/>
  <c r="J355" i="6"/>
  <c r="J356" i="6"/>
  <c r="J357" i="6"/>
  <c r="J358" i="6"/>
  <c r="J359" i="6"/>
  <c r="J360" i="6"/>
  <c r="J361" i="6"/>
  <c r="J362" i="6"/>
  <c r="J363" i="6"/>
  <c r="J364" i="6"/>
  <c r="J365" i="6"/>
  <c r="J366" i="6"/>
  <c r="J367" i="6"/>
  <c r="J368" i="6"/>
  <c r="J369" i="6"/>
  <c r="J370" i="6"/>
  <c r="J371" i="6"/>
  <c r="J372" i="6"/>
  <c r="J373" i="6"/>
  <c r="J374" i="6"/>
  <c r="J375" i="6"/>
  <c r="J376" i="6"/>
  <c r="J377" i="6"/>
  <c r="J378" i="6"/>
  <c r="J379" i="6"/>
  <c r="J380" i="6"/>
  <c r="J381" i="6"/>
  <c r="J382" i="6"/>
  <c r="J383" i="6"/>
  <c r="J384" i="6"/>
  <c r="J385" i="6"/>
  <c r="J386" i="6"/>
  <c r="J387" i="6"/>
  <c r="J388" i="6"/>
  <c r="J128" i="6"/>
  <c r="J389" i="6"/>
  <c r="J390" i="6"/>
  <c r="J391" i="6"/>
  <c r="J392" i="6"/>
  <c r="J393" i="6"/>
  <c r="J394" i="6"/>
  <c r="J395" i="6"/>
  <c r="J396" i="6"/>
  <c r="J397" i="6"/>
  <c r="J398" i="6"/>
  <c r="J399" i="6"/>
  <c r="J400" i="6"/>
  <c r="J401" i="6"/>
  <c r="J402" i="6"/>
  <c r="J403" i="6"/>
  <c r="J404" i="6"/>
  <c r="J405" i="6"/>
  <c r="J406" i="6"/>
  <c r="J407" i="6"/>
  <c r="J408" i="6"/>
  <c r="J409" i="6"/>
  <c r="J410" i="6"/>
  <c r="J411" i="6"/>
  <c r="J412" i="6"/>
  <c r="J413" i="6"/>
  <c r="J414" i="6"/>
  <c r="J415" i="6"/>
  <c r="J416" i="6"/>
  <c r="J417" i="6"/>
  <c r="J418" i="6"/>
  <c r="J419" i="6"/>
  <c r="J420" i="6"/>
  <c r="J421" i="6"/>
  <c r="J422" i="6"/>
  <c r="J423" i="6"/>
  <c r="J424" i="6"/>
  <c r="J425" i="6"/>
  <c r="J426" i="6"/>
  <c r="J427" i="6"/>
  <c r="J428" i="6"/>
  <c r="J429" i="6"/>
  <c r="J430" i="6"/>
  <c r="J431" i="6"/>
  <c r="J432" i="6"/>
  <c r="J433" i="6"/>
  <c r="J434" i="6"/>
  <c r="J1" i="6"/>
  <c r="Y7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246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8" i="6"/>
  <c r="H129" i="6"/>
  <c r="H130" i="6"/>
  <c r="H131" i="6"/>
  <c r="H132" i="6"/>
  <c r="H133" i="6"/>
  <c r="H134" i="6"/>
  <c r="H135" i="6"/>
  <c r="H138" i="6"/>
  <c r="H139" i="6"/>
  <c r="H136" i="6"/>
  <c r="H137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99" i="6"/>
  <c r="H171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2" i="6"/>
  <c r="H200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201" i="6"/>
  <c r="H202" i="6"/>
  <c r="H203" i="6"/>
  <c r="H204" i="6"/>
  <c r="H205" i="6"/>
  <c r="H206" i="6"/>
  <c r="H207" i="6"/>
  <c r="H155" i="6"/>
  <c r="H208" i="6"/>
  <c r="H210" i="6"/>
  <c r="H209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156" i="6"/>
  <c r="H225" i="6"/>
  <c r="H226" i="6"/>
  <c r="H227" i="6"/>
  <c r="H228" i="6"/>
  <c r="H229" i="6"/>
  <c r="H230" i="6"/>
  <c r="H231" i="6"/>
  <c r="H232" i="6"/>
  <c r="H234" i="6"/>
  <c r="H233" i="6"/>
  <c r="H235" i="6"/>
  <c r="H236" i="6"/>
  <c r="H237" i="6"/>
  <c r="H238" i="6"/>
  <c r="H239" i="6"/>
  <c r="H240" i="6"/>
  <c r="H241" i="6"/>
  <c r="H242" i="6"/>
  <c r="H243" i="6"/>
  <c r="H244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275" i="6"/>
  <c r="H276" i="6"/>
  <c r="H277" i="6"/>
  <c r="H278" i="6"/>
  <c r="H279" i="6"/>
  <c r="H280" i="6"/>
  <c r="H281" i="6"/>
  <c r="H282" i="6"/>
  <c r="H283" i="6"/>
  <c r="H284" i="6"/>
  <c r="H285" i="6"/>
  <c r="H286" i="6"/>
  <c r="H287" i="6"/>
  <c r="H288" i="6"/>
  <c r="H289" i="6"/>
  <c r="H290" i="6"/>
  <c r="H291" i="6"/>
  <c r="H292" i="6"/>
  <c r="H293" i="6"/>
  <c r="H294" i="6"/>
  <c r="H295" i="6"/>
  <c r="H296" i="6"/>
  <c r="H297" i="6"/>
  <c r="H298" i="6"/>
  <c r="H299" i="6"/>
  <c r="H300" i="6"/>
  <c r="H301" i="6"/>
  <c r="H302" i="6"/>
  <c r="H303" i="6"/>
  <c r="H304" i="6"/>
  <c r="H305" i="6"/>
  <c r="H306" i="6"/>
  <c r="H307" i="6"/>
  <c r="H308" i="6"/>
  <c r="H309" i="6"/>
  <c r="H310" i="6"/>
  <c r="H311" i="6"/>
  <c r="H312" i="6"/>
  <c r="H313" i="6"/>
  <c r="H314" i="6"/>
  <c r="H315" i="6"/>
  <c r="H316" i="6"/>
  <c r="H317" i="6"/>
  <c r="H318" i="6"/>
  <c r="H319" i="6"/>
  <c r="H320" i="6"/>
  <c r="H321" i="6"/>
  <c r="H322" i="6"/>
  <c r="H323" i="6"/>
  <c r="H324" i="6"/>
  <c r="H325" i="6"/>
  <c r="H326" i="6"/>
  <c r="H327" i="6"/>
  <c r="H328" i="6"/>
  <c r="H329" i="6"/>
  <c r="H330" i="6"/>
  <c r="H331" i="6"/>
  <c r="H332" i="6"/>
  <c r="H333" i="6"/>
  <c r="H334" i="6"/>
  <c r="H335" i="6"/>
  <c r="H336" i="6"/>
  <c r="H337" i="6"/>
  <c r="H338" i="6"/>
  <c r="H339" i="6"/>
  <c r="H340" i="6"/>
  <c r="H341" i="6"/>
  <c r="H342" i="6"/>
  <c r="H343" i="6"/>
  <c r="H344" i="6"/>
  <c r="H345" i="6"/>
  <c r="H346" i="6"/>
  <c r="H347" i="6"/>
  <c r="H348" i="6"/>
  <c r="H349" i="6"/>
  <c r="H350" i="6"/>
  <c r="H351" i="6"/>
  <c r="H352" i="6"/>
  <c r="H353" i="6"/>
  <c r="H354" i="6"/>
  <c r="H355" i="6"/>
  <c r="H356" i="6"/>
  <c r="H357" i="6"/>
  <c r="H358" i="6"/>
  <c r="H359" i="6"/>
  <c r="H360" i="6"/>
  <c r="H361" i="6"/>
  <c r="H362" i="6"/>
  <c r="H378" i="6"/>
  <c r="H379" i="6"/>
  <c r="H363" i="6"/>
  <c r="H364" i="6"/>
  <c r="H365" i="6"/>
  <c r="H366" i="6"/>
  <c r="H367" i="6"/>
  <c r="H368" i="6"/>
  <c r="H369" i="6"/>
  <c r="H370" i="6"/>
  <c r="H371" i="6"/>
  <c r="H372" i="6"/>
  <c r="H373" i="6"/>
  <c r="H374" i="6"/>
  <c r="H375" i="6"/>
  <c r="H376" i="6"/>
  <c r="H377" i="6"/>
  <c r="H380" i="6"/>
  <c r="H381" i="6"/>
  <c r="H382" i="6"/>
  <c r="H383" i="6"/>
  <c r="H384" i="6"/>
  <c r="H385" i="6"/>
  <c r="H412" i="6"/>
  <c r="H388" i="6"/>
  <c r="H416" i="6"/>
  <c r="H428" i="6"/>
  <c r="H396" i="6"/>
  <c r="H402" i="6"/>
  <c r="H423" i="6"/>
  <c r="H400" i="6"/>
  <c r="H414" i="6"/>
  <c r="H417" i="6"/>
  <c r="H431" i="6"/>
  <c r="H386" i="6"/>
  <c r="H403" i="6"/>
  <c r="H422" i="6"/>
  <c r="H424" i="6"/>
  <c r="H391" i="6"/>
  <c r="H406" i="6"/>
  <c r="H407" i="6"/>
  <c r="H418" i="6"/>
  <c r="H420" i="6"/>
  <c r="H393" i="6"/>
  <c r="H395" i="6"/>
  <c r="H397" i="6"/>
  <c r="H404" i="6"/>
  <c r="H426" i="6"/>
  <c r="H429" i="6"/>
  <c r="H434" i="6"/>
  <c r="H245" i="6"/>
  <c r="H127" i="6"/>
  <c r="H390" i="6"/>
  <c r="H433" i="6"/>
  <c r="H387" i="6"/>
  <c r="H432" i="6"/>
  <c r="H392" i="6"/>
  <c r="H425" i="6"/>
  <c r="H389" i="6"/>
  <c r="H394" i="6"/>
  <c r="H405" i="6"/>
  <c r="H411" i="6"/>
  <c r="H415" i="6"/>
  <c r="H419" i="6"/>
  <c r="H410" i="6"/>
  <c r="H413" i="6"/>
  <c r="H421" i="6"/>
  <c r="H398" i="6"/>
  <c r="H401" i="6"/>
  <c r="H409" i="6"/>
  <c r="H427" i="6"/>
  <c r="H430" i="6"/>
  <c r="H399" i="6"/>
  <c r="H408" i="6"/>
  <c r="H2" i="6"/>
  <c r="G408" i="6"/>
  <c r="I408" i="6"/>
  <c r="G402" i="6"/>
  <c r="I402" i="6"/>
  <c r="G423" i="6"/>
  <c r="I423" i="6"/>
  <c r="G400" i="6"/>
  <c r="I400" i="6"/>
  <c r="G414" i="6"/>
  <c r="I414" i="6"/>
  <c r="G417" i="6"/>
  <c r="I417" i="6"/>
  <c r="G431" i="6"/>
  <c r="I431" i="6"/>
  <c r="G386" i="6"/>
  <c r="I386" i="6"/>
  <c r="G403" i="6"/>
  <c r="I403" i="6"/>
  <c r="G422" i="6"/>
  <c r="I422" i="6"/>
  <c r="G424" i="6"/>
  <c r="I424" i="6"/>
  <c r="G391" i="6"/>
  <c r="I391" i="6"/>
  <c r="G406" i="6"/>
  <c r="I406" i="6"/>
  <c r="G407" i="6"/>
  <c r="I407" i="6"/>
  <c r="G418" i="6"/>
  <c r="I418" i="6"/>
  <c r="G420" i="6"/>
  <c r="I420" i="6"/>
  <c r="G393" i="6"/>
  <c r="I393" i="6"/>
  <c r="G395" i="6"/>
  <c r="I395" i="6"/>
  <c r="G397" i="6"/>
  <c r="I397" i="6"/>
  <c r="G404" i="6"/>
  <c r="I404" i="6"/>
  <c r="G426" i="6"/>
  <c r="I426" i="6"/>
  <c r="G429" i="6"/>
  <c r="I429" i="6"/>
  <c r="G434" i="6"/>
  <c r="I434" i="6"/>
  <c r="G245" i="6"/>
  <c r="I245" i="6"/>
  <c r="G127" i="6"/>
  <c r="I127" i="6"/>
  <c r="G390" i="6"/>
  <c r="I390" i="6"/>
  <c r="G433" i="6"/>
  <c r="I433" i="6"/>
  <c r="G387" i="6"/>
  <c r="I387" i="6"/>
  <c r="G432" i="6"/>
  <c r="I432" i="6"/>
  <c r="G392" i="6"/>
  <c r="I392" i="6"/>
  <c r="G425" i="6"/>
  <c r="I425" i="6"/>
  <c r="G389" i="6"/>
  <c r="I389" i="6"/>
  <c r="G394" i="6"/>
  <c r="I394" i="6"/>
  <c r="G405" i="6"/>
  <c r="I405" i="6"/>
  <c r="G411" i="6"/>
  <c r="I411" i="6"/>
  <c r="G415" i="6"/>
  <c r="I415" i="6"/>
  <c r="G419" i="6"/>
  <c r="I419" i="6"/>
  <c r="G410" i="6"/>
  <c r="I410" i="6"/>
  <c r="G413" i="6"/>
  <c r="I413" i="6"/>
  <c r="G421" i="6"/>
  <c r="I421" i="6"/>
  <c r="G398" i="6"/>
  <c r="I398" i="6"/>
  <c r="G401" i="6"/>
  <c r="I401" i="6"/>
  <c r="G409" i="6"/>
  <c r="I409" i="6"/>
  <c r="G427" i="6"/>
  <c r="I427" i="6"/>
  <c r="G430" i="6"/>
  <c r="I430" i="6"/>
  <c r="G399" i="6"/>
  <c r="I399" i="6"/>
  <c r="G3" i="6"/>
  <c r="I3" i="6"/>
  <c r="G4" i="6"/>
  <c r="I4" i="6"/>
  <c r="G5" i="6"/>
  <c r="I5" i="6"/>
  <c r="G6" i="6"/>
  <c r="I6" i="6"/>
  <c r="G7" i="6"/>
  <c r="I7" i="6"/>
  <c r="G8" i="6"/>
  <c r="I8" i="6"/>
  <c r="G9" i="6"/>
  <c r="I9" i="6"/>
  <c r="G10" i="6"/>
  <c r="I10" i="6"/>
  <c r="G11" i="6"/>
  <c r="I11" i="6"/>
  <c r="G12" i="6"/>
  <c r="I12" i="6"/>
  <c r="G13" i="6"/>
  <c r="I13" i="6"/>
  <c r="G14" i="6"/>
  <c r="I14" i="6"/>
  <c r="G15" i="6"/>
  <c r="I15" i="6"/>
  <c r="G16" i="6"/>
  <c r="I16" i="6"/>
  <c r="G17" i="6"/>
  <c r="I17" i="6"/>
  <c r="G18" i="6"/>
  <c r="I18" i="6"/>
  <c r="G19" i="6"/>
  <c r="I19" i="6"/>
  <c r="G20" i="6"/>
  <c r="I20" i="6"/>
  <c r="G21" i="6"/>
  <c r="I21" i="6"/>
  <c r="G22" i="6"/>
  <c r="I22" i="6"/>
  <c r="G23" i="6"/>
  <c r="I23" i="6"/>
  <c r="G24" i="6"/>
  <c r="I24" i="6"/>
  <c r="G25" i="6"/>
  <c r="I25" i="6"/>
  <c r="G26" i="6"/>
  <c r="I26" i="6"/>
  <c r="G27" i="6"/>
  <c r="I27" i="6"/>
  <c r="G28" i="6"/>
  <c r="I28" i="6"/>
  <c r="G29" i="6"/>
  <c r="I29" i="6"/>
  <c r="G30" i="6"/>
  <c r="I30" i="6"/>
  <c r="G31" i="6"/>
  <c r="I31" i="6"/>
  <c r="G32" i="6"/>
  <c r="I32" i="6"/>
  <c r="G33" i="6"/>
  <c r="I33" i="6"/>
  <c r="G34" i="6"/>
  <c r="I34" i="6"/>
  <c r="G35" i="6"/>
  <c r="I35" i="6"/>
  <c r="G36" i="6"/>
  <c r="I36" i="6"/>
  <c r="G37" i="6"/>
  <c r="I37" i="6"/>
  <c r="G38" i="6"/>
  <c r="I38" i="6"/>
  <c r="G39" i="6"/>
  <c r="I39" i="6"/>
  <c r="G40" i="6"/>
  <c r="I40" i="6"/>
  <c r="G41" i="6"/>
  <c r="I41" i="6"/>
  <c r="G42" i="6"/>
  <c r="I42" i="6"/>
  <c r="G43" i="6"/>
  <c r="I43" i="6"/>
  <c r="G44" i="6"/>
  <c r="I44" i="6"/>
  <c r="G45" i="6"/>
  <c r="I45" i="6"/>
  <c r="G46" i="6"/>
  <c r="I46" i="6"/>
  <c r="G47" i="6"/>
  <c r="I47" i="6"/>
  <c r="G48" i="6"/>
  <c r="I48" i="6"/>
  <c r="G49" i="6"/>
  <c r="I49" i="6"/>
  <c r="G246" i="6"/>
  <c r="I246" i="6"/>
  <c r="G50" i="6"/>
  <c r="I50" i="6"/>
  <c r="G51" i="6"/>
  <c r="I51" i="6"/>
  <c r="G52" i="6"/>
  <c r="I52" i="6"/>
  <c r="G53" i="6"/>
  <c r="I53" i="6"/>
  <c r="G54" i="6"/>
  <c r="I54" i="6"/>
  <c r="G55" i="6"/>
  <c r="I55" i="6"/>
  <c r="G56" i="6"/>
  <c r="I56" i="6"/>
  <c r="G57" i="6"/>
  <c r="I57" i="6"/>
  <c r="G58" i="6"/>
  <c r="I58" i="6"/>
  <c r="G59" i="6"/>
  <c r="I59" i="6"/>
  <c r="G60" i="6"/>
  <c r="I60" i="6"/>
  <c r="G61" i="6"/>
  <c r="I61" i="6"/>
  <c r="G62" i="6"/>
  <c r="I62" i="6"/>
  <c r="G63" i="6"/>
  <c r="I63" i="6"/>
  <c r="G64" i="6"/>
  <c r="I64" i="6"/>
  <c r="G65" i="6"/>
  <c r="I65" i="6"/>
  <c r="G66" i="6"/>
  <c r="I66" i="6"/>
  <c r="G67" i="6"/>
  <c r="I67" i="6"/>
  <c r="G68" i="6"/>
  <c r="I68" i="6"/>
  <c r="G69" i="6"/>
  <c r="I69" i="6"/>
  <c r="G70" i="6"/>
  <c r="I70" i="6"/>
  <c r="G71" i="6"/>
  <c r="I71" i="6"/>
  <c r="G72" i="6"/>
  <c r="I72" i="6"/>
  <c r="G73" i="6"/>
  <c r="I73" i="6"/>
  <c r="G74" i="6"/>
  <c r="I74" i="6"/>
  <c r="G75" i="6"/>
  <c r="I75" i="6"/>
  <c r="G76" i="6"/>
  <c r="I76" i="6"/>
  <c r="G77" i="6"/>
  <c r="I77" i="6"/>
  <c r="G78" i="6"/>
  <c r="I78" i="6"/>
  <c r="G79" i="6"/>
  <c r="I79" i="6"/>
  <c r="G80" i="6"/>
  <c r="I80" i="6"/>
  <c r="G81" i="6"/>
  <c r="I81" i="6"/>
  <c r="G82" i="6"/>
  <c r="I82" i="6"/>
  <c r="G83" i="6"/>
  <c r="I83" i="6"/>
  <c r="G84" i="6"/>
  <c r="I84" i="6"/>
  <c r="G85" i="6"/>
  <c r="I85" i="6"/>
  <c r="G86" i="6"/>
  <c r="I86" i="6"/>
  <c r="G87" i="6"/>
  <c r="I87" i="6"/>
  <c r="G88" i="6"/>
  <c r="I88" i="6"/>
  <c r="G89" i="6"/>
  <c r="I89" i="6"/>
  <c r="G90" i="6"/>
  <c r="I90" i="6"/>
  <c r="G91" i="6"/>
  <c r="I91" i="6"/>
  <c r="G92" i="6"/>
  <c r="I92" i="6"/>
  <c r="G93" i="6"/>
  <c r="I93" i="6"/>
  <c r="G94" i="6"/>
  <c r="I94" i="6"/>
  <c r="G95" i="6"/>
  <c r="I95" i="6"/>
  <c r="G96" i="6"/>
  <c r="I96" i="6"/>
  <c r="G97" i="6"/>
  <c r="I97" i="6"/>
  <c r="G98" i="6"/>
  <c r="I98" i="6"/>
  <c r="G99" i="6"/>
  <c r="I99" i="6"/>
  <c r="G100" i="6"/>
  <c r="I100" i="6"/>
  <c r="G101" i="6"/>
  <c r="I101" i="6"/>
  <c r="G102" i="6"/>
  <c r="I102" i="6"/>
  <c r="G103" i="6"/>
  <c r="I103" i="6"/>
  <c r="G104" i="6"/>
  <c r="I104" i="6"/>
  <c r="G105" i="6"/>
  <c r="I105" i="6"/>
  <c r="G106" i="6"/>
  <c r="I106" i="6"/>
  <c r="G107" i="6"/>
  <c r="I107" i="6"/>
  <c r="G108" i="6"/>
  <c r="I108" i="6"/>
  <c r="G109" i="6"/>
  <c r="I109" i="6"/>
  <c r="G110" i="6"/>
  <c r="I110" i="6"/>
  <c r="G111" i="6"/>
  <c r="I111" i="6"/>
  <c r="G112" i="6"/>
  <c r="I112" i="6"/>
  <c r="G113" i="6"/>
  <c r="I113" i="6"/>
  <c r="G114" i="6"/>
  <c r="I114" i="6"/>
  <c r="G115" i="6"/>
  <c r="I115" i="6"/>
  <c r="G116" i="6"/>
  <c r="I116" i="6"/>
  <c r="G117" i="6"/>
  <c r="I117" i="6"/>
  <c r="G118" i="6"/>
  <c r="I118" i="6"/>
  <c r="G119" i="6"/>
  <c r="I119" i="6"/>
  <c r="G120" i="6"/>
  <c r="I120" i="6"/>
  <c r="G121" i="6"/>
  <c r="I121" i="6"/>
  <c r="G122" i="6"/>
  <c r="I122" i="6"/>
  <c r="G123" i="6"/>
  <c r="I123" i="6"/>
  <c r="G124" i="6"/>
  <c r="I124" i="6"/>
  <c r="G125" i="6"/>
  <c r="I125" i="6"/>
  <c r="G126" i="6"/>
  <c r="I126" i="6"/>
  <c r="G128" i="6"/>
  <c r="I128" i="6"/>
  <c r="G129" i="6"/>
  <c r="I129" i="6"/>
  <c r="G130" i="6"/>
  <c r="I130" i="6"/>
  <c r="G131" i="6"/>
  <c r="I131" i="6"/>
  <c r="G132" i="6"/>
  <c r="I132" i="6"/>
  <c r="G133" i="6"/>
  <c r="I133" i="6"/>
  <c r="G134" i="6"/>
  <c r="I134" i="6"/>
  <c r="G135" i="6"/>
  <c r="I135" i="6"/>
  <c r="G138" i="6"/>
  <c r="I138" i="6"/>
  <c r="G139" i="6"/>
  <c r="I139" i="6"/>
  <c r="G136" i="6"/>
  <c r="I136" i="6"/>
  <c r="G137" i="6"/>
  <c r="I137" i="6"/>
  <c r="G140" i="6"/>
  <c r="I140" i="6"/>
  <c r="G141" i="6"/>
  <c r="I141" i="6"/>
  <c r="G142" i="6"/>
  <c r="I142" i="6"/>
  <c r="G143" i="6"/>
  <c r="I143" i="6"/>
  <c r="G144" i="6"/>
  <c r="I144" i="6"/>
  <c r="G145" i="6"/>
  <c r="I145" i="6"/>
  <c r="G146" i="6"/>
  <c r="I146" i="6"/>
  <c r="G147" i="6"/>
  <c r="I147" i="6"/>
  <c r="G148" i="6"/>
  <c r="I148" i="6"/>
  <c r="G149" i="6"/>
  <c r="I149" i="6"/>
  <c r="G150" i="6"/>
  <c r="I150" i="6"/>
  <c r="G151" i="6"/>
  <c r="I151" i="6"/>
  <c r="G152" i="6"/>
  <c r="I152" i="6"/>
  <c r="G153" i="6"/>
  <c r="I153" i="6"/>
  <c r="G154" i="6"/>
  <c r="I154" i="6"/>
  <c r="G199" i="6"/>
  <c r="I199" i="6"/>
  <c r="G171" i="6"/>
  <c r="I171" i="6"/>
  <c r="G157" i="6"/>
  <c r="I157" i="6"/>
  <c r="G158" i="6"/>
  <c r="I158" i="6"/>
  <c r="G159" i="6"/>
  <c r="I159" i="6"/>
  <c r="G160" i="6"/>
  <c r="I160" i="6"/>
  <c r="G161" i="6"/>
  <c r="I161" i="6"/>
  <c r="G162" i="6"/>
  <c r="I162" i="6"/>
  <c r="G163" i="6"/>
  <c r="I163" i="6"/>
  <c r="G164" i="6"/>
  <c r="I164" i="6"/>
  <c r="G165" i="6"/>
  <c r="I165" i="6"/>
  <c r="G166" i="6"/>
  <c r="I166" i="6"/>
  <c r="G167" i="6"/>
  <c r="I167" i="6"/>
  <c r="G168" i="6"/>
  <c r="I168" i="6"/>
  <c r="G169" i="6"/>
  <c r="I169" i="6"/>
  <c r="G170" i="6"/>
  <c r="I170" i="6"/>
  <c r="G172" i="6"/>
  <c r="I172" i="6"/>
  <c r="G200" i="6"/>
  <c r="I200" i="6"/>
  <c r="G173" i="6"/>
  <c r="I173" i="6"/>
  <c r="G174" i="6"/>
  <c r="I174" i="6"/>
  <c r="G175" i="6"/>
  <c r="I175" i="6"/>
  <c r="G176" i="6"/>
  <c r="I176" i="6"/>
  <c r="G177" i="6"/>
  <c r="I177" i="6"/>
  <c r="G178" i="6"/>
  <c r="I178" i="6"/>
  <c r="G179" i="6"/>
  <c r="I179" i="6"/>
  <c r="G180" i="6"/>
  <c r="I180" i="6"/>
  <c r="G181" i="6"/>
  <c r="I181" i="6"/>
  <c r="G182" i="6"/>
  <c r="I182" i="6"/>
  <c r="G183" i="6"/>
  <c r="I183" i="6"/>
  <c r="G184" i="6"/>
  <c r="I184" i="6"/>
  <c r="G185" i="6"/>
  <c r="I185" i="6"/>
  <c r="G186" i="6"/>
  <c r="I186" i="6"/>
  <c r="G187" i="6"/>
  <c r="I187" i="6"/>
  <c r="G188" i="6"/>
  <c r="I188" i="6"/>
  <c r="G189" i="6"/>
  <c r="I189" i="6"/>
  <c r="G190" i="6"/>
  <c r="I190" i="6"/>
  <c r="G191" i="6"/>
  <c r="I191" i="6"/>
  <c r="G192" i="6"/>
  <c r="I192" i="6"/>
  <c r="G193" i="6"/>
  <c r="I193" i="6"/>
  <c r="G194" i="6"/>
  <c r="I194" i="6"/>
  <c r="G195" i="6"/>
  <c r="I195" i="6"/>
  <c r="G196" i="6"/>
  <c r="I196" i="6"/>
  <c r="G197" i="6"/>
  <c r="I197" i="6"/>
  <c r="G198" i="6"/>
  <c r="I198" i="6"/>
  <c r="G201" i="6"/>
  <c r="I201" i="6"/>
  <c r="G202" i="6"/>
  <c r="I202" i="6"/>
  <c r="G203" i="6"/>
  <c r="I203" i="6"/>
  <c r="G204" i="6"/>
  <c r="I204" i="6"/>
  <c r="G205" i="6"/>
  <c r="I205" i="6"/>
  <c r="G206" i="6"/>
  <c r="I206" i="6"/>
  <c r="G207" i="6"/>
  <c r="I207" i="6"/>
  <c r="G155" i="6"/>
  <c r="I155" i="6"/>
  <c r="G208" i="6"/>
  <c r="I208" i="6"/>
  <c r="G210" i="6"/>
  <c r="I210" i="6"/>
  <c r="G209" i="6"/>
  <c r="I209" i="6"/>
  <c r="G211" i="6"/>
  <c r="I211" i="6"/>
  <c r="G212" i="6"/>
  <c r="I212" i="6"/>
  <c r="G213" i="6"/>
  <c r="I213" i="6"/>
  <c r="G214" i="6"/>
  <c r="I214" i="6"/>
  <c r="G215" i="6"/>
  <c r="I215" i="6"/>
  <c r="G216" i="6"/>
  <c r="I216" i="6"/>
  <c r="G217" i="6"/>
  <c r="I217" i="6"/>
  <c r="G218" i="6"/>
  <c r="I218" i="6"/>
  <c r="G219" i="6"/>
  <c r="I219" i="6"/>
  <c r="G220" i="6"/>
  <c r="I220" i="6"/>
  <c r="G221" i="6"/>
  <c r="I221" i="6"/>
  <c r="G222" i="6"/>
  <c r="I222" i="6"/>
  <c r="G223" i="6"/>
  <c r="I223" i="6"/>
  <c r="G224" i="6"/>
  <c r="I224" i="6"/>
  <c r="G156" i="6"/>
  <c r="I156" i="6"/>
  <c r="G225" i="6"/>
  <c r="I225" i="6"/>
  <c r="G226" i="6"/>
  <c r="I226" i="6"/>
  <c r="G227" i="6"/>
  <c r="I227" i="6"/>
  <c r="G228" i="6"/>
  <c r="I228" i="6"/>
  <c r="G229" i="6"/>
  <c r="I229" i="6"/>
  <c r="G230" i="6"/>
  <c r="I230" i="6"/>
  <c r="G231" i="6"/>
  <c r="I231" i="6"/>
  <c r="G232" i="6"/>
  <c r="I232" i="6"/>
  <c r="G234" i="6"/>
  <c r="I234" i="6"/>
  <c r="G233" i="6"/>
  <c r="I233" i="6"/>
  <c r="G235" i="6"/>
  <c r="I235" i="6"/>
  <c r="G236" i="6"/>
  <c r="I236" i="6"/>
  <c r="G237" i="6"/>
  <c r="I237" i="6"/>
  <c r="G238" i="6"/>
  <c r="I238" i="6"/>
  <c r="G239" i="6"/>
  <c r="I239" i="6"/>
  <c r="G240" i="6"/>
  <c r="I240" i="6"/>
  <c r="G241" i="6"/>
  <c r="I241" i="6"/>
  <c r="G242" i="6"/>
  <c r="I242" i="6"/>
  <c r="G243" i="6"/>
  <c r="I243" i="6"/>
  <c r="G244" i="6"/>
  <c r="I244" i="6"/>
  <c r="G247" i="6"/>
  <c r="I247" i="6"/>
  <c r="G248" i="6"/>
  <c r="I248" i="6"/>
  <c r="G249" i="6"/>
  <c r="I249" i="6"/>
  <c r="G250" i="6"/>
  <c r="I250" i="6"/>
  <c r="G251" i="6"/>
  <c r="I251" i="6"/>
  <c r="G252" i="6"/>
  <c r="I252" i="6"/>
  <c r="G253" i="6"/>
  <c r="I253" i="6"/>
  <c r="G254" i="6"/>
  <c r="I254" i="6"/>
  <c r="G255" i="6"/>
  <c r="I255" i="6"/>
  <c r="G256" i="6"/>
  <c r="I256" i="6"/>
  <c r="G257" i="6"/>
  <c r="I257" i="6"/>
  <c r="G258" i="6"/>
  <c r="I258" i="6"/>
  <c r="G259" i="6"/>
  <c r="I259" i="6"/>
  <c r="G260" i="6"/>
  <c r="I260" i="6"/>
  <c r="G261" i="6"/>
  <c r="I261" i="6"/>
  <c r="G262" i="6"/>
  <c r="I262" i="6"/>
  <c r="G263" i="6"/>
  <c r="I263" i="6"/>
  <c r="G264" i="6"/>
  <c r="I264" i="6"/>
  <c r="G265" i="6"/>
  <c r="I265" i="6"/>
  <c r="G266" i="6"/>
  <c r="I266" i="6"/>
  <c r="G267" i="6"/>
  <c r="I267" i="6"/>
  <c r="G268" i="6"/>
  <c r="I268" i="6"/>
  <c r="G269" i="6"/>
  <c r="I269" i="6"/>
  <c r="G270" i="6"/>
  <c r="I270" i="6"/>
  <c r="G271" i="6"/>
  <c r="I271" i="6"/>
  <c r="G272" i="6"/>
  <c r="I272" i="6"/>
  <c r="G273" i="6"/>
  <c r="I273" i="6"/>
  <c r="G274" i="6"/>
  <c r="I274" i="6"/>
  <c r="G275" i="6"/>
  <c r="I275" i="6"/>
  <c r="G276" i="6"/>
  <c r="I276" i="6"/>
  <c r="G277" i="6"/>
  <c r="I277" i="6"/>
  <c r="G278" i="6"/>
  <c r="I278" i="6"/>
  <c r="G279" i="6"/>
  <c r="I279" i="6"/>
  <c r="G280" i="6"/>
  <c r="I280" i="6"/>
  <c r="G281" i="6"/>
  <c r="I281" i="6"/>
  <c r="G282" i="6"/>
  <c r="I282" i="6"/>
  <c r="G283" i="6"/>
  <c r="I283" i="6"/>
  <c r="G284" i="6"/>
  <c r="I284" i="6"/>
  <c r="G285" i="6"/>
  <c r="I285" i="6"/>
  <c r="G286" i="6"/>
  <c r="I286" i="6"/>
  <c r="G287" i="6"/>
  <c r="I287" i="6"/>
  <c r="G288" i="6"/>
  <c r="I288" i="6"/>
  <c r="G289" i="6"/>
  <c r="I289" i="6"/>
  <c r="G290" i="6"/>
  <c r="I290" i="6"/>
  <c r="G291" i="6"/>
  <c r="I291" i="6"/>
  <c r="G292" i="6"/>
  <c r="I292" i="6"/>
  <c r="G293" i="6"/>
  <c r="I293" i="6"/>
  <c r="G294" i="6"/>
  <c r="I294" i="6"/>
  <c r="G295" i="6"/>
  <c r="I295" i="6"/>
  <c r="G296" i="6"/>
  <c r="I296" i="6"/>
  <c r="G297" i="6"/>
  <c r="I297" i="6"/>
  <c r="G298" i="6"/>
  <c r="I298" i="6"/>
  <c r="G299" i="6"/>
  <c r="I299" i="6"/>
  <c r="G300" i="6"/>
  <c r="I300" i="6"/>
  <c r="G301" i="6"/>
  <c r="I301" i="6"/>
  <c r="G302" i="6"/>
  <c r="I302" i="6"/>
  <c r="G303" i="6"/>
  <c r="I303" i="6"/>
  <c r="G304" i="6"/>
  <c r="I304" i="6"/>
  <c r="G305" i="6"/>
  <c r="I305" i="6"/>
  <c r="G306" i="6"/>
  <c r="I306" i="6"/>
  <c r="G307" i="6"/>
  <c r="I307" i="6"/>
  <c r="G308" i="6"/>
  <c r="I308" i="6"/>
  <c r="G309" i="6"/>
  <c r="I309" i="6"/>
  <c r="G310" i="6"/>
  <c r="I310" i="6"/>
  <c r="G311" i="6"/>
  <c r="I311" i="6"/>
  <c r="G312" i="6"/>
  <c r="I312" i="6"/>
  <c r="G313" i="6"/>
  <c r="I313" i="6"/>
  <c r="G314" i="6"/>
  <c r="I314" i="6"/>
  <c r="G315" i="6"/>
  <c r="I315" i="6"/>
  <c r="G316" i="6"/>
  <c r="I316" i="6"/>
  <c r="G317" i="6"/>
  <c r="I317" i="6"/>
  <c r="G318" i="6"/>
  <c r="I318" i="6"/>
  <c r="G319" i="6"/>
  <c r="I319" i="6"/>
  <c r="G320" i="6"/>
  <c r="I320" i="6"/>
  <c r="G321" i="6"/>
  <c r="I321" i="6"/>
  <c r="G322" i="6"/>
  <c r="I322" i="6"/>
  <c r="G323" i="6"/>
  <c r="I323" i="6"/>
  <c r="G324" i="6"/>
  <c r="I324" i="6"/>
  <c r="G325" i="6"/>
  <c r="I325" i="6"/>
  <c r="G326" i="6"/>
  <c r="I326" i="6"/>
  <c r="G327" i="6"/>
  <c r="I327" i="6"/>
  <c r="G328" i="6"/>
  <c r="I328" i="6"/>
  <c r="G329" i="6"/>
  <c r="I329" i="6"/>
  <c r="G330" i="6"/>
  <c r="I330" i="6"/>
  <c r="G331" i="6"/>
  <c r="I331" i="6"/>
  <c r="G332" i="6"/>
  <c r="I332" i="6"/>
  <c r="G333" i="6"/>
  <c r="I333" i="6"/>
  <c r="G334" i="6"/>
  <c r="I334" i="6"/>
  <c r="G335" i="6"/>
  <c r="I335" i="6"/>
  <c r="G336" i="6"/>
  <c r="I336" i="6"/>
  <c r="G337" i="6"/>
  <c r="I337" i="6"/>
  <c r="G338" i="6"/>
  <c r="I338" i="6"/>
  <c r="G339" i="6"/>
  <c r="I339" i="6"/>
  <c r="G340" i="6"/>
  <c r="I340" i="6"/>
  <c r="G341" i="6"/>
  <c r="I341" i="6"/>
  <c r="G342" i="6"/>
  <c r="I342" i="6"/>
  <c r="G343" i="6"/>
  <c r="I343" i="6"/>
  <c r="G344" i="6"/>
  <c r="I344" i="6"/>
  <c r="G345" i="6"/>
  <c r="I345" i="6"/>
  <c r="G346" i="6"/>
  <c r="I346" i="6"/>
  <c r="G347" i="6"/>
  <c r="I347" i="6"/>
  <c r="G348" i="6"/>
  <c r="I348" i="6"/>
  <c r="G349" i="6"/>
  <c r="I349" i="6"/>
  <c r="G350" i="6"/>
  <c r="I350" i="6"/>
  <c r="G351" i="6"/>
  <c r="I351" i="6"/>
  <c r="G352" i="6"/>
  <c r="I352" i="6"/>
  <c r="G353" i="6"/>
  <c r="I353" i="6"/>
  <c r="G354" i="6"/>
  <c r="I354" i="6"/>
  <c r="G355" i="6"/>
  <c r="I355" i="6"/>
  <c r="G356" i="6"/>
  <c r="I356" i="6"/>
  <c r="G357" i="6"/>
  <c r="I357" i="6"/>
  <c r="G358" i="6"/>
  <c r="I358" i="6"/>
  <c r="G359" i="6"/>
  <c r="I359" i="6"/>
  <c r="G360" i="6"/>
  <c r="I360" i="6"/>
  <c r="G361" i="6"/>
  <c r="I361" i="6"/>
  <c r="G362" i="6"/>
  <c r="I362" i="6"/>
  <c r="G378" i="6"/>
  <c r="I378" i="6"/>
  <c r="G379" i="6"/>
  <c r="I379" i="6"/>
  <c r="G363" i="6"/>
  <c r="I363" i="6"/>
  <c r="G364" i="6"/>
  <c r="I364" i="6"/>
  <c r="G365" i="6"/>
  <c r="I365" i="6"/>
  <c r="G366" i="6"/>
  <c r="I366" i="6"/>
  <c r="G367" i="6"/>
  <c r="I367" i="6"/>
  <c r="G368" i="6"/>
  <c r="I368" i="6"/>
  <c r="G369" i="6"/>
  <c r="I369" i="6"/>
  <c r="G370" i="6"/>
  <c r="I370" i="6"/>
  <c r="G371" i="6"/>
  <c r="I371" i="6"/>
  <c r="G372" i="6"/>
  <c r="I372" i="6"/>
  <c r="G373" i="6"/>
  <c r="I373" i="6"/>
  <c r="G374" i="6"/>
  <c r="I374" i="6"/>
  <c r="G375" i="6"/>
  <c r="I375" i="6"/>
  <c r="G376" i="6"/>
  <c r="I376" i="6"/>
  <c r="G377" i="6"/>
  <c r="I377" i="6"/>
  <c r="G380" i="6"/>
  <c r="I380" i="6"/>
  <c r="G381" i="6"/>
  <c r="I381" i="6"/>
  <c r="G382" i="6"/>
  <c r="I382" i="6"/>
  <c r="G383" i="6"/>
  <c r="I383" i="6"/>
  <c r="G384" i="6"/>
  <c r="I384" i="6"/>
  <c r="G385" i="6"/>
  <c r="I385" i="6"/>
  <c r="G412" i="6"/>
  <c r="I412" i="6"/>
  <c r="G388" i="6"/>
  <c r="I388" i="6"/>
  <c r="G416" i="6"/>
  <c r="I416" i="6"/>
  <c r="G428" i="6"/>
  <c r="I428" i="6"/>
  <c r="G396" i="6"/>
  <c r="I396" i="6"/>
  <c r="G2" i="6"/>
  <c r="I2" i="6"/>
</calcChain>
</file>

<file path=xl/sharedStrings.xml><?xml version="1.0" encoding="utf-8"?>
<sst xmlns="http://schemas.openxmlformats.org/spreadsheetml/2006/main" count="3117" uniqueCount="950">
  <si>
    <t>Nom</t>
  </si>
  <si>
    <t>Prénom</t>
  </si>
  <si>
    <t>Classe</t>
  </si>
  <si>
    <t>6°1</t>
  </si>
  <si>
    <t>6°2</t>
  </si>
  <si>
    <t>6°3</t>
  </si>
  <si>
    <t>6°4</t>
  </si>
  <si>
    <t>Casier</t>
  </si>
  <si>
    <t>Simple/Double</t>
  </si>
  <si>
    <t>6e</t>
  </si>
  <si>
    <t>5°1</t>
  </si>
  <si>
    <t>5°2</t>
  </si>
  <si>
    <t>5°3</t>
  </si>
  <si>
    <t>5°4</t>
  </si>
  <si>
    <t>4°1</t>
  </si>
  <si>
    <t>4°2</t>
  </si>
  <si>
    <t>4°3</t>
  </si>
  <si>
    <t>4°4</t>
  </si>
  <si>
    <t>Sexe</t>
  </si>
  <si>
    <t>3e</t>
  </si>
  <si>
    <t>3°1</t>
  </si>
  <si>
    <t>3°2</t>
  </si>
  <si>
    <t>3°3</t>
  </si>
  <si>
    <t>3°4</t>
  </si>
  <si>
    <t>Plan des casiers</t>
  </si>
  <si>
    <t>Double</t>
  </si>
  <si>
    <t>Simple</t>
  </si>
  <si>
    <t>Haut</t>
  </si>
  <si>
    <t>Bas</t>
  </si>
  <si>
    <t>5e/4e</t>
  </si>
  <si>
    <t>Hauteur</t>
  </si>
  <si>
    <t>Fille</t>
  </si>
  <si>
    <t>Garçon</t>
  </si>
  <si>
    <t>Affecté</t>
  </si>
  <si>
    <t>Vide</t>
  </si>
  <si>
    <t xml:space="preserve">Seul(e) </t>
  </si>
  <si>
    <t>Surchargé</t>
  </si>
  <si>
    <t>Défectueux</t>
  </si>
  <si>
    <t>Régime</t>
  </si>
  <si>
    <t>Elève seul ?</t>
  </si>
  <si>
    <t>DP</t>
  </si>
  <si>
    <t>EXT</t>
  </si>
  <si>
    <t>J</t>
  </si>
  <si>
    <t>MJ</t>
  </si>
  <si>
    <t>?</t>
  </si>
  <si>
    <t>DP?</t>
  </si>
  <si>
    <t>LMV</t>
  </si>
  <si>
    <t>3 Jours</t>
  </si>
  <si>
    <t>LMJ</t>
  </si>
  <si>
    <t>3 Jours ?</t>
  </si>
  <si>
    <t>3 ou 4 ?</t>
  </si>
  <si>
    <t>2 Jours ?</t>
  </si>
  <si>
    <t>3 ou 4?</t>
  </si>
  <si>
    <t>MV</t>
  </si>
  <si>
    <t>M</t>
  </si>
  <si>
    <t>LJV</t>
  </si>
  <si>
    <t>MJV</t>
  </si>
  <si>
    <t>LV</t>
  </si>
  <si>
    <t>M J</t>
  </si>
  <si>
    <t>M V</t>
  </si>
  <si>
    <t>NOM ELEVE 1</t>
  </si>
  <si>
    <t>NOM ELEVE 2</t>
  </si>
  <si>
    <t>NOM ELEVE 3</t>
  </si>
  <si>
    <t>NOM ELEVE 4</t>
  </si>
  <si>
    <t>NOM ELEVE 5</t>
  </si>
  <si>
    <t>NOM ELEVE 6</t>
  </si>
  <si>
    <t>NOM ELEVE 7</t>
  </si>
  <si>
    <t>NOM ELEVE 8</t>
  </si>
  <si>
    <t>NOM ELEVE 9</t>
  </si>
  <si>
    <t>NOM ELEVE 10</t>
  </si>
  <si>
    <t>NOM ELEVE 11</t>
  </si>
  <si>
    <t>NOM ELEVE 12</t>
  </si>
  <si>
    <t>NOM ELEVE 13</t>
  </si>
  <si>
    <t>NOM ELEVE 14</t>
  </si>
  <si>
    <t>NOM ELEVE 15</t>
  </si>
  <si>
    <t>NOM ELEVE 16</t>
  </si>
  <si>
    <t>NOM ELEVE 17</t>
  </si>
  <si>
    <t>NOM ELEVE 18</t>
  </si>
  <si>
    <t>NOM ELEVE 19</t>
  </si>
  <si>
    <t>NOM ELEVE 20</t>
  </si>
  <si>
    <t>NOM ELEVE 21</t>
  </si>
  <si>
    <t>NOM ELEVE 22</t>
  </si>
  <si>
    <t>NOM ELEVE 23</t>
  </si>
  <si>
    <t>NOM ELEVE 24</t>
  </si>
  <si>
    <t>NOM ELEVE 25</t>
  </si>
  <si>
    <t>NOM ELEVE 26</t>
  </si>
  <si>
    <t>NOM ELEVE 27</t>
  </si>
  <si>
    <t>NOM ELEVE 28</t>
  </si>
  <si>
    <t>NOM ELEVE 29</t>
  </si>
  <si>
    <t>NOM ELEVE 30</t>
  </si>
  <si>
    <t>NOM ELEVE 31</t>
  </si>
  <si>
    <t>NOM ELEVE 32</t>
  </si>
  <si>
    <t>NOM ELEVE 33</t>
  </si>
  <si>
    <t>NOM ELEVE 34</t>
  </si>
  <si>
    <t>NOM ELEVE 35</t>
  </si>
  <si>
    <t>NOM ELEVE 36</t>
  </si>
  <si>
    <t>NOM ELEVE 37</t>
  </si>
  <si>
    <t>NOM ELEVE 38</t>
  </si>
  <si>
    <t>NOM ELEVE 39</t>
  </si>
  <si>
    <t>NOM ELEVE 40</t>
  </si>
  <si>
    <t>NOM ELEVE 41</t>
  </si>
  <si>
    <t>NOM ELEVE 42</t>
  </si>
  <si>
    <t>NOM ELEVE 43</t>
  </si>
  <si>
    <t>NOM ELEVE 44</t>
  </si>
  <si>
    <t>NOM ELEVE 45</t>
  </si>
  <si>
    <t>NOM ELEVE 46</t>
  </si>
  <si>
    <t>NOM ELEVE 47</t>
  </si>
  <si>
    <t>NOM ELEVE 48</t>
  </si>
  <si>
    <t>NOM ELEVE 49</t>
  </si>
  <si>
    <t>NOM ELEVE 50</t>
  </si>
  <si>
    <t>NOM ELEVE 51</t>
  </si>
  <si>
    <t>NOM ELEVE 52</t>
  </si>
  <si>
    <t>NOM ELEVE 53</t>
  </si>
  <si>
    <t>NOM ELEVE 54</t>
  </si>
  <si>
    <t>NOM ELEVE 55</t>
  </si>
  <si>
    <t>NOM ELEVE 56</t>
  </si>
  <si>
    <t>NOM ELEVE 57</t>
  </si>
  <si>
    <t>NOM ELEVE 58</t>
  </si>
  <si>
    <t>NOM ELEVE 59</t>
  </si>
  <si>
    <t>NOM ELEVE 60</t>
  </si>
  <si>
    <t>NOM ELEVE 61</t>
  </si>
  <si>
    <t>NOM ELEVE 62</t>
  </si>
  <si>
    <t>NOM ELEVE 63</t>
  </si>
  <si>
    <t>NOM ELEVE 64</t>
  </si>
  <si>
    <t>NOM ELEVE 65</t>
  </si>
  <si>
    <t>NOM ELEVE 66</t>
  </si>
  <si>
    <t>NOM ELEVE 67</t>
  </si>
  <si>
    <t>NOM ELEVE 68</t>
  </si>
  <si>
    <t>NOM ELEVE 69</t>
  </si>
  <si>
    <t>NOM ELEVE 70</t>
  </si>
  <si>
    <t>NOM ELEVE 71</t>
  </si>
  <si>
    <t>NOM ELEVE 72</t>
  </si>
  <si>
    <t>NOM ELEVE 73</t>
  </si>
  <si>
    <t>NOM ELEVE 74</t>
  </si>
  <si>
    <t>NOM ELEVE 75</t>
  </si>
  <si>
    <t>NOM ELEVE 76</t>
  </si>
  <si>
    <t>NOM ELEVE 77</t>
  </si>
  <si>
    <t>NOM ELEVE 78</t>
  </si>
  <si>
    <t>NOM ELEVE 79</t>
  </si>
  <si>
    <t>NOM ELEVE 80</t>
  </si>
  <si>
    <t>NOM ELEVE 81</t>
  </si>
  <si>
    <t>NOM ELEVE 82</t>
  </si>
  <si>
    <t>NOM ELEVE 83</t>
  </si>
  <si>
    <t>NOM ELEVE 84</t>
  </si>
  <si>
    <t>NOM ELEVE 85</t>
  </si>
  <si>
    <t>NOM ELEVE 86</t>
  </si>
  <si>
    <t>NOM ELEVE 87</t>
  </si>
  <si>
    <t>NOM ELEVE 88</t>
  </si>
  <si>
    <t>NOM ELEVE 89</t>
  </si>
  <si>
    <t>NOM ELEVE 90</t>
  </si>
  <si>
    <t>NOM ELEVE 91</t>
  </si>
  <si>
    <t>NOM ELEVE 92</t>
  </si>
  <si>
    <t>NOM ELEVE 93</t>
  </si>
  <si>
    <t>NOM ELEVE 94</t>
  </si>
  <si>
    <t>NOM ELEVE 95</t>
  </si>
  <si>
    <t>NOM ELEVE 96</t>
  </si>
  <si>
    <t>NOM ELEVE 97</t>
  </si>
  <si>
    <t>NOM ELEVE 98</t>
  </si>
  <si>
    <t>NOM ELEVE 99</t>
  </si>
  <si>
    <t>NOM ELEVE 100</t>
  </si>
  <si>
    <t>NOM ELEVE 101</t>
  </si>
  <si>
    <t>NOM ELEVE 102</t>
  </si>
  <si>
    <t>NOM ELEVE 103</t>
  </si>
  <si>
    <t>NOM ELEVE 104</t>
  </si>
  <si>
    <t>NOM ELEVE 105</t>
  </si>
  <si>
    <t>NOM ELEVE 106</t>
  </si>
  <si>
    <t>NOM ELEVE 107</t>
  </si>
  <si>
    <t>NOM ELEVE 108</t>
  </si>
  <si>
    <t>NOM ELEVE 109</t>
  </si>
  <si>
    <t>NOM ELEVE 110</t>
  </si>
  <si>
    <t>NOM ELEVE 111</t>
  </si>
  <si>
    <t>NOM ELEVE 112</t>
  </si>
  <si>
    <t>NOM ELEVE 113</t>
  </si>
  <si>
    <t>NOM ELEVE 114</t>
  </si>
  <si>
    <t>NOM ELEVE 115</t>
  </si>
  <si>
    <t>NOM ELEVE 116</t>
  </si>
  <si>
    <t>NOM ELEVE 117</t>
  </si>
  <si>
    <t>NOM ELEVE 118</t>
  </si>
  <si>
    <t>NOM ELEVE 119</t>
  </si>
  <si>
    <t>NOM ELEVE 120</t>
  </si>
  <si>
    <t>NOM ELEVE 121</t>
  </si>
  <si>
    <t>NOM ELEVE 122</t>
  </si>
  <si>
    <t>NOM ELEVE 123</t>
  </si>
  <si>
    <t>NOM ELEVE 124</t>
  </si>
  <si>
    <t>NOM ELEVE 125</t>
  </si>
  <si>
    <t>NOM ELEVE 126</t>
  </si>
  <si>
    <t>NOM ELEVE 127</t>
  </si>
  <si>
    <t>NOM ELEVE 128</t>
  </si>
  <si>
    <t>NOM ELEVE 129</t>
  </si>
  <si>
    <t>NOM ELEVE 130</t>
  </si>
  <si>
    <t>NOM ELEVE 131</t>
  </si>
  <si>
    <t>NOM ELEVE 132</t>
  </si>
  <si>
    <t>NOM ELEVE 133</t>
  </si>
  <si>
    <t>NOM ELEVE 134</t>
  </si>
  <si>
    <t>NOM ELEVE 135</t>
  </si>
  <si>
    <t>NOM ELEVE 136</t>
  </si>
  <si>
    <t>NOM ELEVE 137</t>
  </si>
  <si>
    <t>NOM ELEVE 138</t>
  </si>
  <si>
    <t>NOM ELEVE 139</t>
  </si>
  <si>
    <t>NOM ELEVE 140</t>
  </si>
  <si>
    <t>NOM ELEVE 141</t>
  </si>
  <si>
    <t>NOM ELEVE 142</t>
  </si>
  <si>
    <t>NOM ELEVE 143</t>
  </si>
  <si>
    <t>NOM ELEVE 144</t>
  </si>
  <si>
    <t>NOM ELEVE 145</t>
  </si>
  <si>
    <t>NOM ELEVE 146</t>
  </si>
  <si>
    <t>NOM ELEVE 147</t>
  </si>
  <si>
    <t>NOM ELEVE 148</t>
  </si>
  <si>
    <t>NOM ELEVE 149</t>
  </si>
  <si>
    <t>NOM ELEVE 150</t>
  </si>
  <si>
    <t>NOM ELEVE 151</t>
  </si>
  <si>
    <t>NOM ELEVE 152</t>
  </si>
  <si>
    <t>NOM ELEVE 153</t>
  </si>
  <si>
    <t>NOM ELEVE 154</t>
  </si>
  <si>
    <t>NOM ELEVE 155</t>
  </si>
  <si>
    <t>NOM ELEVE 156</t>
  </si>
  <si>
    <t>NOM ELEVE 157</t>
  </si>
  <si>
    <t>NOM ELEVE 158</t>
  </si>
  <si>
    <t>NOM ELEVE 159</t>
  </si>
  <si>
    <t>NOM ELEVE 160</t>
  </si>
  <si>
    <t>NOM ELEVE 161</t>
  </si>
  <si>
    <t>NOM ELEVE 162</t>
  </si>
  <si>
    <t>NOM ELEVE 163</t>
  </si>
  <si>
    <t>NOM ELEVE 164</t>
  </si>
  <si>
    <t>NOM ELEVE 165</t>
  </si>
  <si>
    <t>NOM ELEVE 166</t>
  </si>
  <si>
    <t>NOM ELEVE 167</t>
  </si>
  <si>
    <t>NOM ELEVE 168</t>
  </si>
  <si>
    <t>NOM ELEVE 169</t>
  </si>
  <si>
    <t>NOM ELEVE 170</t>
  </si>
  <si>
    <t>NOM ELEVE 171</t>
  </si>
  <si>
    <t>NOM ELEVE 172</t>
  </si>
  <si>
    <t>NOM ELEVE 173</t>
  </si>
  <si>
    <t>NOM ELEVE 174</t>
  </si>
  <si>
    <t>NOM ELEVE 175</t>
  </si>
  <si>
    <t>NOM ELEVE 176</t>
  </si>
  <si>
    <t>NOM ELEVE 177</t>
  </si>
  <si>
    <t>NOM ELEVE 178</t>
  </si>
  <si>
    <t>NOM ELEVE 179</t>
  </si>
  <si>
    <t>NOM ELEVE 180</t>
  </si>
  <si>
    <t>NOM ELEVE 181</t>
  </si>
  <si>
    <t>NOM ELEVE 182</t>
  </si>
  <si>
    <t>NOM ELEVE 183</t>
  </si>
  <si>
    <t>NOM ELEVE 184</t>
  </si>
  <si>
    <t>NOM ELEVE 185</t>
  </si>
  <si>
    <t>NOM ELEVE 186</t>
  </si>
  <si>
    <t>NOM ELEVE 187</t>
  </si>
  <si>
    <t>NOM ELEVE 188</t>
  </si>
  <si>
    <t>NOM ELEVE 189</t>
  </si>
  <si>
    <t>NOM ELEVE 190</t>
  </si>
  <si>
    <t>NOM ELEVE 191</t>
  </si>
  <si>
    <t>NOM ELEVE 192</t>
  </si>
  <si>
    <t>NOM ELEVE 193</t>
  </si>
  <si>
    <t>NOM ELEVE 194</t>
  </si>
  <si>
    <t>NOM ELEVE 195</t>
  </si>
  <si>
    <t>NOM ELEVE 196</t>
  </si>
  <si>
    <t>NOM ELEVE 197</t>
  </si>
  <si>
    <t>NOM ELEVE 198</t>
  </si>
  <si>
    <t>NOM ELEVE 199</t>
  </si>
  <si>
    <t>NOM ELEVE 200</t>
  </si>
  <si>
    <t>NOM ELEVE 201</t>
  </si>
  <si>
    <t>NOM ELEVE 202</t>
  </si>
  <si>
    <t>NOM ELEVE 203</t>
  </si>
  <si>
    <t>NOM ELEVE 204</t>
  </si>
  <si>
    <t>NOM ELEVE 205</t>
  </si>
  <si>
    <t>NOM ELEVE 206</t>
  </si>
  <si>
    <t>NOM ELEVE 207</t>
  </si>
  <si>
    <t>NOM ELEVE 208</t>
  </si>
  <si>
    <t>NOM ELEVE 209</t>
  </si>
  <si>
    <t>NOM ELEVE 210</t>
  </si>
  <si>
    <t>NOM ELEVE 211</t>
  </si>
  <si>
    <t>NOM ELEVE 212</t>
  </si>
  <si>
    <t>NOM ELEVE 213</t>
  </si>
  <si>
    <t>NOM ELEVE 214</t>
  </si>
  <si>
    <t>NOM ELEVE 215</t>
  </si>
  <si>
    <t>NOM ELEVE 216</t>
  </si>
  <si>
    <t>NOM ELEVE 217</t>
  </si>
  <si>
    <t>NOM ELEVE 218</t>
  </si>
  <si>
    <t>NOM ELEVE 219</t>
  </si>
  <si>
    <t>NOM ELEVE 220</t>
  </si>
  <si>
    <t>NOM ELEVE 221</t>
  </si>
  <si>
    <t>NOM ELEVE 222</t>
  </si>
  <si>
    <t>NOM ELEVE 223</t>
  </si>
  <si>
    <t>NOM ELEVE 224</t>
  </si>
  <si>
    <t>NOM ELEVE 225</t>
  </si>
  <si>
    <t>NOM ELEVE 226</t>
  </si>
  <si>
    <t>NOM ELEVE 227</t>
  </si>
  <si>
    <t>NOM ELEVE 228</t>
  </si>
  <si>
    <t>NOM ELEVE 229</t>
  </si>
  <si>
    <t>NOM ELEVE 230</t>
  </si>
  <si>
    <t>NOM ELEVE 231</t>
  </si>
  <si>
    <t>NOM ELEVE 232</t>
  </si>
  <si>
    <t>NOM ELEVE 233</t>
  </si>
  <si>
    <t>NOM ELEVE 234</t>
  </si>
  <si>
    <t>NOM ELEVE 235</t>
  </si>
  <si>
    <t>NOM ELEVE 236</t>
  </si>
  <si>
    <t>NOM ELEVE 237</t>
  </si>
  <si>
    <t>NOM ELEVE 238</t>
  </si>
  <si>
    <t>NOM ELEVE 239</t>
  </si>
  <si>
    <t>NOM ELEVE 240</t>
  </si>
  <si>
    <t>NOM ELEVE 241</t>
  </si>
  <si>
    <t>NOM ELEVE 242</t>
  </si>
  <si>
    <t>NOM ELEVE 243</t>
  </si>
  <si>
    <t>NOM ELEVE 244</t>
  </si>
  <si>
    <t>NOM ELEVE 245</t>
  </si>
  <si>
    <t>NOM ELEVE 246</t>
  </si>
  <si>
    <t>NOM ELEVE 247</t>
  </si>
  <si>
    <t>NOM ELEVE 248</t>
  </si>
  <si>
    <t>NOM ELEVE 249</t>
  </si>
  <si>
    <t>NOM ELEVE 250</t>
  </si>
  <si>
    <t>NOM ELEVE 251</t>
  </si>
  <si>
    <t>NOM ELEVE 252</t>
  </si>
  <si>
    <t>NOM ELEVE 253</t>
  </si>
  <si>
    <t>NOM ELEVE 254</t>
  </si>
  <si>
    <t>NOM ELEVE 255</t>
  </si>
  <si>
    <t>NOM ELEVE 256</t>
  </si>
  <si>
    <t>NOM ELEVE 257</t>
  </si>
  <si>
    <t>NOM ELEVE 258</t>
  </si>
  <si>
    <t>NOM ELEVE 259</t>
  </si>
  <si>
    <t>NOM ELEVE 260</t>
  </si>
  <si>
    <t>NOM ELEVE 261</t>
  </si>
  <si>
    <t>NOM ELEVE 262</t>
  </si>
  <si>
    <t>NOM ELEVE 263</t>
  </si>
  <si>
    <t>NOM ELEVE 264</t>
  </si>
  <si>
    <t>NOM ELEVE 265</t>
  </si>
  <si>
    <t>NOM ELEVE 266</t>
  </si>
  <si>
    <t>NOM ELEVE 267</t>
  </si>
  <si>
    <t>NOM ELEVE 268</t>
  </si>
  <si>
    <t>NOM ELEVE 269</t>
  </si>
  <si>
    <t>NOM ELEVE 270</t>
  </si>
  <si>
    <t>NOM ELEVE 271</t>
  </si>
  <si>
    <t>NOM ELEVE 272</t>
  </si>
  <si>
    <t>NOM ELEVE 273</t>
  </si>
  <si>
    <t>NOM ELEVE 274</t>
  </si>
  <si>
    <t>NOM ELEVE 275</t>
  </si>
  <si>
    <t>NOM ELEVE 276</t>
  </si>
  <si>
    <t>NOM ELEVE 277</t>
  </si>
  <si>
    <t>NOM ELEVE 278</t>
  </si>
  <si>
    <t>NOM ELEVE 279</t>
  </si>
  <si>
    <t>NOM ELEVE 280</t>
  </si>
  <si>
    <t>NOM ELEVE 281</t>
  </si>
  <si>
    <t>NOM ELEVE 282</t>
  </si>
  <si>
    <t>NOM ELEVE 283</t>
  </si>
  <si>
    <t>NOM ELEVE 284</t>
  </si>
  <si>
    <t>NOM ELEVE 285</t>
  </si>
  <si>
    <t>NOM ELEVE 286</t>
  </si>
  <si>
    <t>NOM ELEVE 287</t>
  </si>
  <si>
    <t>NOM ELEVE 288</t>
  </si>
  <si>
    <t>NOM ELEVE 289</t>
  </si>
  <si>
    <t>NOM ELEVE 290</t>
  </si>
  <si>
    <t>NOM ELEVE 291</t>
  </si>
  <si>
    <t>NOM ELEVE 292</t>
  </si>
  <si>
    <t>NOM ELEVE 293</t>
  </si>
  <si>
    <t>NOM ELEVE 294</t>
  </si>
  <si>
    <t>NOM ELEVE 295</t>
  </si>
  <si>
    <t>NOM ELEVE 296</t>
  </si>
  <si>
    <t>NOM ELEVE 297</t>
  </si>
  <si>
    <t>NOM ELEVE 298</t>
  </si>
  <si>
    <t>NOM ELEVE 299</t>
  </si>
  <si>
    <t>NOM ELEVE 300</t>
  </si>
  <si>
    <t>NOM ELEVE 301</t>
  </si>
  <si>
    <t>NOM ELEVE 302</t>
  </si>
  <si>
    <t>NOM ELEVE 303</t>
  </si>
  <si>
    <t>NOM ELEVE 304</t>
  </si>
  <si>
    <t>NOM ELEVE 305</t>
  </si>
  <si>
    <t>NOM ELEVE 306</t>
  </si>
  <si>
    <t>NOM ELEVE 307</t>
  </si>
  <si>
    <t>NOM ELEVE 308</t>
  </si>
  <si>
    <t>NOM ELEVE 309</t>
  </si>
  <si>
    <t>NOM ELEVE 310</t>
  </si>
  <si>
    <t>NOM ELEVE 311</t>
  </si>
  <si>
    <t>NOM ELEVE 312</t>
  </si>
  <si>
    <t>NOM ELEVE 313</t>
  </si>
  <si>
    <t>NOM ELEVE 314</t>
  </si>
  <si>
    <t>NOM ELEVE 315</t>
  </si>
  <si>
    <t>NOM ELEVE 316</t>
  </si>
  <si>
    <t>NOM ELEVE 317</t>
  </si>
  <si>
    <t>NOM ELEVE 318</t>
  </si>
  <si>
    <t>NOM ELEVE 319</t>
  </si>
  <si>
    <t>NOM ELEVE 320</t>
  </si>
  <si>
    <t>NOM ELEVE 321</t>
  </si>
  <si>
    <t>NOM ELEVE 322</t>
  </si>
  <si>
    <t>NOM ELEVE 323</t>
  </si>
  <si>
    <t>NOM ELEVE 324</t>
  </si>
  <si>
    <t>NOM ELEVE 325</t>
  </si>
  <si>
    <t>NOM ELEVE 326</t>
  </si>
  <si>
    <t>NOM ELEVE 327</t>
  </si>
  <si>
    <t>NOM ELEVE 328</t>
  </si>
  <si>
    <t>NOM ELEVE 329</t>
  </si>
  <si>
    <t>NOM ELEVE 330</t>
  </si>
  <si>
    <t>NOM ELEVE 331</t>
  </si>
  <si>
    <t>NOM ELEVE 332</t>
  </si>
  <si>
    <t>NOM ELEVE 333</t>
  </si>
  <si>
    <t>NOM ELEVE 334</t>
  </si>
  <si>
    <t>NOM ELEVE 335</t>
  </si>
  <si>
    <t>NOM ELEVE 336</t>
  </si>
  <si>
    <t>NOM ELEVE 337</t>
  </si>
  <si>
    <t>NOM ELEVE 338</t>
  </si>
  <si>
    <t>NOM ELEVE 339</t>
  </si>
  <si>
    <t>NOM ELEVE 340</t>
  </si>
  <si>
    <t>NOM ELEVE 341</t>
  </si>
  <si>
    <t>NOM ELEVE 342</t>
  </si>
  <si>
    <t>NOM ELEVE 343</t>
  </si>
  <si>
    <t>NOM ELEVE 344</t>
  </si>
  <si>
    <t>NOM ELEVE 345</t>
  </si>
  <si>
    <t>NOM ELEVE 346</t>
  </si>
  <si>
    <t>NOM ELEVE 347</t>
  </si>
  <si>
    <t>NOM ELEVE 348</t>
  </si>
  <si>
    <t>NOM ELEVE 349</t>
  </si>
  <si>
    <t>NOM ELEVE 350</t>
  </si>
  <si>
    <t>NOM ELEVE 351</t>
  </si>
  <si>
    <t>NOM ELEVE 352</t>
  </si>
  <si>
    <t>NOM ELEVE 353</t>
  </si>
  <si>
    <t>NOM ELEVE 354</t>
  </si>
  <si>
    <t>NOM ELEVE 355</t>
  </si>
  <si>
    <t>NOM ELEVE 356</t>
  </si>
  <si>
    <t>NOM ELEVE 357</t>
  </si>
  <si>
    <t>NOM ELEVE 358</t>
  </si>
  <si>
    <t>NOM ELEVE 359</t>
  </si>
  <si>
    <t>NOM ELEVE 360</t>
  </si>
  <si>
    <t>NOM ELEVE 361</t>
  </si>
  <si>
    <t>NOM ELEVE 362</t>
  </si>
  <si>
    <t>NOM ELEVE 363</t>
  </si>
  <si>
    <t>NOM ELEVE 364</t>
  </si>
  <si>
    <t>NOM ELEVE 365</t>
  </si>
  <si>
    <t>NOM ELEVE 366</t>
  </si>
  <si>
    <t>NOM ELEVE 367</t>
  </si>
  <si>
    <t>NOM ELEVE 368</t>
  </si>
  <si>
    <t>NOM ELEVE 369</t>
  </si>
  <si>
    <t>NOM ELEVE 370</t>
  </si>
  <si>
    <t>NOM ELEVE 371</t>
  </si>
  <si>
    <t>NOM ELEVE 372</t>
  </si>
  <si>
    <t>NOM ELEVE 373</t>
  </si>
  <si>
    <t>NOM ELEVE 374</t>
  </si>
  <si>
    <t>NOM ELEVE 375</t>
  </si>
  <si>
    <t>NOM ELEVE 376</t>
  </si>
  <si>
    <t>NOM ELEVE 377</t>
  </si>
  <si>
    <t>NOM ELEVE 378</t>
  </si>
  <si>
    <t>NOM ELEVE 379</t>
  </si>
  <si>
    <t>NOM ELEVE 380</t>
  </si>
  <si>
    <t>NOM ELEVE 381</t>
  </si>
  <si>
    <t>NOM ELEVE 382</t>
  </si>
  <si>
    <t>NOM ELEVE 383</t>
  </si>
  <si>
    <t>NOM ELEVE 384</t>
  </si>
  <si>
    <t>NOM ELEVE 385</t>
  </si>
  <si>
    <t>NOM ELEVE 386</t>
  </si>
  <si>
    <t>NOM ELEVE 387</t>
  </si>
  <si>
    <t>NOM ELEVE 388</t>
  </si>
  <si>
    <t>NOM ELEVE 389</t>
  </si>
  <si>
    <t>NOM ELEVE 390</t>
  </si>
  <si>
    <t>NOM ELEVE 391</t>
  </si>
  <si>
    <t>NOM ELEVE 392</t>
  </si>
  <si>
    <t>NOM ELEVE 393</t>
  </si>
  <si>
    <t>NOM ELEVE 394</t>
  </si>
  <si>
    <t>NOM ELEVE 395</t>
  </si>
  <si>
    <t>NOM ELEVE 396</t>
  </si>
  <si>
    <t>NOM ELEVE 397</t>
  </si>
  <si>
    <t>NOM ELEVE 398</t>
  </si>
  <si>
    <t>NOM ELEVE 399</t>
  </si>
  <si>
    <t>NOM ELEVE 400</t>
  </si>
  <si>
    <t>NOM ELEVE 401</t>
  </si>
  <si>
    <t>NOM ELEVE 402</t>
  </si>
  <si>
    <t>NOM ELEVE 403</t>
  </si>
  <si>
    <t>NOM ELEVE 404</t>
  </si>
  <si>
    <t>NOM ELEVE 405</t>
  </si>
  <si>
    <t>NOM ELEVE 406</t>
  </si>
  <si>
    <t>NOM ELEVE 407</t>
  </si>
  <si>
    <t>NOM ELEVE 408</t>
  </si>
  <si>
    <t>NOM ELEVE 409</t>
  </si>
  <si>
    <t>NOM ELEVE 410</t>
  </si>
  <si>
    <t>NOM ELEVE 411</t>
  </si>
  <si>
    <t>NOM ELEVE 412</t>
  </si>
  <si>
    <t>NOM ELEVE 413</t>
  </si>
  <si>
    <t>NOM ELEVE 414</t>
  </si>
  <si>
    <t>NOM ELEVE 415</t>
  </si>
  <si>
    <t>NOM ELEVE 416</t>
  </si>
  <si>
    <t>NOM ELEVE 417</t>
  </si>
  <si>
    <t>NOM ELEVE 418</t>
  </si>
  <si>
    <t>NOM ELEVE 419</t>
  </si>
  <si>
    <t>NOM ELEVE 420</t>
  </si>
  <si>
    <t>NOM ELEVE 421</t>
  </si>
  <si>
    <t>NOM ELEVE 422</t>
  </si>
  <si>
    <t>NOM ELEVE 423</t>
  </si>
  <si>
    <t>NOM ELEVE 424</t>
  </si>
  <si>
    <t>NOM ELEVE 425</t>
  </si>
  <si>
    <t>NOM ELEVE 426</t>
  </si>
  <si>
    <t>NOM ELEVE 427</t>
  </si>
  <si>
    <t>NOM ELEVE 428</t>
  </si>
  <si>
    <t>NOM ELEVE 429</t>
  </si>
  <si>
    <t>NOM ELEVE 430</t>
  </si>
  <si>
    <t>NOM ELEVE 431</t>
  </si>
  <si>
    <t>NOM ELEVE 432</t>
  </si>
  <si>
    <t>NOM ELEVE 433</t>
  </si>
  <si>
    <t>NOM ELEVE 434</t>
  </si>
  <si>
    <t>NOM ELEVE 435</t>
  </si>
  <si>
    <t>NOM ELEVE 436</t>
  </si>
  <si>
    <t>NOM ELEVE 437</t>
  </si>
  <si>
    <t>NOM ELEVE 438</t>
  </si>
  <si>
    <t>NOM ELEVE 439</t>
  </si>
  <si>
    <t>NOM ELEVE 440</t>
  </si>
  <si>
    <t>NOM ELEVE 441</t>
  </si>
  <si>
    <t>NOM ELEVE 442</t>
  </si>
  <si>
    <t>NOM ELEVE 443</t>
  </si>
  <si>
    <t>NOM ELEVE 444</t>
  </si>
  <si>
    <t>NOM ELEVE 445</t>
  </si>
  <si>
    <t>PRENOM ELEVE 1</t>
  </si>
  <si>
    <t>PRENOM ELEVE 2</t>
  </si>
  <si>
    <t>PRENOM ELEVE 3</t>
  </si>
  <si>
    <t>PRENOM ELEVE 4</t>
  </si>
  <si>
    <t>PRENOM ELEVE 5</t>
  </si>
  <si>
    <t>PRENOM ELEVE 6</t>
  </si>
  <si>
    <t>PRENOM ELEVE 7</t>
  </si>
  <si>
    <t>PRENOM ELEVE 8</t>
  </si>
  <si>
    <t>PRENOM ELEVE 9</t>
  </si>
  <si>
    <t>PRENOM ELEVE 10</t>
  </si>
  <si>
    <t>PRENOM ELEVE 11</t>
  </si>
  <si>
    <t>PRENOM ELEVE 12</t>
  </si>
  <si>
    <t>PRENOM ELEVE 13</t>
  </si>
  <si>
    <t>PRENOM ELEVE 14</t>
  </si>
  <si>
    <t>PRENOM ELEVE 15</t>
  </si>
  <si>
    <t>PRENOM ELEVE 16</t>
  </si>
  <si>
    <t>PRENOM ELEVE 17</t>
  </si>
  <si>
    <t>PRENOM ELEVE 18</t>
  </si>
  <si>
    <t>PRENOM ELEVE 19</t>
  </si>
  <si>
    <t>PRENOM ELEVE 20</t>
  </si>
  <si>
    <t>PRENOM ELEVE 21</t>
  </si>
  <si>
    <t>PRENOM ELEVE 22</t>
  </si>
  <si>
    <t>PRENOM ELEVE 23</t>
  </si>
  <si>
    <t>PRENOM ELEVE 24</t>
  </si>
  <si>
    <t>PRENOM ELEVE 25</t>
  </si>
  <si>
    <t>PRENOM ELEVE 26</t>
  </si>
  <si>
    <t>PRENOM ELEVE 27</t>
  </si>
  <si>
    <t>PRENOM ELEVE 28</t>
  </si>
  <si>
    <t>PRENOM ELEVE 29</t>
  </si>
  <si>
    <t>PRENOM ELEVE 30</t>
  </si>
  <si>
    <t>PRENOM ELEVE 31</t>
  </si>
  <si>
    <t>PRENOM ELEVE 32</t>
  </si>
  <si>
    <t>PRENOM ELEVE 33</t>
  </si>
  <si>
    <t>PRENOM ELEVE 34</t>
  </si>
  <si>
    <t>PRENOM ELEVE 35</t>
  </si>
  <si>
    <t>PRENOM ELEVE 36</t>
  </si>
  <si>
    <t>PRENOM ELEVE 37</t>
  </si>
  <si>
    <t>PRENOM ELEVE 38</t>
  </si>
  <si>
    <t>PRENOM ELEVE 39</t>
  </si>
  <si>
    <t>PRENOM ELEVE 40</t>
  </si>
  <si>
    <t>PRENOM ELEVE 41</t>
  </si>
  <si>
    <t>PRENOM ELEVE 42</t>
  </si>
  <si>
    <t>PRENOM ELEVE 43</t>
  </si>
  <si>
    <t>PRENOM ELEVE 44</t>
  </si>
  <si>
    <t>PRENOM ELEVE 45</t>
  </si>
  <si>
    <t>PRENOM ELEVE 46</t>
  </si>
  <si>
    <t>PRENOM ELEVE 47</t>
  </si>
  <si>
    <t>PRENOM ELEVE 48</t>
  </si>
  <si>
    <t>PRENOM ELEVE 49</t>
  </si>
  <si>
    <t>PRENOM ELEVE 50</t>
  </si>
  <si>
    <t>PRENOM ELEVE 51</t>
  </si>
  <si>
    <t>PRENOM ELEVE 52</t>
  </si>
  <si>
    <t>PRENOM ELEVE 53</t>
  </si>
  <si>
    <t>PRENOM ELEVE 54</t>
  </si>
  <si>
    <t>PRENOM ELEVE 55</t>
  </si>
  <si>
    <t>PRENOM ELEVE 56</t>
  </si>
  <si>
    <t>PRENOM ELEVE 57</t>
  </si>
  <si>
    <t>PRENOM ELEVE 58</t>
  </si>
  <si>
    <t>PRENOM ELEVE 59</t>
  </si>
  <si>
    <t>PRENOM ELEVE 60</t>
  </si>
  <si>
    <t>PRENOM ELEVE 61</t>
  </si>
  <si>
    <t>PRENOM ELEVE 62</t>
  </si>
  <si>
    <t>PRENOM ELEVE 63</t>
  </si>
  <si>
    <t>PRENOM ELEVE 64</t>
  </si>
  <si>
    <t>PRENOM ELEVE 65</t>
  </si>
  <si>
    <t>PRENOM ELEVE 66</t>
  </si>
  <si>
    <t>PRENOM ELEVE 67</t>
  </si>
  <si>
    <t>PRENOM ELEVE 68</t>
  </si>
  <si>
    <t>PRENOM ELEVE 69</t>
  </si>
  <si>
    <t>PRENOM ELEVE 70</t>
  </si>
  <si>
    <t>PRENOM ELEVE 71</t>
  </si>
  <si>
    <t>PRENOM ELEVE 72</t>
  </si>
  <si>
    <t>PRENOM ELEVE 73</t>
  </si>
  <si>
    <t>PRENOM ELEVE 74</t>
  </si>
  <si>
    <t>PRENOM ELEVE 75</t>
  </si>
  <si>
    <t>PRENOM ELEVE 76</t>
  </si>
  <si>
    <t>PRENOM ELEVE 77</t>
  </si>
  <si>
    <t>PRENOM ELEVE 78</t>
  </si>
  <si>
    <t>PRENOM ELEVE 79</t>
  </si>
  <si>
    <t>PRENOM ELEVE 80</t>
  </si>
  <si>
    <t>PRENOM ELEVE 81</t>
  </si>
  <si>
    <t>PRENOM ELEVE 82</t>
  </si>
  <si>
    <t>PRENOM ELEVE 83</t>
  </si>
  <si>
    <t>PRENOM ELEVE 84</t>
  </si>
  <si>
    <t>PRENOM ELEVE 85</t>
  </si>
  <si>
    <t>PRENOM ELEVE 86</t>
  </si>
  <si>
    <t>PRENOM ELEVE 87</t>
  </si>
  <si>
    <t>PRENOM ELEVE 88</t>
  </si>
  <si>
    <t>PRENOM ELEVE 89</t>
  </si>
  <si>
    <t>PRENOM ELEVE 90</t>
  </si>
  <si>
    <t>PRENOM ELEVE 91</t>
  </si>
  <si>
    <t>PRENOM ELEVE 92</t>
  </si>
  <si>
    <t>PRENOM ELEVE 93</t>
  </si>
  <si>
    <t>PRENOM ELEVE 94</t>
  </si>
  <si>
    <t>PRENOM ELEVE 95</t>
  </si>
  <si>
    <t>PRENOM ELEVE 96</t>
  </si>
  <si>
    <t>PRENOM ELEVE 97</t>
  </si>
  <si>
    <t>PRENOM ELEVE 98</t>
  </si>
  <si>
    <t>PRENOM ELEVE 99</t>
  </si>
  <si>
    <t>PRENOM ELEVE 100</t>
  </si>
  <si>
    <t>PRENOM ELEVE 101</t>
  </si>
  <si>
    <t>PRENOM ELEVE 102</t>
  </si>
  <si>
    <t>PRENOM ELEVE 103</t>
  </si>
  <si>
    <t>PRENOM ELEVE 104</t>
  </si>
  <si>
    <t>PRENOM ELEVE 105</t>
  </si>
  <si>
    <t>PRENOM ELEVE 106</t>
  </si>
  <si>
    <t>PRENOM ELEVE 107</t>
  </si>
  <si>
    <t>PRENOM ELEVE 108</t>
  </si>
  <si>
    <t>PRENOM ELEVE 109</t>
  </si>
  <si>
    <t>PRENOM ELEVE 110</t>
  </si>
  <si>
    <t>PRENOM ELEVE 111</t>
  </si>
  <si>
    <t>PRENOM ELEVE 112</t>
  </si>
  <si>
    <t>PRENOM ELEVE 113</t>
  </si>
  <si>
    <t>PRENOM ELEVE 114</t>
  </si>
  <si>
    <t>PRENOM ELEVE 115</t>
  </si>
  <si>
    <t>PRENOM ELEVE 116</t>
  </si>
  <si>
    <t>PRENOM ELEVE 117</t>
  </si>
  <si>
    <t>PRENOM ELEVE 118</t>
  </si>
  <si>
    <t>PRENOM ELEVE 119</t>
  </si>
  <si>
    <t>PRENOM ELEVE 120</t>
  </si>
  <si>
    <t>PRENOM ELEVE 121</t>
  </si>
  <si>
    <t>PRENOM ELEVE 122</t>
  </si>
  <si>
    <t>PRENOM ELEVE 123</t>
  </si>
  <si>
    <t>PRENOM ELEVE 124</t>
  </si>
  <si>
    <t>PRENOM ELEVE 125</t>
  </si>
  <si>
    <t>PRENOM ELEVE 126</t>
  </si>
  <si>
    <t>PRENOM ELEVE 127</t>
  </si>
  <si>
    <t>PRENOM ELEVE 128</t>
  </si>
  <si>
    <t>PRENOM ELEVE 129</t>
  </si>
  <si>
    <t>PRENOM ELEVE 130</t>
  </si>
  <si>
    <t>PRENOM ELEVE 131</t>
  </si>
  <si>
    <t>PRENOM ELEVE 132</t>
  </si>
  <si>
    <t>PRENOM ELEVE 133</t>
  </si>
  <si>
    <t>PRENOM ELEVE 134</t>
  </si>
  <si>
    <t>PRENOM ELEVE 135</t>
  </si>
  <si>
    <t>PRENOM ELEVE 136</t>
  </si>
  <si>
    <t>PRENOM ELEVE 137</t>
  </si>
  <si>
    <t>PRENOM ELEVE 138</t>
  </si>
  <si>
    <t>PRENOM ELEVE 139</t>
  </si>
  <si>
    <t>PRENOM ELEVE 140</t>
  </si>
  <si>
    <t>PRENOM ELEVE 141</t>
  </si>
  <si>
    <t>PRENOM ELEVE 142</t>
  </si>
  <si>
    <t>PRENOM ELEVE 143</t>
  </si>
  <si>
    <t>PRENOM ELEVE 144</t>
  </si>
  <si>
    <t>PRENOM ELEVE 145</t>
  </si>
  <si>
    <t>PRENOM ELEVE 146</t>
  </si>
  <si>
    <t>PRENOM ELEVE 147</t>
  </si>
  <si>
    <t>PRENOM ELEVE 148</t>
  </si>
  <si>
    <t>PRENOM ELEVE 149</t>
  </si>
  <si>
    <t>PRENOM ELEVE 150</t>
  </si>
  <si>
    <t>PRENOM ELEVE 151</t>
  </si>
  <si>
    <t>PRENOM ELEVE 152</t>
  </si>
  <si>
    <t>PRENOM ELEVE 153</t>
  </si>
  <si>
    <t>PRENOM ELEVE 154</t>
  </si>
  <si>
    <t>PRENOM ELEVE 155</t>
  </si>
  <si>
    <t>PRENOM ELEVE 156</t>
  </si>
  <si>
    <t>PRENOM ELEVE 157</t>
  </si>
  <si>
    <t>PRENOM ELEVE 158</t>
  </si>
  <si>
    <t>PRENOM ELEVE 159</t>
  </si>
  <si>
    <t>PRENOM ELEVE 160</t>
  </si>
  <si>
    <t>PRENOM ELEVE 161</t>
  </si>
  <si>
    <t>PRENOM ELEVE 162</t>
  </si>
  <si>
    <t>PRENOM ELEVE 163</t>
  </si>
  <si>
    <t>PRENOM ELEVE 164</t>
  </si>
  <si>
    <t>PRENOM ELEVE 165</t>
  </si>
  <si>
    <t>PRENOM ELEVE 166</t>
  </si>
  <si>
    <t>PRENOM ELEVE 167</t>
  </si>
  <si>
    <t>PRENOM ELEVE 168</t>
  </si>
  <si>
    <t>PRENOM ELEVE 169</t>
  </si>
  <si>
    <t>PRENOM ELEVE 170</t>
  </si>
  <si>
    <t>PRENOM ELEVE 171</t>
  </si>
  <si>
    <t>PRENOM ELEVE 172</t>
  </si>
  <si>
    <t>PRENOM ELEVE 173</t>
  </si>
  <si>
    <t>PRENOM ELEVE 174</t>
  </si>
  <si>
    <t>PRENOM ELEVE 175</t>
  </si>
  <si>
    <t>PRENOM ELEVE 176</t>
  </si>
  <si>
    <t>PRENOM ELEVE 177</t>
  </si>
  <si>
    <t>PRENOM ELEVE 178</t>
  </si>
  <si>
    <t>PRENOM ELEVE 179</t>
  </si>
  <si>
    <t>PRENOM ELEVE 180</t>
  </si>
  <si>
    <t>PRENOM ELEVE 181</t>
  </si>
  <si>
    <t>PRENOM ELEVE 182</t>
  </si>
  <si>
    <t>PRENOM ELEVE 183</t>
  </si>
  <si>
    <t>PRENOM ELEVE 184</t>
  </si>
  <si>
    <t>PRENOM ELEVE 185</t>
  </si>
  <si>
    <t>PRENOM ELEVE 186</t>
  </si>
  <si>
    <t>PRENOM ELEVE 187</t>
  </si>
  <si>
    <t>PRENOM ELEVE 188</t>
  </si>
  <si>
    <t>PRENOM ELEVE 189</t>
  </si>
  <si>
    <t>PRENOM ELEVE 190</t>
  </si>
  <si>
    <t>PRENOM ELEVE 191</t>
  </si>
  <si>
    <t>PRENOM ELEVE 192</t>
  </si>
  <si>
    <t>PRENOM ELEVE 193</t>
  </si>
  <si>
    <t>PRENOM ELEVE 194</t>
  </si>
  <si>
    <t>PRENOM ELEVE 195</t>
  </si>
  <si>
    <t>PRENOM ELEVE 196</t>
  </si>
  <si>
    <t>PRENOM ELEVE 197</t>
  </si>
  <si>
    <t>PRENOM ELEVE 198</t>
  </si>
  <si>
    <t>PRENOM ELEVE 199</t>
  </si>
  <si>
    <t>PRENOM ELEVE 200</t>
  </si>
  <si>
    <t>PRENOM ELEVE 201</t>
  </si>
  <si>
    <t>PRENOM ELEVE 202</t>
  </si>
  <si>
    <t>PRENOM ELEVE 203</t>
  </si>
  <si>
    <t>PRENOM ELEVE 204</t>
  </si>
  <si>
    <t>PRENOM ELEVE 205</t>
  </si>
  <si>
    <t>PRENOM ELEVE 206</t>
  </si>
  <si>
    <t>PRENOM ELEVE 207</t>
  </si>
  <si>
    <t>PRENOM ELEVE 208</t>
  </si>
  <si>
    <t>PRENOM ELEVE 209</t>
  </si>
  <si>
    <t>PRENOM ELEVE 210</t>
  </si>
  <si>
    <t>PRENOM ELEVE 211</t>
  </si>
  <si>
    <t>PRENOM ELEVE 212</t>
  </si>
  <si>
    <t>PRENOM ELEVE 213</t>
  </si>
  <si>
    <t>PRENOM ELEVE 214</t>
  </si>
  <si>
    <t>PRENOM ELEVE 215</t>
  </si>
  <si>
    <t>PRENOM ELEVE 216</t>
  </si>
  <si>
    <t>PRENOM ELEVE 217</t>
  </si>
  <si>
    <t>PRENOM ELEVE 218</t>
  </si>
  <si>
    <t>PRENOM ELEVE 219</t>
  </si>
  <si>
    <t>PRENOM ELEVE 220</t>
  </si>
  <si>
    <t>PRENOM ELEVE 221</t>
  </si>
  <si>
    <t>PRENOM ELEVE 222</t>
  </si>
  <si>
    <t>PRENOM ELEVE 223</t>
  </si>
  <si>
    <t>PRENOM ELEVE 224</t>
  </si>
  <si>
    <t>PRENOM ELEVE 225</t>
  </si>
  <si>
    <t>PRENOM ELEVE 226</t>
  </si>
  <si>
    <t>PRENOM ELEVE 227</t>
  </si>
  <si>
    <t>PRENOM ELEVE 228</t>
  </si>
  <si>
    <t>PRENOM ELEVE 229</t>
  </si>
  <si>
    <t>PRENOM ELEVE 230</t>
  </si>
  <si>
    <t>PRENOM ELEVE 231</t>
  </si>
  <si>
    <t>PRENOM ELEVE 232</t>
  </si>
  <si>
    <t>PRENOM ELEVE 233</t>
  </si>
  <si>
    <t>PRENOM ELEVE 234</t>
  </si>
  <si>
    <t>PRENOM ELEVE 235</t>
  </si>
  <si>
    <t>PRENOM ELEVE 236</t>
  </si>
  <si>
    <t>PRENOM ELEVE 237</t>
  </si>
  <si>
    <t>PRENOM ELEVE 238</t>
  </si>
  <si>
    <t>PRENOM ELEVE 239</t>
  </si>
  <si>
    <t>PRENOM ELEVE 240</t>
  </si>
  <si>
    <t>PRENOM ELEVE 241</t>
  </si>
  <si>
    <t>PRENOM ELEVE 242</t>
  </si>
  <si>
    <t>PRENOM ELEVE 243</t>
  </si>
  <si>
    <t>PRENOM ELEVE 244</t>
  </si>
  <si>
    <t>PRENOM ELEVE 245</t>
  </si>
  <si>
    <t>PRENOM ELEVE 246</t>
  </si>
  <si>
    <t>PRENOM ELEVE 247</t>
  </si>
  <si>
    <t>PRENOM ELEVE 248</t>
  </si>
  <si>
    <t>PRENOM ELEVE 249</t>
  </si>
  <si>
    <t>PRENOM ELEVE 250</t>
  </si>
  <si>
    <t>PRENOM ELEVE 251</t>
  </si>
  <si>
    <t>PRENOM ELEVE 252</t>
  </si>
  <si>
    <t>PRENOM ELEVE 253</t>
  </si>
  <si>
    <t>PRENOM ELEVE 254</t>
  </si>
  <si>
    <t>PRENOM ELEVE 255</t>
  </si>
  <si>
    <t>PRENOM ELEVE 256</t>
  </si>
  <si>
    <t>PRENOM ELEVE 257</t>
  </si>
  <si>
    <t>PRENOM ELEVE 258</t>
  </si>
  <si>
    <t>PRENOM ELEVE 259</t>
  </si>
  <si>
    <t>PRENOM ELEVE 260</t>
  </si>
  <si>
    <t>PRENOM ELEVE 261</t>
  </si>
  <si>
    <t>PRENOM ELEVE 262</t>
  </si>
  <si>
    <t>PRENOM ELEVE 263</t>
  </si>
  <si>
    <t>PRENOM ELEVE 264</t>
  </si>
  <si>
    <t>PRENOM ELEVE 265</t>
  </si>
  <si>
    <t>PRENOM ELEVE 266</t>
  </si>
  <si>
    <t>PRENOM ELEVE 267</t>
  </si>
  <si>
    <t>PRENOM ELEVE 268</t>
  </si>
  <si>
    <t>PRENOM ELEVE 269</t>
  </si>
  <si>
    <t>PRENOM ELEVE 270</t>
  </si>
  <si>
    <t>PRENOM ELEVE 271</t>
  </si>
  <si>
    <t>PRENOM ELEVE 272</t>
  </si>
  <si>
    <t>PRENOM ELEVE 273</t>
  </si>
  <si>
    <t>PRENOM ELEVE 274</t>
  </si>
  <si>
    <t>PRENOM ELEVE 275</t>
  </si>
  <si>
    <t>PRENOM ELEVE 276</t>
  </si>
  <si>
    <t>PRENOM ELEVE 277</t>
  </si>
  <si>
    <t>PRENOM ELEVE 278</t>
  </si>
  <si>
    <t>PRENOM ELEVE 279</t>
  </si>
  <si>
    <t>PRENOM ELEVE 280</t>
  </si>
  <si>
    <t>PRENOM ELEVE 281</t>
  </si>
  <si>
    <t>PRENOM ELEVE 282</t>
  </si>
  <si>
    <t>PRENOM ELEVE 283</t>
  </si>
  <si>
    <t>PRENOM ELEVE 284</t>
  </si>
  <si>
    <t>PRENOM ELEVE 285</t>
  </si>
  <si>
    <t>PRENOM ELEVE 286</t>
  </si>
  <si>
    <t>PRENOM ELEVE 287</t>
  </si>
  <si>
    <t>PRENOM ELEVE 288</t>
  </si>
  <si>
    <t>PRENOM ELEVE 289</t>
  </si>
  <si>
    <t>PRENOM ELEVE 290</t>
  </si>
  <si>
    <t>PRENOM ELEVE 291</t>
  </si>
  <si>
    <t>PRENOM ELEVE 292</t>
  </si>
  <si>
    <t>PRENOM ELEVE 293</t>
  </si>
  <si>
    <t>PRENOM ELEVE 294</t>
  </si>
  <si>
    <t>PRENOM ELEVE 295</t>
  </si>
  <si>
    <t>PRENOM ELEVE 296</t>
  </si>
  <si>
    <t>PRENOM ELEVE 297</t>
  </si>
  <si>
    <t>PRENOM ELEVE 298</t>
  </si>
  <si>
    <t>PRENOM ELEVE 299</t>
  </si>
  <si>
    <t>PRENOM ELEVE 300</t>
  </si>
  <si>
    <t>PRENOM ELEVE 301</t>
  </si>
  <si>
    <t>PRENOM ELEVE 302</t>
  </si>
  <si>
    <t>PRENOM ELEVE 303</t>
  </si>
  <si>
    <t>PRENOM ELEVE 304</t>
  </si>
  <si>
    <t>PRENOM ELEVE 305</t>
  </si>
  <si>
    <t>PRENOM ELEVE 306</t>
  </si>
  <si>
    <t>PRENOM ELEVE 307</t>
  </si>
  <si>
    <t>PRENOM ELEVE 308</t>
  </si>
  <si>
    <t>PRENOM ELEVE 309</t>
  </si>
  <si>
    <t>PRENOM ELEVE 310</t>
  </si>
  <si>
    <t>PRENOM ELEVE 311</t>
  </si>
  <si>
    <t>PRENOM ELEVE 312</t>
  </si>
  <si>
    <t>PRENOM ELEVE 313</t>
  </si>
  <si>
    <t>PRENOM ELEVE 314</t>
  </si>
  <si>
    <t>PRENOM ELEVE 315</t>
  </si>
  <si>
    <t>PRENOM ELEVE 316</t>
  </si>
  <si>
    <t>PRENOM ELEVE 317</t>
  </si>
  <si>
    <t>PRENOM ELEVE 318</t>
  </si>
  <si>
    <t>PRENOM ELEVE 319</t>
  </si>
  <si>
    <t>PRENOM ELEVE 320</t>
  </si>
  <si>
    <t>PRENOM ELEVE 321</t>
  </si>
  <si>
    <t>PRENOM ELEVE 322</t>
  </si>
  <si>
    <t>PRENOM ELEVE 323</t>
  </si>
  <si>
    <t>PRENOM ELEVE 324</t>
  </si>
  <si>
    <t>PRENOM ELEVE 325</t>
  </si>
  <si>
    <t>PRENOM ELEVE 326</t>
  </si>
  <si>
    <t>PRENOM ELEVE 327</t>
  </si>
  <si>
    <t>PRENOM ELEVE 328</t>
  </si>
  <si>
    <t>PRENOM ELEVE 329</t>
  </si>
  <si>
    <t>PRENOM ELEVE 330</t>
  </si>
  <si>
    <t>PRENOM ELEVE 331</t>
  </si>
  <si>
    <t>PRENOM ELEVE 332</t>
  </si>
  <si>
    <t>PRENOM ELEVE 333</t>
  </si>
  <si>
    <t>PRENOM ELEVE 334</t>
  </si>
  <si>
    <t>PRENOM ELEVE 335</t>
  </si>
  <si>
    <t>PRENOM ELEVE 336</t>
  </si>
  <si>
    <t>PRENOM ELEVE 337</t>
  </si>
  <si>
    <t>PRENOM ELEVE 338</t>
  </si>
  <si>
    <t>PRENOM ELEVE 339</t>
  </si>
  <si>
    <t>PRENOM ELEVE 340</t>
  </si>
  <si>
    <t>PRENOM ELEVE 341</t>
  </si>
  <si>
    <t>PRENOM ELEVE 342</t>
  </si>
  <si>
    <t>PRENOM ELEVE 343</t>
  </si>
  <si>
    <t>PRENOM ELEVE 344</t>
  </si>
  <si>
    <t>PRENOM ELEVE 345</t>
  </si>
  <si>
    <t>PRENOM ELEVE 346</t>
  </si>
  <si>
    <t>PRENOM ELEVE 347</t>
  </si>
  <si>
    <t>PRENOM ELEVE 348</t>
  </si>
  <si>
    <t>PRENOM ELEVE 349</t>
  </si>
  <si>
    <t>PRENOM ELEVE 350</t>
  </si>
  <si>
    <t>PRENOM ELEVE 351</t>
  </si>
  <si>
    <t>PRENOM ELEVE 352</t>
  </si>
  <si>
    <t>PRENOM ELEVE 353</t>
  </si>
  <si>
    <t>PRENOM ELEVE 354</t>
  </si>
  <si>
    <t>PRENOM ELEVE 355</t>
  </si>
  <si>
    <t>PRENOM ELEVE 356</t>
  </si>
  <si>
    <t>PRENOM ELEVE 357</t>
  </si>
  <si>
    <t>PRENOM ELEVE 358</t>
  </si>
  <si>
    <t>PRENOM ELEVE 359</t>
  </si>
  <si>
    <t>PRENOM ELEVE 360</t>
  </si>
  <si>
    <t>PRENOM ELEVE 361</t>
  </si>
  <si>
    <t>PRENOM ELEVE 362</t>
  </si>
  <si>
    <t>PRENOM ELEVE 363</t>
  </si>
  <si>
    <t>PRENOM ELEVE 364</t>
  </si>
  <si>
    <t>PRENOM ELEVE 365</t>
  </si>
  <si>
    <t>PRENOM ELEVE 366</t>
  </si>
  <si>
    <t>PRENOM ELEVE 367</t>
  </si>
  <si>
    <t>PRENOM ELEVE 368</t>
  </si>
  <si>
    <t>PRENOM ELEVE 369</t>
  </si>
  <si>
    <t>PRENOM ELEVE 370</t>
  </si>
  <si>
    <t>PRENOM ELEVE 371</t>
  </si>
  <si>
    <t>PRENOM ELEVE 372</t>
  </si>
  <si>
    <t>PRENOM ELEVE 373</t>
  </si>
  <si>
    <t>PRENOM ELEVE 374</t>
  </si>
  <si>
    <t>PRENOM ELEVE 375</t>
  </si>
  <si>
    <t>PRENOM ELEVE 376</t>
  </si>
  <si>
    <t>PRENOM ELEVE 377</t>
  </si>
  <si>
    <t>PRENOM ELEVE 378</t>
  </si>
  <si>
    <t>PRENOM ELEVE 379</t>
  </si>
  <si>
    <t>PRENOM ELEVE 380</t>
  </si>
  <si>
    <t>PRENOM ELEVE 381</t>
  </si>
  <si>
    <t>PRENOM ELEVE 382</t>
  </si>
  <si>
    <t>PRENOM ELEVE 383</t>
  </si>
  <si>
    <t>PRENOM ELEVE 384</t>
  </si>
  <si>
    <t>PRENOM ELEVE 385</t>
  </si>
  <si>
    <t>PRENOM ELEVE 386</t>
  </si>
  <si>
    <t>PRENOM ELEVE 387</t>
  </si>
  <si>
    <t>PRENOM ELEVE 388</t>
  </si>
  <si>
    <t>PRENOM ELEVE 389</t>
  </si>
  <si>
    <t>PRENOM ELEVE 390</t>
  </si>
  <si>
    <t>PRENOM ELEVE 391</t>
  </si>
  <si>
    <t>PRENOM ELEVE 392</t>
  </si>
  <si>
    <t>PRENOM ELEVE 393</t>
  </si>
  <si>
    <t>PRENOM ELEVE 394</t>
  </si>
  <si>
    <t>PRENOM ELEVE 395</t>
  </si>
  <si>
    <t>PRENOM ELEVE 396</t>
  </si>
  <si>
    <t>PRENOM ELEVE 397</t>
  </si>
  <si>
    <t>PRENOM ELEVE 398</t>
  </si>
  <si>
    <t>PRENOM ELEVE 399</t>
  </si>
  <si>
    <t>PRENOM ELEVE 400</t>
  </si>
  <si>
    <t>PRENOM ELEVE 401</t>
  </si>
  <si>
    <t>PRENOM ELEVE 402</t>
  </si>
  <si>
    <t>PRENOM ELEVE 403</t>
  </si>
  <si>
    <t>PRENOM ELEVE 404</t>
  </si>
  <si>
    <t>PRENOM ELEVE 405</t>
  </si>
  <si>
    <t>PRENOM ELEVE 406</t>
  </si>
  <si>
    <t>PRENOM ELEVE 407</t>
  </si>
  <si>
    <t>PRENOM ELEVE 408</t>
  </si>
  <si>
    <t>PRENOM ELEVE 409</t>
  </si>
  <si>
    <t>PRENOM ELEVE 410</t>
  </si>
  <si>
    <t>PRENOM ELEVE 411</t>
  </si>
  <si>
    <t>PRENOM ELEVE 412</t>
  </si>
  <si>
    <t>PRENOM ELEVE 413</t>
  </si>
  <si>
    <t>PRENOM ELEVE 414</t>
  </si>
  <si>
    <t>PRENOM ELEVE 415</t>
  </si>
  <si>
    <t>PRENOM ELEVE 416</t>
  </si>
  <si>
    <t>PRENOM ELEVE 417</t>
  </si>
  <si>
    <t>PRENOM ELEVE 418</t>
  </si>
  <si>
    <t>PRENOM ELEVE 419</t>
  </si>
  <si>
    <t>PRENOM ELEVE 420</t>
  </si>
  <si>
    <t>PRENOM ELEVE 421</t>
  </si>
  <si>
    <t>PRENOM ELEVE 422</t>
  </si>
  <si>
    <t>PRENOM ELEVE 423</t>
  </si>
  <si>
    <t>PRENOM ELEVE 424</t>
  </si>
  <si>
    <t>PRENOM ELEVE 425</t>
  </si>
  <si>
    <t>PRENOM ELEVE 426</t>
  </si>
  <si>
    <t>PRENOM ELEVE 427</t>
  </si>
  <si>
    <t>PRENOM ELEVE 428</t>
  </si>
  <si>
    <t>PRENOM ELEVE 429</t>
  </si>
  <si>
    <t>PRENOM ELEVE 430</t>
  </si>
  <si>
    <t>PRENOM ELEVE 431</t>
  </si>
  <si>
    <t>PRENOM ELEVE 432</t>
  </si>
  <si>
    <t>PRENOM ELEVE 433</t>
  </si>
  <si>
    <t>PRENOM ELEVE 434</t>
  </si>
  <si>
    <t>PRENOM ELEVE 435</t>
  </si>
  <si>
    <t>PRENOM ELEVE 436</t>
  </si>
  <si>
    <t>PRENOM ELEVE 437</t>
  </si>
  <si>
    <t>PRENOM ELEVE 438</t>
  </si>
  <si>
    <t>PRENOM ELEVE 439</t>
  </si>
  <si>
    <t>PRENOM ELEVE 440</t>
  </si>
  <si>
    <t>PRENOM ELEVE 441</t>
  </si>
  <si>
    <t>PRENOM ELEVE 442</t>
  </si>
  <si>
    <t>PRENOM ELEVE 443</t>
  </si>
  <si>
    <t>PRENOM ELEVE 444</t>
  </si>
  <si>
    <t>PRENOM ELEVE 445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</si>
</sst>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#,##0.00\ &quot;€&quot;;[Red]\-#,##0.00\ &quot;€&quot;"/>
    <numFmt numFmtId="164" formatCode="0E+00"/>
  </numFmts>
  <fonts count="7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 diagonalUp="1" diagonalDown="1">
      <left style="thick">
        <color theme="9"/>
      </left>
      <right style="thick">
        <color theme="9"/>
      </right>
      <top style="thick">
        <color theme="9"/>
      </top>
      <bottom style="thick">
        <color theme="9"/>
      </bottom>
      <diagonal style="thick">
        <color theme="9"/>
      </diagonal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83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11" fontId="0" fillId="0" borderId="0" xfId="0" applyNumberFormat="1" applyFill="1" applyAlignment="1">
      <alignment horizontal="center"/>
    </xf>
    <xf numFmtId="14" fontId="0" fillId="0" borderId="0" xfId="0" applyNumberFormat="1" applyFill="1"/>
    <xf numFmtId="164" fontId="0" fillId="0" borderId="0" xfId="0" applyNumberFormat="1" applyFill="1" applyAlignment="1">
      <alignment horizontal="center"/>
    </xf>
    <xf numFmtId="0" fontId="0" fillId="0" borderId="8" xfId="0" applyBorder="1"/>
    <xf numFmtId="0" fontId="0" fillId="0" borderId="0" xfId="0" applyBorder="1"/>
    <xf numFmtId="0" fontId="0" fillId="0" borderId="9" xfId="0" applyBorder="1"/>
    <xf numFmtId="0" fontId="0" fillId="0" borderId="11" xfId="0" applyBorder="1"/>
    <xf numFmtId="0" fontId="0" fillId="0" borderId="10" xfId="0" applyBorder="1"/>
    <xf numFmtId="0" fontId="0" fillId="0" borderId="13" xfId="0" applyBorder="1"/>
    <xf numFmtId="0" fontId="0" fillId="0" borderId="12" xfId="0" applyBorder="1"/>
    <xf numFmtId="0" fontId="0" fillId="0" borderId="14" xfId="0" applyBorder="1"/>
    <xf numFmtId="0" fontId="0" fillId="0" borderId="15" xfId="0" applyBorder="1"/>
    <xf numFmtId="0" fontId="0" fillId="0" borderId="0" xfId="0" applyFill="1" applyAlignment="1">
      <alignment horizontal="left"/>
    </xf>
    <xf numFmtId="0" fontId="1" fillId="0" borderId="0" xfId="0" applyFont="1" applyBorder="1" applyAlignment="1"/>
    <xf numFmtId="0" fontId="1" fillId="0" borderId="8" xfId="0" applyFont="1" applyBorder="1" applyAlignment="1"/>
    <xf numFmtId="0" fontId="0" fillId="2" borderId="7" xfId="0" applyFill="1" applyBorder="1"/>
    <xf numFmtId="0" fontId="0" fillId="0" borderId="10" xfId="0" applyFill="1" applyBorder="1"/>
    <xf numFmtId="1" fontId="0" fillId="0" borderId="16" xfId="0" applyNumberFormat="1" applyFont="1" applyBorder="1" applyAlignment="1">
      <alignment wrapText="1"/>
    </xf>
    <xf numFmtId="0" fontId="0" fillId="0" borderId="17" xfId="0" applyBorder="1"/>
    <xf numFmtId="0" fontId="0" fillId="0" borderId="16" xfId="0" applyBorder="1"/>
    <xf numFmtId="0" fontId="0" fillId="0" borderId="12" xfId="0" applyFill="1" applyBorder="1"/>
    <xf numFmtId="0" fontId="0" fillId="0" borderId="9" xfId="0" applyFill="1" applyBorder="1"/>
    <xf numFmtId="0" fontId="0" fillId="0" borderId="13" xfId="0" applyFill="1" applyBorder="1"/>
    <xf numFmtId="0" fontId="0" fillId="0" borderId="15" xfId="0" applyFill="1" applyBorder="1"/>
    <xf numFmtId="0" fontId="0" fillId="0" borderId="0" xfId="0" applyFill="1" applyBorder="1"/>
    <xf numFmtId="0" fontId="0" fillId="0" borderId="14" xfId="0" applyFill="1" applyBorder="1"/>
    <xf numFmtId="0" fontId="0" fillId="0" borderId="16" xfId="0" applyFill="1" applyBorder="1"/>
    <xf numFmtId="0" fontId="0" fillId="0" borderId="8" xfId="0" applyFill="1" applyBorder="1"/>
    <xf numFmtId="0" fontId="0" fillId="0" borderId="15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3" fillId="0" borderId="0" xfId="0" applyFont="1"/>
    <xf numFmtId="0" fontId="3" fillId="0" borderId="0" xfId="0" applyFont="1" applyBorder="1"/>
    <xf numFmtId="0" fontId="0" fillId="0" borderId="18" xfId="0" applyBorder="1"/>
    <xf numFmtId="0" fontId="0" fillId="0" borderId="19" xfId="0" applyBorder="1"/>
    <xf numFmtId="0" fontId="0" fillId="0" borderId="19" xfId="0" applyBorder="1" applyAlignment="1">
      <alignment horizontal="center"/>
    </xf>
    <xf numFmtId="0" fontId="0" fillId="0" borderId="19" xfId="0" applyFill="1" applyBorder="1" applyAlignment="1">
      <alignment horizontal="center"/>
    </xf>
    <xf numFmtId="0" fontId="3" fillId="0" borderId="20" xfId="0" applyFont="1" applyBorder="1"/>
    <xf numFmtId="0" fontId="0" fillId="0" borderId="21" xfId="0" applyBorder="1"/>
    <xf numFmtId="0" fontId="3" fillId="0" borderId="22" xfId="0" applyFont="1" applyBorder="1"/>
    <xf numFmtId="0" fontId="0" fillId="0" borderId="23" xfId="0" applyBorder="1"/>
    <xf numFmtId="0" fontId="0" fillId="0" borderId="24" xfId="0" applyBorder="1"/>
    <xf numFmtId="0" fontId="0" fillId="0" borderId="24" xfId="0" applyBorder="1" applyAlignment="1">
      <alignment horizontal="center"/>
    </xf>
    <xf numFmtId="0" fontId="0" fillId="0" borderId="24" xfId="0" applyFill="1" applyBorder="1" applyAlignment="1">
      <alignment horizontal="center"/>
    </xf>
    <xf numFmtId="0" fontId="3" fillId="0" borderId="25" xfId="0" applyFont="1" applyBorder="1"/>
    <xf numFmtId="0" fontId="3" fillId="0" borderId="15" xfId="0" applyFont="1" applyBorder="1"/>
    <xf numFmtId="0" fontId="0" fillId="0" borderId="0" xfId="0" applyFill="1" applyBorder="1" applyAlignment="1">
      <alignment horizontal="left"/>
    </xf>
    <xf numFmtId="11" fontId="0" fillId="0" borderId="0" xfId="0" applyNumberFormat="1" applyFill="1" applyBorder="1" applyAlignment="1">
      <alignment horizontal="center"/>
    </xf>
    <xf numFmtId="0" fontId="0" fillId="3" borderId="7" xfId="0" applyFill="1" applyBorder="1"/>
    <xf numFmtId="0" fontId="0" fillId="4" borderId="7" xfId="0" applyFill="1" applyBorder="1"/>
    <xf numFmtId="0" fontId="0" fillId="5" borderId="15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0" xfId="0" applyNumberFormat="1" applyFill="1" applyAlignment="1">
      <alignment horizontal="center"/>
    </xf>
    <xf numFmtId="0" fontId="0" fillId="5" borderId="19" xfId="0" applyFill="1" applyBorder="1"/>
    <xf numFmtId="0" fontId="0" fillId="5" borderId="0" xfId="0" applyFill="1" applyBorder="1"/>
    <xf numFmtId="0" fontId="0" fillId="5" borderId="24" xfId="0" applyFill="1" applyBorder="1"/>
    <xf numFmtId="0" fontId="0" fillId="4" borderId="26" xfId="0" applyFill="1" applyBorder="1"/>
    <xf numFmtId="0" fontId="4" fillId="0" borderId="7" xfId="0" applyFont="1" applyBorder="1" applyAlignment="1">
      <alignment horizontal="left" vertical="center" wrapText="1"/>
    </xf>
    <xf numFmtId="0" fontId="0" fillId="0" borderId="27" xfId="0" applyFill="1" applyBorder="1"/>
    <xf numFmtId="0" fontId="0" fillId="0" borderId="27" xfId="0" applyBorder="1"/>
    <xf numFmtId="8" fontId="0" fillId="0" borderId="0" xfId="0" applyNumberFormat="1" applyFill="1" applyAlignment="1">
      <alignment horizontal="center"/>
    </xf>
    <xf numFmtId="1" fontId="6" fillId="0" borderId="16" xfId="1" applyNumberFormat="1" applyFont="1" applyBorder="1" applyAlignment="1">
      <alignment wrapText="1"/>
    </xf>
    <xf numFmtId="0" fontId="6" fillId="0" borderId="15" xfId="1" applyFont="1" applyBorder="1"/>
    <xf numFmtId="0" fontId="6" fillId="0" borderId="17" xfId="1" applyFont="1" applyBorder="1"/>
    <xf numFmtId="0" fontId="6" fillId="0" borderId="0" xfId="1" applyFont="1"/>
    <xf numFmtId="0" fontId="6" fillId="0" borderId="0" xfId="1" applyFont="1" applyFill="1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</cellXfs>
  <cellStyles count="2">
    <cellStyle name="Lien hypertexte" xfId="1" builtinId="8"/>
    <cellStyle name="Normal" xfId="0" builtinId="0"/>
  </cellStyles>
  <dxfs count="135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theme="6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theme="6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theme="6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theme="6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theme="6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theme="6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theme="6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theme="6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theme="6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theme="6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theme="6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theme="6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theme="6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theme="6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theme="6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theme="6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theme="6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theme="6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theme="6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theme="6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theme="6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theme="6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theme="6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theme="6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theme="6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theme="6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theme="6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theme="6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theme="6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theme="6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theme="6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theme="6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theme="6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theme="6"/>
        </patternFill>
      </fill>
    </dxf>
    <dxf>
      <fill>
        <patternFill>
          <bgColor rgb="FFFF0000"/>
        </patternFill>
      </fill>
    </dxf>
    <dxf>
      <fill>
        <patternFill patternType="solid">
          <bgColor theme="4"/>
        </patternFill>
      </fill>
    </dxf>
    <dxf>
      <fill>
        <patternFill>
          <bgColor theme="6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theme="6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theme="6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theme="6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theme="6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theme="6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theme="6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theme="6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theme="6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theme="6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theme="6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theme="6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theme="6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theme="6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theme="6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theme="6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theme="6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theme="6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  <border>
        <left/>
        <right/>
        <top/>
        <bottom/>
        <vertical/>
        <horizontal/>
      </border>
    </dxf>
    <dxf>
      <fill>
        <patternFill>
          <bgColor theme="6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theme="6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theme="6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theme="6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theme="6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theme="6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theme="6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theme="6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theme="6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theme="6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theme="6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theme="6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theme="6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theme="6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theme="6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theme="6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theme="6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theme="6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theme="6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theme="6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theme="6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theme="6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theme="6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theme="6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theme="6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theme="6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theme="6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theme="6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theme="6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theme="6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theme="6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theme="6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theme="6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theme="6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theme="6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theme="6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theme="6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theme="6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theme="6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theme="6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theme="6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theme="6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theme="6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theme="6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theme="6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theme="6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theme="6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theme="6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theme="6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theme="6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theme="6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theme="6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theme="6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theme="6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theme="6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theme="6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theme="6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theme="6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theme="6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theme="6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theme="6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theme="6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theme="6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theme="6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theme="6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theme="6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theme="6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theme="6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theme="6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theme="6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theme="6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theme="6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theme="6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theme="6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theme="6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theme="6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theme="6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theme="6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theme="6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theme="6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theme="6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theme="6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theme="6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theme="6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theme="6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theme="6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theme="6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theme="6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theme="6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theme="6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theme="6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theme="6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theme="6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theme="6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theme="6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theme="6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theme="6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theme="6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theme="6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theme="6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theme="6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theme="6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theme="6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theme="6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theme="6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theme="6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theme="6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theme="6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theme="6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6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theme="6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theme="6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theme="6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theme="6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theme="6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theme="6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theme="6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theme="6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theme="6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theme="6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theme="6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theme="6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theme="6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theme="6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theme="6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theme="6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theme="6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theme="6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theme="6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theme="6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theme="6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theme="6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theme="6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theme="6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theme="6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theme="6"/>
        </patternFill>
      </fill>
    </dxf>
    <dxf>
      <fill>
        <patternFill>
          <bgColor rgb="FFFF0000"/>
        </patternFill>
      </fill>
    </dxf>
    <dxf>
      <fill>
        <patternFill patternType="solid">
          <bgColor theme="4"/>
        </patternFill>
      </fill>
    </dxf>
    <dxf>
      <fill>
        <patternFill>
          <bgColor theme="6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theme="6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  <border>
        <left/>
        <right/>
        <top/>
        <bottom/>
        <vertical/>
        <horizontal/>
      </border>
    </dxf>
    <dxf>
      <fill>
        <patternFill>
          <bgColor theme="6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theme="6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theme="6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theme="6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6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6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theme="6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theme="6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theme="6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theme="6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theme="6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theme="6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theme="6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theme="6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theme="6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theme="6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theme="6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theme="6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theme="6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theme="6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theme="6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theme="6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theme="6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theme="6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theme="6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theme="6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theme="6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theme="6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theme="6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theme="6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theme="6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theme="6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theme="6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theme="6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theme="6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theme="6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theme="6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theme="6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theme="6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theme="6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theme="6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theme="6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theme="6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theme="6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theme="6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theme="6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theme="6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theme="6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theme="6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theme="6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theme="6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theme="6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theme="6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theme="6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theme="6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theme="6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theme="6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theme="6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theme="6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theme="6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theme="6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theme="6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theme="6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theme="6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theme="6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theme="6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theme="6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theme="6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theme="6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theme="6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theme="6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theme="6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theme="6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theme="6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theme="6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theme="6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theme="6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theme="6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theme="6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theme="6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theme="6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theme="6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theme="6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theme="6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theme="6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theme="6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theme="6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theme="6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theme="6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theme="6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theme="6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theme="6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theme="6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theme="6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theme="6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theme="6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theme="6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theme="6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theme="6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theme="6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theme="6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theme="6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theme="6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theme="6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theme="6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theme="6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theme="6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theme="6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theme="6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theme="6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theme="6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theme="6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theme="6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theme="6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theme="6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theme="6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theme="6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theme="6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theme="6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theme="6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theme="6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theme="6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theme="6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theme="6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theme="6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theme="6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theme="6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theme="6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theme="6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theme="6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theme="6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theme="6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theme="6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theme="6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theme="6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theme="6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theme="6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theme="6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theme="6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theme="6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theme="6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theme="6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theme="6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theme="6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theme="6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theme="6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theme="6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theme="6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theme="6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theme="6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theme="6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theme="6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theme="6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theme="6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theme="6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theme="6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theme="6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theme="6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theme="6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theme="6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theme="6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theme="6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theme="6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theme="6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theme="6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theme="6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theme="6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theme="6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theme="6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theme="6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theme="6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theme="6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theme="6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theme="6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theme="6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theme="6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theme="6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theme="6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theme="6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theme="6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theme="6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theme="6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theme="6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theme="6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/>
  <dimension ref="A1:AG1268"/>
  <sheetViews>
    <sheetView tabSelected="1" zoomScaleNormal="100" workbookViewId="0">
      <selection activeCell="I11" sqref="I11"/>
    </sheetView>
  </sheetViews>
  <sheetFormatPr baseColWidth="10" defaultColWidth="10.7109375" defaultRowHeight="15" x14ac:dyDescent="0.25"/>
  <cols>
    <col min="1" max="1" width="27.42578125" bestFit="1" customWidth="1"/>
    <col min="2" max="2" width="23.5703125" customWidth="1"/>
    <col min="3" max="3" width="7.140625" style="1" bestFit="1" customWidth="1"/>
    <col min="4" max="4" width="6.5703125" style="1" bestFit="1" customWidth="1"/>
    <col min="5" max="5" width="9" style="1" customWidth="1"/>
    <col min="6" max="6" width="6.42578125" style="56" bestFit="1" customWidth="1"/>
    <col min="7" max="7" width="14.42578125" style="1" bestFit="1" customWidth="1"/>
    <col min="8" max="8" width="8.140625" style="2" bestFit="1" customWidth="1"/>
    <col min="9" max="9" width="11.140625" style="2" customWidth="1"/>
    <col min="10" max="10" width="2" style="35" bestFit="1" customWidth="1"/>
    <col min="11" max="11" width="5.140625" customWidth="1"/>
    <col min="12" max="33" width="4" customWidth="1"/>
  </cols>
  <sheetData>
    <row r="1" spans="1:33" ht="21.75" thickBot="1" x14ac:dyDescent="0.4">
      <c r="A1" s="27" t="s">
        <v>0</v>
      </c>
      <c r="B1" s="27" t="s">
        <v>1</v>
      </c>
      <c r="C1" s="32" t="s">
        <v>18</v>
      </c>
      <c r="D1" s="32" t="s">
        <v>2</v>
      </c>
      <c r="E1" s="32" t="s">
        <v>38</v>
      </c>
      <c r="F1" s="54" t="s">
        <v>7</v>
      </c>
      <c r="G1" s="32" t="s">
        <v>8</v>
      </c>
      <c r="H1" s="32" t="s">
        <v>30</v>
      </c>
      <c r="I1" s="32" t="s">
        <v>39</v>
      </c>
      <c r="J1" s="49">
        <f t="shared" ref="J1:J64" si="0">COUNTIF(F:F,F:F)</f>
        <v>1</v>
      </c>
      <c r="K1" s="73" t="s">
        <v>24</v>
      </c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74"/>
      <c r="X1" s="74"/>
      <c r="Y1" s="74"/>
      <c r="Z1" s="74"/>
      <c r="AA1" s="74"/>
      <c r="AB1" s="74"/>
      <c r="AC1" s="74"/>
      <c r="AD1" s="74"/>
      <c r="AE1" s="74"/>
      <c r="AF1" s="74"/>
      <c r="AG1" s="75"/>
    </row>
    <row r="2" spans="1:33" x14ac:dyDescent="0.25">
      <c r="A2" s="62" t="s">
        <v>60</v>
      </c>
      <c r="B2" s="62" t="s">
        <v>505</v>
      </c>
      <c r="C2" s="2" t="s">
        <v>32</v>
      </c>
      <c r="D2" s="6" t="s">
        <v>3</v>
      </c>
      <c r="E2" s="4" t="s">
        <v>40</v>
      </c>
      <c r="F2" s="56">
        <v>3</v>
      </c>
      <c r="G2" s="34" t="str">
        <f t="shared" ref="G2:G65" si="1">IF(ISBLANK(F2)," ",IF(AND(16&lt;F2,F2&lt;73),"Simple","Double"))</f>
        <v>Double</v>
      </c>
      <c r="H2" s="34" t="str">
        <f t="shared" ref="H2:H65" si="2">IF(ISBLANK(F2)," ",IF(OR(F2=7,F2=8,F2=15,F2=16,F2=23,F2=24,F2=31,F2=32,F2=39,F2=40,F2=47,F2=48,F2=55,F2=56,F2=63,F2=64,F2=71,F2=72,F2=79,F2=80,F2=87,F2=88,F2=104,F2=108,F2=112,F2=116,F2=120,F2=124,F2=128,F2=132,F2=136,F2=140,F2=144,F2=148,F2=152,F2=156,F2=160,F2=164,F2=168,F2=172,F2=176,F2=180,F2=184,F2=188,F2=207,F2=208,F2=212,F2=216,F2=220,F2=224,F2=228,F2=232,F2=236,F2=240,F2=244,F2=248,F2=257,F2=258,F2=267,F2=268),"Bas",IF(OR(F2=1,F2=2,F2=9,F2=10,F2=17,F2=18,F2=25,F2=26,F2=33,F2=34,F2=41,F2=42,F2=49,F2=50,F2=57,F2=58,F2=65,F2=66,F2=73,F2=74,F2=81,F2=82,F2=101,F2=105,F2=109,F2=113,F2=117,F2=121,F2=125,F2=129,F2=133,F2=137,F2=141,F2=145,F2=149,F2=153,F2=157,F2=161,F2=165,F2=169,F2=173,F2=177,F2=181,F2=185,F2=201,F2=202,F2=209,F2=213,F2=217,F2=221,F2=225,F2=229,F2=233,F2=237,F2=241,F2=245,F2=249,F2=250,F2=259,F2=260),"Haut","Moyen")))</f>
        <v>Moyen</v>
      </c>
      <c r="I2" s="34" t="str">
        <f>IF(AND(G2="DOUBLE",J2=2),"Seul"," ")</f>
        <v xml:space="preserve"> </v>
      </c>
      <c r="J2" s="36">
        <f t="shared" si="0"/>
        <v>3</v>
      </c>
    </row>
    <row r="3" spans="1:33" ht="18.75" x14ac:dyDescent="0.3">
      <c r="A3" s="62" t="s">
        <v>61</v>
      </c>
      <c r="B3" s="62" t="s">
        <v>506</v>
      </c>
      <c r="C3" s="2" t="s">
        <v>32</v>
      </c>
      <c r="D3" s="6" t="s">
        <v>3</v>
      </c>
      <c r="E3" s="4" t="s">
        <v>40</v>
      </c>
      <c r="F3" s="56">
        <v>3</v>
      </c>
      <c r="G3" s="34" t="str">
        <f t="shared" si="1"/>
        <v>Double</v>
      </c>
      <c r="H3" s="34" t="str">
        <f t="shared" si="2"/>
        <v>Moyen</v>
      </c>
      <c r="I3" s="34" t="str">
        <f t="shared" ref="I3:I66" si="3">IF(AND(G3="DOUBLE",J3=2),"Seul"," ")</f>
        <v xml:space="preserve"> </v>
      </c>
      <c r="J3" s="36">
        <f t="shared" si="0"/>
        <v>3</v>
      </c>
      <c r="K3" s="76" t="s">
        <v>9</v>
      </c>
      <c r="L3" s="77"/>
      <c r="M3" s="77"/>
      <c r="N3" s="77"/>
      <c r="O3" s="77"/>
      <c r="P3" s="77"/>
      <c r="Q3" s="77"/>
      <c r="R3" s="77"/>
      <c r="S3" s="77"/>
      <c r="T3" s="77"/>
      <c r="U3" s="77"/>
      <c r="V3" s="77"/>
      <c r="W3" s="77"/>
      <c r="X3" s="77"/>
      <c r="Y3" s="77"/>
      <c r="Z3" s="77"/>
      <c r="AA3" s="78"/>
      <c r="AC3" s="19"/>
      <c r="AD3" s="71" t="s">
        <v>33</v>
      </c>
      <c r="AE3" s="72"/>
      <c r="AF3" s="72"/>
      <c r="AG3" s="79"/>
    </row>
    <row r="4" spans="1:33" x14ac:dyDescent="0.25">
      <c r="A4" s="62" t="s">
        <v>62</v>
      </c>
      <c r="B4" s="62" t="s">
        <v>507</v>
      </c>
      <c r="C4" s="2" t="s">
        <v>32</v>
      </c>
      <c r="D4" s="6" t="s">
        <v>3</v>
      </c>
      <c r="E4" s="4" t="s">
        <v>40</v>
      </c>
      <c r="F4" s="56">
        <v>4</v>
      </c>
      <c r="G4" s="34" t="str">
        <f t="shared" si="1"/>
        <v>Double</v>
      </c>
      <c r="H4" s="34" t="str">
        <f t="shared" si="2"/>
        <v>Moyen</v>
      </c>
      <c r="I4" s="34" t="str">
        <f t="shared" si="3"/>
        <v xml:space="preserve"> </v>
      </c>
      <c r="J4" s="36">
        <f t="shared" si="0"/>
        <v>3</v>
      </c>
      <c r="K4" s="7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9"/>
      <c r="AC4" s="52"/>
      <c r="AD4" s="71" t="s">
        <v>35</v>
      </c>
      <c r="AE4" s="72"/>
      <c r="AF4" s="72"/>
      <c r="AG4" s="79"/>
    </row>
    <row r="5" spans="1:33" x14ac:dyDescent="0.25">
      <c r="A5" s="62" t="s">
        <v>63</v>
      </c>
      <c r="B5" s="62" t="s">
        <v>508</v>
      </c>
      <c r="C5" s="2" t="s">
        <v>32</v>
      </c>
      <c r="D5" s="6" t="s">
        <v>3</v>
      </c>
      <c r="E5" s="4" t="s">
        <v>40</v>
      </c>
      <c r="F5" s="56">
        <v>4</v>
      </c>
      <c r="G5" s="34" t="str">
        <f t="shared" si="1"/>
        <v>Double</v>
      </c>
      <c r="H5" s="34" t="str">
        <f t="shared" si="2"/>
        <v>Moyen</v>
      </c>
      <c r="I5" s="34" t="str">
        <f t="shared" si="3"/>
        <v xml:space="preserve"> </v>
      </c>
      <c r="J5" s="36">
        <f t="shared" si="0"/>
        <v>3</v>
      </c>
      <c r="K5" s="10"/>
      <c r="L5" s="71" t="s">
        <v>25</v>
      </c>
      <c r="M5" s="72"/>
      <c r="N5" s="72"/>
      <c r="O5" s="79"/>
      <c r="P5" s="71" t="s">
        <v>26</v>
      </c>
      <c r="Q5" s="72"/>
      <c r="R5" s="72"/>
      <c r="S5" s="72"/>
      <c r="T5" s="72"/>
      <c r="U5" s="72"/>
      <c r="V5" s="72"/>
      <c r="W5" s="72"/>
      <c r="X5" s="72"/>
      <c r="Y5" s="72"/>
      <c r="Z5" s="72"/>
      <c r="AA5" s="79"/>
      <c r="AC5" s="20"/>
      <c r="AD5" s="71" t="s">
        <v>34</v>
      </c>
      <c r="AE5" s="72"/>
      <c r="AF5" s="72"/>
      <c r="AG5" s="79"/>
    </row>
    <row r="6" spans="1:33" ht="15.75" thickBot="1" x14ac:dyDescent="0.3">
      <c r="A6" s="62" t="s">
        <v>64</v>
      </c>
      <c r="B6" s="62" t="s">
        <v>509</v>
      </c>
      <c r="C6" s="2" t="s">
        <v>31</v>
      </c>
      <c r="D6" s="6" t="s">
        <v>3</v>
      </c>
      <c r="E6" s="4" t="s">
        <v>40</v>
      </c>
      <c r="F6" s="56">
        <v>5</v>
      </c>
      <c r="G6" s="34" t="str">
        <f t="shared" si="1"/>
        <v>Double</v>
      </c>
      <c r="H6" s="34" t="str">
        <f t="shared" si="2"/>
        <v>Moyen</v>
      </c>
      <c r="I6" s="34" t="str">
        <f t="shared" si="3"/>
        <v xml:space="preserve"> </v>
      </c>
      <c r="J6" s="36">
        <f t="shared" si="0"/>
        <v>3</v>
      </c>
      <c r="K6" s="10" t="s">
        <v>27</v>
      </c>
      <c r="L6" s="66" t="str">
        <f>IF(J1001&gt;1,HYPERLINK("[Casiers listes + plan 2020-2021.xlsx]Général!F"&amp;(MATCH(1,F1:F500,0)),"1"),"1")</f>
        <v>1</v>
      </c>
      <c r="M6" s="67" t="str">
        <f>IF(J1002&gt;1,HYPERLINK("[Casiers listes + plan 2020-2021.xlsx]Général!F"&amp;(MATCH(2,F1:F500,0)),"2"),"2")</f>
        <v>2</v>
      </c>
      <c r="N6" s="67" t="str">
        <f>IF(J1009&gt;1,HYPERLINK("[Casiers listes + plan 2020-2021.xlsx]Général!F"&amp;(MATCH(9,F1:F500,0)),"9"),"9")</f>
        <v>9</v>
      </c>
      <c r="O6" s="68" t="str">
        <f>IF(J1010&gt;1,HYPERLINK("[Casiers listes + plan 2020-2021.xlsx]Général!F"&amp;(MATCH(10,F1:F500,0)),"10"),"10")</f>
        <v>10</v>
      </c>
      <c r="P6" s="23" t="str">
        <f>IF(J1017&gt;1,HYPERLINK("[Casiers listes + plan 2020-2021.xlsx]Général!F"&amp;(MATCH(17,F1:F500,0)),"17"),"17")</f>
        <v>17</v>
      </c>
      <c r="Q6" s="15" t="str">
        <f>IF(J1018&gt;1,HYPERLINK("[Casiers listes + plan 2020-2021.xlsx]Général!F"&amp;(MATCH(18,F1:F500,0)),"18"),"18")</f>
        <v>18</v>
      </c>
      <c r="R6" s="15" t="str">
        <f>IF(J1025&gt;1,HYPERLINK("[Casiers listes + plan 2020-2021.xlsx]Général!F"&amp;(MATCH(25,F1:F500,0)),"25"),"25")</f>
        <v>25</v>
      </c>
      <c r="S6" s="15" t="str">
        <f>IF(J1026&gt;1,HYPERLINK("[Casiers listes + plan 2020-2021.xlsx]Général!F"&amp;(MATCH(26,F1:F500,0)),"26"),"26")</f>
        <v>26</v>
      </c>
      <c r="T6" s="15" t="str">
        <f>IF(J1033&gt;1,HYPERLINK("[Casiers listes + plan 2020-2021.xlsx]Général!F"&amp;(MATCH(33,F1:F500,0)),"33"),"33")</f>
        <v>33</v>
      </c>
      <c r="U6" s="15" t="str">
        <f>IF(J1034&gt;1,HYPERLINK("[Casiers listes + plan 2020-2021.xlsx]Général!F"&amp;(MATCH(34,F1:F500,0)),"34"),"34")</f>
        <v>34</v>
      </c>
      <c r="V6" s="15" t="str">
        <f>IF(J1041&gt;1,HYPERLINK("[Casiers listes + plan 2020-2021.xlsx]Général!F"&amp;(MATCH(41,F1:F500,0)),"41"),"41")</f>
        <v>41</v>
      </c>
      <c r="W6" s="15" t="str">
        <f>IF(J1042&gt;1,HYPERLINK("[Casiers listes + plan 2020-2021.xlsx]Général!F"&amp;(MATCH(42,F1:F500,0)),"42"),"42")</f>
        <v>42</v>
      </c>
      <c r="X6" s="15" t="str">
        <f>IF(J1049&gt;1,HYPERLINK("[Casiers listes + plan 2020-2021.xlsx]Général!F"&amp;(MATCH(49,F1:F500,0)),"49"),"49")</f>
        <v>49</v>
      </c>
      <c r="Y6" s="15" t="str">
        <f>IF(J1050&gt;1,HYPERLINK("[Casiers listes + plan 2020-2021.xlsx]Général!F"&amp;(MATCH(50,F1:F500,0)),"50"),"50")</f>
        <v>50</v>
      </c>
      <c r="Z6" s="15" t="str">
        <f>IF(J1057&gt;1,HYPERLINK("[Casiers listes + plan 2020-2021.xlsx]Général!F"&amp;(MATCH(57,F1:F500,0)),"57"),"57")</f>
        <v>57</v>
      </c>
      <c r="AA6" s="22" t="str">
        <f>IF(J1058&gt;1,HYPERLINK("[Casiers listes + plan 2020-2021.xlsx]Général!F"&amp;(MATCH(58,F1:F500,0)),"58"),"58")</f>
        <v>58</v>
      </c>
      <c r="AC6" s="61"/>
      <c r="AD6" s="81" t="s">
        <v>36</v>
      </c>
      <c r="AE6" s="80"/>
      <c r="AF6" s="80"/>
      <c r="AG6" s="82"/>
    </row>
    <row r="7" spans="1:33" ht="16.5" thickTop="1" thickBot="1" x14ac:dyDescent="0.3">
      <c r="A7" s="62" t="s">
        <v>65</v>
      </c>
      <c r="B7" s="62" t="s">
        <v>510</v>
      </c>
      <c r="C7" s="2" t="s">
        <v>31</v>
      </c>
      <c r="D7" s="6" t="s">
        <v>3</v>
      </c>
      <c r="E7" s="4" t="s">
        <v>40</v>
      </c>
      <c r="F7" s="56">
        <v>5</v>
      </c>
      <c r="G7" s="34" t="str">
        <f t="shared" si="1"/>
        <v>Double</v>
      </c>
      <c r="H7" s="34" t="str">
        <f t="shared" si="2"/>
        <v>Moyen</v>
      </c>
      <c r="I7" s="34" t="str">
        <f t="shared" si="3"/>
        <v xml:space="preserve"> </v>
      </c>
      <c r="J7" s="36">
        <f t="shared" si="0"/>
        <v>3</v>
      </c>
      <c r="K7" s="10"/>
      <c r="L7" t="str">
        <f>IF(J1003&gt;1,HYPERLINK("[Casiers listes + plan 2020-2021.xlsx]Général!F"&amp;(MATCH(3,F1:F500,0)),"3"),"3")</f>
        <v>3</v>
      </c>
      <c r="M7" s="8" t="str">
        <f>IF(J1004&gt;1,HYPERLINK("[Casiers listes + plan 2020-2021.xlsx]Général!F"&amp;(MATCH(4,F1:F500,0)),"4"),"4")</f>
        <v>4</v>
      </c>
      <c r="N7" s="8" t="str">
        <f>IF(J1011&gt;1,HYPERLINK("[Casiers listes + plan 2020-2021.xlsx]Général!F"&amp;(MATCH(11,F1:F500,0)),"11"),"11")</f>
        <v>11</v>
      </c>
      <c r="O7" s="9" t="str">
        <f>IF(J1012&gt;1,HYPERLINK("[Casiers listes + plan 2020-2021.xlsx]Général!F"&amp;(MATCH(12,F1:F500,0)),"12"),"12")</f>
        <v>12</v>
      </c>
      <c r="P7" s="7" t="str">
        <f>IF(J1019&gt;1,HYPERLINK("[Casiers listes + plan 2020-2021.xlsx]Général!F"&amp;(MATCH(19,F1:F500,0)),"19"),"19")</f>
        <v>19</v>
      </c>
      <c r="Q7" s="8" t="str">
        <f>IF(J1020&gt;1,HYPERLINK("[Casiers listes + plan 2020-2021.xlsx]Général!F"&amp;(MATCH(20,F1:F500,0)),"20"),"20")</f>
        <v>20</v>
      </c>
      <c r="R7" s="28" t="str">
        <f>IF(J1027&gt;1,HYPERLINK("[Casiers listes + plan 2020-2021.xlsx]Général!F"&amp;(MATCH(27,F1:F500,0)),"27"),"27")</f>
        <v>27</v>
      </c>
      <c r="S7" s="8" t="str">
        <f>IF(J1028&gt;1,HYPERLINK("[Casiers listes + plan 2020-2021.xlsx]Général!F"&amp;(MATCH(28,F1:F500,0)),"28"),"28")</f>
        <v>28</v>
      </c>
      <c r="T7" s="8" t="str">
        <f>IF(J1035&gt;1,HYPERLINK("[Casiers listes + plan 2020-2021.xlsx]Général!F"&amp;(MATCH(35,F1:F500,0)),"35"),"35")</f>
        <v>35</v>
      </c>
      <c r="U7" s="8" t="str">
        <f>IF(J1036&gt;1,HYPERLINK("[Casiers listes + plan 2020-2021.xlsx]Général!F"&amp;(MATCH(36,F1:F500,0)),"36"),"36")</f>
        <v>36</v>
      </c>
      <c r="V7" s="8" t="str">
        <f>IF(J1043&gt;1,HYPERLINK("[Casiers listes + plan 2020-2021.xlsx]Général!F"&amp;(MATCH(43,F1:F500,0)),"43"),"43")</f>
        <v>43</v>
      </c>
      <c r="W7" s="8" t="str">
        <f>IF(J1044&gt;1,HYPERLINK("[Casiers listes + plan 2020-2021.xlsx]Général!F"&amp;(MATCH(44,F1:F500,0)),"44"),"44")</f>
        <v>44</v>
      </c>
      <c r="X7" s="8" t="str">
        <f>IF(J1051&gt;1,HYPERLINK("[Casiers listes + plan 2020-2021.xlsx]Général!F"&amp;(MATCH(51,F1:F500,0)),"51"),"51")</f>
        <v>51</v>
      </c>
      <c r="Y7" s="8" t="str">
        <f>IF(J1052&gt;1,HYPERLINK("[Casiers listes + plan 2020-2021.xlsx]Général!F"&amp;(MATCH(52,F1:F500,0)),"52"),"52")</f>
        <v>52</v>
      </c>
      <c r="Z7" s="8" t="str">
        <f>IF(J1059&gt;1,HYPERLINK("[Casiers listes + plan 2020-2021.xlsx]Général!F"&amp;(MATCH(59,F1:F500,0)),"59"),"59")</f>
        <v>59</v>
      </c>
      <c r="AA7" s="9" t="str">
        <f>IF(J1060&gt;1,HYPERLINK("[Casiers listes + plan 2020-2021.xlsx]Général!F"&amp;(MATCH(60,F1:F500,0)),"60"),"60")</f>
        <v>60</v>
      </c>
      <c r="AC7" s="64"/>
      <c r="AD7" s="72" t="s">
        <v>37</v>
      </c>
      <c r="AE7" s="72"/>
      <c r="AF7" s="72"/>
      <c r="AG7" s="79"/>
    </row>
    <row r="8" spans="1:33" ht="15.75" thickTop="1" x14ac:dyDescent="0.25">
      <c r="A8" s="62" t="s">
        <v>66</v>
      </c>
      <c r="B8" s="62" t="s">
        <v>511</v>
      </c>
      <c r="C8" s="2" t="s">
        <v>31</v>
      </c>
      <c r="D8" s="6" t="s">
        <v>3</v>
      </c>
      <c r="E8" s="4" t="s">
        <v>40</v>
      </c>
      <c r="F8" s="56">
        <v>6</v>
      </c>
      <c r="G8" s="34" t="str">
        <f t="shared" si="1"/>
        <v>Double</v>
      </c>
      <c r="H8" s="34" t="str">
        <f t="shared" si="2"/>
        <v>Moyen</v>
      </c>
      <c r="I8" s="34" t="str">
        <f t="shared" si="3"/>
        <v xml:space="preserve"> </v>
      </c>
      <c r="J8" s="36">
        <f t="shared" si="0"/>
        <v>3</v>
      </c>
      <c r="K8" s="10"/>
      <c r="L8" s="7" t="str">
        <f>IF(J1005&gt;1,HYPERLINK("[Casiers listes + plan 2020-2021.xlsx]Général!F"&amp;(MATCH(5,F1:F500,0)),"5"),"5")</f>
        <v>5</v>
      </c>
      <c r="M8" s="8" t="str">
        <f>IF(J1006&gt;1,HYPERLINK("[Casiers listes + plan 2020-2021.xlsx]Général!F"&amp;(MATCH(6,F1:F500,0)),"6"),"6")</f>
        <v>6</v>
      </c>
      <c r="N8" s="8" t="str">
        <f>IF(J1013&gt;1,HYPERLINK("[Casiers listes + plan 2020-2021.xlsx]Général!F"&amp;(MATCH(13,F1:F500,0)),"13"),"13")</f>
        <v>13</v>
      </c>
      <c r="O8" s="9" t="str">
        <f>IF(J1014&gt;1,HYPERLINK("[Casiers listes + plan 2020-2021.xlsx]Général!F"&amp;(MATCH(14,F1:F500,0)),"14"),"14")</f>
        <v>14</v>
      </c>
      <c r="P8" s="7" t="str">
        <f>IF(J1021&gt;1,HYPERLINK("[Casiers listes + plan 2020-2021.xlsx]Général!F"&amp;(MATCH(21,F1:F500,0)),"21"),"21")</f>
        <v>21</v>
      </c>
      <c r="Q8" s="8" t="str">
        <f>IF(J1022&gt;1,HYPERLINK("[Casiers listes + plan 2020-2021.xlsx]Général!F"&amp;(MATCH(22,F1:F500,0)),"22"),"22")</f>
        <v>22</v>
      </c>
      <c r="R8" s="8" t="str">
        <f>IF(J1029&gt;1,HYPERLINK("[Casiers listes + plan 2020-2021.xlsx]Général!F"&amp;(MATCH(29,F1:F500,0)),"29"),"29")</f>
        <v>29</v>
      </c>
      <c r="S8" s="8" t="str">
        <f>IF(J1030&gt;1,HYPERLINK("[Casiers listes + plan 2020-2021.xlsx]Général!F"&amp;(MATCH(30,F1:F500,0)),"30"),"30")</f>
        <v>30</v>
      </c>
      <c r="T8" s="8" t="str">
        <f>IF(J1037&gt;1,HYPERLINK("[Casiers listes + plan 2020-2021.xlsx]Général!F"&amp;(MATCH(37,F1:F500,0)),"37"),"37")</f>
        <v>37</v>
      </c>
      <c r="U8" s="8" t="str">
        <f>IF(J1038&gt;1,HYPERLINK("[Casiers listes + plan 2020-2021.xlsx]Général!F"&amp;(MATCH(38,F1:F500,0)),"38"),"38")</f>
        <v>38</v>
      </c>
      <c r="V8" s="8" t="str">
        <f>IF(J1045&gt;1,HYPERLINK("[Casiers listes + plan 2020-2021.xlsx]Général!F"&amp;(MATCH(45,F1:F500,0)),"45"),"45")</f>
        <v>45</v>
      </c>
      <c r="W8" s="8" t="str">
        <f>IF(J1046&gt;1,HYPERLINK("[Casiers listes + plan 2020-2021.xlsx]Général!F"&amp;(MATCH(46,F1:F500,0)),"46"),"46")</f>
        <v>46</v>
      </c>
      <c r="X8" s="8" t="str">
        <f>IF(J1053&gt;1,HYPERLINK("[Casiers listes + plan 2020-2021.xlsx]Général!F"&amp;(MATCH(53,F1:F500,0)),"53"),"53")</f>
        <v>53</v>
      </c>
      <c r="Y8" s="8" t="str">
        <f>IF(J1054&gt;1,HYPERLINK("[Casiers listes + plan 2020-2021.xlsx]Général!F"&amp;(MATCH(54,F1:F500,0)),"54"),"54")</f>
        <v>54</v>
      </c>
      <c r="Z8" s="8" t="str">
        <f>IF(J1061&gt;1,HYPERLINK("[Casiers listes + plan 2020-2021.xlsx]Général!F"&amp;(MATCH(61,F1:F500,0)),"61"),"61")</f>
        <v>61</v>
      </c>
      <c r="AA8" s="9" t="str">
        <f>IF(J1062&gt;1,HYPERLINK("[Casiers listes + plan 2020-2021.xlsx]Général!F"&amp;(MATCH(62,F1:F500,0)),"62"),"62")</f>
        <v>62</v>
      </c>
    </row>
    <row r="9" spans="1:33" x14ac:dyDescent="0.25">
      <c r="A9" s="62" t="s">
        <v>67</v>
      </c>
      <c r="B9" s="62" t="s">
        <v>512</v>
      </c>
      <c r="C9" s="2" t="s">
        <v>31</v>
      </c>
      <c r="D9" s="6" t="s">
        <v>3</v>
      </c>
      <c r="E9" s="4" t="s">
        <v>40</v>
      </c>
      <c r="F9" s="56">
        <v>6</v>
      </c>
      <c r="G9" s="34" t="str">
        <f t="shared" si="1"/>
        <v>Double</v>
      </c>
      <c r="H9" s="34" t="str">
        <f t="shared" si="2"/>
        <v>Moyen</v>
      </c>
      <c r="I9" s="34" t="str">
        <f t="shared" si="3"/>
        <v xml:space="preserve"> </v>
      </c>
      <c r="J9" s="36">
        <f t="shared" si="0"/>
        <v>3</v>
      </c>
      <c r="K9" s="10" t="s">
        <v>28</v>
      </c>
      <c r="L9" s="12" t="str">
        <f>IF(J1007&gt;1,HYPERLINK("[Casiers listes + plan 2020-2021.xlsx]Général!F"&amp;(MATCH(7,F1:F500,0)),"7"),"7")</f>
        <v>7</v>
      </c>
      <c r="M9" s="13" t="str">
        <f>IF(J1008&gt;1,HYPERLINK("[Casiers listes + plan 2020-2021.xlsx]Général!F"&amp;(MATCH(8,F1:F500,0)),"8"),"8")</f>
        <v>8</v>
      </c>
      <c r="N9" s="13" t="str">
        <f>IF(J1015&gt;1,HYPERLINK("[Casiers listes + plan 2020-2021.xlsx]Général!F"&amp;(MATCH(15,F1:F500,0)),"15"),"15")</f>
        <v>15</v>
      </c>
      <c r="O9" s="14" t="str">
        <f>IF(J1016&gt;1,HYPERLINK("[Casiers listes + plan 2020-2021.xlsx]Général!F"&amp;(MATCH(16,F1:F500,0)),"16"),"16")</f>
        <v>16</v>
      </c>
      <c r="P9" s="12" t="str">
        <f>IF(J1023&gt;1,HYPERLINK("[Casiers listes + plan 2020-2021.xlsx]Général!F"&amp;(MATCH(23,F1:F500,0)),"23"),"23")</f>
        <v>23</v>
      </c>
      <c r="Q9" s="13" t="str">
        <f>IF(J1024&gt;1,HYPERLINK("[Casiers listes + plan 2020-2021.xlsx]Général!F"&amp;(MATCH(24,F1:F500,0)),"24"),"24")</f>
        <v>24</v>
      </c>
      <c r="R9" s="24" t="str">
        <f>IF(J1031&gt;1,HYPERLINK("[Casiers listes + plan 2020-2021.xlsx]Général!F"&amp;(MATCH(31,F1:F500,0)),"31"),"31")</f>
        <v>31</v>
      </c>
      <c r="S9" s="24" t="str">
        <f>IF(J1032&gt;1,HYPERLINK("[Casiers listes + plan 2020-2021.xlsx]Général!F"&amp;(MATCH(32,F1:F500,0)),"32"),"32")</f>
        <v>32</v>
      </c>
      <c r="T9" s="24" t="str">
        <f>IF(J1039&gt;1,HYPERLINK("[Casiers listes + plan 2020-2021.xlsx]Général!F"&amp;(MATCH(39,F1:F500,0)),"39"),"39")</f>
        <v>39</v>
      </c>
      <c r="U9" s="24" t="str">
        <f>IF(J1040&gt;1,HYPERLINK("[Casiers listes + plan 2020-2021.xlsx]Général!F"&amp;(MATCH(40,F1:F500,0)),"40"),"40")</f>
        <v>40</v>
      </c>
      <c r="V9" s="24" t="str">
        <f>IF(J1047&gt;1,HYPERLINK("[Casiers listes + plan 2020-2021.xlsx]Général!F"&amp;(MATCH(47,F1:F500,0)),"47"),"47")</f>
        <v>47</v>
      </c>
      <c r="W9" s="24" t="str">
        <f>IF(J1048&gt;1,HYPERLINK("[Casiers listes + plan 2020-2021.xlsx]Général!F"&amp;(MATCH(48,F1:F500,0)),"48"),"48")</f>
        <v>48</v>
      </c>
      <c r="X9" s="13" t="str">
        <f>IF(J1055&gt;1,HYPERLINK("[Casiers listes + plan 2020-2021.xlsx]Général!F"&amp;(MATCH(55,F1:F500,0)),"55"),"55")</f>
        <v>55</v>
      </c>
      <c r="Y9" s="13" t="str">
        <f>IF(J1056&gt;1,HYPERLINK("[Casiers listes + plan 2020-2021.xlsx]Général!F"&amp;(MATCH(56,F1:F500,0)),"56"),"56")</f>
        <v>56</v>
      </c>
      <c r="Z9" s="13" t="str">
        <f>IF(J1063&gt;1,HYPERLINK("[Casiers listes + plan 2020-2021.xlsx]Général!F"&amp;(MATCH(63,F1:F500,0)),"63"),"63")</f>
        <v>63</v>
      </c>
      <c r="AA9" s="14" t="str">
        <f>IF(J1064&gt;1,HYPERLINK("[Casiers listes + plan 2020-2021.xlsx]Général!F"&amp;(MATCH(64,F1:F500,0)),"64"),"64")</f>
        <v>64</v>
      </c>
    </row>
    <row r="10" spans="1:33" x14ac:dyDescent="0.25">
      <c r="A10" s="62" t="s">
        <v>68</v>
      </c>
      <c r="B10" s="62" t="s">
        <v>513</v>
      </c>
      <c r="C10" s="2" t="s">
        <v>31</v>
      </c>
      <c r="D10" s="6" t="s">
        <v>3</v>
      </c>
      <c r="E10" s="4" t="s">
        <v>40</v>
      </c>
      <c r="F10" s="56">
        <v>7</v>
      </c>
      <c r="G10" s="34" t="str">
        <f t="shared" si="1"/>
        <v>Double</v>
      </c>
      <c r="H10" s="34" t="str">
        <f t="shared" si="2"/>
        <v>Bas</v>
      </c>
      <c r="I10" s="34" t="str">
        <f t="shared" si="3"/>
        <v xml:space="preserve"> </v>
      </c>
      <c r="J10" s="36">
        <f t="shared" si="0"/>
        <v>3</v>
      </c>
      <c r="K10" s="7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9"/>
    </row>
    <row r="11" spans="1:33" x14ac:dyDescent="0.25">
      <c r="A11" s="62" t="s">
        <v>69</v>
      </c>
      <c r="B11" s="62" t="s">
        <v>514</v>
      </c>
      <c r="C11" s="2" t="s">
        <v>31</v>
      </c>
      <c r="D11" s="6" t="s">
        <v>3</v>
      </c>
      <c r="E11" s="4" t="s">
        <v>40</v>
      </c>
      <c r="F11" s="56">
        <v>7</v>
      </c>
      <c r="G11" s="34" t="str">
        <f t="shared" si="1"/>
        <v>Double</v>
      </c>
      <c r="H11" s="34" t="str">
        <f t="shared" si="2"/>
        <v>Bas</v>
      </c>
      <c r="I11" s="34" t="str">
        <f t="shared" si="3"/>
        <v xml:space="preserve"> </v>
      </c>
      <c r="J11" s="36">
        <f t="shared" si="0"/>
        <v>3</v>
      </c>
      <c r="K11" s="10"/>
      <c r="L11" s="71" t="s">
        <v>26</v>
      </c>
      <c r="M11" s="79"/>
      <c r="N11" s="72" t="s">
        <v>25</v>
      </c>
      <c r="O11" s="72"/>
      <c r="P11" s="72"/>
      <c r="Q11" s="79"/>
      <c r="R11" s="8"/>
      <c r="S11" s="8"/>
      <c r="T11" s="8"/>
      <c r="U11" s="8"/>
      <c r="V11" s="8"/>
      <c r="W11" s="8"/>
      <c r="X11" s="8"/>
      <c r="Y11" s="8"/>
      <c r="Z11" s="8"/>
      <c r="AA11" s="9"/>
    </row>
    <row r="12" spans="1:33" x14ac:dyDescent="0.25">
      <c r="A12" s="62" t="s">
        <v>70</v>
      </c>
      <c r="B12" s="62" t="s">
        <v>515</v>
      </c>
      <c r="C12" s="2" t="s">
        <v>31</v>
      </c>
      <c r="D12" s="6" t="s">
        <v>3</v>
      </c>
      <c r="E12" s="4" t="s">
        <v>48</v>
      </c>
      <c r="F12" s="56">
        <v>8</v>
      </c>
      <c r="G12" s="34" t="str">
        <f t="shared" si="1"/>
        <v>Double</v>
      </c>
      <c r="H12" s="34" t="str">
        <f t="shared" si="2"/>
        <v>Bas</v>
      </c>
      <c r="I12" s="34" t="str">
        <f t="shared" si="3"/>
        <v xml:space="preserve"> </v>
      </c>
      <c r="J12" s="36">
        <f t="shared" si="0"/>
        <v>3</v>
      </c>
      <c r="K12" s="10" t="s">
        <v>27</v>
      </c>
      <c r="L12" s="69" t="str">
        <f>IF(J1065&gt;1,HYPERLINK("[Casiers listes + plan 2020-2021.xlsx]Général!F"&amp;(MATCH(65,F1:F500,0)),"65"),"65")</f>
        <v>65</v>
      </c>
      <c r="M12" s="22" t="str">
        <f>IF(J1066&gt;1,HYPERLINK("[Casiers listes + plan 2020-2021.xlsx]Général!F"&amp;(MATCH(66,F1:F500,0)),"66"),"66")</f>
        <v>66</v>
      </c>
      <c r="N12" s="8" t="str">
        <f>IF(J1073&gt;1,HYPERLINK("[Casiers listes + plan 2020-2021.xlsx]Général!F"&amp;(MATCH(73,F1:F500,0)),"73"),"73")</f>
        <v>73</v>
      </c>
      <c r="O12" s="8" t="str">
        <f>IF(J1074&gt;1,HYPERLINK("[Casiers listes + plan 2020-2021.xlsx]Général!F"&amp;(MATCH(74,F1:F500,0)),"74"),"74")</f>
        <v>74</v>
      </c>
      <c r="P12" s="8" t="str">
        <f>IF(J1081&gt;1,HYPERLINK("[Casiers listes + plan 2020-2021.xlsx]Général!F"&amp;(MATCH(81,F1:F500,0)),"81"),"81")</f>
        <v>81</v>
      </c>
      <c r="Q12" s="9" t="str">
        <f>IF(J1082&gt;1,HYPERLINK("[Casiers listes + plan 2020-2021.xlsx]Général!F"&amp;(MATCH(82,F1:F500,0)),"82"),"82")</f>
        <v>82</v>
      </c>
      <c r="R12" s="8"/>
      <c r="S12" s="8"/>
      <c r="T12" s="8"/>
      <c r="U12" s="8"/>
      <c r="V12" s="8"/>
      <c r="W12" s="8"/>
      <c r="X12" s="8"/>
      <c r="Y12" s="8"/>
      <c r="Z12" s="8"/>
      <c r="AA12" s="9"/>
      <c r="AB12" s="8"/>
      <c r="AC12" s="8"/>
      <c r="AD12" s="8"/>
      <c r="AE12" s="8"/>
      <c r="AF12" s="8"/>
      <c r="AG12" s="8"/>
    </row>
    <row r="13" spans="1:33" x14ac:dyDescent="0.25">
      <c r="A13" s="62" t="s">
        <v>71</v>
      </c>
      <c r="B13" s="62" t="s">
        <v>516</v>
      </c>
      <c r="C13" s="2" t="s">
        <v>31</v>
      </c>
      <c r="D13" s="6" t="s">
        <v>3</v>
      </c>
      <c r="E13" s="4" t="s">
        <v>57</v>
      </c>
      <c r="F13" s="56">
        <v>8</v>
      </c>
      <c r="G13" s="34" t="str">
        <f t="shared" si="1"/>
        <v>Double</v>
      </c>
      <c r="H13" s="34" t="str">
        <f t="shared" si="2"/>
        <v>Bas</v>
      </c>
      <c r="I13" s="34" t="str">
        <f t="shared" si="3"/>
        <v xml:space="preserve"> </v>
      </c>
      <c r="J13" s="36">
        <f t="shared" si="0"/>
        <v>3</v>
      </c>
      <c r="K13" s="10"/>
      <c r="L13" t="str">
        <f>IF(J1067&gt;1,HYPERLINK("[Casiers listes + plan 2020-2021.xlsx]Général!F"&amp;(MATCH(67,F1:F500,0)),"67"),"67")</f>
        <v>67</v>
      </c>
      <c r="M13" s="9" t="str">
        <f>IF(J1068&gt;1,HYPERLINK("[Casiers listes + plan 2020-2021.xlsx]Général!F"&amp;(MATCH(68,F1:F500,0)),"68"),"68")</f>
        <v>68</v>
      </c>
      <c r="N13" s="8" t="str">
        <f>IF(J1075&gt;1,HYPERLINK("[Casiers listes + plan 2020-2021.xlsx]Général!F"&amp;(MATCH(75,F1:F500,0)),"75"),"75")</f>
        <v>75</v>
      </c>
      <c r="O13" s="8" t="str">
        <f>IF(J1076&gt;1,HYPERLINK("[Casiers listes + plan 2020-2021.xlsx]Général!F"&amp;(MATCH(76,F1:F500,0)),"76"),"76")</f>
        <v>76</v>
      </c>
      <c r="P13" s="8" t="str">
        <f>IF(J1083&gt;1,HYPERLINK("[Casiers listes + plan 2020-2021.xlsx]Général!F"&amp;(MATCH(83,F1:F500,0)),"83"),"83")</f>
        <v>83</v>
      </c>
      <c r="Q13" s="9" t="str">
        <f>IF(J1084&gt;1,HYPERLINK("[Casiers listes + plan 2020-2021.xlsx]Général!F"&amp;(MATCH(84,F1:F500,0)),"84"),"84")</f>
        <v>84</v>
      </c>
      <c r="R13" s="8"/>
      <c r="S13" s="8"/>
      <c r="T13" s="8"/>
      <c r="U13" s="8"/>
      <c r="V13" s="8"/>
      <c r="W13" s="8"/>
      <c r="X13" s="8"/>
      <c r="Y13" s="8"/>
      <c r="Z13" s="8"/>
      <c r="AA13" s="9"/>
      <c r="AB13" s="8"/>
      <c r="AC13" s="8"/>
      <c r="AD13" s="8"/>
      <c r="AE13" s="8"/>
      <c r="AF13" s="8"/>
      <c r="AG13" s="8"/>
    </row>
    <row r="14" spans="1:33" x14ac:dyDescent="0.25">
      <c r="A14" s="62" t="s">
        <v>72</v>
      </c>
      <c r="B14" s="62" t="s">
        <v>517</v>
      </c>
      <c r="C14" s="2" t="s">
        <v>31</v>
      </c>
      <c r="D14" s="6" t="s">
        <v>3</v>
      </c>
      <c r="E14" s="4" t="s">
        <v>40</v>
      </c>
      <c r="F14" s="56">
        <v>10</v>
      </c>
      <c r="G14" s="34" t="str">
        <f t="shared" si="1"/>
        <v>Double</v>
      </c>
      <c r="H14" s="34" t="str">
        <f t="shared" si="2"/>
        <v>Haut</v>
      </c>
      <c r="I14" s="34" t="str">
        <f t="shared" si="3"/>
        <v xml:space="preserve"> </v>
      </c>
      <c r="J14" s="36">
        <f t="shared" si="0"/>
        <v>3</v>
      </c>
      <c r="K14" s="10"/>
      <c r="L14" t="str">
        <f>IF(J1069&gt;1,HYPERLINK("[Casiers listes + plan 2020-2021.xlsx]Général!F"&amp;(MATCH(69,F1:F500,0)),"69"),"69")</f>
        <v>69</v>
      </c>
      <c r="M14" s="9" t="str">
        <f>IF(J1070&gt;1,HYPERLINK("[Casiers listes + plan 2020-2021.xlsx]Général!F"&amp;(MATCH(70,F1:F500,0)),"70"),"70")</f>
        <v>70</v>
      </c>
      <c r="N14" s="8" t="str">
        <f>IF(J1077&gt;1,HYPERLINK("[Casiers listes + plan 2020-2021.xlsx]Général!F"&amp;(MATCH(77,F1:F500,0)),"77"),"77")</f>
        <v>77</v>
      </c>
      <c r="O14" s="8" t="str">
        <f>IF(J1078&gt;1,HYPERLINK("[Casiers listes + plan 2020-2021.xlsx]Général!F"&amp;(MATCH(78,F1:F500,0)),"78"),"78")</f>
        <v>78</v>
      </c>
      <c r="P14" s="8" t="str">
        <f>IF(J1085&gt;1,HYPERLINK("[Casiers listes + plan 2020-2021.xlsx]Général!F"&amp;(MATCH(85,F1:F500,0)),"85"),"85")</f>
        <v>85</v>
      </c>
      <c r="Q14" s="25" t="str">
        <f>IF(J1086&gt;1,HYPERLINK("[Casiers listes + plan 2020-2021.xlsx]Général!F"&amp;(MATCH(86,F1:F500,0)),"86"),"86")</f>
        <v>86</v>
      </c>
      <c r="R14" s="8"/>
      <c r="S14" s="8"/>
      <c r="T14" s="8"/>
      <c r="U14" s="8"/>
      <c r="V14" s="8"/>
      <c r="W14" s="8"/>
      <c r="X14" s="8"/>
      <c r="Y14" s="8"/>
      <c r="Z14" s="8"/>
      <c r="AA14" s="9"/>
      <c r="AB14" s="8"/>
      <c r="AC14" s="8"/>
      <c r="AD14" s="8"/>
      <c r="AE14" s="8"/>
      <c r="AF14" s="8"/>
      <c r="AG14" s="8"/>
    </row>
    <row r="15" spans="1:33" x14ac:dyDescent="0.25">
      <c r="A15" s="62" t="s">
        <v>73</v>
      </c>
      <c r="B15" s="62" t="s">
        <v>518</v>
      </c>
      <c r="C15" s="2" t="s">
        <v>31</v>
      </c>
      <c r="D15" s="6" t="s">
        <v>3</v>
      </c>
      <c r="E15" s="4" t="s">
        <v>40</v>
      </c>
      <c r="F15" s="56">
        <v>10</v>
      </c>
      <c r="G15" s="34" t="str">
        <f t="shared" si="1"/>
        <v>Double</v>
      </c>
      <c r="H15" s="34" t="str">
        <f t="shared" si="2"/>
        <v>Haut</v>
      </c>
      <c r="I15" s="34" t="str">
        <f t="shared" si="3"/>
        <v xml:space="preserve"> </v>
      </c>
      <c r="J15" s="36">
        <f t="shared" si="0"/>
        <v>3</v>
      </c>
      <c r="K15" s="11" t="s">
        <v>28</v>
      </c>
      <c r="L15" s="12" t="str">
        <f>IF(J1071&gt;1,HYPERLINK("[Casiers listes + plan 2020-2021.xlsx]Général!F"&amp;(MATCH(71,F1:F500,0)),"71"),"71")</f>
        <v>71</v>
      </c>
      <c r="M15" s="14" t="str">
        <f>IF(J1072&gt;1,HYPERLINK("[Casiers listes + plan 2020-2021.xlsx]Général!F"&amp;(MATCH(72,F1:F500,0)),"72"),"72")</f>
        <v>72</v>
      </c>
      <c r="N15" s="13" t="str">
        <f>IF(J1079&gt;1,HYPERLINK("[Casiers listes + plan 2020-2021.xlsx]Général!F"&amp;(MATCH(79,F1:F500,0)),"79"),"79")</f>
        <v>79</v>
      </c>
      <c r="O15" s="13" t="str">
        <f>IF(J1080&gt;1,HYPERLINK("[Casiers listes + plan 2020-2021.xlsx]Général!F"&amp;(MATCH(80,F1:F500,0)),"80"),"80")</f>
        <v>80</v>
      </c>
      <c r="P15" s="13" t="str">
        <f>IF(J1087&gt;1,HYPERLINK("[Casiers listes + plan 2020-2021.xlsx]Général!F"&amp;(MATCH(87,F1:F500,0)),"87"),"87")</f>
        <v>87</v>
      </c>
      <c r="Q15" s="14" t="str">
        <f>IF(J1088&gt;1,HYPERLINK("[Casiers listes + plan 2020-2021.xlsx]Général!F"&amp;(MATCH(88,F1:F500,0)),"88"),"88")</f>
        <v>88</v>
      </c>
      <c r="R15" s="12"/>
      <c r="S15" s="13"/>
      <c r="T15" s="13"/>
      <c r="U15" s="13"/>
      <c r="V15" s="13"/>
      <c r="W15" s="13"/>
      <c r="X15" s="13"/>
      <c r="Y15" s="13"/>
      <c r="Z15" s="13"/>
      <c r="AA15" s="14"/>
      <c r="AB15" s="8"/>
      <c r="AC15" s="8"/>
      <c r="AD15" s="8"/>
      <c r="AE15" s="8"/>
      <c r="AF15" s="8"/>
      <c r="AG15" s="8"/>
    </row>
    <row r="16" spans="1:33" x14ac:dyDescent="0.25">
      <c r="A16" s="62" t="s">
        <v>74</v>
      </c>
      <c r="B16" s="62" t="s">
        <v>519</v>
      </c>
      <c r="C16" s="2" t="s">
        <v>32</v>
      </c>
      <c r="D16" s="6" t="s">
        <v>3</v>
      </c>
      <c r="E16" s="4" t="s">
        <v>40</v>
      </c>
      <c r="F16" s="56">
        <v>11</v>
      </c>
      <c r="G16" s="34" t="str">
        <f t="shared" si="1"/>
        <v>Double</v>
      </c>
      <c r="H16" s="34" t="str">
        <f t="shared" si="2"/>
        <v>Moyen</v>
      </c>
      <c r="I16" s="34" t="str">
        <f t="shared" si="3"/>
        <v xml:space="preserve"> </v>
      </c>
      <c r="J16" s="36">
        <f t="shared" si="0"/>
        <v>3</v>
      </c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</row>
    <row r="17" spans="1:33" ht="18.75" x14ac:dyDescent="0.3">
      <c r="A17" s="62" t="s">
        <v>75</v>
      </c>
      <c r="B17" s="62" t="s">
        <v>520</v>
      </c>
      <c r="C17" s="2" t="s">
        <v>32</v>
      </c>
      <c r="D17" s="6" t="s">
        <v>3</v>
      </c>
      <c r="E17" s="4" t="s">
        <v>40</v>
      </c>
      <c r="F17" s="56">
        <v>11</v>
      </c>
      <c r="G17" s="34" t="str">
        <f t="shared" si="1"/>
        <v>Double</v>
      </c>
      <c r="H17" s="34" t="str">
        <f t="shared" si="2"/>
        <v>Moyen</v>
      </c>
      <c r="I17" s="34" t="str">
        <f t="shared" si="3"/>
        <v xml:space="preserve"> </v>
      </c>
      <c r="J17" s="36">
        <f t="shared" si="0"/>
        <v>3</v>
      </c>
      <c r="K17" s="76" t="s">
        <v>29</v>
      </c>
      <c r="L17" s="77"/>
      <c r="M17" s="77"/>
      <c r="N17" s="77"/>
      <c r="O17" s="77"/>
      <c r="P17" s="77"/>
      <c r="Q17" s="77"/>
      <c r="R17" s="77"/>
      <c r="S17" s="77"/>
      <c r="T17" s="77"/>
      <c r="U17" s="77"/>
      <c r="V17" s="77"/>
      <c r="W17" s="77"/>
      <c r="X17" s="77"/>
      <c r="Y17" s="77"/>
      <c r="Z17" s="77"/>
      <c r="AA17" s="77"/>
      <c r="AB17" s="77"/>
      <c r="AC17" s="77"/>
      <c r="AD17" s="77"/>
      <c r="AE17" s="77"/>
      <c r="AF17" s="77"/>
      <c r="AG17" s="78"/>
    </row>
    <row r="18" spans="1:33" x14ac:dyDescent="0.25">
      <c r="A18" s="62" t="s">
        <v>76</v>
      </c>
      <c r="B18" s="62" t="s">
        <v>521</v>
      </c>
      <c r="C18" s="2" t="s">
        <v>32</v>
      </c>
      <c r="D18" s="6" t="s">
        <v>3</v>
      </c>
      <c r="E18" s="4" t="s">
        <v>40</v>
      </c>
      <c r="F18" s="56">
        <v>12</v>
      </c>
      <c r="G18" s="34" t="str">
        <f t="shared" si="1"/>
        <v>Double</v>
      </c>
      <c r="H18" s="34" t="str">
        <f t="shared" si="2"/>
        <v>Moyen</v>
      </c>
      <c r="I18" s="34" t="str">
        <f t="shared" si="3"/>
        <v xml:space="preserve"> </v>
      </c>
      <c r="J18" s="36">
        <f t="shared" si="0"/>
        <v>3</v>
      </c>
      <c r="K18" s="7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9"/>
    </row>
    <row r="19" spans="1:33" ht="15.75" thickBot="1" x14ac:dyDescent="0.3">
      <c r="A19" s="62" t="s">
        <v>77</v>
      </c>
      <c r="B19" s="62" t="s">
        <v>522</v>
      </c>
      <c r="C19" s="2" t="s">
        <v>32</v>
      </c>
      <c r="D19" s="6" t="s">
        <v>3</v>
      </c>
      <c r="E19" s="4" t="s">
        <v>40</v>
      </c>
      <c r="F19" s="56">
        <v>12</v>
      </c>
      <c r="G19" s="34" t="str">
        <f t="shared" si="1"/>
        <v>Double</v>
      </c>
      <c r="H19" s="34" t="str">
        <f t="shared" si="2"/>
        <v>Moyen</v>
      </c>
      <c r="I19" s="34" t="str">
        <f t="shared" si="3"/>
        <v xml:space="preserve"> </v>
      </c>
      <c r="J19" s="36">
        <f t="shared" si="0"/>
        <v>3</v>
      </c>
      <c r="K19" s="7"/>
      <c r="L19" s="71" t="s">
        <v>25</v>
      </c>
      <c r="M19" s="72"/>
      <c r="N19" s="72"/>
      <c r="O19" s="72"/>
      <c r="P19" s="72"/>
      <c r="Q19" s="72"/>
      <c r="R19" s="72"/>
      <c r="S19" s="72"/>
      <c r="T19" s="72"/>
      <c r="U19" s="72"/>
      <c r="V19" s="80"/>
      <c r="W19" s="80"/>
      <c r="X19" s="80"/>
      <c r="Y19" s="80"/>
      <c r="Z19" s="80"/>
      <c r="AA19" s="80"/>
      <c r="AB19" s="72"/>
      <c r="AC19" s="72"/>
      <c r="AD19" s="72"/>
      <c r="AE19" s="72"/>
      <c r="AF19" s="72"/>
      <c r="AG19" s="79"/>
    </row>
    <row r="20" spans="1:33" ht="16.5" thickTop="1" thickBot="1" x14ac:dyDescent="0.3">
      <c r="A20" s="62" t="s">
        <v>78</v>
      </c>
      <c r="B20" s="62" t="s">
        <v>523</v>
      </c>
      <c r="C20" s="2" t="s">
        <v>31</v>
      </c>
      <c r="D20" s="6" t="s">
        <v>3</v>
      </c>
      <c r="E20" s="4" t="s">
        <v>40</v>
      </c>
      <c r="F20" s="56">
        <v>13</v>
      </c>
      <c r="G20" s="2" t="str">
        <f t="shared" si="1"/>
        <v>Double</v>
      </c>
      <c r="H20" s="2" t="str">
        <f t="shared" si="2"/>
        <v>Moyen</v>
      </c>
      <c r="I20" s="34" t="str">
        <f t="shared" si="3"/>
        <v xml:space="preserve"> </v>
      </c>
      <c r="J20" s="35">
        <f t="shared" si="0"/>
        <v>3</v>
      </c>
      <c r="K20" s="7" t="s">
        <v>27</v>
      </c>
      <c r="L20" s="23" t="str">
        <f>IF(J1101&gt;1,HYPERLINK("[Casiers listes + plan 2020-2021.xlsx]Général!F"&amp;(MATCH(101,F1:F500,0)),"101"),"101")</f>
        <v>101</v>
      </c>
      <c r="M20" s="15" t="str">
        <f>IF(J1105&gt;1,HYPERLINK("[Casiers listes + plan 2020-2021.xlsx]Général!F"&amp;(MATCH(105,F1:F500,0)),"105"),"105")</f>
        <v>105</v>
      </c>
      <c r="N20" s="15" t="str">
        <f>IF(J1109&gt;1,HYPERLINK("[Casiers listes + plan 2020-2021.xlsx]Général!F"&amp;(MATCH(109,F1:F500,0)),"109"),"109")</f>
        <v>109</v>
      </c>
      <c r="O20" s="15" t="str">
        <f>IF(J1113&gt;1,HYPERLINK("[Casiers listes + plan 2020-2021.xlsx]Général!F"&amp;(MATCH(113,F1:F500,0)),"113"),"113")</f>
        <v>113</v>
      </c>
      <c r="P20" s="15" t="str">
        <f>IF(J1117&gt;1,HYPERLINK("[Casiers listes + plan 2020-2021.xlsx]Général!F"&amp;(MATCH(117,F1:F500,0)),"117"),"117")</f>
        <v>117</v>
      </c>
      <c r="Q20" s="15" t="str">
        <f>IF(J1121&gt;1,HYPERLINK("[Casiers listes + plan 2020-2021.xlsx]Général!F"&amp;(MATCH(121,F1:F500,0)),"121"),"121")</f>
        <v>121</v>
      </c>
      <c r="R20" s="15" t="str">
        <f>IF(J1125&gt;1,HYPERLINK("[Casiers listes + plan 2020-2021.xlsx]Général!F"&amp;(MATCH(125,F1:F500,0)),"125"),"125")</f>
        <v>125</v>
      </c>
      <c r="S20" s="27" t="str">
        <f>IF(J1129&gt;1,HYPERLINK("[Casiers listes + plan 2020-2021.xlsx]Général!F"&amp;(MATCH(129,F1:F500,0)),"129"),"129")</f>
        <v>129</v>
      </c>
      <c r="T20" s="27" t="str">
        <f>IF(J1133&gt;1,HYPERLINK("[Casiers listes + plan 2020-2021.xlsx]Général!F"&amp;(MATCH(133,F1:F500,0)),"133"),"133")</f>
        <v>133</v>
      </c>
      <c r="U20" s="27" t="str">
        <f>IF(J1137&gt;1,HYPERLINK("[Casiers listes + plan 2020-2021.xlsx]Général!F"&amp;(MATCH(137,F1:F500,0)),"137"),"137")</f>
        <v>137</v>
      </c>
      <c r="V20" s="27" t="str">
        <f>IF(J1141&gt;1,HYPERLINK("[Casiers listes + plan 2020-2021.xlsx]Général!F"&amp;(MATCH(141,F1:F500,0)),"141"),"141")</f>
        <v>141</v>
      </c>
      <c r="W20" s="27" t="str">
        <f>IF(J1145&gt;1,HYPERLINK("[Casiers listes + plan 2020-2021.xlsx]Général!F"&amp;(MATCH(145,F1:F500,0)),"145"),"145")</f>
        <v>145</v>
      </c>
      <c r="X20" s="27" t="str">
        <f>IF(J1149&gt;1,HYPERLINK("[Casiers listes + plan 2020-2021.xlsx]Général!F"&amp;(MATCH(149,F1:F500,0)),"149"),"149")</f>
        <v>149</v>
      </c>
      <c r="Y20" s="27" t="str">
        <f>IF(J1153&gt;1,HYPERLINK("[Casiers listes + plan 2020-2021.xlsx]Général!F"&amp;(MATCH(153,F1:F500,0)),"153"),"153")</f>
        <v>153</v>
      </c>
      <c r="Z20" s="27" t="str">
        <f>IF(J1157&gt;1,HYPERLINK("[Casiers listes + plan 2020-2021.xlsx]Général!F"&amp;(MATCH(157,F1:F500,0)),"157"),"157")</f>
        <v>157</v>
      </c>
      <c r="AA20" s="63" t="str">
        <f>IF(J1161&gt;1,HYPERLINK("[Casiers listes + plan 2020-2021.xlsx]Général!F"&amp;(MATCH(161,F1:F500,0)),"161"),"161")</f>
        <v>161</v>
      </c>
      <c r="AB20" s="27" t="str">
        <f>IF(J1165&gt;1,HYPERLINK("[Casiers listes + plan 2020-2021.xlsx]Général!F"&amp;(MATCH(165,F1:F500,0)),"165"),"165")</f>
        <v>165</v>
      </c>
      <c r="AC20" s="27" t="str">
        <f>IF(J1169&gt;1,HYPERLINK("[Casiers listes + plan 2020-2021.xlsx]Général!F"&amp;(MATCH(169,F1:F500,0)),"169"),"169")</f>
        <v>169</v>
      </c>
      <c r="AD20" s="27" t="str">
        <f>IF(J1173&gt;1,HYPERLINK("[Casiers listes + plan 2020-2021.xlsx]Général!F"&amp;(MATCH(173,F1:F500,0)),"173"),"173")</f>
        <v>173</v>
      </c>
      <c r="AE20" s="27" t="str">
        <f>IF(J1177&gt;1,HYPERLINK("[Casiers listes + plan 2020-2021.xlsx]Général!F"&amp;(MATCH(177,F1:F500,0)),"177"),"177")</f>
        <v>177</v>
      </c>
      <c r="AF20" s="15" t="str">
        <f>IF(J1181&gt;1,HYPERLINK("[Casiers listes + plan 2020-2021.xlsx]Général!F"&amp;(MATCH(181,F1:F500,0)),"181"),"181")</f>
        <v>181</v>
      </c>
      <c r="AG20" s="22" t="str">
        <f>IF(J1185&gt;1,HYPERLINK("[Casiers listes + plan 2020-2021.xlsx]Général!F"&amp;(MATCH(185,F1:F500,0)),"185"),"185")</f>
        <v>185</v>
      </c>
    </row>
    <row r="21" spans="1:33" ht="16.5" thickTop="1" thickBot="1" x14ac:dyDescent="0.3">
      <c r="A21" s="62" t="s">
        <v>79</v>
      </c>
      <c r="B21" s="62" t="s">
        <v>524</v>
      </c>
      <c r="C21" s="2" t="s">
        <v>31</v>
      </c>
      <c r="D21" s="6" t="s">
        <v>3</v>
      </c>
      <c r="E21" s="4" t="s">
        <v>40</v>
      </c>
      <c r="F21" s="56">
        <v>13</v>
      </c>
      <c r="G21" s="2" t="str">
        <f t="shared" si="1"/>
        <v>Double</v>
      </c>
      <c r="H21" s="2" t="str">
        <f t="shared" si="2"/>
        <v>Moyen</v>
      </c>
      <c r="I21" s="34" t="str">
        <f t="shared" si="3"/>
        <v xml:space="preserve"> </v>
      </c>
      <c r="J21" s="35">
        <f t="shared" si="0"/>
        <v>3</v>
      </c>
      <c r="K21" s="7"/>
      <c r="L21" s="7" t="str">
        <f>IF(J1102&gt;1,HYPERLINK("[Casiers listes + plan 2020-2021.xlsx]Général!F"&amp;(MATCH(102,F1:F500,0)),"102"),"102")</f>
        <v>102</v>
      </c>
      <c r="M21" s="8" t="str">
        <f>IF(J1106&gt;1,HYPERLINK("[Casiers listes + plan 2020-2021.xlsx]Général!F"&amp;(MATCH(106,F1:F500,0)),"106"),"106")</f>
        <v>106</v>
      </c>
      <c r="N21" s="8" t="str">
        <f>IF(J1110&gt;1,HYPERLINK("[Casiers listes + plan 2020-2021.xlsx]Général!F"&amp;(MATCH(110,F1:F500,0)),"110"),"110")</f>
        <v>110</v>
      </c>
      <c r="O21" s="8" t="str">
        <f>IF(J1114&gt;1,HYPERLINK("[Casiers listes + plan 2020-2021.xlsx]Général!F"&amp;(MATCH(114,F1:F500,0)),"114"),"114")</f>
        <v>114</v>
      </c>
      <c r="P21" s="8" t="str">
        <f>IF(J1118&gt;1,HYPERLINK("[Casiers listes + plan 2020-2021.xlsx]Général!F"&amp;(MATCH(118,F1:F500,0)),"118"),"118")</f>
        <v>118</v>
      </c>
      <c r="Q21" s="8" t="str">
        <f>IF(J1122&gt;1,HYPERLINK("[Casiers listes + plan 2020-2021.xlsx]Général!F"&amp;(MATCH(122,F1:F500,0)),"122"),"122")</f>
        <v>122</v>
      </c>
      <c r="R21" s="8" t="str">
        <f>IF(J1126&gt;1,HYPERLINK("[Casiers listes + plan 2020-2021.xlsx]Général!F"&amp;(MATCH(126,F1:F500,0)),"126"),"126")</f>
        <v>126</v>
      </c>
      <c r="S21" s="28" t="str">
        <f>IF(J1130&gt;1,HYPERLINK("[Casiers listes + plan 2020-2021.xlsx]Général!F"&amp;(MATCH(130,F1:F500,0)),"130"),"130")</f>
        <v>130</v>
      </c>
      <c r="T21" s="28" t="str">
        <f>IF(J1134&gt;1,HYPERLINK("[Casiers listes + plan 2020-2021.xlsx]Général!F"&amp;(MATCH(134,F1:F500,0)),"134"),"134")</f>
        <v>134</v>
      </c>
      <c r="U21" s="28" t="str">
        <f>IF(J1138&gt;1,HYPERLINK("[Casiers listes + plan 2020-2021.xlsx]Général!F"&amp;(MATCH(138,F1:F500,0)),"138"),"138")</f>
        <v>138</v>
      </c>
      <c r="V21" s="28" t="str">
        <f>IF(J1142&gt;1,HYPERLINK("[Casiers listes + plan 2020-2021.xlsx]Général!F"&amp;(MATCH(142,F1:F500,0)),"142"),"142")</f>
        <v>142</v>
      </c>
      <c r="W21" s="28" t="str">
        <f>IF(J1146&gt;1,HYPERLINK("[Casiers listes + plan 2020-2021.xlsx]Général!F"&amp;(MATCH(146,F1:F500,0)),"146"),"146")</f>
        <v>146</v>
      </c>
      <c r="X21" s="28" t="str">
        <f>IF(J1150&gt;1,HYPERLINK("[Casiers listes + plan 2020-2021.xlsx]Général!F"&amp;(MATCH(150,F1:F500,0)),"150"),"150")</f>
        <v>150</v>
      </c>
      <c r="Y21" s="28" t="str">
        <f>IF(J1154&gt;1,HYPERLINK("[Casiers listes + plan 2020-2021.xlsx]Général!F"&amp;(MATCH(154,F1:F500,0)),"154"),"154")</f>
        <v>154</v>
      </c>
      <c r="Z21" s="28" t="str">
        <f>IF(J1158&gt;1,HYPERLINK("[Casiers listes + plan 2020-2021.xlsx]Général!F"&amp;(MATCH(158,F1:F500,0)),"158"),"158")</f>
        <v>158</v>
      </c>
      <c r="AA21" s="28" t="str">
        <f>IF(J1162&gt;1,HYPERLINK("[Casiers listes + plan 2020-2021.xlsx]Général!F"&amp;(MATCH(162,F1:F500,0)),"162"),"162")</f>
        <v>162</v>
      </c>
      <c r="AB21" s="28" t="str">
        <f>IF(J1166&gt;1,HYPERLINK("[Casiers listes + plan 2020-2021.xlsx]Général!F"&amp;(MATCH(166,F1:F500,0)),"166"),"166")</f>
        <v>166</v>
      </c>
      <c r="AC21" s="28" t="str">
        <f>IF(J1170&gt;1,HYPERLINK("[Casiers listes + plan 2020-2021.xlsx]Général!F"&amp;(MATCH(170,F1:F500,0)),"170"),"170")</f>
        <v>170</v>
      </c>
      <c r="AD21" s="28" t="str">
        <f>IF(J1174&gt;1,HYPERLINK("[Casiers listes + plan 2020-2021.xlsx]Général!F"&amp;(MATCH(174,F1:F500,0)),"174"),"174")</f>
        <v>174</v>
      </c>
      <c r="AE21" s="28" t="str">
        <f>IF(J1178&gt;1,HYPERLINK("[Casiers listes + plan 2020-2021.xlsx]Général!F"&amp;(MATCH(178,F1:F500,0)),"178"),"178")</f>
        <v>178</v>
      </c>
      <c r="AF21" s="8" t="str">
        <f>IF(J1182&gt;1,HYPERLINK("[Casiers listes + plan 2020-2021.xlsx]Général!F"&amp;(MATCH(182,F1:F500,0)),"182"),"182")</f>
        <v>182</v>
      </c>
      <c r="AG21" s="9" t="str">
        <f>IF(J1186&gt;1,HYPERLINK("[Casiers listes + plan 2020-2021.xlsx]Général!F"&amp;(MATCH(186,F1:F500,0)),"186"),"186")</f>
        <v>186</v>
      </c>
    </row>
    <row r="22" spans="1:33" ht="16.5" thickTop="1" thickBot="1" x14ac:dyDescent="0.3">
      <c r="A22" s="62" t="s">
        <v>80</v>
      </c>
      <c r="B22" s="62" t="s">
        <v>525</v>
      </c>
      <c r="C22" s="2" t="s">
        <v>31</v>
      </c>
      <c r="D22" s="4" t="s">
        <v>4</v>
      </c>
      <c r="E22" s="4" t="s">
        <v>40</v>
      </c>
      <c r="F22" s="56">
        <v>14</v>
      </c>
      <c r="G22" s="2" t="str">
        <f t="shared" si="1"/>
        <v>Double</v>
      </c>
      <c r="H22" s="2" t="str">
        <f t="shared" si="2"/>
        <v>Moyen</v>
      </c>
      <c r="I22" s="34" t="str">
        <f t="shared" si="3"/>
        <v xml:space="preserve"> </v>
      </c>
      <c r="J22" s="35">
        <f t="shared" si="0"/>
        <v>3</v>
      </c>
      <c r="K22" s="7"/>
      <c r="L22" s="7" t="str">
        <f>IF(J1103&gt;1,HYPERLINK("[Casiers listes + plan 2020-2021.xlsx]Général!F"&amp;(MATCH(103,F1:F500,0)),"103"),"103")</f>
        <v>103</v>
      </c>
      <c r="M22" s="8" t="str">
        <f>IF(J1107&gt;1,HYPERLINK("[Casiers listes + plan 2020-2021.xlsx]Général!F"&amp;(MATCH(107,F1:F500,0)),"107"),"107")</f>
        <v>107</v>
      </c>
      <c r="N22" s="8" t="str">
        <f>IF(J1111&gt;1,HYPERLINK("[Casiers listes + plan 2020-2021.xlsx]Général!F"&amp;(MATCH(111,F1:F500,0)),"111"),"111")</f>
        <v>111</v>
      </c>
      <c r="O22" s="8" t="str">
        <f>IF(J1115&gt;1,HYPERLINK("[Casiers listes + plan 2020-2021.xlsx]Général!F"&amp;(MATCH(115,F1:F500,0)),"115"),"115")</f>
        <v>115</v>
      </c>
      <c r="P22" s="8" t="str">
        <f>IF(J1119&gt;1,HYPERLINK("[Casiers listes + plan 2020-2021.xlsx]Général!F"&amp;(MATCH(119,F1:F500,0)),"119"),"119")</f>
        <v>119</v>
      </c>
      <c r="Q22" s="8" t="str">
        <f>IF(J1123&gt;1,HYPERLINK("[Casiers listes + plan 2020-2021.xlsx]Général!F"&amp;(MATCH(123,F1:F500,0)),"123"),"123")</f>
        <v>123</v>
      </c>
      <c r="R22" s="8" t="str">
        <f>IF(J1127&gt;1,HYPERLINK("[Casiers listes + plan 2020-2021.xlsx]Général!F"&amp;(MATCH(127,F1:F500,0)),"127"),"127")</f>
        <v>127</v>
      </c>
      <c r="S22" s="63" t="str">
        <f>IF(J1131&gt;1,HYPERLINK("[Casiers listes + plan 2020-2021.xlsx]Général!F"&amp;(MATCH(131,F1:F500,0)),"131"),"131")</f>
        <v>131</v>
      </c>
      <c r="T22" s="63" t="str">
        <f>IF(J1135&gt;1,HYPERLINK("[Casiers listes + plan 2020-2021.xlsx]Général!F"&amp;(MATCH(135,F1:F500,0)),"135"),"135")</f>
        <v>135</v>
      </c>
      <c r="U22" s="28" t="str">
        <f>IF(J1139&gt;1,HYPERLINK("[Casiers listes + plan 2020-2021.xlsx]Général!F"&amp;(MATCH(139,F1:F500,0)),"139"),"139")</f>
        <v>139</v>
      </c>
      <c r="V22" s="28" t="str">
        <f>IF(J1143&gt;1,HYPERLINK("[Casiers listes + plan 2020-2021.xlsx]Général!F"&amp;(MATCH(143,F1:F500,0)),"143"),"143")</f>
        <v>143</v>
      </c>
      <c r="W22" s="28" t="str">
        <f>IF(J1147&gt;1,HYPERLINK("[Casiers listes + plan 2020-2021.xlsx]Général!F"&amp;(MATCH(147,F1:F500,0)),"147"),"147")</f>
        <v>147</v>
      </c>
      <c r="X22" s="28" t="str">
        <f>IF(J1151&gt;1,HYPERLINK("[Casiers listes + plan 2020-2021.xlsx]Général!F"&amp;(MATCH(151,F1:F500,0)),"151"),"151")</f>
        <v>151</v>
      </c>
      <c r="Y22" s="28" t="str">
        <f>IF(J1155&gt;1,HYPERLINK("[Casiers listes + plan 2020-2021.xlsx]Général!F"&amp;(MATCH(155,F1:F500,0)),"155"),"155")</f>
        <v>155</v>
      </c>
      <c r="Z22" s="28" t="str">
        <f>IF(J1159&gt;1,HYPERLINK("[Casiers listes + plan 2020-2021.xlsx]Général!F"&amp;(MATCH(159,F1:F500,0)),"159"),"159")</f>
        <v>159</v>
      </c>
      <c r="AA22" s="28" t="str">
        <f>IF(J1163&gt;1,HYPERLINK("[Casiers listes + plan 2020-2021.xlsx]Général!F"&amp;(MATCH(163,F1:F500,0)),"163"),"163")</f>
        <v>163</v>
      </c>
      <c r="AB22" s="28" t="str">
        <f>IF(J1167&gt;1,HYPERLINK("[Casiers listes + plan 2020-2021.xlsx]Général!F"&amp;(MATCH(167,F1:F500,0)),"167"),"167")</f>
        <v>167</v>
      </c>
      <c r="AC22" s="28" t="str">
        <f>IF(J1171&gt;1,HYPERLINK("[Casiers listes + plan 2020-2021.xlsx]Général!F"&amp;(MATCH(171,F1:F500,0)),"171"),"171")</f>
        <v>171</v>
      </c>
      <c r="AD22" s="28" t="str">
        <f>IF(J1175&gt;1,HYPERLINK("[Casiers listes + plan 2020-2021.xlsx]Général!F"&amp;(MATCH(175,F1:F500,0)),"175"),"175")</f>
        <v>175</v>
      </c>
      <c r="AE22" s="28" t="str">
        <f>IF(J1179&gt;1,HYPERLINK("[Casiers listes + plan 2020-2021.xlsx]Général!F"&amp;(MATCH(179,F1:F500,0)),"179"),"179")</f>
        <v>179</v>
      </c>
      <c r="AF22" s="8" t="str">
        <f>IF(J1183&gt;1,HYPERLINK("[Casiers listes + plan 2020-2021.xlsx]Général!F"&amp;(MATCH(183,F1:F500,0)),"183"),"183")</f>
        <v>183</v>
      </c>
      <c r="AG22" s="9" t="str">
        <f>IF(J1187&gt;1,HYPERLINK("[Casiers listes + plan 2020-2021.xlsx]Général!F"&amp;(MATCH(187,F1:F500,0)),"187"),"187")</f>
        <v>187</v>
      </c>
    </row>
    <row r="23" spans="1:33" ht="16.5" thickTop="1" thickBot="1" x14ac:dyDescent="0.3">
      <c r="A23" s="62" t="s">
        <v>81</v>
      </c>
      <c r="B23" s="62" t="s">
        <v>526</v>
      </c>
      <c r="C23" s="2" t="s">
        <v>31</v>
      </c>
      <c r="D23" s="4" t="s">
        <v>4</v>
      </c>
      <c r="E23" s="4" t="s">
        <v>55</v>
      </c>
      <c r="F23" s="56">
        <v>14</v>
      </c>
      <c r="G23" s="2" t="str">
        <f t="shared" si="1"/>
        <v>Double</v>
      </c>
      <c r="H23" s="2" t="str">
        <f t="shared" si="2"/>
        <v>Moyen</v>
      </c>
      <c r="I23" s="34" t="str">
        <f t="shared" si="3"/>
        <v xml:space="preserve"> </v>
      </c>
      <c r="J23" s="35">
        <f t="shared" si="0"/>
        <v>3</v>
      </c>
      <c r="K23" s="7" t="s">
        <v>28</v>
      </c>
      <c r="L23" s="7" t="str">
        <f>IF(J1104&gt;1,HYPERLINK("[Casiers listes + plan 2020-2021.xlsx]Général!F"&amp;(MATCH(104,F1:F500,0)),"104"),"104")</f>
        <v>104</v>
      </c>
      <c r="M23" s="63" t="str">
        <f>IF(J1108&gt;1,HYPERLINK("[Casiers listes + plan 2020-2021.xlsx]Général!F"&amp;(MATCH(108,F1:F500,0)),"108"),"108")</f>
        <v>108</v>
      </c>
      <c r="N23" s="8" t="str">
        <f>IF(J1112&gt;1,HYPERLINK("[Casiers listes + plan 2020-2021.xlsx]Général!F"&amp;(MATCH(112,F1:F500,0)),"112"),"112")</f>
        <v>112</v>
      </c>
      <c r="O23" s="8" t="str">
        <f>IF(J1116&gt;1,HYPERLINK("[Casiers listes + plan 2020-2021.xlsx]Général!F"&amp;(MATCH(116,F1:F500,0)),"116"),"116")</f>
        <v>116</v>
      </c>
      <c r="P23" s="8" t="str">
        <f>IF(J1120&gt;1,HYPERLINK("[Casiers listes + plan 2020-2021.xlsx]Général!F"&amp;(MATCH(120,F1:F500,0)),"120"),"120")</f>
        <v>120</v>
      </c>
      <c r="Q23" s="8" t="str">
        <f>IF(J1124&gt;1,HYPERLINK("[Casiers listes + plan 2020-2021.xlsx]Général!F"&amp;(MATCH(124,F1:F500,0)),"124"),"124")</f>
        <v>124</v>
      </c>
      <c r="R23" s="8" t="str">
        <f>IF(J1128&gt;1,HYPERLINK("[Casiers listes + plan 2020-2021.xlsx]Général!F"&amp;(MATCH(128,F1:F500,0)),"128"),"128")</f>
        <v>128</v>
      </c>
      <c r="S23" s="28" t="str">
        <f>IF(J1132&gt;1,HYPERLINK("[Casiers listes + plan 2020-2021.xlsx]Général!F"&amp;(MATCH(132,F1:F500,0)),"132"),"132")</f>
        <v>132</v>
      </c>
      <c r="T23" s="28" t="str">
        <f>IF(J1136&gt;1,HYPERLINK("[Casiers listes + plan 2020-2021.xlsx]Général!F"&amp;(MATCH(136,F1:F500,0)),"136"),"136")</f>
        <v>136</v>
      </c>
      <c r="U23" s="28" t="str">
        <f>IF(J1140&gt;1,HYPERLINK("[Casiers listes + plan 2020-2021.xlsx]Général!F"&amp;(MATCH(140,F1:F500,0)),"140"),"140")</f>
        <v>140</v>
      </c>
      <c r="V23" s="24" t="str">
        <f>IF(J1144&gt;1,HYPERLINK("[Casiers listes + plan 2020-2021.xlsx]Général!F"&amp;(MATCH(144,F1:F500,0)),"144"),"144")</f>
        <v>144</v>
      </c>
      <c r="W23" s="24" t="str">
        <f>IF(J1148&gt;1,HYPERLINK("[Casiers listes + plan 2020-2021.xlsx]Général!F"&amp;(MATCH(148,F1:F500,0)),"148"),"148")</f>
        <v>148</v>
      </c>
      <c r="X23" s="24" t="str">
        <f>IF(J1152&gt;1,HYPERLINK("[Casiers listes + plan 2020-2021.xlsx]Général!F"&amp;(MATCH(152,F1:F500,0)),"152"),"152")</f>
        <v>152</v>
      </c>
      <c r="Y23" s="24" t="str">
        <f>IF(J1156&gt;1,HYPERLINK("[Casiers listes + plan 2020-2021.xlsx]Général!F"&amp;(MATCH(156,F1:F500,0)),"156"),"156")</f>
        <v>156</v>
      </c>
      <c r="Z23" s="24" t="str">
        <f>IF(J1160&gt;1,HYPERLINK("[Casiers listes + plan 2020-2021.xlsx]Général!F"&amp;(MATCH(160,F1:F500,0)),"160"),"160")</f>
        <v>160</v>
      </c>
      <c r="AA23" s="63" t="str">
        <f>IF(J1164&gt;1,HYPERLINK("[Casiers listes + plan 2020-2021.xlsx]Général!F"&amp;(MATCH(164,F1:F500,0)),"164"),"164")</f>
        <v>164</v>
      </c>
      <c r="AB23" s="28" t="str">
        <f>IF(J1168&gt;1,HYPERLINK("[Casiers listes + plan 2020-2021.xlsx]Général!F"&amp;(MATCH(168,F1:F500,0)),"168"),"168")</f>
        <v>168</v>
      </c>
      <c r="AC23" s="28" t="str">
        <f>IF(J1172&gt;1,HYPERLINK("[Casiers listes + plan 2020-2021.xlsx]Général!F"&amp;(MATCH(172,F1:F500,0)),"172"),"172")</f>
        <v>172</v>
      </c>
      <c r="AD23" s="28" t="str">
        <f>IF(J1176&gt;1,HYPERLINK("[Casiers listes + plan 2020-2021.xlsx]Général!F"&amp;(MATCH(176,F1:F500,0)),"176"),"176")</f>
        <v>176</v>
      </c>
      <c r="AE23" s="28" t="str">
        <f>IF(J1180&gt;1,HYPERLINK("[Casiers listes + plan 2020-2021.xlsx]Général!F"&amp;(MATCH(180,F1:F500,0)),"180"),"180")</f>
        <v>180</v>
      </c>
      <c r="AF23" s="8" t="str">
        <f>IF(J1184&gt;1,HYPERLINK("[Casiers listes + plan 2020-2021.xlsx]Général!F"&amp;(MATCH(184,F1:F500,0)),"184"),"184")</f>
        <v>184</v>
      </c>
      <c r="AG23" s="9" t="str">
        <f>IF(J1188&gt;1,HYPERLINK("[Casiers listes + plan 2020-2021.xlsx]Général!F"&amp;(MATCH(188,F1:F500,0)),"188"),"188")</f>
        <v>188</v>
      </c>
    </row>
    <row r="24" spans="1:33" ht="15.75" thickTop="1" x14ac:dyDescent="0.25">
      <c r="A24" s="62" t="s">
        <v>82</v>
      </c>
      <c r="B24" s="62" t="s">
        <v>527</v>
      </c>
      <c r="C24" s="2" t="s">
        <v>31</v>
      </c>
      <c r="D24" s="4" t="s">
        <v>4</v>
      </c>
      <c r="E24" s="4" t="s">
        <v>40</v>
      </c>
      <c r="F24" s="56">
        <v>15</v>
      </c>
      <c r="G24" s="2" t="str">
        <f t="shared" si="1"/>
        <v>Double</v>
      </c>
      <c r="H24" s="2" t="str">
        <f t="shared" si="2"/>
        <v>Bas</v>
      </c>
      <c r="I24" s="34" t="str">
        <f t="shared" si="3"/>
        <v xml:space="preserve"> </v>
      </c>
      <c r="J24" s="35">
        <f t="shared" si="0"/>
        <v>3</v>
      </c>
      <c r="K24" s="15"/>
      <c r="L24" s="15"/>
      <c r="M24" s="13"/>
      <c r="N24" s="15"/>
      <c r="O24" s="15"/>
      <c r="P24" s="15"/>
      <c r="Q24" s="15"/>
      <c r="R24" s="15"/>
      <c r="S24" s="15"/>
      <c r="T24" s="15"/>
      <c r="U24" s="15"/>
      <c r="V24" s="8"/>
      <c r="W24" s="8"/>
      <c r="X24" s="8"/>
      <c r="Y24" s="8"/>
      <c r="Z24" s="8"/>
      <c r="AA24" s="8"/>
      <c r="AB24" s="15"/>
      <c r="AC24" s="15"/>
      <c r="AD24" s="15"/>
      <c r="AE24" s="15"/>
      <c r="AF24" s="15"/>
      <c r="AG24" s="15"/>
    </row>
    <row r="25" spans="1:33" ht="18.75" x14ac:dyDescent="0.3">
      <c r="A25" s="62" t="s">
        <v>83</v>
      </c>
      <c r="B25" s="62" t="s">
        <v>528</v>
      </c>
      <c r="C25" s="2" t="s">
        <v>31</v>
      </c>
      <c r="D25" s="4" t="s">
        <v>4</v>
      </c>
      <c r="E25" s="4" t="s">
        <v>40</v>
      </c>
      <c r="F25" s="56">
        <v>15</v>
      </c>
      <c r="G25" s="2" t="str">
        <f t="shared" si="1"/>
        <v>Double</v>
      </c>
      <c r="H25" s="2" t="str">
        <f t="shared" si="2"/>
        <v>Bas</v>
      </c>
      <c r="I25" s="34" t="str">
        <f t="shared" si="3"/>
        <v xml:space="preserve"> </v>
      </c>
      <c r="J25" s="35">
        <f t="shared" si="0"/>
        <v>3</v>
      </c>
      <c r="K25" s="76" t="s">
        <v>19</v>
      </c>
      <c r="L25" s="77"/>
      <c r="M25" s="77"/>
      <c r="N25" s="77"/>
      <c r="O25" s="77"/>
      <c r="P25" s="77"/>
      <c r="Q25" s="77"/>
      <c r="R25" s="77"/>
      <c r="S25" s="77"/>
      <c r="T25" s="77"/>
      <c r="U25" s="77"/>
      <c r="V25" s="77"/>
      <c r="W25" s="77"/>
      <c r="X25" s="18"/>
      <c r="Y25" s="17"/>
      <c r="Z25" s="17"/>
      <c r="AA25" s="17"/>
      <c r="AB25" s="8"/>
      <c r="AC25" s="8"/>
      <c r="AD25" s="8"/>
      <c r="AE25" s="8"/>
      <c r="AF25" s="8"/>
      <c r="AG25" s="8"/>
    </row>
    <row r="26" spans="1:33" x14ac:dyDescent="0.25">
      <c r="A26" s="62" t="s">
        <v>84</v>
      </c>
      <c r="B26" s="62" t="s">
        <v>529</v>
      </c>
      <c r="C26" s="2" t="s">
        <v>32</v>
      </c>
      <c r="D26" s="4" t="s">
        <v>4</v>
      </c>
      <c r="E26" s="4" t="s">
        <v>40</v>
      </c>
      <c r="F26" s="56">
        <v>16</v>
      </c>
      <c r="G26" s="2" t="str">
        <f t="shared" si="1"/>
        <v>Double</v>
      </c>
      <c r="H26" s="2" t="str">
        <f t="shared" si="2"/>
        <v>Bas</v>
      </c>
      <c r="I26" s="34" t="str">
        <f t="shared" si="3"/>
        <v xml:space="preserve"> </v>
      </c>
      <c r="J26" s="35">
        <f t="shared" si="0"/>
        <v>3</v>
      </c>
      <c r="K26" s="7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7"/>
      <c r="Y26" s="8"/>
      <c r="Z26" s="8"/>
      <c r="AA26" s="8"/>
      <c r="AB26" s="8"/>
      <c r="AC26" s="8"/>
      <c r="AD26" s="8"/>
      <c r="AE26" s="8"/>
      <c r="AF26" s="8"/>
      <c r="AG26" s="8"/>
    </row>
    <row r="27" spans="1:33" x14ac:dyDescent="0.25">
      <c r="A27" s="62" t="s">
        <v>85</v>
      </c>
      <c r="B27" s="62" t="s">
        <v>530</v>
      </c>
      <c r="C27" s="2" t="s">
        <v>32</v>
      </c>
      <c r="D27" s="4" t="s">
        <v>4</v>
      </c>
      <c r="E27" s="4" t="s">
        <v>40</v>
      </c>
      <c r="F27" s="56">
        <v>16</v>
      </c>
      <c r="G27" s="2" t="str">
        <f t="shared" si="1"/>
        <v>Double</v>
      </c>
      <c r="H27" s="2" t="str">
        <f t="shared" si="2"/>
        <v>Bas</v>
      </c>
      <c r="I27" s="34" t="str">
        <f t="shared" si="3"/>
        <v xml:space="preserve"> </v>
      </c>
      <c r="J27" s="35">
        <f t="shared" si="0"/>
        <v>3</v>
      </c>
      <c r="K27" s="7"/>
      <c r="L27" s="71" t="s">
        <v>25</v>
      </c>
      <c r="M27" s="72"/>
      <c r="N27" s="72"/>
      <c r="O27" s="72"/>
      <c r="P27" s="72"/>
      <c r="Q27" s="72"/>
      <c r="R27" s="72"/>
      <c r="S27" s="72"/>
      <c r="T27" s="72"/>
      <c r="U27" s="72"/>
      <c r="V27" s="72"/>
      <c r="W27" s="72"/>
      <c r="X27" s="7"/>
      <c r="Y27" s="3"/>
      <c r="Z27" s="3"/>
      <c r="AA27" s="3"/>
      <c r="AB27" s="28"/>
      <c r="AC27" s="28"/>
      <c r="AD27" s="28"/>
      <c r="AE27" s="28"/>
      <c r="AF27" s="8"/>
      <c r="AG27" s="8"/>
    </row>
    <row r="28" spans="1:33" x14ac:dyDescent="0.25">
      <c r="A28" s="62" t="s">
        <v>86</v>
      </c>
      <c r="B28" s="62" t="s">
        <v>531</v>
      </c>
      <c r="C28" s="2" t="s">
        <v>32</v>
      </c>
      <c r="D28" s="6" t="s">
        <v>3</v>
      </c>
      <c r="E28" s="4" t="s">
        <v>40</v>
      </c>
      <c r="F28" s="56">
        <v>17</v>
      </c>
      <c r="G28" s="2" t="str">
        <f t="shared" si="1"/>
        <v>Simple</v>
      </c>
      <c r="H28" s="2" t="str">
        <f t="shared" si="2"/>
        <v>Haut</v>
      </c>
      <c r="I28" s="34" t="str">
        <f t="shared" si="3"/>
        <v xml:space="preserve"> </v>
      </c>
      <c r="J28" s="35">
        <f t="shared" si="0"/>
        <v>2</v>
      </c>
      <c r="K28" s="7" t="s">
        <v>27</v>
      </c>
      <c r="L28" s="30" t="str">
        <f>IF(J1201&gt;1,HYPERLINK("[Casiers listes + plan 2020-2021.xlsx]Général!F"&amp;(MATCH(201,F1:F500,0)),"201"),"201")</f>
        <v>201</v>
      </c>
      <c r="M28" s="27" t="str">
        <f>IF(J1202&gt;1,HYPERLINK("[Casiers listes + plan 2020-2021.xlsx]Général!F"&amp;(MATCH(202,F1:F500,0)),"202"),"202")</f>
        <v>202</v>
      </c>
      <c r="N28" s="27" t="str">
        <f>IF(J1209&gt;1,HYPERLINK("[Casiers listes + plan 2020-2021.xlsx]Général!F"&amp;(MATCH(209,F1:F500,0)),"209"),"209")</f>
        <v>209</v>
      </c>
      <c r="O28" s="27" t="str">
        <f>IF(J1213&gt;1,HYPERLINK("[Casiers listes + plan 2020-2021.xlsx]Général!F"&amp;(MATCH(213,F1:F500,0)),"213"),"213")</f>
        <v>213</v>
      </c>
      <c r="P28" s="27" t="str">
        <f>IF(J1217&gt;1,HYPERLINK("[Casiers listes + plan 2020-2021.xlsx]Général!F"&amp;(MATCH(217,F1:F500,0)),"217"),"217")</f>
        <v>217</v>
      </c>
      <c r="Q28" s="27" t="str">
        <f>IF(J1221&gt;1,HYPERLINK("[Casiers listes + plan 2020-2021.xlsx]Général!F"&amp;(MATCH(221,F1:F500,0)),"221"),"221")</f>
        <v>221</v>
      </c>
      <c r="R28" s="27" t="str">
        <f>IF(J1225&gt;1,HYPERLINK("[Casiers listes + plan 2020-2021.xlsx]Général!F"&amp;(MATCH(225,F1:F500,0)),"225"),"225")</f>
        <v>225</v>
      </c>
      <c r="S28" s="27" t="str">
        <f>IF(J1229&gt;1,HYPERLINK("[Casiers listes + plan 2020-2021.xlsx]Général!F"&amp;(MATCH(229,F1:F500,0)),"229"),"229")</f>
        <v>229</v>
      </c>
      <c r="T28" s="27" t="str">
        <f>IF(J1233&gt;1,HYPERLINK("[Casiers listes + plan 2020-2021.xlsx]Général!F"&amp;(MATCH(233,F1:F500,0)),"233"),"233")</f>
        <v>233</v>
      </c>
      <c r="U28" s="27" t="str">
        <f>IF(J1237&gt;1,HYPERLINK("[Casiers listes + plan 2020-2021.xlsx]Général!F"&amp;(MATCH(237,F1:F500,0)),"237"),"237")</f>
        <v>237</v>
      </c>
      <c r="V28" s="27" t="str">
        <f>IF(J1241&gt;1,HYPERLINK("[Casiers listes + plan 2020-2021.xlsx]Général!F"&amp;(MATCH(241,F1:F500,0)),"241"),"241")</f>
        <v>241</v>
      </c>
      <c r="W28" s="27" t="str">
        <f>IF(J1245&gt;1,HYPERLINK("[Casiers listes + plan 2020-2021.xlsx]Général!F"&amp;(MATCH(245,F1:F500,0)),"245"),"245")</f>
        <v>245</v>
      </c>
      <c r="X28" s="7"/>
      <c r="Y28" s="3"/>
      <c r="Z28" s="3"/>
      <c r="AA28" s="3"/>
      <c r="AB28" s="28"/>
      <c r="AC28" s="28"/>
      <c r="AD28" s="28"/>
      <c r="AE28" s="28"/>
      <c r="AF28" s="8"/>
      <c r="AG28" s="8"/>
    </row>
    <row r="29" spans="1:33" ht="15.75" thickBot="1" x14ac:dyDescent="0.3">
      <c r="A29" s="62" t="s">
        <v>87</v>
      </c>
      <c r="B29" s="62" t="s">
        <v>532</v>
      </c>
      <c r="C29" s="2" t="s">
        <v>32</v>
      </c>
      <c r="D29" s="4" t="s">
        <v>4</v>
      </c>
      <c r="E29" s="4" t="s">
        <v>40</v>
      </c>
      <c r="F29" s="56">
        <v>18</v>
      </c>
      <c r="G29" s="2" t="str">
        <f t="shared" si="1"/>
        <v>Simple</v>
      </c>
      <c r="H29" s="2" t="str">
        <f t="shared" si="2"/>
        <v>Haut</v>
      </c>
      <c r="I29" s="34" t="str">
        <f t="shared" si="3"/>
        <v xml:space="preserve"> </v>
      </c>
      <c r="J29" s="35">
        <f t="shared" si="0"/>
        <v>2</v>
      </c>
      <c r="K29" s="7"/>
      <c r="L29" s="31" t="str">
        <f>IF(J1203&gt;1,HYPERLINK("[Casiers listes + plan 2020-2021.xlsx]Général!F"&amp;(MATCH(203,F1:F500,0)),"203"),"203")</f>
        <v>203</v>
      </c>
      <c r="M29" s="28" t="str">
        <f>IF(J1204&gt;1,HYPERLINK("[Casiers listes + plan 2020-2021.xlsx]Général!F"&amp;(MATCH(204,F1:F500,0)),"204"),"204")</f>
        <v>204</v>
      </c>
      <c r="N29" s="28" t="str">
        <f>IF(J1210&gt;1,HYPERLINK("[Casiers listes + plan 2020-2021.xlsx]Général!F"&amp;(MATCH(210,F1:F500,0)),"210"),"210")</f>
        <v>210</v>
      </c>
      <c r="O29" s="28" t="str">
        <f>IF(J1214&gt;1,HYPERLINK("[Casiers listes + plan 2020-2021.xlsx]Général!F"&amp;(MATCH(214,F1:F500,0)),"214"),"214")</f>
        <v>214</v>
      </c>
      <c r="P29" s="28" t="str">
        <f>IF(J1218&gt;1,HYPERLINK("[Casiers listes + plan 2020-2021.xlsx]Général!F"&amp;(MATCH(218,F1:F500,0)),"218"),"218")</f>
        <v>218</v>
      </c>
      <c r="Q29" s="28" t="str">
        <f>IF(J1222&gt;1,HYPERLINK("[Casiers listes + plan 2020-2021.xlsx]Général!F"&amp;(MATCH(222,F1:F500,0)),"222"),"222")</f>
        <v>222</v>
      </c>
      <c r="R29" s="28" t="str">
        <f>IF(J1226&gt;1,HYPERLINK("[Casiers listes + plan 2020-2021.xlsx]Général!F"&amp;(MATCH(226,F1:F500,0)),"226"),"226")</f>
        <v>226</v>
      </c>
      <c r="S29" s="28" t="str">
        <f>IF(J1230&gt;1,HYPERLINK("[Casiers listes + plan 2020-2021.xlsx]Général!F"&amp;(MATCH(230,F1:F500,0)),"230"),"230")</f>
        <v>230</v>
      </c>
      <c r="T29" s="28" t="str">
        <f>IF(J1234&gt;1,HYPERLINK("[Casiers listes + plan 2020-2021.xlsx]Général!F"&amp;(MATCH(234,F1:F500,0)),"234"),"234")</f>
        <v>234</v>
      </c>
      <c r="U29" s="28" t="str">
        <f>IF(J1238&gt;1,HYPERLINK("[Casiers listes + plan 2020-2021.xlsx]Général!F"&amp;(MATCH(238,F1:F500,0)),"238"),"238")</f>
        <v>238</v>
      </c>
      <c r="V29" s="28" t="str">
        <f>IF(J1242&gt;1,HYPERLINK("[Casiers listes + plan 2020-2021.xlsx]Général!F"&amp;(MATCH(242,F1:F500,0)),"242"),"242")</f>
        <v>242</v>
      </c>
      <c r="W29" s="70" t="str">
        <f>IF(J1246&gt;1,HYPERLINK("[Casiers listes + plan 2020-2021.xlsx]Général!F"&amp;(MATCH(246,F1:F500,0)),"246"),"246")</f>
        <v>246</v>
      </c>
      <c r="X29" s="7"/>
      <c r="Y29" s="3"/>
      <c r="Z29" s="3"/>
      <c r="AA29" s="3"/>
      <c r="AB29" t="str">
        <f ca="1">CELL("nomfichier")</f>
        <v>C:\Users\cleme\Casiers-College\[Casiers listes + plan 2020-2021.xlsx]Général</v>
      </c>
      <c r="AC29" s="28"/>
      <c r="AD29" s="28"/>
      <c r="AE29" s="28"/>
      <c r="AF29" s="8"/>
      <c r="AG29" s="8"/>
    </row>
    <row r="30" spans="1:33" ht="16.5" thickTop="1" thickBot="1" x14ac:dyDescent="0.3">
      <c r="A30" s="62" t="s">
        <v>88</v>
      </c>
      <c r="B30" s="62" t="s">
        <v>533</v>
      </c>
      <c r="C30" s="2" t="s">
        <v>32</v>
      </c>
      <c r="D30" s="6" t="s">
        <v>3</v>
      </c>
      <c r="E30" s="4" t="s">
        <v>40</v>
      </c>
      <c r="F30" s="56">
        <v>19</v>
      </c>
      <c r="G30" s="2" t="str">
        <f t="shared" si="1"/>
        <v>Simple</v>
      </c>
      <c r="H30" s="2" t="str">
        <f t="shared" si="2"/>
        <v>Moyen</v>
      </c>
      <c r="I30" s="34" t="str">
        <f t="shared" si="3"/>
        <v xml:space="preserve"> </v>
      </c>
      <c r="J30" s="35">
        <f t="shared" si="0"/>
        <v>2</v>
      </c>
      <c r="K30" s="7"/>
      <c r="L30" s="31" t="str">
        <f>IF(J1205&gt;1,HYPERLINK("[Casiers listes + plan 2020-2021.xlsx]Général!F"&amp;(MATCH(205,F1:F500,0)),"205"),"205")</f>
        <v>205</v>
      </c>
      <c r="M30" s="28" t="str">
        <f>IF(J1206&gt;1,HYPERLINK("[Casiers listes + plan 2020-2021.xlsx]Général!F"&amp;(MATCH(206,F1:F500,0)),"206"),"206")</f>
        <v>206</v>
      </c>
      <c r="N30" s="28" t="str">
        <f>IF(J1211&gt;1,HYPERLINK("[Casiers listes + plan 2020-2021.xlsx]Général!F"&amp;(MATCH(211,F1:F500,0)),"211"),"211")</f>
        <v>211</v>
      </c>
      <c r="O30" s="28" t="str">
        <f>IF(J1215&gt;1,HYPERLINK("[Casiers listes + plan 2020-2021.xlsx]Général!F"&amp;(MATCH(215,F1:F500,0)),"215"),"215")</f>
        <v>215</v>
      </c>
      <c r="P30" s="28" t="str">
        <f>IF(J1219&gt;1,HYPERLINK("[Casiers listes + plan 2020-2021.xlsx]Général!F"&amp;(MATCH(219,F1:F500,0)),"219"),"219")</f>
        <v>219</v>
      </c>
      <c r="Q30" s="28" t="str">
        <f>IF(J1223&gt;1,HYPERLINK("[Casiers listes + plan 2020-2021.xlsx]Général!F"&amp;(MATCH(223,F1:F500,0)),"223"),"223")</f>
        <v>223</v>
      </c>
      <c r="R30" s="28" t="str">
        <f>IF(J1227&gt;1,HYPERLINK("[Casiers listes + plan 2020-2021.xlsx]Général!F"&amp;(MATCH(227,F1:F500,0)),"227"),"227")</f>
        <v>227</v>
      </c>
      <c r="S30" s="63" t="str">
        <f>IF(J1231&gt;1,HYPERLINK("[Casiers listes + plan 2020-2021.xlsx]Général!F"&amp;(MATCH(231,F1:F500,0)),"231"),"231")</f>
        <v>231</v>
      </c>
      <c r="T30" s="28" t="str">
        <f>IF(J1235&gt;1,HYPERLINK("[Casiers listes + plan 2020-2021.xlsx]Général!F"&amp;(MATCH(235,F1:F500,0)),"235"),"235")</f>
        <v>235</v>
      </c>
      <c r="U30" s="28" t="str">
        <f>IF(J1239&gt;1,HYPERLINK("[Casiers listes + plan 2020-2021.xlsx]Général!F"&amp;(MATCH(239,F1:F500,0)),"239"),"239")</f>
        <v>239</v>
      </c>
      <c r="V30" s="28" t="str">
        <f>IF(J1243&gt;1,HYPERLINK("[Casiers listes + plan 2020-2021.xlsx]Général!F"&amp;(MATCH(243,F1:F500,0)),"243"),"243")</f>
        <v>243</v>
      </c>
      <c r="W30" s="70" t="str">
        <f>IF(J1247&gt;1,HYPERLINK("[Casiers listes + plan 2020-2021.xlsx]Général!F"&amp;(MATCH(247,F1:F500,0)),"247"),"247")</f>
        <v>247</v>
      </c>
      <c r="X30" s="7"/>
      <c r="Y30" s="8"/>
      <c r="Z30" s="8"/>
      <c r="AA30" s="8"/>
      <c r="AB30" s="8"/>
      <c r="AC30" s="8"/>
      <c r="AD30" s="8"/>
      <c r="AE30" s="8"/>
      <c r="AF30" s="8"/>
      <c r="AG30" s="8"/>
    </row>
    <row r="31" spans="1:33" ht="16.5" thickTop="1" thickBot="1" x14ac:dyDescent="0.3">
      <c r="A31" s="62" t="s">
        <v>89</v>
      </c>
      <c r="B31" s="62" t="s">
        <v>534</v>
      </c>
      <c r="C31" s="2" t="s">
        <v>32</v>
      </c>
      <c r="D31" s="4" t="s">
        <v>4</v>
      </c>
      <c r="E31" s="4" t="s">
        <v>40</v>
      </c>
      <c r="F31" s="56">
        <v>20</v>
      </c>
      <c r="G31" s="2" t="str">
        <f t="shared" si="1"/>
        <v>Simple</v>
      </c>
      <c r="H31" s="2" t="str">
        <f t="shared" si="2"/>
        <v>Moyen</v>
      </c>
      <c r="I31" s="34" t="str">
        <f t="shared" si="3"/>
        <v xml:space="preserve"> </v>
      </c>
      <c r="J31" s="35">
        <f t="shared" si="0"/>
        <v>2</v>
      </c>
      <c r="K31" s="7" t="s">
        <v>28</v>
      </c>
      <c r="L31" s="26" t="str">
        <f>IF(J1207&gt;1,HYPERLINK("[Casiers listes + plan 2020-2021.xlsx]Général!F"&amp;(MATCH(207,F1:F500,0)),"207"),"207")</f>
        <v>207</v>
      </c>
      <c r="M31" s="24" t="str">
        <f>IF(J1208&gt;1,HYPERLINK("[Casiers listes + plan 2020-2021.xlsx]Général!F"&amp;(MATCH(208,F1:F500,0)),"208"),"208")</f>
        <v>208</v>
      </c>
      <c r="N31" s="24" t="str">
        <f>IF(J1212&gt;1,HYPERLINK("[Casiers listes + plan 2020-2021.xlsx]Général!F"&amp;(MATCH(212,F1:F500,0)),"212"),"212")</f>
        <v>212</v>
      </c>
      <c r="O31" s="63" t="str">
        <f>IF(J1216&gt;1,HYPERLINK("[Casiers listes + plan 2020-2021.xlsx]Général!F"&amp;(MATCH(216,F1:F500,0)),"216"),"216")</f>
        <v>216</v>
      </c>
      <c r="P31" s="24" t="str">
        <f>IF(J1220&gt;1,HYPERLINK("[Casiers listes + plan 2020-2021.xlsx]Général!F"&amp;(MATCH(220,F1:F500,0)),"220"),"220")</f>
        <v>220</v>
      </c>
      <c r="Q31" s="24" t="str">
        <f>IF(J1224&gt;1,HYPERLINK("[Casiers listes + plan 2020-2021.xlsx]Général!F"&amp;(MATCH(224,F1:F500,0)),"224"),"224")</f>
        <v>224</v>
      </c>
      <c r="R31" s="24" t="str">
        <f>IF(J1228&gt;1,HYPERLINK("[Casiers listes + plan 2020-2021.xlsx]Général!F"&amp;(MATCH(228,F1:F500,0)),"228"),"228")</f>
        <v>228</v>
      </c>
      <c r="S31" s="24" t="str">
        <f>IF(J1232&gt;1,HYPERLINK("[Casiers listes + plan 2020-2021.xlsx]Général!F"&amp;(MATCH(232,F1:F500,0)),"232"),"232")</f>
        <v>232</v>
      </c>
      <c r="T31" s="24" t="str">
        <f>IF(J1236&gt;1,HYPERLINK("[Casiers listes + plan 2020-2021.xlsx]Général!F"&amp;(MATCH(236,F1:F500,0)),"236"),"236")</f>
        <v>236</v>
      </c>
      <c r="U31" s="24" t="str">
        <f>IF(J1240&gt;1,HYPERLINK("[Casiers listes + plan 2020-2021.xlsx]Général!F"&amp;(MATCH(240,F1:F500,0)),"240"),"240")</f>
        <v>240</v>
      </c>
      <c r="V31" s="24" t="str">
        <f>IF(J1244&gt;1,HYPERLINK("[Casiers listes + plan 2020-2021.xlsx]Général!F"&amp;(MATCH(244,F1:F500,0)),"244"),"244")</f>
        <v>244</v>
      </c>
      <c r="W31" s="24" t="str">
        <f>IF(J1248&gt;1,HYPERLINK("[Casiers listes + plan 2020-2021.xlsx]Général!F"&amp;(MATCH(248,F1:F500,0)),"248"),"248")</f>
        <v>248</v>
      </c>
      <c r="X31" s="7"/>
      <c r="Y31" s="8"/>
      <c r="Z31" s="8"/>
      <c r="AA31" s="8"/>
      <c r="AB31" s="8"/>
      <c r="AC31" s="8"/>
      <c r="AD31" s="8"/>
      <c r="AE31" s="8"/>
      <c r="AF31" s="8"/>
      <c r="AG31" s="8"/>
    </row>
    <row r="32" spans="1:33" ht="15.75" thickTop="1" x14ac:dyDescent="0.25">
      <c r="A32" s="62" t="s">
        <v>90</v>
      </c>
      <c r="B32" s="62" t="s">
        <v>535</v>
      </c>
      <c r="C32" s="2" t="s">
        <v>31</v>
      </c>
      <c r="D32" s="4" t="s">
        <v>4</v>
      </c>
      <c r="E32" s="4" t="s">
        <v>40</v>
      </c>
      <c r="F32" s="56">
        <v>21</v>
      </c>
      <c r="G32" s="2" t="str">
        <f t="shared" si="1"/>
        <v>Simple</v>
      </c>
      <c r="H32" s="2" t="str">
        <f t="shared" si="2"/>
        <v>Moyen</v>
      </c>
      <c r="I32" s="34" t="str">
        <f t="shared" si="3"/>
        <v xml:space="preserve"> </v>
      </c>
      <c r="J32" s="35">
        <f t="shared" si="0"/>
        <v>2</v>
      </c>
      <c r="K32" s="7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7"/>
      <c r="Y32" s="8"/>
      <c r="Z32" s="8"/>
      <c r="AA32" s="8"/>
      <c r="AB32" s="8"/>
      <c r="AC32" s="8"/>
      <c r="AD32" s="8"/>
      <c r="AE32" s="8"/>
      <c r="AF32" s="8"/>
      <c r="AG32" s="8"/>
    </row>
    <row r="33" spans="1:33" x14ac:dyDescent="0.25">
      <c r="A33" s="62" t="s">
        <v>91</v>
      </c>
      <c r="B33" s="62" t="s">
        <v>536</v>
      </c>
      <c r="C33" s="2" t="s">
        <v>31</v>
      </c>
      <c r="D33" s="4" t="s">
        <v>4</v>
      </c>
      <c r="E33" s="4" t="s">
        <v>40</v>
      </c>
      <c r="F33" s="56">
        <v>22</v>
      </c>
      <c r="G33" s="2" t="str">
        <f t="shared" si="1"/>
        <v>Simple</v>
      </c>
      <c r="H33" s="2" t="str">
        <f t="shared" si="2"/>
        <v>Moyen</v>
      </c>
      <c r="I33" s="34" t="str">
        <f t="shared" si="3"/>
        <v xml:space="preserve"> </v>
      </c>
      <c r="J33" s="35">
        <f t="shared" si="0"/>
        <v>2</v>
      </c>
      <c r="K33" s="7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7"/>
      <c r="Y33" s="8"/>
      <c r="Z33" s="8"/>
      <c r="AA33" s="8"/>
      <c r="AB33" s="8"/>
      <c r="AC33" s="8"/>
      <c r="AD33" s="8"/>
      <c r="AE33" s="8"/>
      <c r="AF33" s="8"/>
      <c r="AG33" s="8"/>
    </row>
    <row r="34" spans="1:33" x14ac:dyDescent="0.25">
      <c r="A34" s="62" t="s">
        <v>92</v>
      </c>
      <c r="B34" s="62" t="s">
        <v>537</v>
      </c>
      <c r="C34" s="2" t="s">
        <v>31</v>
      </c>
      <c r="D34" s="4" t="s">
        <v>4</v>
      </c>
      <c r="E34" s="4" t="s">
        <v>40</v>
      </c>
      <c r="F34" s="56">
        <v>23</v>
      </c>
      <c r="G34" s="2" t="str">
        <f t="shared" si="1"/>
        <v>Simple</v>
      </c>
      <c r="H34" s="2" t="str">
        <f t="shared" si="2"/>
        <v>Bas</v>
      </c>
      <c r="I34" s="34" t="str">
        <f t="shared" si="3"/>
        <v xml:space="preserve"> </v>
      </c>
      <c r="J34" s="35">
        <f t="shared" si="0"/>
        <v>2</v>
      </c>
      <c r="K34" s="7" t="s">
        <v>27</v>
      </c>
      <c r="L34" s="23" t="str">
        <f>IF(J1249&gt;1,HYPERLINK("[Casiers listes + plan 2020-2021.xlsx]Général!F"&amp;(MATCH(249,F1:F500,0)),"249"),"249")</f>
        <v>249</v>
      </c>
      <c r="M34" s="15" t="str">
        <f>IF(J1250&gt;1,HYPERLINK("[Casiers listes + plan 2020-2021.xlsx]Général!F"&amp;(MATCH(250,F1:F500,0)),"250"),"250")</f>
        <v>250</v>
      </c>
      <c r="N34" s="15" t="str">
        <f>IF(J1259&gt;1,HYPERLINK("[Casiers listes + plan 2020-2021.xlsx]Général!F"&amp;(MATCH(259,F1:F500,0)),"259"),"259")</f>
        <v>259</v>
      </c>
      <c r="O34" s="22" t="str">
        <f>IF(J1260&gt;1,HYPERLINK("[Casiers listes + plan 2020-2021.xlsx]Général!F"&amp;(MATCH(260,F1:F500,0)),"260"),"260")</f>
        <v>260</v>
      </c>
      <c r="P34" s="8"/>
      <c r="Q34" s="8"/>
      <c r="R34" s="8"/>
      <c r="S34" s="8"/>
      <c r="T34" s="8"/>
      <c r="U34" s="8"/>
      <c r="V34" s="8"/>
      <c r="W34" s="8"/>
      <c r="X34" s="7"/>
      <c r="Y34" s="8"/>
      <c r="Z34" s="8"/>
      <c r="AA34" s="8"/>
      <c r="AB34" s="8"/>
      <c r="AC34" s="8"/>
      <c r="AD34" s="8"/>
      <c r="AE34" s="8"/>
      <c r="AF34" s="8"/>
      <c r="AG34" s="8"/>
    </row>
    <row r="35" spans="1:33" x14ac:dyDescent="0.25">
      <c r="A35" s="62" t="s">
        <v>93</v>
      </c>
      <c r="B35" s="62" t="s">
        <v>538</v>
      </c>
      <c r="C35" s="2" t="s">
        <v>32</v>
      </c>
      <c r="D35" s="4" t="s">
        <v>4</v>
      </c>
      <c r="E35" s="4" t="s">
        <v>40</v>
      </c>
      <c r="F35" s="56">
        <v>24</v>
      </c>
      <c r="G35" s="2" t="str">
        <f t="shared" si="1"/>
        <v>Simple</v>
      </c>
      <c r="H35" s="2" t="str">
        <f t="shared" si="2"/>
        <v>Bas</v>
      </c>
      <c r="I35" s="34" t="str">
        <f t="shared" si="3"/>
        <v xml:space="preserve"> </v>
      </c>
      <c r="J35" s="35">
        <f t="shared" si="0"/>
        <v>2</v>
      </c>
      <c r="K35" s="7"/>
      <c r="L35" s="31" t="str">
        <f>IF(J1251&gt;1,HYPERLINK("[Casiers listes + plan 2020-2021.xlsx]Général!F"&amp;(MATCH(251,F1:F500,0)),"251"),"251")</f>
        <v>251</v>
      </c>
      <c r="M35" s="28" t="str">
        <f>IF(J1252&gt;1,HYPERLINK("[Casiers listes + plan 2020-2021.xlsx]Général!F"&amp;(MATCH(252,F1:F500,0)),"252"),"252")</f>
        <v>252</v>
      </c>
      <c r="N35" s="28" t="str">
        <f>IF(J1261&gt;1,HYPERLINK("[Casiers listes + plan 2020-2021.xlsx]Général!F"&amp;(MATCH(261,F1:F500,0)),"261"),"261")</f>
        <v>261</v>
      </c>
      <c r="O35" s="25" t="str">
        <f>IF(J1262&gt;1,HYPERLINK("[Casiers listes + plan 2020-2021.xlsx]Général!F"&amp;(MATCH(262,F1:F500,0)),"262"),"262")</f>
        <v>262</v>
      </c>
      <c r="P35" s="8"/>
      <c r="Q35" s="8"/>
      <c r="R35" s="8"/>
      <c r="S35" s="8"/>
      <c r="T35" s="8"/>
      <c r="U35" s="8"/>
      <c r="V35" s="8"/>
      <c r="W35" s="8"/>
      <c r="X35" s="7"/>
      <c r="Y35" s="8"/>
      <c r="Z35" s="8"/>
      <c r="AA35" s="8"/>
      <c r="AB35" s="8"/>
      <c r="AC35" s="8"/>
      <c r="AD35" s="8"/>
      <c r="AE35" s="8"/>
      <c r="AF35" s="8"/>
      <c r="AG35" s="8"/>
    </row>
    <row r="36" spans="1:33" x14ac:dyDescent="0.25">
      <c r="A36" s="62" t="s">
        <v>94</v>
      </c>
      <c r="B36" s="62" t="s">
        <v>539</v>
      </c>
      <c r="C36" s="2" t="s">
        <v>32</v>
      </c>
      <c r="D36" s="4" t="s">
        <v>4</v>
      </c>
      <c r="E36" s="4" t="s">
        <v>40</v>
      </c>
      <c r="F36" s="56">
        <v>25</v>
      </c>
      <c r="G36" s="2" t="str">
        <f t="shared" si="1"/>
        <v>Simple</v>
      </c>
      <c r="H36" s="2" t="str">
        <f t="shared" si="2"/>
        <v>Haut</v>
      </c>
      <c r="I36" s="34" t="str">
        <f t="shared" si="3"/>
        <v xml:space="preserve"> </v>
      </c>
      <c r="J36" s="35">
        <f t="shared" si="0"/>
        <v>2</v>
      </c>
      <c r="K36" s="7"/>
      <c r="L36" s="31" t="str">
        <f>IF(J1253&gt;1,HYPERLINK("[Casiers listes + plan 2020-2021.xlsx]Général!F"&amp;(MATCH(253,F1:F500,0)),"253"),"253")</f>
        <v>253</v>
      </c>
      <c r="M36" s="28" t="str">
        <f>IF(J1254&gt;1,HYPERLINK("[Casiers listes + plan 2020-2021.xlsx]Général!F"&amp;(MATCH(254,F1:F500,0)),"254"),"254")</f>
        <v>254</v>
      </c>
      <c r="N36" s="28" t="str">
        <f>IF(J1263&gt;1,HYPERLINK("[Casiers listes + plan 2020-2021.xlsx]Général!F"&amp;(MATCH(263,F1:F500,0)),"263"),"263")</f>
        <v>263</v>
      </c>
      <c r="O36" s="25" t="str">
        <f>IF(J1264&gt;1,HYPERLINK("[Casiers listes + plan 2020-2021.xlsx]Général!F"&amp;(MATCH(264,F1:F500,0)),"264"),"264")</f>
        <v>264</v>
      </c>
      <c r="P36" s="8"/>
      <c r="Q36" s="8"/>
      <c r="R36" s="8"/>
      <c r="S36" s="8"/>
      <c r="T36" s="8"/>
      <c r="U36" s="8"/>
      <c r="V36" s="8"/>
      <c r="W36" s="8"/>
      <c r="X36" s="7"/>
      <c r="Y36" s="8"/>
      <c r="Z36" s="8"/>
      <c r="AA36" s="8"/>
      <c r="AB36" s="8"/>
      <c r="AC36" s="8"/>
      <c r="AD36" s="8"/>
      <c r="AE36" s="8"/>
      <c r="AF36" s="8"/>
      <c r="AG36" s="8"/>
    </row>
    <row r="37" spans="1:33" x14ac:dyDescent="0.25">
      <c r="A37" s="62" t="s">
        <v>95</v>
      </c>
      <c r="B37" s="62" t="s">
        <v>540</v>
      </c>
      <c r="C37" s="2" t="s">
        <v>31</v>
      </c>
      <c r="D37" s="4" t="s">
        <v>4</v>
      </c>
      <c r="E37" s="4" t="s">
        <v>40</v>
      </c>
      <c r="F37" s="56">
        <v>26</v>
      </c>
      <c r="G37" s="2" t="str">
        <f t="shared" si="1"/>
        <v>Simple</v>
      </c>
      <c r="H37" s="2" t="str">
        <f t="shared" si="2"/>
        <v>Haut</v>
      </c>
      <c r="I37" s="34" t="str">
        <f t="shared" si="3"/>
        <v xml:space="preserve"> </v>
      </c>
      <c r="J37" s="35">
        <f t="shared" si="0"/>
        <v>2</v>
      </c>
      <c r="K37" s="7"/>
      <c r="L37" s="31" t="str">
        <f>IF(J1255&gt;1,HYPERLINK("[Casiers listes + plan 2020-2021.xlsx]Général!F"&amp;(MATCH(255,F1:F500,0)),"255"),"255")</f>
        <v>255</v>
      </c>
      <c r="M37" s="28" t="str">
        <f>IF(J1256&gt;1,HYPERLINK("[Casiers listes + plan 2020-2021.xlsx]Général!F"&amp;(MATCH(256,F1:F500,0)),"256"),"256")</f>
        <v>256</v>
      </c>
      <c r="N37" s="28" t="str">
        <f>IF(J1265&gt;1,HYPERLINK("[Casiers listes + plan 2020-2021.xlsx]Général!F"&amp;(MATCH(265,F1:F500,0)),"265"),"265")</f>
        <v>265</v>
      </c>
      <c r="O37" s="25" t="str">
        <f>IF(J1266&gt;1,HYPERLINK("[Casiers listes + plan 2020-2021.xlsx]Général!F"&amp;(MATCH(266,F1:F500,0)),"266"),"266")</f>
        <v>266</v>
      </c>
      <c r="P37" s="8"/>
      <c r="Q37" s="8"/>
      <c r="R37" s="8"/>
      <c r="S37" s="8"/>
      <c r="T37" s="8"/>
      <c r="U37" s="8"/>
      <c r="V37" s="8"/>
      <c r="W37" s="8"/>
      <c r="X37" s="7"/>
      <c r="Y37" s="8"/>
      <c r="Z37" s="8"/>
      <c r="AA37" s="8"/>
      <c r="AB37" s="8"/>
      <c r="AC37" s="8"/>
      <c r="AD37" s="8"/>
      <c r="AE37" s="8"/>
      <c r="AF37" s="8"/>
      <c r="AG37" s="8"/>
    </row>
    <row r="38" spans="1:33" x14ac:dyDescent="0.25">
      <c r="A38" s="62" t="s">
        <v>96</v>
      </c>
      <c r="B38" s="62" t="s">
        <v>541</v>
      </c>
      <c r="C38" s="2" t="s">
        <v>32</v>
      </c>
      <c r="D38" s="4" t="s">
        <v>4</v>
      </c>
      <c r="E38" s="4" t="s">
        <v>40</v>
      </c>
      <c r="F38" s="56">
        <v>27</v>
      </c>
      <c r="G38" s="2" t="str">
        <f t="shared" si="1"/>
        <v>Simple</v>
      </c>
      <c r="H38" s="2" t="str">
        <f t="shared" si="2"/>
        <v>Moyen</v>
      </c>
      <c r="I38" s="34" t="str">
        <f t="shared" si="3"/>
        <v xml:space="preserve"> </v>
      </c>
      <c r="J38" s="35">
        <f t="shared" si="0"/>
        <v>2</v>
      </c>
      <c r="K38" s="12" t="s">
        <v>28</v>
      </c>
      <c r="L38" s="26" t="str">
        <f>IF(J1257&gt;1,HYPERLINK("[Casiers listes + plan 2020-2021.xlsx]Général!F"&amp;(MATCH(257,F1:F500,0)),"257"),"257")</f>
        <v>257</v>
      </c>
      <c r="M38" s="24" t="str">
        <f>IF(J1258&gt;1,HYPERLINK("[Casiers listes + plan 2020-2021.xlsx]Général!F"&amp;(MATCH(258,F1:F500,0)),"258"),"258")</f>
        <v>258</v>
      </c>
      <c r="N38" s="24" t="str">
        <f>IF(J1267&gt;1,HYPERLINK("[Casiers listes + plan 2020-2021.xlsx]Général!F"&amp;(MATCH(267,F1:F500,0)),"267"),"267")</f>
        <v>267</v>
      </c>
      <c r="O38" s="29" t="str">
        <f>IF(J1268&gt;1,HYPERLINK("[Casiers listes + plan 2020-2021.xlsx]Général!F"&amp;(MATCH(268,F1:F500,0)),"268"),"268")</f>
        <v>268</v>
      </c>
      <c r="P38" s="12"/>
      <c r="Q38" s="13"/>
      <c r="R38" s="13"/>
      <c r="S38" s="13"/>
      <c r="T38" s="13"/>
      <c r="U38" s="13"/>
      <c r="V38" s="13"/>
      <c r="W38" s="13"/>
      <c r="X38" s="7"/>
      <c r="Y38" s="8"/>
      <c r="Z38" s="8"/>
      <c r="AA38" s="8"/>
      <c r="AB38" s="8"/>
      <c r="AC38" s="8"/>
      <c r="AD38" s="8"/>
      <c r="AE38" s="8"/>
      <c r="AF38" s="8"/>
      <c r="AG38" s="8"/>
    </row>
    <row r="39" spans="1:33" x14ac:dyDescent="0.25">
      <c r="A39" s="62" t="s">
        <v>97</v>
      </c>
      <c r="B39" s="62" t="s">
        <v>542</v>
      </c>
      <c r="C39" s="2" t="s">
        <v>31</v>
      </c>
      <c r="D39" s="4" t="s">
        <v>4</v>
      </c>
      <c r="E39" s="4" t="s">
        <v>40</v>
      </c>
      <c r="F39" s="56">
        <v>28</v>
      </c>
      <c r="G39" s="2" t="str">
        <f t="shared" si="1"/>
        <v>Simple</v>
      </c>
      <c r="H39" s="2" t="str">
        <f t="shared" si="2"/>
        <v>Moyen</v>
      </c>
      <c r="I39" s="34" t="str">
        <f t="shared" si="3"/>
        <v xml:space="preserve"> </v>
      </c>
      <c r="J39" s="35">
        <f t="shared" si="0"/>
        <v>2</v>
      </c>
      <c r="L39" s="3"/>
      <c r="M39" s="3"/>
      <c r="N39" s="3"/>
      <c r="O39" s="3"/>
    </row>
    <row r="40" spans="1:33" x14ac:dyDescent="0.25">
      <c r="A40" s="62" t="s">
        <v>98</v>
      </c>
      <c r="B40" s="62" t="s">
        <v>543</v>
      </c>
      <c r="C40" s="2" t="s">
        <v>32</v>
      </c>
      <c r="D40" s="4" t="s">
        <v>4</v>
      </c>
      <c r="E40" s="4" t="s">
        <v>40</v>
      </c>
      <c r="F40" s="56">
        <v>29</v>
      </c>
      <c r="G40" s="2" t="str">
        <f t="shared" si="1"/>
        <v>Simple</v>
      </c>
      <c r="H40" s="2" t="str">
        <f t="shared" si="2"/>
        <v>Moyen</v>
      </c>
      <c r="I40" s="34" t="str">
        <f t="shared" si="3"/>
        <v xml:space="preserve"> </v>
      </c>
      <c r="J40" s="35">
        <f t="shared" si="0"/>
        <v>2</v>
      </c>
    </row>
    <row r="41" spans="1:33" x14ac:dyDescent="0.25">
      <c r="A41" s="62" t="s">
        <v>99</v>
      </c>
      <c r="B41" s="62" t="s">
        <v>544</v>
      </c>
      <c r="C41" s="2" t="s">
        <v>31</v>
      </c>
      <c r="D41" s="4" t="s">
        <v>4</v>
      </c>
      <c r="E41" s="4" t="s">
        <v>40</v>
      </c>
      <c r="F41" s="56">
        <v>30</v>
      </c>
      <c r="G41" s="2" t="str">
        <f t="shared" si="1"/>
        <v>Simple</v>
      </c>
      <c r="H41" s="2" t="str">
        <f t="shared" si="2"/>
        <v>Moyen</v>
      </c>
      <c r="I41" s="34" t="str">
        <f t="shared" si="3"/>
        <v xml:space="preserve"> </v>
      </c>
      <c r="J41" s="35">
        <f t="shared" si="0"/>
        <v>2</v>
      </c>
    </row>
    <row r="42" spans="1:33" x14ac:dyDescent="0.25">
      <c r="A42" s="62" t="s">
        <v>100</v>
      </c>
      <c r="B42" s="62" t="s">
        <v>545</v>
      </c>
      <c r="C42" s="2" t="s">
        <v>31</v>
      </c>
      <c r="D42" s="4" t="s">
        <v>4</v>
      </c>
      <c r="E42" s="4" t="s">
        <v>40</v>
      </c>
      <c r="F42" s="56">
        <v>31</v>
      </c>
      <c r="G42" s="2" t="str">
        <f t="shared" si="1"/>
        <v>Simple</v>
      </c>
      <c r="H42" s="2" t="str">
        <f t="shared" si="2"/>
        <v>Bas</v>
      </c>
      <c r="I42" s="34" t="str">
        <f t="shared" si="3"/>
        <v xml:space="preserve"> </v>
      </c>
      <c r="J42" s="35">
        <f t="shared" si="0"/>
        <v>2</v>
      </c>
    </row>
    <row r="43" spans="1:33" x14ac:dyDescent="0.25">
      <c r="A43" s="62" t="s">
        <v>101</v>
      </c>
      <c r="B43" s="62" t="s">
        <v>546</v>
      </c>
      <c r="C43" s="2" t="s">
        <v>31</v>
      </c>
      <c r="D43" s="4" t="s">
        <v>4</v>
      </c>
      <c r="E43" s="4" t="s">
        <v>40</v>
      </c>
      <c r="F43" s="56">
        <v>32</v>
      </c>
      <c r="G43" s="2" t="str">
        <f t="shared" si="1"/>
        <v>Simple</v>
      </c>
      <c r="H43" s="2" t="str">
        <f t="shared" si="2"/>
        <v>Bas</v>
      </c>
      <c r="I43" s="34" t="str">
        <f t="shared" si="3"/>
        <v xml:space="preserve"> </v>
      </c>
      <c r="J43" s="35">
        <f t="shared" si="0"/>
        <v>2</v>
      </c>
    </row>
    <row r="44" spans="1:33" x14ac:dyDescent="0.25">
      <c r="A44" s="62" t="s">
        <v>102</v>
      </c>
      <c r="B44" s="62" t="s">
        <v>547</v>
      </c>
      <c r="C44" s="2" t="s">
        <v>31</v>
      </c>
      <c r="D44" s="4" t="s">
        <v>4</v>
      </c>
      <c r="E44" s="4" t="s">
        <v>40</v>
      </c>
      <c r="F44" s="56">
        <v>33</v>
      </c>
      <c r="G44" s="2" t="str">
        <f t="shared" si="1"/>
        <v>Simple</v>
      </c>
      <c r="H44" s="2" t="str">
        <f t="shared" si="2"/>
        <v>Haut</v>
      </c>
      <c r="I44" s="34" t="str">
        <f t="shared" si="3"/>
        <v xml:space="preserve"> </v>
      </c>
      <c r="J44" s="35">
        <f t="shared" si="0"/>
        <v>2</v>
      </c>
    </row>
    <row r="45" spans="1:33" x14ac:dyDescent="0.25">
      <c r="A45" s="62" t="s">
        <v>103</v>
      </c>
      <c r="B45" s="62" t="s">
        <v>548</v>
      </c>
      <c r="C45" s="2" t="s">
        <v>32</v>
      </c>
      <c r="D45" s="4" t="s">
        <v>5</v>
      </c>
      <c r="E45" s="4" t="s">
        <v>40</v>
      </c>
      <c r="F45" s="56">
        <v>34</v>
      </c>
      <c r="G45" s="2" t="str">
        <f t="shared" si="1"/>
        <v>Simple</v>
      </c>
      <c r="H45" s="2" t="str">
        <f t="shared" si="2"/>
        <v>Haut</v>
      </c>
      <c r="I45" s="34" t="str">
        <f t="shared" si="3"/>
        <v xml:space="preserve"> </v>
      </c>
      <c r="J45" s="35">
        <f t="shared" si="0"/>
        <v>2</v>
      </c>
    </row>
    <row r="46" spans="1:33" x14ac:dyDescent="0.25">
      <c r="A46" s="62" t="s">
        <v>104</v>
      </c>
      <c r="B46" s="62" t="s">
        <v>549</v>
      </c>
      <c r="C46" s="2" t="s">
        <v>31</v>
      </c>
      <c r="D46" s="4" t="s">
        <v>5</v>
      </c>
      <c r="E46" s="4"/>
      <c r="F46" s="56">
        <v>35</v>
      </c>
      <c r="G46" s="2" t="str">
        <f t="shared" si="1"/>
        <v>Simple</v>
      </c>
      <c r="H46" s="2" t="str">
        <f t="shared" si="2"/>
        <v>Moyen</v>
      </c>
      <c r="I46" s="34" t="str">
        <f t="shared" si="3"/>
        <v xml:space="preserve"> </v>
      </c>
      <c r="J46" s="35">
        <f t="shared" si="0"/>
        <v>2</v>
      </c>
    </row>
    <row r="47" spans="1:33" x14ac:dyDescent="0.25">
      <c r="A47" s="62" t="s">
        <v>105</v>
      </c>
      <c r="B47" s="62" t="s">
        <v>550</v>
      </c>
      <c r="C47" s="2" t="s">
        <v>32</v>
      </c>
      <c r="D47" s="4" t="s">
        <v>5</v>
      </c>
      <c r="E47" s="4"/>
      <c r="F47" s="56">
        <v>36</v>
      </c>
      <c r="G47" s="2" t="str">
        <f t="shared" si="1"/>
        <v>Simple</v>
      </c>
      <c r="H47" s="2" t="str">
        <f t="shared" si="2"/>
        <v>Moyen</v>
      </c>
      <c r="I47" s="34" t="str">
        <f t="shared" si="3"/>
        <v xml:space="preserve"> </v>
      </c>
      <c r="J47" s="35">
        <f t="shared" si="0"/>
        <v>2</v>
      </c>
    </row>
    <row r="48" spans="1:33" x14ac:dyDescent="0.25">
      <c r="A48" s="62" t="s">
        <v>106</v>
      </c>
      <c r="B48" s="62" t="s">
        <v>551</v>
      </c>
      <c r="C48" s="2" t="s">
        <v>31</v>
      </c>
      <c r="D48" s="4" t="s">
        <v>5</v>
      </c>
      <c r="E48" s="4"/>
      <c r="F48" s="56">
        <v>37</v>
      </c>
      <c r="G48" s="2" t="str">
        <f t="shared" si="1"/>
        <v>Simple</v>
      </c>
      <c r="H48" s="2" t="str">
        <f t="shared" si="2"/>
        <v>Moyen</v>
      </c>
      <c r="I48" s="34" t="str">
        <f t="shared" si="3"/>
        <v xml:space="preserve"> </v>
      </c>
      <c r="J48" s="35">
        <f t="shared" si="0"/>
        <v>2</v>
      </c>
    </row>
    <row r="49" spans="1:10" x14ac:dyDescent="0.25">
      <c r="A49" s="62" t="s">
        <v>107</v>
      </c>
      <c r="B49" s="62" t="s">
        <v>552</v>
      </c>
      <c r="C49" s="2" t="s">
        <v>31</v>
      </c>
      <c r="D49" s="4" t="s">
        <v>5</v>
      </c>
      <c r="E49" s="4" t="s">
        <v>40</v>
      </c>
      <c r="F49" s="56">
        <v>38</v>
      </c>
      <c r="G49" s="2" t="str">
        <f t="shared" si="1"/>
        <v>Simple</v>
      </c>
      <c r="H49" s="2" t="str">
        <f t="shared" si="2"/>
        <v>Moyen</v>
      </c>
      <c r="I49" s="34" t="str">
        <f t="shared" si="3"/>
        <v xml:space="preserve"> </v>
      </c>
      <c r="J49" s="35">
        <f t="shared" si="0"/>
        <v>2</v>
      </c>
    </row>
    <row r="50" spans="1:10" x14ac:dyDescent="0.25">
      <c r="A50" s="62" t="s">
        <v>108</v>
      </c>
      <c r="B50" s="62" t="s">
        <v>553</v>
      </c>
      <c r="C50" s="2" t="s">
        <v>31</v>
      </c>
      <c r="D50" s="4" t="s">
        <v>5</v>
      </c>
      <c r="E50" s="4" t="s">
        <v>40</v>
      </c>
      <c r="F50" s="56">
        <v>39</v>
      </c>
      <c r="G50" s="2" t="str">
        <f t="shared" si="1"/>
        <v>Simple</v>
      </c>
      <c r="H50" s="2" t="str">
        <f t="shared" si="2"/>
        <v>Bas</v>
      </c>
      <c r="I50" s="34" t="str">
        <f t="shared" si="3"/>
        <v xml:space="preserve"> </v>
      </c>
      <c r="J50" s="35">
        <f t="shared" si="0"/>
        <v>2</v>
      </c>
    </row>
    <row r="51" spans="1:10" x14ac:dyDescent="0.25">
      <c r="A51" s="62" t="s">
        <v>109</v>
      </c>
      <c r="B51" s="62" t="s">
        <v>554</v>
      </c>
      <c r="C51" s="2" t="s">
        <v>32</v>
      </c>
      <c r="D51" s="4" t="s">
        <v>5</v>
      </c>
      <c r="E51" s="4"/>
      <c r="F51" s="56">
        <v>40</v>
      </c>
      <c r="G51" s="2" t="str">
        <f t="shared" si="1"/>
        <v>Simple</v>
      </c>
      <c r="H51" s="2" t="str">
        <f t="shared" si="2"/>
        <v>Bas</v>
      </c>
      <c r="I51" s="34" t="str">
        <f t="shared" si="3"/>
        <v xml:space="preserve"> </v>
      </c>
      <c r="J51" s="35">
        <f t="shared" si="0"/>
        <v>2</v>
      </c>
    </row>
    <row r="52" spans="1:10" x14ac:dyDescent="0.25">
      <c r="A52" s="62" t="s">
        <v>110</v>
      </c>
      <c r="B52" s="62" t="s">
        <v>555</v>
      </c>
      <c r="C52" s="2" t="s">
        <v>31</v>
      </c>
      <c r="D52" s="4" t="s">
        <v>5</v>
      </c>
      <c r="E52" s="4"/>
      <c r="F52" s="56">
        <v>41</v>
      </c>
      <c r="G52" s="2" t="str">
        <f t="shared" si="1"/>
        <v>Simple</v>
      </c>
      <c r="H52" s="2" t="str">
        <f t="shared" si="2"/>
        <v>Haut</v>
      </c>
      <c r="I52" s="34" t="str">
        <f t="shared" si="3"/>
        <v xml:space="preserve"> </v>
      </c>
      <c r="J52" s="35">
        <f t="shared" si="0"/>
        <v>2</v>
      </c>
    </row>
    <row r="53" spans="1:10" x14ac:dyDescent="0.25">
      <c r="A53" s="62" t="s">
        <v>111</v>
      </c>
      <c r="B53" s="62" t="s">
        <v>556</v>
      </c>
      <c r="C53" s="34" t="s">
        <v>31</v>
      </c>
      <c r="D53" s="4" t="s">
        <v>5</v>
      </c>
      <c r="E53" s="4" t="s">
        <v>40</v>
      </c>
      <c r="F53" s="55">
        <v>42</v>
      </c>
      <c r="G53" s="2" t="str">
        <f t="shared" si="1"/>
        <v>Simple</v>
      </c>
      <c r="H53" s="2" t="str">
        <f t="shared" si="2"/>
        <v>Haut</v>
      </c>
      <c r="I53" s="34" t="str">
        <f t="shared" si="3"/>
        <v xml:space="preserve"> </v>
      </c>
      <c r="J53" s="35">
        <f t="shared" si="0"/>
        <v>2</v>
      </c>
    </row>
    <row r="54" spans="1:10" x14ac:dyDescent="0.25">
      <c r="A54" s="62" t="s">
        <v>112</v>
      </c>
      <c r="B54" s="62" t="s">
        <v>557</v>
      </c>
      <c r="C54" s="2" t="s">
        <v>32</v>
      </c>
      <c r="D54" s="4" t="s">
        <v>5</v>
      </c>
      <c r="E54" s="4"/>
      <c r="F54" s="56">
        <v>43</v>
      </c>
      <c r="G54" s="2" t="str">
        <f t="shared" si="1"/>
        <v>Simple</v>
      </c>
      <c r="H54" s="2" t="str">
        <f t="shared" si="2"/>
        <v>Moyen</v>
      </c>
      <c r="I54" s="34" t="str">
        <f t="shared" si="3"/>
        <v xml:space="preserve"> </v>
      </c>
      <c r="J54" s="35">
        <f t="shared" si="0"/>
        <v>2</v>
      </c>
    </row>
    <row r="55" spans="1:10" x14ac:dyDescent="0.25">
      <c r="A55" s="62" t="s">
        <v>113</v>
      </c>
      <c r="B55" s="62" t="s">
        <v>558</v>
      </c>
      <c r="C55" s="2" t="s">
        <v>32</v>
      </c>
      <c r="D55" s="4" t="s">
        <v>5</v>
      </c>
      <c r="E55" s="4" t="s">
        <v>40</v>
      </c>
      <c r="F55" s="56">
        <v>44</v>
      </c>
      <c r="G55" s="2" t="str">
        <f t="shared" si="1"/>
        <v>Simple</v>
      </c>
      <c r="H55" s="2" t="str">
        <f t="shared" si="2"/>
        <v>Moyen</v>
      </c>
      <c r="I55" s="34" t="str">
        <f t="shared" si="3"/>
        <v xml:space="preserve"> </v>
      </c>
      <c r="J55" s="35">
        <f t="shared" si="0"/>
        <v>2</v>
      </c>
    </row>
    <row r="56" spans="1:10" x14ac:dyDescent="0.25">
      <c r="A56" s="62" t="s">
        <v>114</v>
      </c>
      <c r="B56" s="62" t="s">
        <v>559</v>
      </c>
      <c r="C56" s="2" t="s">
        <v>31</v>
      </c>
      <c r="D56" s="4" t="s">
        <v>5</v>
      </c>
      <c r="E56" s="4" t="s">
        <v>40</v>
      </c>
      <c r="F56" s="56">
        <v>45</v>
      </c>
      <c r="G56" s="2" t="str">
        <f t="shared" si="1"/>
        <v>Simple</v>
      </c>
      <c r="H56" s="2" t="str">
        <f t="shared" si="2"/>
        <v>Moyen</v>
      </c>
      <c r="I56" s="34" t="str">
        <f t="shared" si="3"/>
        <v xml:space="preserve"> </v>
      </c>
      <c r="J56" s="35">
        <f t="shared" si="0"/>
        <v>2</v>
      </c>
    </row>
    <row r="57" spans="1:10" x14ac:dyDescent="0.25">
      <c r="A57" s="62" t="s">
        <v>115</v>
      </c>
      <c r="B57" s="62" t="s">
        <v>560</v>
      </c>
      <c r="C57" s="2" t="s">
        <v>32</v>
      </c>
      <c r="D57" s="4" t="s">
        <v>5</v>
      </c>
      <c r="E57" s="4"/>
      <c r="F57" s="56">
        <v>46</v>
      </c>
      <c r="G57" s="2" t="str">
        <f t="shared" si="1"/>
        <v>Simple</v>
      </c>
      <c r="H57" s="2" t="str">
        <f t="shared" si="2"/>
        <v>Moyen</v>
      </c>
      <c r="I57" s="34" t="str">
        <f t="shared" si="3"/>
        <v xml:space="preserve"> </v>
      </c>
      <c r="J57" s="35">
        <f t="shared" si="0"/>
        <v>2</v>
      </c>
    </row>
    <row r="58" spans="1:10" x14ac:dyDescent="0.25">
      <c r="A58" s="62" t="s">
        <v>116</v>
      </c>
      <c r="B58" s="62" t="s">
        <v>561</v>
      </c>
      <c r="C58" s="2" t="s">
        <v>32</v>
      </c>
      <c r="D58" s="4" t="s">
        <v>5</v>
      </c>
      <c r="E58" s="4"/>
      <c r="F58" s="56">
        <v>47</v>
      </c>
      <c r="G58" s="2" t="str">
        <f t="shared" si="1"/>
        <v>Simple</v>
      </c>
      <c r="H58" s="2" t="str">
        <f t="shared" si="2"/>
        <v>Bas</v>
      </c>
      <c r="I58" s="34" t="str">
        <f t="shared" si="3"/>
        <v xml:space="preserve"> </v>
      </c>
      <c r="J58" s="35">
        <f t="shared" si="0"/>
        <v>2</v>
      </c>
    </row>
    <row r="59" spans="1:10" x14ac:dyDescent="0.25">
      <c r="A59" s="62" t="s">
        <v>117</v>
      </c>
      <c r="B59" s="62" t="s">
        <v>562</v>
      </c>
      <c r="C59" s="2" t="s">
        <v>31</v>
      </c>
      <c r="D59" s="4" t="s">
        <v>5</v>
      </c>
      <c r="E59" s="4" t="s">
        <v>40</v>
      </c>
      <c r="F59" s="56">
        <v>48</v>
      </c>
      <c r="G59" s="2" t="str">
        <f t="shared" si="1"/>
        <v>Simple</v>
      </c>
      <c r="H59" s="2" t="str">
        <f t="shared" si="2"/>
        <v>Bas</v>
      </c>
      <c r="I59" s="34" t="str">
        <f t="shared" si="3"/>
        <v xml:space="preserve"> </v>
      </c>
      <c r="J59" s="35">
        <f t="shared" si="0"/>
        <v>2</v>
      </c>
    </row>
    <row r="60" spans="1:10" x14ac:dyDescent="0.25">
      <c r="A60" s="62" t="s">
        <v>118</v>
      </c>
      <c r="B60" s="62" t="s">
        <v>563</v>
      </c>
      <c r="C60" s="2" t="s">
        <v>31</v>
      </c>
      <c r="D60" s="4" t="s">
        <v>4</v>
      </c>
      <c r="E60" s="4" t="s">
        <v>40</v>
      </c>
      <c r="F60" s="56">
        <v>49</v>
      </c>
      <c r="G60" s="2" t="str">
        <f t="shared" si="1"/>
        <v>Simple</v>
      </c>
      <c r="H60" s="2" t="str">
        <f t="shared" si="2"/>
        <v>Haut</v>
      </c>
      <c r="I60" s="34" t="str">
        <f t="shared" si="3"/>
        <v xml:space="preserve"> </v>
      </c>
      <c r="J60" s="35">
        <f t="shared" si="0"/>
        <v>2</v>
      </c>
    </row>
    <row r="61" spans="1:10" x14ac:dyDescent="0.25">
      <c r="A61" s="62" t="s">
        <v>119</v>
      </c>
      <c r="B61" s="62" t="s">
        <v>564</v>
      </c>
      <c r="C61" s="34" t="s">
        <v>31</v>
      </c>
      <c r="D61" s="4" t="s">
        <v>5</v>
      </c>
      <c r="E61" s="4"/>
      <c r="F61" s="55">
        <v>50</v>
      </c>
      <c r="G61" s="2" t="str">
        <f t="shared" si="1"/>
        <v>Simple</v>
      </c>
      <c r="H61" s="2" t="str">
        <f t="shared" si="2"/>
        <v>Haut</v>
      </c>
      <c r="I61" s="34" t="str">
        <f t="shared" si="3"/>
        <v xml:space="preserve"> </v>
      </c>
      <c r="J61" s="35">
        <f t="shared" si="0"/>
        <v>2</v>
      </c>
    </row>
    <row r="62" spans="1:10" x14ac:dyDescent="0.25">
      <c r="A62" s="62" t="s">
        <v>120</v>
      </c>
      <c r="B62" s="62" t="s">
        <v>565</v>
      </c>
      <c r="C62" s="34" t="s">
        <v>32</v>
      </c>
      <c r="D62" s="4" t="s">
        <v>5</v>
      </c>
      <c r="E62" s="4"/>
      <c r="F62" s="55">
        <v>51</v>
      </c>
      <c r="G62" s="2" t="str">
        <f t="shared" si="1"/>
        <v>Simple</v>
      </c>
      <c r="H62" s="2" t="str">
        <f t="shared" si="2"/>
        <v>Moyen</v>
      </c>
      <c r="I62" s="34" t="str">
        <f t="shared" si="3"/>
        <v xml:space="preserve"> </v>
      </c>
      <c r="J62" s="35">
        <f t="shared" si="0"/>
        <v>2</v>
      </c>
    </row>
    <row r="63" spans="1:10" x14ac:dyDescent="0.25">
      <c r="A63" s="62" t="s">
        <v>121</v>
      </c>
      <c r="B63" s="62" t="s">
        <v>566</v>
      </c>
      <c r="C63" s="34" t="s">
        <v>31</v>
      </c>
      <c r="D63" s="4" t="s">
        <v>5</v>
      </c>
      <c r="E63" s="4"/>
      <c r="F63" s="55">
        <v>53</v>
      </c>
      <c r="G63" s="2" t="str">
        <f t="shared" si="1"/>
        <v>Simple</v>
      </c>
      <c r="H63" s="2" t="str">
        <f t="shared" si="2"/>
        <v>Moyen</v>
      </c>
      <c r="I63" s="34" t="str">
        <f t="shared" si="3"/>
        <v xml:space="preserve"> </v>
      </c>
      <c r="J63" s="35">
        <f t="shared" si="0"/>
        <v>2</v>
      </c>
    </row>
    <row r="64" spans="1:10" x14ac:dyDescent="0.25">
      <c r="A64" s="62" t="s">
        <v>122</v>
      </c>
      <c r="B64" s="62" t="s">
        <v>567</v>
      </c>
      <c r="C64" s="2" t="s">
        <v>31</v>
      </c>
      <c r="D64" s="6" t="s">
        <v>3</v>
      </c>
      <c r="E64" s="4" t="s">
        <v>55</v>
      </c>
      <c r="F64" s="56">
        <v>54</v>
      </c>
      <c r="G64" s="2" t="str">
        <f t="shared" si="1"/>
        <v>Simple</v>
      </c>
      <c r="H64" s="2" t="str">
        <f t="shared" si="2"/>
        <v>Moyen</v>
      </c>
      <c r="I64" s="34" t="str">
        <f t="shared" si="3"/>
        <v xml:space="preserve"> </v>
      </c>
      <c r="J64" s="35">
        <f t="shared" si="0"/>
        <v>2</v>
      </c>
    </row>
    <row r="65" spans="1:10" x14ac:dyDescent="0.25">
      <c r="A65" s="62" t="s">
        <v>123</v>
      </c>
      <c r="B65" s="62" t="s">
        <v>568</v>
      </c>
      <c r="C65" s="34" t="s">
        <v>31</v>
      </c>
      <c r="D65" s="4" t="s">
        <v>5</v>
      </c>
      <c r="E65" s="4" t="s">
        <v>40</v>
      </c>
      <c r="F65" s="55">
        <v>55</v>
      </c>
      <c r="G65" s="2" t="str">
        <f t="shared" si="1"/>
        <v>Simple</v>
      </c>
      <c r="H65" s="2" t="str">
        <f t="shared" si="2"/>
        <v>Bas</v>
      </c>
      <c r="I65" s="34" t="str">
        <f t="shared" si="3"/>
        <v xml:space="preserve"> </v>
      </c>
      <c r="J65" s="35">
        <f t="shared" ref="J65:J128" si="4">COUNTIF(F:F,F:F)</f>
        <v>2</v>
      </c>
    </row>
    <row r="66" spans="1:10" x14ac:dyDescent="0.25">
      <c r="A66" s="62" t="s">
        <v>124</v>
      </c>
      <c r="B66" s="62" t="s">
        <v>569</v>
      </c>
      <c r="C66" s="34" t="s">
        <v>32</v>
      </c>
      <c r="D66" s="4" t="s">
        <v>5</v>
      </c>
      <c r="E66" s="4" t="s">
        <v>40</v>
      </c>
      <c r="F66" s="55">
        <v>56</v>
      </c>
      <c r="G66" s="2" t="str">
        <f t="shared" ref="G66:G129" si="5">IF(ISBLANK(F66)," ",IF(AND(16&lt;F66,F66&lt;73),"Simple","Double"))</f>
        <v>Simple</v>
      </c>
      <c r="H66" s="2" t="str">
        <f t="shared" ref="H66:H129" si="6">IF(ISBLANK(F66)," ",IF(OR(F66=7,F66=8,F66=15,F66=16,F66=23,F66=24,F66=31,F66=32,F66=39,F66=40,F66=47,F66=48,F66=55,F66=56,F66=63,F66=64,F66=71,F66=72,F66=79,F66=80,F66=87,F66=88,F66=104,F66=108,F66=112,F66=116,F66=120,F66=124,F66=128,F66=132,F66=136,F66=140,F66=144,F66=148,F66=152,F66=156,F66=160,F66=164,F66=168,F66=172,F66=176,F66=180,F66=184,F66=188,F66=207,F66=208,F66=212,F66=216,F66=220,F66=224,F66=228,F66=232,F66=236,F66=240,F66=244,F66=248,F66=257,F66=258,F66=267,F66=268),"Bas",IF(OR(F66=1,F66=2,F66=9,F66=10,F66=17,F66=18,F66=25,F66=26,F66=33,F66=34,F66=41,F66=42,F66=49,F66=50,F66=57,F66=58,F66=65,F66=66,F66=73,F66=74,F66=81,F66=82,F66=101,F66=105,F66=109,F66=113,F66=117,F66=121,F66=125,F66=129,F66=133,F66=137,F66=141,F66=145,F66=149,F66=153,F66=157,F66=161,F66=165,F66=169,F66=173,F66=177,F66=181,F66=185,F66=201,F66=202,F66=209,F66=213,F66=217,F66=221,F66=225,F66=229,F66=233,F66=237,F66=241,F66=245,F66=249,F66=250,F66=259,F66=260),"Haut","Moyen")))</f>
        <v>Bas</v>
      </c>
      <c r="I66" s="34" t="str">
        <f t="shared" si="3"/>
        <v xml:space="preserve"> </v>
      </c>
      <c r="J66" s="35">
        <f t="shared" si="4"/>
        <v>2</v>
      </c>
    </row>
    <row r="67" spans="1:10" x14ac:dyDescent="0.25">
      <c r="A67" s="62" t="s">
        <v>125</v>
      </c>
      <c r="B67" s="62" t="s">
        <v>570</v>
      </c>
      <c r="C67" s="34" t="s">
        <v>31</v>
      </c>
      <c r="D67" s="4" t="s">
        <v>5</v>
      </c>
      <c r="E67" s="4"/>
      <c r="F67" s="55">
        <v>57</v>
      </c>
      <c r="G67" s="2" t="str">
        <f t="shared" si="5"/>
        <v>Simple</v>
      </c>
      <c r="H67" s="2" t="str">
        <f t="shared" si="6"/>
        <v>Haut</v>
      </c>
      <c r="I67" s="34" t="str">
        <f t="shared" ref="I67:I130" si="7">IF(AND(G67="DOUBLE",J67=2),"Seul"," ")</f>
        <v xml:space="preserve"> </v>
      </c>
      <c r="J67" s="35">
        <f t="shared" si="4"/>
        <v>2</v>
      </c>
    </row>
    <row r="68" spans="1:10" x14ac:dyDescent="0.25">
      <c r="A68" s="62" t="s">
        <v>126</v>
      </c>
      <c r="B68" s="62" t="s">
        <v>571</v>
      </c>
      <c r="C68" s="34" t="s">
        <v>31</v>
      </c>
      <c r="D68" s="51" t="s">
        <v>6</v>
      </c>
      <c r="E68" s="4" t="s">
        <v>40</v>
      </c>
      <c r="F68" s="55">
        <v>58</v>
      </c>
      <c r="G68" s="2" t="str">
        <f t="shared" si="5"/>
        <v>Simple</v>
      </c>
      <c r="H68" s="2" t="str">
        <f t="shared" si="6"/>
        <v>Haut</v>
      </c>
      <c r="I68" s="34" t="str">
        <f t="shared" si="7"/>
        <v xml:space="preserve"> </v>
      </c>
      <c r="J68" s="35">
        <f t="shared" si="4"/>
        <v>2</v>
      </c>
    </row>
    <row r="69" spans="1:10" x14ac:dyDescent="0.25">
      <c r="A69" s="62" t="s">
        <v>127</v>
      </c>
      <c r="B69" s="62" t="s">
        <v>572</v>
      </c>
      <c r="C69" s="34" t="s">
        <v>32</v>
      </c>
      <c r="D69" s="4" t="s">
        <v>5</v>
      </c>
      <c r="E69" s="4" t="s">
        <v>40</v>
      </c>
      <c r="F69" s="55">
        <v>59</v>
      </c>
      <c r="G69" s="2" t="str">
        <f t="shared" si="5"/>
        <v>Simple</v>
      </c>
      <c r="H69" s="2" t="str">
        <f t="shared" si="6"/>
        <v>Moyen</v>
      </c>
      <c r="I69" s="34" t="str">
        <f t="shared" si="7"/>
        <v xml:space="preserve"> </v>
      </c>
      <c r="J69" s="35">
        <f t="shared" si="4"/>
        <v>2</v>
      </c>
    </row>
    <row r="70" spans="1:10" x14ac:dyDescent="0.25">
      <c r="A70" s="62" t="s">
        <v>128</v>
      </c>
      <c r="B70" s="62" t="s">
        <v>573</v>
      </c>
      <c r="C70" s="34" t="s">
        <v>32</v>
      </c>
      <c r="D70" s="51" t="s">
        <v>6</v>
      </c>
      <c r="E70" s="4" t="s">
        <v>40</v>
      </c>
      <c r="F70" s="55">
        <v>60</v>
      </c>
      <c r="G70" s="2" t="str">
        <f t="shared" si="5"/>
        <v>Simple</v>
      </c>
      <c r="H70" s="2" t="str">
        <f t="shared" si="6"/>
        <v>Moyen</v>
      </c>
      <c r="I70" s="34" t="str">
        <f t="shared" si="7"/>
        <v xml:space="preserve"> </v>
      </c>
      <c r="J70" s="35">
        <f t="shared" si="4"/>
        <v>2</v>
      </c>
    </row>
    <row r="71" spans="1:10" x14ac:dyDescent="0.25">
      <c r="A71" s="62" t="s">
        <v>129</v>
      </c>
      <c r="B71" s="62" t="s">
        <v>574</v>
      </c>
      <c r="C71" s="2" t="s">
        <v>31</v>
      </c>
      <c r="D71" s="4" t="s">
        <v>5</v>
      </c>
      <c r="E71" s="4"/>
      <c r="F71" s="56">
        <v>61</v>
      </c>
      <c r="G71" s="2" t="str">
        <f t="shared" si="5"/>
        <v>Simple</v>
      </c>
      <c r="H71" s="2" t="str">
        <f t="shared" si="6"/>
        <v>Moyen</v>
      </c>
      <c r="I71" s="34" t="str">
        <f t="shared" si="7"/>
        <v xml:space="preserve"> </v>
      </c>
      <c r="J71" s="35">
        <f t="shared" si="4"/>
        <v>2</v>
      </c>
    </row>
    <row r="72" spans="1:10" x14ac:dyDescent="0.25">
      <c r="A72" s="62" t="s">
        <v>130</v>
      </c>
      <c r="B72" s="62" t="s">
        <v>575</v>
      </c>
      <c r="C72" s="34" t="s">
        <v>32</v>
      </c>
      <c r="D72" s="51" t="s">
        <v>6</v>
      </c>
      <c r="E72" s="4" t="s">
        <v>40</v>
      </c>
      <c r="F72" s="55">
        <v>62</v>
      </c>
      <c r="G72" s="2" t="str">
        <f t="shared" si="5"/>
        <v>Simple</v>
      </c>
      <c r="H72" s="2" t="str">
        <f t="shared" si="6"/>
        <v>Moyen</v>
      </c>
      <c r="I72" s="34" t="str">
        <f t="shared" si="7"/>
        <v xml:space="preserve"> </v>
      </c>
      <c r="J72" s="35">
        <f t="shared" si="4"/>
        <v>2</v>
      </c>
    </row>
    <row r="73" spans="1:10" x14ac:dyDescent="0.25">
      <c r="A73" s="62" t="s">
        <v>131</v>
      </c>
      <c r="B73" s="62" t="s">
        <v>576</v>
      </c>
      <c r="C73" s="34" t="s">
        <v>32</v>
      </c>
      <c r="D73" s="4" t="s">
        <v>5</v>
      </c>
      <c r="E73" s="4"/>
      <c r="F73" s="55">
        <v>63</v>
      </c>
      <c r="G73" s="2" t="str">
        <f t="shared" si="5"/>
        <v>Simple</v>
      </c>
      <c r="H73" s="2" t="str">
        <f t="shared" si="6"/>
        <v>Bas</v>
      </c>
      <c r="I73" s="34" t="str">
        <f t="shared" si="7"/>
        <v xml:space="preserve"> </v>
      </c>
      <c r="J73" s="35">
        <f t="shared" si="4"/>
        <v>2</v>
      </c>
    </row>
    <row r="74" spans="1:10" x14ac:dyDescent="0.25">
      <c r="A74" s="62" t="s">
        <v>132</v>
      </c>
      <c r="B74" s="62" t="s">
        <v>577</v>
      </c>
      <c r="C74" s="34" t="s">
        <v>32</v>
      </c>
      <c r="D74" s="51" t="s">
        <v>6</v>
      </c>
      <c r="E74" s="4" t="s">
        <v>49</v>
      </c>
      <c r="F74" s="55">
        <v>64</v>
      </c>
      <c r="G74" s="2" t="str">
        <f t="shared" si="5"/>
        <v>Simple</v>
      </c>
      <c r="H74" s="2" t="str">
        <f t="shared" si="6"/>
        <v>Bas</v>
      </c>
      <c r="I74" s="34" t="str">
        <f t="shared" si="7"/>
        <v xml:space="preserve"> </v>
      </c>
      <c r="J74" s="35">
        <f t="shared" si="4"/>
        <v>2</v>
      </c>
    </row>
    <row r="75" spans="1:10" x14ac:dyDescent="0.25">
      <c r="A75" s="62" t="s">
        <v>133</v>
      </c>
      <c r="B75" s="62" t="s">
        <v>578</v>
      </c>
      <c r="C75" s="34" t="s">
        <v>31</v>
      </c>
      <c r="D75" s="51" t="s">
        <v>6</v>
      </c>
      <c r="E75" s="4" t="s">
        <v>40</v>
      </c>
      <c r="F75" s="55">
        <v>65</v>
      </c>
      <c r="G75" s="2" t="str">
        <f t="shared" si="5"/>
        <v>Simple</v>
      </c>
      <c r="H75" s="2" t="str">
        <f t="shared" si="6"/>
        <v>Haut</v>
      </c>
      <c r="I75" s="34" t="str">
        <f t="shared" si="7"/>
        <v xml:space="preserve"> </v>
      </c>
      <c r="J75" s="35">
        <f t="shared" si="4"/>
        <v>2</v>
      </c>
    </row>
    <row r="76" spans="1:10" x14ac:dyDescent="0.25">
      <c r="A76" s="62" t="s">
        <v>134</v>
      </c>
      <c r="B76" s="62" t="s">
        <v>579</v>
      </c>
      <c r="C76" s="2" t="s">
        <v>31</v>
      </c>
      <c r="D76" s="51" t="s">
        <v>6</v>
      </c>
      <c r="E76" s="4" t="s">
        <v>40</v>
      </c>
      <c r="F76" s="56">
        <v>66</v>
      </c>
      <c r="G76" s="2" t="str">
        <f t="shared" si="5"/>
        <v>Simple</v>
      </c>
      <c r="H76" s="2" t="str">
        <f t="shared" si="6"/>
        <v>Haut</v>
      </c>
      <c r="I76" s="34" t="str">
        <f t="shared" si="7"/>
        <v xml:space="preserve"> </v>
      </c>
      <c r="J76" s="35">
        <f t="shared" si="4"/>
        <v>2</v>
      </c>
    </row>
    <row r="77" spans="1:10" x14ac:dyDescent="0.25">
      <c r="A77" s="62" t="s">
        <v>135</v>
      </c>
      <c r="B77" s="62" t="s">
        <v>580</v>
      </c>
      <c r="C77" s="1" t="s">
        <v>31</v>
      </c>
      <c r="D77" s="51" t="s">
        <v>6</v>
      </c>
      <c r="E77" s="4" t="s">
        <v>40</v>
      </c>
      <c r="F77" s="56">
        <v>67</v>
      </c>
      <c r="G77" s="2" t="str">
        <f t="shared" si="5"/>
        <v>Simple</v>
      </c>
      <c r="H77" s="2" t="str">
        <f t="shared" si="6"/>
        <v>Moyen</v>
      </c>
      <c r="I77" s="34" t="str">
        <f t="shared" si="7"/>
        <v xml:space="preserve"> </v>
      </c>
      <c r="J77" s="35">
        <f t="shared" si="4"/>
        <v>2</v>
      </c>
    </row>
    <row r="78" spans="1:10" x14ac:dyDescent="0.25">
      <c r="A78" s="62" t="s">
        <v>136</v>
      </c>
      <c r="B78" s="62" t="s">
        <v>581</v>
      </c>
      <c r="C78" s="2" t="s">
        <v>31</v>
      </c>
      <c r="D78" s="51" t="s">
        <v>6</v>
      </c>
      <c r="E78" s="4" t="s">
        <v>40</v>
      </c>
      <c r="F78" s="56">
        <v>68</v>
      </c>
      <c r="G78" s="2" t="str">
        <f t="shared" si="5"/>
        <v>Simple</v>
      </c>
      <c r="H78" s="2" t="str">
        <f t="shared" si="6"/>
        <v>Moyen</v>
      </c>
      <c r="I78" s="34" t="str">
        <f t="shared" si="7"/>
        <v xml:space="preserve"> </v>
      </c>
      <c r="J78" s="35">
        <f t="shared" si="4"/>
        <v>2</v>
      </c>
    </row>
    <row r="79" spans="1:10" x14ac:dyDescent="0.25">
      <c r="A79" s="62" t="s">
        <v>137</v>
      </c>
      <c r="B79" s="62" t="s">
        <v>582</v>
      </c>
      <c r="C79" s="2" t="s">
        <v>31</v>
      </c>
      <c r="D79" s="51" t="s">
        <v>6</v>
      </c>
      <c r="E79" s="4" t="s">
        <v>40</v>
      </c>
      <c r="F79" s="56">
        <v>69</v>
      </c>
      <c r="G79" s="2" t="str">
        <f t="shared" si="5"/>
        <v>Simple</v>
      </c>
      <c r="H79" s="2" t="str">
        <f t="shared" si="6"/>
        <v>Moyen</v>
      </c>
      <c r="I79" s="34" t="str">
        <f t="shared" si="7"/>
        <v xml:space="preserve"> </v>
      </c>
      <c r="J79" s="35">
        <f t="shared" si="4"/>
        <v>2</v>
      </c>
    </row>
    <row r="80" spans="1:10" x14ac:dyDescent="0.25">
      <c r="A80" s="62" t="s">
        <v>138</v>
      </c>
      <c r="B80" s="62" t="s">
        <v>583</v>
      </c>
      <c r="C80" s="2" t="s">
        <v>32</v>
      </c>
      <c r="D80" s="51" t="s">
        <v>6</v>
      </c>
      <c r="E80" s="4" t="s">
        <v>40</v>
      </c>
      <c r="F80" s="56">
        <v>70</v>
      </c>
      <c r="G80" s="2" t="str">
        <f t="shared" si="5"/>
        <v>Simple</v>
      </c>
      <c r="H80" s="2" t="str">
        <f t="shared" si="6"/>
        <v>Moyen</v>
      </c>
      <c r="I80" s="34" t="str">
        <f t="shared" si="7"/>
        <v xml:space="preserve"> </v>
      </c>
      <c r="J80" s="35">
        <f t="shared" si="4"/>
        <v>2</v>
      </c>
    </row>
    <row r="81" spans="1:10" x14ac:dyDescent="0.25">
      <c r="A81" s="62" t="s">
        <v>139</v>
      </c>
      <c r="B81" s="62" t="s">
        <v>584</v>
      </c>
      <c r="C81" s="2" t="s">
        <v>31</v>
      </c>
      <c r="D81" s="51" t="s">
        <v>6</v>
      </c>
      <c r="E81" s="4" t="s">
        <v>40</v>
      </c>
      <c r="F81" s="56">
        <v>71</v>
      </c>
      <c r="G81" s="2" t="str">
        <f t="shared" si="5"/>
        <v>Simple</v>
      </c>
      <c r="H81" s="2" t="str">
        <f t="shared" si="6"/>
        <v>Bas</v>
      </c>
      <c r="I81" s="34" t="str">
        <f t="shared" si="7"/>
        <v xml:space="preserve"> </v>
      </c>
      <c r="J81" s="35">
        <f t="shared" si="4"/>
        <v>2</v>
      </c>
    </row>
    <row r="82" spans="1:10" x14ac:dyDescent="0.25">
      <c r="A82" s="62" t="s">
        <v>140</v>
      </c>
      <c r="B82" s="62" t="s">
        <v>585</v>
      </c>
      <c r="C82" s="2" t="s">
        <v>31</v>
      </c>
      <c r="D82" s="51" t="s">
        <v>6</v>
      </c>
      <c r="E82" s="4" t="s">
        <v>40</v>
      </c>
      <c r="F82" s="56">
        <v>72</v>
      </c>
      <c r="G82" s="2" t="str">
        <f t="shared" si="5"/>
        <v>Simple</v>
      </c>
      <c r="H82" s="2" t="str">
        <f t="shared" si="6"/>
        <v>Bas</v>
      </c>
      <c r="I82" s="34" t="str">
        <f t="shared" si="7"/>
        <v xml:space="preserve"> </v>
      </c>
      <c r="J82" s="35">
        <f t="shared" si="4"/>
        <v>2</v>
      </c>
    </row>
    <row r="83" spans="1:10" x14ac:dyDescent="0.25">
      <c r="A83" s="62" t="s">
        <v>141</v>
      </c>
      <c r="B83" s="62" t="s">
        <v>586</v>
      </c>
      <c r="C83" s="2" t="s">
        <v>31</v>
      </c>
      <c r="D83" s="51" t="s">
        <v>6</v>
      </c>
      <c r="E83" s="4" t="s">
        <v>40</v>
      </c>
      <c r="F83" s="56">
        <v>75</v>
      </c>
      <c r="G83" s="2" t="str">
        <f t="shared" si="5"/>
        <v>Double</v>
      </c>
      <c r="H83" s="2" t="str">
        <f t="shared" si="6"/>
        <v>Moyen</v>
      </c>
      <c r="I83" s="34" t="str">
        <f t="shared" si="7"/>
        <v xml:space="preserve"> </v>
      </c>
      <c r="J83" s="35">
        <f t="shared" si="4"/>
        <v>3</v>
      </c>
    </row>
    <row r="84" spans="1:10" x14ac:dyDescent="0.25">
      <c r="A84" s="62" t="s">
        <v>142</v>
      </c>
      <c r="B84" s="62" t="s">
        <v>587</v>
      </c>
      <c r="C84" s="2" t="s">
        <v>31</v>
      </c>
      <c r="D84" s="51" t="s">
        <v>6</v>
      </c>
      <c r="E84" s="4" t="s">
        <v>40</v>
      </c>
      <c r="F84" s="56">
        <v>75</v>
      </c>
      <c r="G84" s="2" t="str">
        <f t="shared" si="5"/>
        <v>Double</v>
      </c>
      <c r="H84" s="2" t="str">
        <f t="shared" si="6"/>
        <v>Moyen</v>
      </c>
      <c r="I84" s="34" t="str">
        <f t="shared" si="7"/>
        <v xml:space="preserve"> </v>
      </c>
      <c r="J84" s="35">
        <f t="shared" si="4"/>
        <v>3</v>
      </c>
    </row>
    <row r="85" spans="1:10" x14ac:dyDescent="0.25">
      <c r="A85" s="62" t="s">
        <v>143</v>
      </c>
      <c r="B85" s="62" t="s">
        <v>588</v>
      </c>
      <c r="C85" s="1" t="s">
        <v>32</v>
      </c>
      <c r="D85" s="51" t="s">
        <v>6</v>
      </c>
      <c r="E85" s="4" t="s">
        <v>40</v>
      </c>
      <c r="F85" s="56">
        <v>76</v>
      </c>
      <c r="G85" s="2" t="str">
        <f t="shared" si="5"/>
        <v>Double</v>
      </c>
      <c r="H85" s="2" t="str">
        <f t="shared" si="6"/>
        <v>Moyen</v>
      </c>
      <c r="I85" s="34" t="str">
        <f t="shared" si="7"/>
        <v xml:space="preserve"> </v>
      </c>
      <c r="J85" s="35">
        <f t="shared" si="4"/>
        <v>3</v>
      </c>
    </row>
    <row r="86" spans="1:10" x14ac:dyDescent="0.25">
      <c r="A86" s="62" t="s">
        <v>144</v>
      </c>
      <c r="B86" s="62" t="s">
        <v>589</v>
      </c>
      <c r="C86" s="1" t="s">
        <v>32</v>
      </c>
      <c r="D86" s="51" t="s">
        <v>6</v>
      </c>
      <c r="E86" s="4" t="s">
        <v>40</v>
      </c>
      <c r="F86" s="56">
        <v>76</v>
      </c>
      <c r="G86" s="2" t="str">
        <f t="shared" si="5"/>
        <v>Double</v>
      </c>
      <c r="H86" s="2" t="str">
        <f t="shared" si="6"/>
        <v>Moyen</v>
      </c>
      <c r="I86" s="34" t="str">
        <f t="shared" si="7"/>
        <v xml:space="preserve"> </v>
      </c>
      <c r="J86" s="35">
        <f t="shared" si="4"/>
        <v>3</v>
      </c>
    </row>
    <row r="87" spans="1:10" x14ac:dyDescent="0.25">
      <c r="A87" s="62" t="s">
        <v>145</v>
      </c>
      <c r="B87" s="62" t="s">
        <v>590</v>
      </c>
      <c r="C87" s="1" t="s">
        <v>31</v>
      </c>
      <c r="D87" s="51" t="s">
        <v>6</v>
      </c>
      <c r="E87" s="4" t="s">
        <v>44</v>
      </c>
      <c r="F87" s="56">
        <v>77</v>
      </c>
      <c r="G87" s="2" t="str">
        <f t="shared" si="5"/>
        <v>Double</v>
      </c>
      <c r="H87" s="2" t="str">
        <f t="shared" si="6"/>
        <v>Moyen</v>
      </c>
      <c r="I87" s="34" t="str">
        <f t="shared" si="7"/>
        <v xml:space="preserve"> </v>
      </c>
      <c r="J87" s="35">
        <f t="shared" si="4"/>
        <v>3</v>
      </c>
    </row>
    <row r="88" spans="1:10" x14ac:dyDescent="0.25">
      <c r="A88" s="62" t="s">
        <v>146</v>
      </c>
      <c r="B88" s="62" t="s">
        <v>591</v>
      </c>
      <c r="C88" s="1" t="s">
        <v>32</v>
      </c>
      <c r="D88" s="51" t="s">
        <v>6</v>
      </c>
      <c r="E88" s="4" t="s">
        <v>40</v>
      </c>
      <c r="F88" s="56">
        <v>77</v>
      </c>
      <c r="G88" s="2" t="str">
        <f t="shared" si="5"/>
        <v>Double</v>
      </c>
      <c r="H88" s="2" t="str">
        <f t="shared" si="6"/>
        <v>Moyen</v>
      </c>
      <c r="I88" s="34" t="str">
        <f t="shared" si="7"/>
        <v xml:space="preserve"> </v>
      </c>
      <c r="J88" s="35">
        <f t="shared" si="4"/>
        <v>3</v>
      </c>
    </row>
    <row r="89" spans="1:10" x14ac:dyDescent="0.25">
      <c r="A89" s="62" t="s">
        <v>147</v>
      </c>
      <c r="B89" s="62" t="s">
        <v>592</v>
      </c>
      <c r="C89" s="33" t="s">
        <v>32</v>
      </c>
      <c r="D89" s="51" t="s">
        <v>6</v>
      </c>
      <c r="E89" s="4" t="s">
        <v>40</v>
      </c>
      <c r="F89" s="56">
        <v>78</v>
      </c>
      <c r="G89" s="2" t="str">
        <f t="shared" si="5"/>
        <v>Double</v>
      </c>
      <c r="H89" s="2" t="str">
        <f t="shared" si="6"/>
        <v>Moyen</v>
      </c>
      <c r="I89" s="34" t="str">
        <f t="shared" si="7"/>
        <v xml:space="preserve"> </v>
      </c>
      <c r="J89" s="35">
        <f t="shared" si="4"/>
        <v>3</v>
      </c>
    </row>
    <row r="90" spans="1:10" x14ac:dyDescent="0.25">
      <c r="A90" s="62" t="s">
        <v>148</v>
      </c>
      <c r="B90" s="62" t="s">
        <v>593</v>
      </c>
      <c r="C90" s="33" t="s">
        <v>32</v>
      </c>
      <c r="D90" s="51" t="s">
        <v>6</v>
      </c>
      <c r="E90" s="4" t="s">
        <v>40</v>
      </c>
      <c r="F90" s="56">
        <v>78</v>
      </c>
      <c r="G90" s="2" t="str">
        <f t="shared" si="5"/>
        <v>Double</v>
      </c>
      <c r="H90" s="2" t="str">
        <f t="shared" si="6"/>
        <v>Moyen</v>
      </c>
      <c r="I90" s="34" t="str">
        <f t="shared" si="7"/>
        <v xml:space="preserve"> </v>
      </c>
      <c r="J90" s="35">
        <f t="shared" si="4"/>
        <v>3</v>
      </c>
    </row>
    <row r="91" spans="1:10" x14ac:dyDescent="0.25">
      <c r="A91" s="62" t="s">
        <v>149</v>
      </c>
      <c r="B91" s="62" t="s">
        <v>594</v>
      </c>
      <c r="C91" s="33" t="s">
        <v>32</v>
      </c>
      <c r="D91" s="51" t="s">
        <v>6</v>
      </c>
      <c r="E91" s="4" t="s">
        <v>40</v>
      </c>
      <c r="F91" s="56">
        <v>79</v>
      </c>
      <c r="G91" s="2" t="str">
        <f t="shared" si="5"/>
        <v>Double</v>
      </c>
      <c r="H91" s="2" t="str">
        <f t="shared" si="6"/>
        <v>Bas</v>
      </c>
      <c r="I91" s="34" t="str">
        <f t="shared" si="7"/>
        <v xml:space="preserve"> </v>
      </c>
      <c r="J91" s="35">
        <f t="shared" si="4"/>
        <v>3</v>
      </c>
    </row>
    <row r="92" spans="1:10" x14ac:dyDescent="0.25">
      <c r="A92" s="62" t="s">
        <v>150</v>
      </c>
      <c r="B92" s="62" t="s">
        <v>595</v>
      </c>
      <c r="C92" s="33" t="s">
        <v>32</v>
      </c>
      <c r="D92" s="51" t="s">
        <v>6</v>
      </c>
      <c r="E92" s="4" t="s">
        <v>40</v>
      </c>
      <c r="F92" s="56">
        <v>79</v>
      </c>
      <c r="G92" s="2" t="str">
        <f t="shared" si="5"/>
        <v>Double</v>
      </c>
      <c r="H92" s="2" t="str">
        <f t="shared" si="6"/>
        <v>Bas</v>
      </c>
      <c r="I92" s="34" t="str">
        <f t="shared" si="7"/>
        <v xml:space="preserve"> </v>
      </c>
      <c r="J92" s="35">
        <f t="shared" si="4"/>
        <v>3</v>
      </c>
    </row>
    <row r="93" spans="1:10" x14ac:dyDescent="0.25">
      <c r="A93" s="62" t="s">
        <v>151</v>
      </c>
      <c r="B93" s="62" t="s">
        <v>596</v>
      </c>
      <c r="C93" s="2" t="s">
        <v>32</v>
      </c>
      <c r="D93" s="51" t="s">
        <v>6</v>
      </c>
      <c r="E93" s="4" t="s">
        <v>40</v>
      </c>
      <c r="F93" s="56">
        <v>80</v>
      </c>
      <c r="G93" s="2" t="str">
        <f t="shared" si="5"/>
        <v>Double</v>
      </c>
      <c r="H93" s="2" t="str">
        <f t="shared" si="6"/>
        <v>Bas</v>
      </c>
      <c r="I93" s="34" t="str">
        <f t="shared" si="7"/>
        <v xml:space="preserve"> </v>
      </c>
      <c r="J93" s="35">
        <f t="shared" si="4"/>
        <v>3</v>
      </c>
    </row>
    <row r="94" spans="1:10" x14ac:dyDescent="0.25">
      <c r="A94" s="62" t="s">
        <v>152</v>
      </c>
      <c r="B94" s="62" t="s">
        <v>597</v>
      </c>
      <c r="C94" s="1" t="s">
        <v>32</v>
      </c>
      <c r="D94" s="51" t="s">
        <v>6</v>
      </c>
      <c r="E94" s="4" t="s">
        <v>40</v>
      </c>
      <c r="F94" s="56">
        <v>80</v>
      </c>
      <c r="G94" s="2" t="str">
        <f t="shared" si="5"/>
        <v>Double</v>
      </c>
      <c r="H94" s="2" t="str">
        <f t="shared" si="6"/>
        <v>Bas</v>
      </c>
      <c r="I94" s="34" t="str">
        <f t="shared" si="7"/>
        <v xml:space="preserve"> </v>
      </c>
      <c r="J94" s="35">
        <f t="shared" si="4"/>
        <v>3</v>
      </c>
    </row>
    <row r="95" spans="1:10" x14ac:dyDescent="0.25">
      <c r="A95" s="62" t="s">
        <v>153</v>
      </c>
      <c r="B95" s="62" t="s">
        <v>598</v>
      </c>
      <c r="C95" s="2" t="s">
        <v>32</v>
      </c>
      <c r="D95" s="4" t="s">
        <v>4</v>
      </c>
      <c r="E95" s="4" t="s">
        <v>57</v>
      </c>
      <c r="F95" s="56">
        <v>83</v>
      </c>
      <c r="G95" s="2" t="str">
        <f t="shared" si="5"/>
        <v>Double</v>
      </c>
      <c r="H95" s="2" t="str">
        <f t="shared" si="6"/>
        <v>Moyen</v>
      </c>
      <c r="I95" s="34" t="str">
        <f t="shared" si="7"/>
        <v>Seul</v>
      </c>
      <c r="J95" s="35">
        <f t="shared" si="4"/>
        <v>2</v>
      </c>
    </row>
    <row r="96" spans="1:10" x14ac:dyDescent="0.25">
      <c r="A96" s="62" t="s">
        <v>154</v>
      </c>
      <c r="B96" s="62" t="s">
        <v>599</v>
      </c>
      <c r="C96" s="34" t="s">
        <v>31</v>
      </c>
      <c r="D96" s="51" t="s">
        <v>6</v>
      </c>
      <c r="E96" s="4" t="s">
        <v>40</v>
      </c>
      <c r="F96" s="55">
        <v>86</v>
      </c>
      <c r="G96" s="2" t="str">
        <f t="shared" si="5"/>
        <v>Double</v>
      </c>
      <c r="H96" s="2" t="str">
        <f t="shared" si="6"/>
        <v>Moyen</v>
      </c>
      <c r="I96" s="34" t="str">
        <f t="shared" si="7"/>
        <v>Seul</v>
      </c>
      <c r="J96" s="35">
        <f t="shared" si="4"/>
        <v>2</v>
      </c>
    </row>
    <row r="97" spans="1:10" x14ac:dyDescent="0.25">
      <c r="A97" s="62" t="s">
        <v>155</v>
      </c>
      <c r="B97" s="62" t="s">
        <v>600</v>
      </c>
      <c r="C97" s="2" t="s">
        <v>31</v>
      </c>
      <c r="D97" s="51" t="s">
        <v>6</v>
      </c>
      <c r="E97" s="4" t="s">
        <v>40</v>
      </c>
      <c r="F97" s="56">
        <v>87</v>
      </c>
      <c r="G97" s="2" t="str">
        <f t="shared" si="5"/>
        <v>Double</v>
      </c>
      <c r="H97" s="2" t="str">
        <f t="shared" si="6"/>
        <v>Bas</v>
      </c>
      <c r="I97" s="34" t="str">
        <f t="shared" si="7"/>
        <v xml:space="preserve"> </v>
      </c>
      <c r="J97" s="35">
        <f t="shared" si="4"/>
        <v>3</v>
      </c>
    </row>
    <row r="98" spans="1:10" x14ac:dyDescent="0.25">
      <c r="A98" s="62" t="s">
        <v>156</v>
      </c>
      <c r="B98" s="62" t="s">
        <v>601</v>
      </c>
      <c r="C98" s="2" t="s">
        <v>31</v>
      </c>
      <c r="D98" s="51" t="s">
        <v>6</v>
      </c>
      <c r="E98" s="4" t="s">
        <v>40</v>
      </c>
      <c r="F98" s="56">
        <v>87</v>
      </c>
      <c r="G98" s="2" t="str">
        <f t="shared" si="5"/>
        <v>Double</v>
      </c>
      <c r="H98" s="2" t="str">
        <f t="shared" si="6"/>
        <v>Bas</v>
      </c>
      <c r="I98" s="34" t="str">
        <f t="shared" si="7"/>
        <v xml:space="preserve"> </v>
      </c>
      <c r="J98" s="35">
        <f t="shared" si="4"/>
        <v>3</v>
      </c>
    </row>
    <row r="99" spans="1:10" x14ac:dyDescent="0.25">
      <c r="A99" s="62" t="s">
        <v>157</v>
      </c>
      <c r="B99" s="62" t="s">
        <v>602</v>
      </c>
      <c r="C99" s="2" t="s">
        <v>32</v>
      </c>
      <c r="D99" s="4" t="s">
        <v>10</v>
      </c>
      <c r="E99" s="4" t="s">
        <v>40</v>
      </c>
      <c r="F99" s="56">
        <v>101</v>
      </c>
      <c r="G99" s="2" t="str">
        <f t="shared" si="5"/>
        <v>Double</v>
      </c>
      <c r="H99" s="2" t="str">
        <f t="shared" si="6"/>
        <v>Haut</v>
      </c>
      <c r="I99" s="34" t="str">
        <f t="shared" si="7"/>
        <v xml:space="preserve"> </v>
      </c>
      <c r="J99" s="35">
        <f t="shared" si="4"/>
        <v>3</v>
      </c>
    </row>
    <row r="100" spans="1:10" x14ac:dyDescent="0.25">
      <c r="A100" s="62" t="s">
        <v>158</v>
      </c>
      <c r="B100" s="62" t="s">
        <v>603</v>
      </c>
      <c r="C100" s="2" t="s">
        <v>32</v>
      </c>
      <c r="D100" s="4" t="s">
        <v>10</v>
      </c>
      <c r="E100" s="4" t="s">
        <v>40</v>
      </c>
      <c r="F100" s="56">
        <v>101</v>
      </c>
      <c r="G100" s="2" t="str">
        <f t="shared" si="5"/>
        <v>Double</v>
      </c>
      <c r="H100" s="2" t="str">
        <f t="shared" si="6"/>
        <v>Haut</v>
      </c>
      <c r="I100" s="34" t="str">
        <f t="shared" si="7"/>
        <v xml:space="preserve"> </v>
      </c>
      <c r="J100" s="35">
        <f t="shared" si="4"/>
        <v>3</v>
      </c>
    </row>
    <row r="101" spans="1:10" x14ac:dyDescent="0.25">
      <c r="A101" s="62" t="s">
        <v>159</v>
      </c>
      <c r="B101" s="62" t="s">
        <v>604</v>
      </c>
      <c r="C101" s="2" t="s">
        <v>32</v>
      </c>
      <c r="D101" s="4" t="s">
        <v>10</v>
      </c>
      <c r="E101" s="4" t="s">
        <v>40</v>
      </c>
      <c r="F101" s="56">
        <v>102</v>
      </c>
      <c r="G101" s="2" t="str">
        <f t="shared" si="5"/>
        <v>Double</v>
      </c>
      <c r="H101" s="2" t="str">
        <f t="shared" si="6"/>
        <v>Moyen</v>
      </c>
      <c r="I101" s="34" t="str">
        <f t="shared" si="7"/>
        <v xml:space="preserve"> </v>
      </c>
      <c r="J101" s="35">
        <f t="shared" si="4"/>
        <v>3</v>
      </c>
    </row>
    <row r="102" spans="1:10" x14ac:dyDescent="0.25">
      <c r="A102" s="62" t="s">
        <v>160</v>
      </c>
      <c r="B102" s="62" t="s">
        <v>605</v>
      </c>
      <c r="C102" s="2" t="s">
        <v>32</v>
      </c>
      <c r="D102" s="4" t="s">
        <v>10</v>
      </c>
      <c r="E102" s="4" t="s">
        <v>40</v>
      </c>
      <c r="F102" s="56">
        <v>102</v>
      </c>
      <c r="G102" s="2" t="str">
        <f t="shared" si="5"/>
        <v>Double</v>
      </c>
      <c r="H102" s="2" t="str">
        <f t="shared" si="6"/>
        <v>Moyen</v>
      </c>
      <c r="I102" s="34" t="str">
        <f t="shared" si="7"/>
        <v xml:space="preserve"> </v>
      </c>
      <c r="J102" s="35">
        <f t="shared" si="4"/>
        <v>3</v>
      </c>
    </row>
    <row r="103" spans="1:10" x14ac:dyDescent="0.25">
      <c r="A103" s="62" t="s">
        <v>161</v>
      </c>
      <c r="B103" s="62" t="s">
        <v>606</v>
      </c>
      <c r="C103" s="2" t="s">
        <v>32</v>
      </c>
      <c r="D103" s="4" t="s">
        <v>10</v>
      </c>
      <c r="E103" s="4" t="s">
        <v>40</v>
      </c>
      <c r="F103" s="56">
        <v>103</v>
      </c>
      <c r="G103" s="2" t="str">
        <f t="shared" si="5"/>
        <v>Double</v>
      </c>
      <c r="H103" s="2" t="str">
        <f t="shared" si="6"/>
        <v>Moyen</v>
      </c>
      <c r="I103" s="34" t="str">
        <f t="shared" si="7"/>
        <v xml:space="preserve"> </v>
      </c>
      <c r="J103" s="35">
        <f t="shared" si="4"/>
        <v>3</v>
      </c>
    </row>
    <row r="104" spans="1:10" x14ac:dyDescent="0.25">
      <c r="A104" s="62" t="s">
        <v>162</v>
      </c>
      <c r="B104" s="62" t="s">
        <v>607</v>
      </c>
      <c r="C104" s="2" t="s">
        <v>32</v>
      </c>
      <c r="D104" s="4" t="s">
        <v>10</v>
      </c>
      <c r="E104" s="4" t="s">
        <v>40</v>
      </c>
      <c r="F104" s="56">
        <v>103</v>
      </c>
      <c r="G104" s="2" t="str">
        <f t="shared" si="5"/>
        <v>Double</v>
      </c>
      <c r="H104" s="2" t="str">
        <f t="shared" si="6"/>
        <v>Moyen</v>
      </c>
      <c r="I104" s="34" t="str">
        <f t="shared" si="7"/>
        <v xml:space="preserve"> </v>
      </c>
      <c r="J104" s="35">
        <f t="shared" si="4"/>
        <v>3</v>
      </c>
    </row>
    <row r="105" spans="1:10" x14ac:dyDescent="0.25">
      <c r="A105" s="62" t="s">
        <v>163</v>
      </c>
      <c r="B105" s="62" t="s">
        <v>608</v>
      </c>
      <c r="C105" s="2" t="s">
        <v>32</v>
      </c>
      <c r="D105" s="4" t="s">
        <v>10</v>
      </c>
      <c r="E105" s="4" t="s">
        <v>40</v>
      </c>
      <c r="F105" s="56">
        <v>104</v>
      </c>
      <c r="G105" s="2" t="str">
        <f t="shared" si="5"/>
        <v>Double</v>
      </c>
      <c r="H105" s="2" t="str">
        <f t="shared" si="6"/>
        <v>Bas</v>
      </c>
      <c r="I105" s="34" t="str">
        <f t="shared" si="7"/>
        <v xml:space="preserve"> </v>
      </c>
      <c r="J105" s="35">
        <f t="shared" si="4"/>
        <v>3</v>
      </c>
    </row>
    <row r="106" spans="1:10" x14ac:dyDescent="0.25">
      <c r="A106" s="62" t="s">
        <v>164</v>
      </c>
      <c r="B106" s="62" t="s">
        <v>609</v>
      </c>
      <c r="C106" s="2" t="s">
        <v>32</v>
      </c>
      <c r="D106" s="4" t="s">
        <v>10</v>
      </c>
      <c r="E106" s="4" t="s">
        <v>40</v>
      </c>
      <c r="F106" s="56">
        <v>104</v>
      </c>
      <c r="G106" s="2" t="str">
        <f t="shared" si="5"/>
        <v>Double</v>
      </c>
      <c r="H106" s="2" t="str">
        <f t="shared" si="6"/>
        <v>Bas</v>
      </c>
      <c r="I106" s="34" t="str">
        <f t="shared" si="7"/>
        <v xml:space="preserve"> </v>
      </c>
      <c r="J106" s="35">
        <f t="shared" si="4"/>
        <v>3</v>
      </c>
    </row>
    <row r="107" spans="1:10" x14ac:dyDescent="0.25">
      <c r="A107" s="62" t="s">
        <v>165</v>
      </c>
      <c r="B107" s="62" t="s">
        <v>610</v>
      </c>
      <c r="C107" s="2" t="s">
        <v>32</v>
      </c>
      <c r="D107" s="4" t="s">
        <v>10</v>
      </c>
      <c r="E107" s="4" t="s">
        <v>40</v>
      </c>
      <c r="F107" s="56">
        <v>105</v>
      </c>
      <c r="G107" s="2" t="str">
        <f t="shared" si="5"/>
        <v>Double</v>
      </c>
      <c r="H107" s="2" t="str">
        <f t="shared" si="6"/>
        <v>Haut</v>
      </c>
      <c r="I107" s="34" t="str">
        <f t="shared" si="7"/>
        <v xml:space="preserve"> </v>
      </c>
      <c r="J107" s="35">
        <f t="shared" si="4"/>
        <v>3</v>
      </c>
    </row>
    <row r="108" spans="1:10" x14ac:dyDescent="0.25">
      <c r="A108" s="62" t="s">
        <v>166</v>
      </c>
      <c r="B108" s="62" t="s">
        <v>611</v>
      </c>
      <c r="C108" s="2" t="s">
        <v>32</v>
      </c>
      <c r="D108" s="4" t="s">
        <v>10</v>
      </c>
      <c r="E108" s="4" t="s">
        <v>40</v>
      </c>
      <c r="F108" s="56">
        <v>105</v>
      </c>
      <c r="G108" s="2" t="str">
        <f t="shared" si="5"/>
        <v>Double</v>
      </c>
      <c r="H108" s="2" t="str">
        <f t="shared" si="6"/>
        <v>Haut</v>
      </c>
      <c r="I108" s="34" t="str">
        <f t="shared" si="7"/>
        <v xml:space="preserve"> </v>
      </c>
      <c r="J108" s="35">
        <f t="shared" si="4"/>
        <v>3</v>
      </c>
    </row>
    <row r="109" spans="1:10" x14ac:dyDescent="0.25">
      <c r="A109" s="62" t="s">
        <v>167</v>
      </c>
      <c r="B109" s="62" t="s">
        <v>612</v>
      </c>
      <c r="C109" s="2" t="s">
        <v>32</v>
      </c>
      <c r="D109" s="4" t="s">
        <v>10</v>
      </c>
      <c r="E109" s="4" t="s">
        <v>40</v>
      </c>
      <c r="F109" s="56">
        <v>106</v>
      </c>
      <c r="G109" s="2" t="str">
        <f t="shared" si="5"/>
        <v>Double</v>
      </c>
      <c r="H109" s="2" t="str">
        <f t="shared" si="6"/>
        <v>Moyen</v>
      </c>
      <c r="I109" s="34" t="str">
        <f t="shared" si="7"/>
        <v xml:space="preserve"> </v>
      </c>
      <c r="J109" s="35">
        <f t="shared" si="4"/>
        <v>3</v>
      </c>
    </row>
    <row r="110" spans="1:10" x14ac:dyDescent="0.25">
      <c r="A110" s="62" t="s">
        <v>168</v>
      </c>
      <c r="B110" s="62" t="s">
        <v>613</v>
      </c>
      <c r="C110" s="2" t="s">
        <v>32</v>
      </c>
      <c r="D110" s="4" t="s">
        <v>10</v>
      </c>
      <c r="E110" s="4" t="s">
        <v>40</v>
      </c>
      <c r="F110" s="56">
        <v>106</v>
      </c>
      <c r="G110" s="2" t="str">
        <f t="shared" si="5"/>
        <v>Double</v>
      </c>
      <c r="H110" s="2" t="str">
        <f t="shared" si="6"/>
        <v>Moyen</v>
      </c>
      <c r="I110" s="34" t="str">
        <f t="shared" si="7"/>
        <v xml:space="preserve"> </v>
      </c>
      <c r="J110" s="35">
        <f t="shared" si="4"/>
        <v>3</v>
      </c>
    </row>
    <row r="111" spans="1:10" x14ac:dyDescent="0.25">
      <c r="A111" s="62" t="s">
        <v>169</v>
      </c>
      <c r="B111" s="62" t="s">
        <v>614</v>
      </c>
      <c r="C111" s="2" t="s">
        <v>31</v>
      </c>
      <c r="D111" s="4" t="s">
        <v>10</v>
      </c>
      <c r="E111" s="4" t="s">
        <v>40</v>
      </c>
      <c r="F111" s="56">
        <v>107</v>
      </c>
      <c r="G111" s="2" t="str">
        <f t="shared" si="5"/>
        <v>Double</v>
      </c>
      <c r="H111" s="2" t="str">
        <f t="shared" si="6"/>
        <v>Moyen</v>
      </c>
      <c r="I111" s="34" t="str">
        <f t="shared" si="7"/>
        <v xml:space="preserve"> </v>
      </c>
      <c r="J111" s="35">
        <f t="shared" si="4"/>
        <v>3</v>
      </c>
    </row>
    <row r="112" spans="1:10" x14ac:dyDescent="0.25">
      <c r="A112" s="62" t="s">
        <v>170</v>
      </c>
      <c r="B112" s="62" t="s">
        <v>615</v>
      </c>
      <c r="C112" s="2" t="s">
        <v>31</v>
      </c>
      <c r="D112" s="4" t="s">
        <v>10</v>
      </c>
      <c r="E112" s="4" t="s">
        <v>40</v>
      </c>
      <c r="F112" s="56">
        <v>107</v>
      </c>
      <c r="G112" s="2" t="str">
        <f t="shared" si="5"/>
        <v>Double</v>
      </c>
      <c r="H112" s="2" t="str">
        <f t="shared" si="6"/>
        <v>Moyen</v>
      </c>
      <c r="I112" s="34" t="str">
        <f t="shared" si="7"/>
        <v xml:space="preserve"> </v>
      </c>
      <c r="J112" s="35">
        <f t="shared" si="4"/>
        <v>3</v>
      </c>
    </row>
    <row r="113" spans="1:10" x14ac:dyDescent="0.25">
      <c r="A113" s="62" t="s">
        <v>171</v>
      </c>
      <c r="B113" s="62" t="s">
        <v>616</v>
      </c>
      <c r="C113" s="2" t="s">
        <v>32</v>
      </c>
      <c r="D113" s="4" t="s">
        <v>10</v>
      </c>
      <c r="E113" s="4" t="s">
        <v>40</v>
      </c>
      <c r="F113" s="56">
        <v>109</v>
      </c>
      <c r="G113" s="2" t="str">
        <f t="shared" si="5"/>
        <v>Double</v>
      </c>
      <c r="H113" s="2" t="str">
        <f t="shared" si="6"/>
        <v>Haut</v>
      </c>
      <c r="I113" s="34" t="str">
        <f t="shared" si="7"/>
        <v xml:space="preserve"> </v>
      </c>
      <c r="J113" s="35">
        <f t="shared" si="4"/>
        <v>3</v>
      </c>
    </row>
    <row r="114" spans="1:10" x14ac:dyDescent="0.25">
      <c r="A114" s="62" t="s">
        <v>172</v>
      </c>
      <c r="B114" s="62" t="s">
        <v>617</v>
      </c>
      <c r="C114" s="2" t="s">
        <v>32</v>
      </c>
      <c r="D114" s="4" t="s">
        <v>10</v>
      </c>
      <c r="E114" s="4" t="s">
        <v>40</v>
      </c>
      <c r="F114" s="56">
        <v>109</v>
      </c>
      <c r="G114" s="2" t="str">
        <f t="shared" si="5"/>
        <v>Double</v>
      </c>
      <c r="H114" s="2" t="str">
        <f t="shared" si="6"/>
        <v>Haut</v>
      </c>
      <c r="I114" s="34" t="str">
        <f t="shared" si="7"/>
        <v xml:space="preserve"> </v>
      </c>
      <c r="J114" s="35">
        <f t="shared" si="4"/>
        <v>3</v>
      </c>
    </row>
    <row r="115" spans="1:10" x14ac:dyDescent="0.25">
      <c r="A115" s="62" t="s">
        <v>173</v>
      </c>
      <c r="B115" s="62" t="s">
        <v>618</v>
      </c>
      <c r="C115" s="2" t="s">
        <v>31</v>
      </c>
      <c r="D115" s="4" t="s">
        <v>10</v>
      </c>
      <c r="E115" s="4" t="s">
        <v>40</v>
      </c>
      <c r="F115" s="56">
        <v>110</v>
      </c>
      <c r="G115" s="2" t="str">
        <f t="shared" si="5"/>
        <v>Double</v>
      </c>
      <c r="H115" s="2" t="str">
        <f t="shared" si="6"/>
        <v>Moyen</v>
      </c>
      <c r="I115" s="34" t="str">
        <f t="shared" si="7"/>
        <v xml:space="preserve"> </v>
      </c>
      <c r="J115" s="35">
        <f t="shared" si="4"/>
        <v>3</v>
      </c>
    </row>
    <row r="116" spans="1:10" x14ac:dyDescent="0.25">
      <c r="A116" s="62" t="s">
        <v>174</v>
      </c>
      <c r="B116" s="62" t="s">
        <v>619</v>
      </c>
      <c r="C116" s="2" t="s">
        <v>31</v>
      </c>
      <c r="D116" s="4" t="s">
        <v>10</v>
      </c>
      <c r="E116" s="4" t="s">
        <v>40</v>
      </c>
      <c r="F116" s="56">
        <v>110</v>
      </c>
      <c r="G116" s="2" t="str">
        <f t="shared" si="5"/>
        <v>Double</v>
      </c>
      <c r="H116" s="2" t="str">
        <f t="shared" si="6"/>
        <v>Moyen</v>
      </c>
      <c r="I116" s="34" t="str">
        <f t="shared" si="7"/>
        <v xml:space="preserve"> </v>
      </c>
      <c r="J116" s="35">
        <f t="shared" si="4"/>
        <v>3</v>
      </c>
    </row>
    <row r="117" spans="1:10" x14ac:dyDescent="0.25">
      <c r="A117" s="62" t="s">
        <v>175</v>
      </c>
      <c r="B117" s="62" t="s">
        <v>620</v>
      </c>
      <c r="C117" s="2" t="s">
        <v>31</v>
      </c>
      <c r="D117" s="4" t="s">
        <v>10</v>
      </c>
      <c r="E117" s="4" t="s">
        <v>40</v>
      </c>
      <c r="F117" s="56">
        <v>111</v>
      </c>
      <c r="G117" s="2" t="str">
        <f t="shared" si="5"/>
        <v>Double</v>
      </c>
      <c r="H117" s="2" t="str">
        <f t="shared" si="6"/>
        <v>Moyen</v>
      </c>
      <c r="I117" s="34" t="str">
        <f t="shared" si="7"/>
        <v xml:space="preserve"> </v>
      </c>
      <c r="J117" s="35">
        <f t="shared" si="4"/>
        <v>3</v>
      </c>
    </row>
    <row r="118" spans="1:10" x14ac:dyDescent="0.25">
      <c r="A118" s="62" t="s">
        <v>176</v>
      </c>
      <c r="B118" s="62" t="s">
        <v>621</v>
      </c>
      <c r="C118" s="2" t="s">
        <v>31</v>
      </c>
      <c r="D118" s="4" t="s">
        <v>10</v>
      </c>
      <c r="E118" s="4" t="s">
        <v>40</v>
      </c>
      <c r="F118" s="56">
        <v>111</v>
      </c>
      <c r="G118" s="2" t="str">
        <f t="shared" si="5"/>
        <v>Double</v>
      </c>
      <c r="H118" s="2" t="str">
        <f t="shared" si="6"/>
        <v>Moyen</v>
      </c>
      <c r="I118" s="34" t="str">
        <f t="shared" si="7"/>
        <v xml:space="preserve"> </v>
      </c>
      <c r="J118" s="35">
        <f t="shared" si="4"/>
        <v>3</v>
      </c>
    </row>
    <row r="119" spans="1:10" x14ac:dyDescent="0.25">
      <c r="A119" s="62" t="s">
        <v>177</v>
      </c>
      <c r="B119" s="62" t="s">
        <v>622</v>
      </c>
      <c r="C119" s="2" t="s">
        <v>31</v>
      </c>
      <c r="D119" s="4" t="s">
        <v>10</v>
      </c>
      <c r="E119" s="4" t="s">
        <v>40</v>
      </c>
      <c r="F119" s="56">
        <v>112</v>
      </c>
      <c r="G119" s="2" t="str">
        <f t="shared" si="5"/>
        <v>Double</v>
      </c>
      <c r="H119" s="2" t="str">
        <f t="shared" si="6"/>
        <v>Bas</v>
      </c>
      <c r="I119" s="34" t="str">
        <f t="shared" si="7"/>
        <v xml:space="preserve"> </v>
      </c>
      <c r="J119" s="35">
        <f t="shared" si="4"/>
        <v>3</v>
      </c>
    </row>
    <row r="120" spans="1:10" x14ac:dyDescent="0.25">
      <c r="A120" s="62" t="s">
        <v>178</v>
      </c>
      <c r="B120" s="62" t="s">
        <v>623</v>
      </c>
      <c r="C120" s="2" t="s">
        <v>31</v>
      </c>
      <c r="D120" s="4" t="s">
        <v>10</v>
      </c>
      <c r="E120" s="4" t="s">
        <v>40</v>
      </c>
      <c r="F120" s="56">
        <v>112</v>
      </c>
      <c r="G120" s="2" t="str">
        <f t="shared" si="5"/>
        <v>Double</v>
      </c>
      <c r="H120" s="2" t="str">
        <f t="shared" si="6"/>
        <v>Bas</v>
      </c>
      <c r="I120" s="34" t="str">
        <f t="shared" si="7"/>
        <v xml:space="preserve"> </v>
      </c>
      <c r="J120" s="35">
        <f t="shared" si="4"/>
        <v>3</v>
      </c>
    </row>
    <row r="121" spans="1:10" x14ac:dyDescent="0.25">
      <c r="A121" s="62" t="s">
        <v>179</v>
      </c>
      <c r="B121" s="62" t="s">
        <v>624</v>
      </c>
      <c r="C121" s="2" t="s">
        <v>31</v>
      </c>
      <c r="D121" s="4" t="s">
        <v>10</v>
      </c>
      <c r="E121" s="4" t="s">
        <v>40</v>
      </c>
      <c r="F121" s="56">
        <v>113</v>
      </c>
      <c r="G121" s="2" t="str">
        <f t="shared" si="5"/>
        <v>Double</v>
      </c>
      <c r="H121" s="2" t="str">
        <f t="shared" si="6"/>
        <v>Haut</v>
      </c>
      <c r="I121" s="34" t="str">
        <f t="shared" si="7"/>
        <v xml:space="preserve"> </v>
      </c>
      <c r="J121" s="35">
        <f t="shared" si="4"/>
        <v>3</v>
      </c>
    </row>
    <row r="122" spans="1:10" x14ac:dyDescent="0.25">
      <c r="A122" s="62" t="s">
        <v>180</v>
      </c>
      <c r="B122" s="62" t="s">
        <v>625</v>
      </c>
      <c r="C122" s="2" t="s">
        <v>31</v>
      </c>
      <c r="D122" s="4" t="s">
        <v>10</v>
      </c>
      <c r="E122" s="4" t="s">
        <v>40</v>
      </c>
      <c r="F122" s="56">
        <v>113</v>
      </c>
      <c r="G122" s="2" t="str">
        <f t="shared" si="5"/>
        <v>Double</v>
      </c>
      <c r="H122" s="2" t="str">
        <f t="shared" si="6"/>
        <v>Haut</v>
      </c>
      <c r="I122" s="34" t="str">
        <f t="shared" si="7"/>
        <v xml:space="preserve"> </v>
      </c>
      <c r="J122" s="35">
        <f t="shared" si="4"/>
        <v>3</v>
      </c>
    </row>
    <row r="123" spans="1:10" x14ac:dyDescent="0.25">
      <c r="A123" s="62" t="s">
        <v>181</v>
      </c>
      <c r="B123" s="62" t="s">
        <v>626</v>
      </c>
      <c r="C123" s="2" t="s">
        <v>31</v>
      </c>
      <c r="D123" s="4" t="s">
        <v>11</v>
      </c>
      <c r="E123" s="4" t="s">
        <v>40</v>
      </c>
      <c r="F123" s="56">
        <v>114</v>
      </c>
      <c r="G123" s="2" t="str">
        <f t="shared" si="5"/>
        <v>Double</v>
      </c>
      <c r="H123" s="2" t="str">
        <f t="shared" si="6"/>
        <v>Moyen</v>
      </c>
      <c r="I123" s="34" t="str">
        <f t="shared" si="7"/>
        <v xml:space="preserve"> </v>
      </c>
      <c r="J123" s="35">
        <f t="shared" si="4"/>
        <v>3</v>
      </c>
    </row>
    <row r="124" spans="1:10" x14ac:dyDescent="0.25">
      <c r="A124" s="62" t="s">
        <v>182</v>
      </c>
      <c r="B124" s="62" t="s">
        <v>627</v>
      </c>
      <c r="C124" s="2" t="s">
        <v>31</v>
      </c>
      <c r="D124" s="4" t="s">
        <v>11</v>
      </c>
      <c r="E124" s="4" t="s">
        <v>40</v>
      </c>
      <c r="F124" s="56">
        <v>114</v>
      </c>
      <c r="G124" s="2" t="str">
        <f t="shared" si="5"/>
        <v>Double</v>
      </c>
      <c r="H124" s="2" t="str">
        <f t="shared" si="6"/>
        <v>Moyen</v>
      </c>
      <c r="I124" s="34" t="str">
        <f t="shared" si="7"/>
        <v xml:space="preserve"> </v>
      </c>
      <c r="J124" s="35">
        <f t="shared" si="4"/>
        <v>3</v>
      </c>
    </row>
    <row r="125" spans="1:10" x14ac:dyDescent="0.25">
      <c r="A125" s="62" t="s">
        <v>183</v>
      </c>
      <c r="B125" s="62" t="s">
        <v>628</v>
      </c>
      <c r="C125" s="2" t="s">
        <v>31</v>
      </c>
      <c r="D125" s="4" t="s">
        <v>11</v>
      </c>
      <c r="E125" s="4" t="s">
        <v>40</v>
      </c>
      <c r="F125" s="56">
        <v>115</v>
      </c>
      <c r="G125" s="2" t="str">
        <f t="shared" si="5"/>
        <v>Double</v>
      </c>
      <c r="H125" s="2" t="str">
        <f t="shared" si="6"/>
        <v>Moyen</v>
      </c>
      <c r="I125" s="34" t="str">
        <f t="shared" si="7"/>
        <v xml:space="preserve"> </v>
      </c>
      <c r="J125" s="35">
        <f t="shared" si="4"/>
        <v>3</v>
      </c>
    </row>
    <row r="126" spans="1:10" x14ac:dyDescent="0.25">
      <c r="A126" s="62" t="s">
        <v>184</v>
      </c>
      <c r="B126" s="62" t="s">
        <v>629</v>
      </c>
      <c r="C126" s="2" t="s">
        <v>31</v>
      </c>
      <c r="D126" s="4" t="s">
        <v>11</v>
      </c>
      <c r="E126" s="4" t="s">
        <v>40</v>
      </c>
      <c r="F126" s="56">
        <v>115</v>
      </c>
      <c r="G126" s="2" t="str">
        <f t="shared" si="5"/>
        <v>Double</v>
      </c>
      <c r="H126" s="2" t="str">
        <f t="shared" si="6"/>
        <v>Moyen</v>
      </c>
      <c r="I126" s="34" t="str">
        <f t="shared" si="7"/>
        <v xml:space="preserve"> </v>
      </c>
      <c r="J126" s="35">
        <f t="shared" si="4"/>
        <v>3</v>
      </c>
    </row>
    <row r="127" spans="1:10" x14ac:dyDescent="0.25">
      <c r="A127" s="62" t="s">
        <v>185</v>
      </c>
      <c r="B127" s="62" t="s">
        <v>630</v>
      </c>
      <c r="C127" s="2" t="s">
        <v>32</v>
      </c>
      <c r="D127" s="4" t="s">
        <v>11</v>
      </c>
      <c r="E127" s="4" t="s">
        <v>40</v>
      </c>
      <c r="F127" s="56">
        <v>116</v>
      </c>
      <c r="G127" s="2" t="str">
        <f t="shared" si="5"/>
        <v>Double</v>
      </c>
      <c r="H127" s="2" t="str">
        <f t="shared" si="6"/>
        <v>Bas</v>
      </c>
      <c r="I127" s="34" t="str">
        <f t="shared" si="7"/>
        <v xml:space="preserve"> </v>
      </c>
      <c r="J127" s="35">
        <f t="shared" si="4"/>
        <v>3</v>
      </c>
    </row>
    <row r="128" spans="1:10" x14ac:dyDescent="0.25">
      <c r="A128" s="62" t="s">
        <v>186</v>
      </c>
      <c r="B128" s="62" t="s">
        <v>631</v>
      </c>
      <c r="C128" s="2" t="s">
        <v>32</v>
      </c>
      <c r="D128" s="4" t="s">
        <v>11</v>
      </c>
      <c r="E128" s="4" t="s">
        <v>40</v>
      </c>
      <c r="F128" s="56">
        <v>116</v>
      </c>
      <c r="G128" s="2" t="str">
        <f t="shared" si="5"/>
        <v>Double</v>
      </c>
      <c r="H128" s="2" t="str">
        <f t="shared" si="6"/>
        <v>Bas</v>
      </c>
      <c r="I128" s="34" t="str">
        <f t="shared" si="7"/>
        <v xml:space="preserve"> </v>
      </c>
      <c r="J128" s="35">
        <f t="shared" si="4"/>
        <v>3</v>
      </c>
    </row>
    <row r="129" spans="1:10" x14ac:dyDescent="0.25">
      <c r="A129" s="62" t="s">
        <v>187</v>
      </c>
      <c r="B129" s="62" t="s">
        <v>632</v>
      </c>
      <c r="C129" s="2" t="s">
        <v>32</v>
      </c>
      <c r="D129" s="4" t="s">
        <v>11</v>
      </c>
      <c r="E129" s="4" t="s">
        <v>40</v>
      </c>
      <c r="F129" s="56">
        <v>117</v>
      </c>
      <c r="G129" s="2" t="str">
        <f t="shared" si="5"/>
        <v>Double</v>
      </c>
      <c r="H129" s="2" t="str">
        <f t="shared" si="6"/>
        <v>Haut</v>
      </c>
      <c r="I129" s="34" t="str">
        <f t="shared" si="7"/>
        <v xml:space="preserve"> </v>
      </c>
      <c r="J129" s="35">
        <f t="shared" ref="J129:J192" si="8">COUNTIF(F:F,F:F)</f>
        <v>3</v>
      </c>
    </row>
    <row r="130" spans="1:10" x14ac:dyDescent="0.25">
      <c r="A130" s="62" t="s">
        <v>188</v>
      </c>
      <c r="B130" s="62" t="s">
        <v>633</v>
      </c>
      <c r="C130" s="2" t="s">
        <v>32</v>
      </c>
      <c r="D130" s="4" t="s">
        <v>11</v>
      </c>
      <c r="E130" s="4" t="s">
        <v>40</v>
      </c>
      <c r="F130" s="56">
        <v>117</v>
      </c>
      <c r="G130" s="2" t="str">
        <f t="shared" ref="G130:G193" si="9">IF(ISBLANK(F130)," ",IF(AND(16&lt;F130,F130&lt;73),"Simple","Double"))</f>
        <v>Double</v>
      </c>
      <c r="H130" s="2" t="str">
        <f t="shared" ref="H130:H193" si="10">IF(ISBLANK(F130)," ",IF(OR(F130=7,F130=8,F130=15,F130=16,F130=23,F130=24,F130=31,F130=32,F130=39,F130=40,F130=47,F130=48,F130=55,F130=56,F130=63,F130=64,F130=71,F130=72,F130=79,F130=80,F130=87,F130=88,F130=104,F130=108,F130=112,F130=116,F130=120,F130=124,F130=128,F130=132,F130=136,F130=140,F130=144,F130=148,F130=152,F130=156,F130=160,F130=164,F130=168,F130=172,F130=176,F130=180,F130=184,F130=188,F130=207,F130=208,F130=212,F130=216,F130=220,F130=224,F130=228,F130=232,F130=236,F130=240,F130=244,F130=248,F130=257,F130=258,F130=267,F130=268),"Bas",IF(OR(F130=1,F130=2,F130=9,F130=10,F130=17,F130=18,F130=25,F130=26,F130=33,F130=34,F130=41,F130=42,F130=49,F130=50,F130=57,F130=58,F130=65,F130=66,F130=73,F130=74,F130=81,F130=82,F130=101,F130=105,F130=109,F130=113,F130=117,F130=121,F130=125,F130=129,F130=133,F130=137,F130=141,F130=145,F130=149,F130=153,F130=157,F130=161,F130=165,F130=169,F130=173,F130=177,F130=181,F130=185,F130=201,F130=202,F130=209,F130=213,F130=217,F130=221,F130=225,F130=229,F130=233,F130=237,F130=241,F130=245,F130=249,F130=250,F130=259,F130=260),"Haut","Moyen")))</f>
        <v>Haut</v>
      </c>
      <c r="I130" s="34" t="str">
        <f t="shared" si="7"/>
        <v xml:space="preserve"> </v>
      </c>
      <c r="J130" s="35">
        <f t="shared" si="8"/>
        <v>3</v>
      </c>
    </row>
    <row r="131" spans="1:10" x14ac:dyDescent="0.25">
      <c r="A131" s="62" t="s">
        <v>189</v>
      </c>
      <c r="B131" s="62" t="s">
        <v>634</v>
      </c>
      <c r="C131" s="2" t="s">
        <v>31</v>
      </c>
      <c r="D131" s="4" t="s">
        <v>11</v>
      </c>
      <c r="E131" s="4" t="s">
        <v>40</v>
      </c>
      <c r="F131" s="56">
        <v>118</v>
      </c>
      <c r="G131" s="2" t="str">
        <f t="shared" si="9"/>
        <v>Double</v>
      </c>
      <c r="H131" s="2" t="str">
        <f t="shared" si="10"/>
        <v>Moyen</v>
      </c>
      <c r="I131" s="34" t="str">
        <f t="shared" ref="I131:I194" si="11">IF(AND(G131="DOUBLE",J131=2),"Seul"," ")</f>
        <v xml:space="preserve"> </v>
      </c>
      <c r="J131" s="35">
        <f t="shared" si="8"/>
        <v>3</v>
      </c>
    </row>
    <row r="132" spans="1:10" x14ac:dyDescent="0.25">
      <c r="A132" s="62" t="s">
        <v>190</v>
      </c>
      <c r="B132" s="62" t="s">
        <v>635</v>
      </c>
      <c r="C132" s="2" t="s">
        <v>31</v>
      </c>
      <c r="D132" s="4" t="s">
        <v>11</v>
      </c>
      <c r="E132" s="4" t="s">
        <v>40</v>
      </c>
      <c r="F132" s="56">
        <v>118</v>
      </c>
      <c r="G132" s="2" t="str">
        <f t="shared" si="9"/>
        <v>Double</v>
      </c>
      <c r="H132" s="2" t="str">
        <f t="shared" si="10"/>
        <v>Moyen</v>
      </c>
      <c r="I132" s="34" t="str">
        <f t="shared" si="11"/>
        <v xml:space="preserve"> </v>
      </c>
      <c r="J132" s="35">
        <f t="shared" si="8"/>
        <v>3</v>
      </c>
    </row>
    <row r="133" spans="1:10" x14ac:dyDescent="0.25">
      <c r="A133" s="62" t="s">
        <v>191</v>
      </c>
      <c r="B133" s="62" t="s">
        <v>636</v>
      </c>
      <c r="C133" s="1" t="s">
        <v>32</v>
      </c>
      <c r="D133" s="1" t="s">
        <v>11</v>
      </c>
      <c r="E133" s="4" t="s">
        <v>40</v>
      </c>
      <c r="F133" s="56">
        <v>119</v>
      </c>
      <c r="G133" s="2" t="str">
        <f t="shared" si="9"/>
        <v>Double</v>
      </c>
      <c r="H133" s="2" t="str">
        <f t="shared" si="10"/>
        <v>Moyen</v>
      </c>
      <c r="I133" s="34" t="str">
        <f t="shared" si="11"/>
        <v xml:space="preserve"> </v>
      </c>
      <c r="J133" s="35">
        <f t="shared" si="8"/>
        <v>3</v>
      </c>
    </row>
    <row r="134" spans="1:10" x14ac:dyDescent="0.25">
      <c r="A134" s="62" t="s">
        <v>192</v>
      </c>
      <c r="B134" s="62" t="s">
        <v>637</v>
      </c>
      <c r="C134" s="2" t="s">
        <v>32</v>
      </c>
      <c r="D134" s="4" t="s">
        <v>11</v>
      </c>
      <c r="E134" s="4" t="s">
        <v>40</v>
      </c>
      <c r="F134" s="56">
        <v>119</v>
      </c>
      <c r="G134" s="2" t="str">
        <f t="shared" si="9"/>
        <v>Double</v>
      </c>
      <c r="H134" s="2" t="str">
        <f t="shared" si="10"/>
        <v>Moyen</v>
      </c>
      <c r="I134" s="34" t="str">
        <f t="shared" si="11"/>
        <v xml:space="preserve"> </v>
      </c>
      <c r="J134" s="35">
        <f t="shared" si="8"/>
        <v>3</v>
      </c>
    </row>
    <row r="135" spans="1:10" x14ac:dyDescent="0.25">
      <c r="A135" s="62" t="s">
        <v>193</v>
      </c>
      <c r="B135" s="62" t="s">
        <v>638</v>
      </c>
      <c r="C135" s="2" t="s">
        <v>32</v>
      </c>
      <c r="D135" s="4" t="s">
        <v>11</v>
      </c>
      <c r="E135" s="4" t="s">
        <v>40</v>
      </c>
      <c r="F135" s="56">
        <v>120</v>
      </c>
      <c r="G135" s="2" t="str">
        <f t="shared" si="9"/>
        <v>Double</v>
      </c>
      <c r="H135" s="2" t="str">
        <f t="shared" si="10"/>
        <v>Bas</v>
      </c>
      <c r="I135" s="34" t="str">
        <f t="shared" si="11"/>
        <v xml:space="preserve"> </v>
      </c>
      <c r="J135" s="35">
        <f t="shared" si="8"/>
        <v>3</v>
      </c>
    </row>
    <row r="136" spans="1:10" x14ac:dyDescent="0.25">
      <c r="A136" s="62" t="s">
        <v>194</v>
      </c>
      <c r="B136" s="62" t="s">
        <v>639</v>
      </c>
      <c r="C136" s="2" t="s">
        <v>32</v>
      </c>
      <c r="D136" s="4" t="s">
        <v>11</v>
      </c>
      <c r="E136" s="4" t="s">
        <v>40</v>
      </c>
      <c r="F136" s="56">
        <v>120</v>
      </c>
      <c r="G136" s="2" t="str">
        <f t="shared" si="9"/>
        <v>Double</v>
      </c>
      <c r="H136" s="2" t="str">
        <f t="shared" si="10"/>
        <v>Bas</v>
      </c>
      <c r="I136" s="34" t="str">
        <f t="shared" si="11"/>
        <v xml:space="preserve"> </v>
      </c>
      <c r="J136" s="35">
        <f t="shared" si="8"/>
        <v>3</v>
      </c>
    </row>
    <row r="137" spans="1:10" x14ac:dyDescent="0.25">
      <c r="A137" s="62" t="s">
        <v>195</v>
      </c>
      <c r="B137" s="62" t="s">
        <v>640</v>
      </c>
      <c r="C137" s="2" t="s">
        <v>32</v>
      </c>
      <c r="D137" s="4" t="s">
        <v>11</v>
      </c>
      <c r="E137" s="4" t="s">
        <v>40</v>
      </c>
      <c r="F137" s="56">
        <v>121</v>
      </c>
      <c r="G137" s="2" t="str">
        <f t="shared" si="9"/>
        <v>Double</v>
      </c>
      <c r="H137" s="2" t="str">
        <f t="shared" si="10"/>
        <v>Haut</v>
      </c>
      <c r="I137" s="34" t="str">
        <f t="shared" si="11"/>
        <v>Seul</v>
      </c>
      <c r="J137" s="35">
        <f t="shared" si="8"/>
        <v>2</v>
      </c>
    </row>
    <row r="138" spans="1:10" x14ac:dyDescent="0.25">
      <c r="A138" s="62" t="s">
        <v>196</v>
      </c>
      <c r="B138" s="62" t="s">
        <v>641</v>
      </c>
      <c r="C138" s="2" t="s">
        <v>31</v>
      </c>
      <c r="D138" s="4" t="s">
        <v>11</v>
      </c>
      <c r="E138" s="4" t="s">
        <v>55</v>
      </c>
      <c r="F138" s="56">
        <v>122</v>
      </c>
      <c r="G138" s="2" t="str">
        <f t="shared" si="9"/>
        <v>Double</v>
      </c>
      <c r="H138" s="2" t="str">
        <f t="shared" si="10"/>
        <v>Moyen</v>
      </c>
      <c r="I138" s="34" t="str">
        <f t="shared" si="11"/>
        <v xml:space="preserve"> </v>
      </c>
      <c r="J138" s="35">
        <f t="shared" si="8"/>
        <v>3</v>
      </c>
    </row>
    <row r="139" spans="1:10" x14ac:dyDescent="0.25">
      <c r="A139" s="62" t="s">
        <v>197</v>
      </c>
      <c r="B139" s="62" t="s">
        <v>642</v>
      </c>
      <c r="C139" s="2" t="s">
        <v>31</v>
      </c>
      <c r="D139" s="4" t="s">
        <v>11</v>
      </c>
      <c r="E139" s="4" t="s">
        <v>45</v>
      </c>
      <c r="F139" s="56">
        <v>122</v>
      </c>
      <c r="G139" s="2" t="str">
        <f t="shared" si="9"/>
        <v>Double</v>
      </c>
      <c r="H139" s="2" t="str">
        <f t="shared" si="10"/>
        <v>Moyen</v>
      </c>
      <c r="I139" s="34" t="str">
        <f t="shared" si="11"/>
        <v xml:space="preserve"> </v>
      </c>
      <c r="J139" s="35">
        <f t="shared" si="8"/>
        <v>3</v>
      </c>
    </row>
    <row r="140" spans="1:10" x14ac:dyDescent="0.25">
      <c r="A140" s="62" t="s">
        <v>198</v>
      </c>
      <c r="B140" s="62" t="s">
        <v>643</v>
      </c>
      <c r="C140" s="2" t="s">
        <v>32</v>
      </c>
      <c r="D140" s="4" t="s">
        <v>11</v>
      </c>
      <c r="E140" s="4" t="s">
        <v>40</v>
      </c>
      <c r="F140" s="56">
        <v>123</v>
      </c>
      <c r="G140" s="2" t="str">
        <f t="shared" si="9"/>
        <v>Double</v>
      </c>
      <c r="H140" s="2" t="str">
        <f t="shared" si="10"/>
        <v>Moyen</v>
      </c>
      <c r="I140" s="34" t="str">
        <f t="shared" si="11"/>
        <v xml:space="preserve"> </v>
      </c>
      <c r="J140" s="35">
        <f t="shared" si="8"/>
        <v>3</v>
      </c>
    </row>
    <row r="141" spans="1:10" x14ac:dyDescent="0.25">
      <c r="A141" s="62" t="s">
        <v>199</v>
      </c>
      <c r="B141" s="62" t="s">
        <v>644</v>
      </c>
      <c r="C141" s="2" t="s">
        <v>32</v>
      </c>
      <c r="D141" s="4" t="s">
        <v>11</v>
      </c>
      <c r="E141" s="4" t="s">
        <v>40</v>
      </c>
      <c r="F141" s="56">
        <v>123</v>
      </c>
      <c r="G141" s="2" t="str">
        <f t="shared" si="9"/>
        <v>Double</v>
      </c>
      <c r="H141" s="2" t="str">
        <f t="shared" si="10"/>
        <v>Moyen</v>
      </c>
      <c r="I141" s="34" t="str">
        <f t="shared" si="11"/>
        <v xml:space="preserve"> </v>
      </c>
      <c r="J141" s="35">
        <f t="shared" si="8"/>
        <v>3</v>
      </c>
    </row>
    <row r="142" spans="1:10" x14ac:dyDescent="0.25">
      <c r="A142" s="62" t="s">
        <v>200</v>
      </c>
      <c r="B142" s="62" t="s">
        <v>645</v>
      </c>
      <c r="C142" s="2" t="s">
        <v>31</v>
      </c>
      <c r="D142" s="4" t="s">
        <v>11</v>
      </c>
      <c r="E142" s="4" t="s">
        <v>40</v>
      </c>
      <c r="F142" s="56">
        <v>124</v>
      </c>
      <c r="G142" s="2" t="str">
        <f t="shared" si="9"/>
        <v>Double</v>
      </c>
      <c r="H142" s="2" t="str">
        <f t="shared" si="10"/>
        <v>Bas</v>
      </c>
      <c r="I142" s="34" t="str">
        <f t="shared" si="11"/>
        <v xml:space="preserve"> </v>
      </c>
      <c r="J142" s="35">
        <f t="shared" si="8"/>
        <v>3</v>
      </c>
    </row>
    <row r="143" spans="1:10" x14ac:dyDescent="0.25">
      <c r="A143" s="62" t="s">
        <v>201</v>
      </c>
      <c r="B143" s="62" t="s">
        <v>646</v>
      </c>
      <c r="C143" s="2" t="s">
        <v>31</v>
      </c>
      <c r="D143" s="4" t="s">
        <v>11</v>
      </c>
      <c r="E143" s="4" t="s">
        <v>40</v>
      </c>
      <c r="F143" s="56">
        <v>124</v>
      </c>
      <c r="G143" s="2" t="str">
        <f t="shared" si="9"/>
        <v>Double</v>
      </c>
      <c r="H143" s="2" t="str">
        <f t="shared" si="10"/>
        <v>Bas</v>
      </c>
      <c r="I143" s="34" t="str">
        <f t="shared" si="11"/>
        <v xml:space="preserve"> </v>
      </c>
      <c r="J143" s="35">
        <f t="shared" si="8"/>
        <v>3</v>
      </c>
    </row>
    <row r="144" spans="1:10" x14ac:dyDescent="0.25">
      <c r="A144" s="62" t="s">
        <v>202</v>
      </c>
      <c r="B144" s="62" t="s">
        <v>647</v>
      </c>
      <c r="C144" s="2" t="s">
        <v>32</v>
      </c>
      <c r="D144" s="4" t="s">
        <v>11</v>
      </c>
      <c r="E144" s="4" t="s">
        <v>40</v>
      </c>
      <c r="F144" s="56">
        <v>125</v>
      </c>
      <c r="G144" s="2" t="str">
        <f t="shared" si="9"/>
        <v>Double</v>
      </c>
      <c r="H144" s="2" t="str">
        <f t="shared" si="10"/>
        <v>Haut</v>
      </c>
      <c r="I144" s="34" t="str">
        <f t="shared" si="11"/>
        <v xml:space="preserve"> </v>
      </c>
      <c r="J144" s="35">
        <f t="shared" si="8"/>
        <v>3</v>
      </c>
    </row>
    <row r="145" spans="1:26" x14ac:dyDescent="0.25">
      <c r="A145" s="62" t="s">
        <v>203</v>
      </c>
      <c r="B145" s="62" t="s">
        <v>648</v>
      </c>
      <c r="C145" s="2" t="s">
        <v>31</v>
      </c>
      <c r="D145" s="4" t="s">
        <v>11</v>
      </c>
      <c r="E145" s="4" t="s">
        <v>40</v>
      </c>
      <c r="F145" s="56">
        <v>125</v>
      </c>
      <c r="G145" s="2" t="str">
        <f t="shared" si="9"/>
        <v>Double</v>
      </c>
      <c r="H145" s="2" t="str">
        <f t="shared" si="10"/>
        <v>Haut</v>
      </c>
      <c r="I145" s="34" t="str">
        <f t="shared" si="11"/>
        <v xml:space="preserve"> </v>
      </c>
      <c r="J145" s="35">
        <f t="shared" si="8"/>
        <v>3</v>
      </c>
    </row>
    <row r="146" spans="1:26" x14ac:dyDescent="0.25">
      <c r="A146" s="62" t="s">
        <v>204</v>
      </c>
      <c r="B146" s="62" t="s">
        <v>649</v>
      </c>
      <c r="C146" s="2" t="s">
        <v>32</v>
      </c>
      <c r="D146" s="4" t="s">
        <v>12</v>
      </c>
      <c r="E146" s="4" t="s">
        <v>40</v>
      </c>
      <c r="F146" s="56">
        <v>126</v>
      </c>
      <c r="G146" s="2" t="str">
        <f t="shared" si="9"/>
        <v>Double</v>
      </c>
      <c r="H146" s="2" t="str">
        <f t="shared" si="10"/>
        <v>Moyen</v>
      </c>
      <c r="I146" s="34" t="str">
        <f t="shared" si="11"/>
        <v xml:space="preserve"> </v>
      </c>
      <c r="J146" s="35">
        <f t="shared" si="8"/>
        <v>3</v>
      </c>
    </row>
    <row r="147" spans="1:26" x14ac:dyDescent="0.25">
      <c r="A147" s="62" t="s">
        <v>205</v>
      </c>
      <c r="B147" s="62" t="s">
        <v>650</v>
      </c>
      <c r="C147" s="2" t="s">
        <v>32</v>
      </c>
      <c r="D147" s="4" t="s">
        <v>12</v>
      </c>
      <c r="E147" s="4" t="s">
        <v>40</v>
      </c>
      <c r="F147" s="56">
        <v>126</v>
      </c>
      <c r="G147" s="2" t="str">
        <f t="shared" si="9"/>
        <v>Double</v>
      </c>
      <c r="H147" s="2" t="str">
        <f t="shared" si="10"/>
        <v>Moyen</v>
      </c>
      <c r="I147" s="34" t="str">
        <f t="shared" si="11"/>
        <v xml:space="preserve"> </v>
      </c>
      <c r="J147" s="35">
        <f t="shared" si="8"/>
        <v>3</v>
      </c>
    </row>
    <row r="148" spans="1:26" x14ac:dyDescent="0.25">
      <c r="A148" s="62" t="s">
        <v>206</v>
      </c>
      <c r="B148" s="62" t="s">
        <v>651</v>
      </c>
      <c r="C148" s="2" t="s">
        <v>32</v>
      </c>
      <c r="D148" s="4" t="s">
        <v>12</v>
      </c>
      <c r="E148" s="4" t="s">
        <v>40</v>
      </c>
      <c r="F148" s="56">
        <v>127</v>
      </c>
      <c r="G148" s="2" t="str">
        <f t="shared" si="9"/>
        <v>Double</v>
      </c>
      <c r="H148" s="2" t="str">
        <f t="shared" si="10"/>
        <v>Moyen</v>
      </c>
      <c r="I148" s="34" t="str">
        <f t="shared" si="11"/>
        <v xml:space="preserve"> </v>
      </c>
      <c r="J148" s="35">
        <f t="shared" si="8"/>
        <v>3</v>
      </c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x14ac:dyDescent="0.25">
      <c r="A149" s="62" t="s">
        <v>207</v>
      </c>
      <c r="B149" s="62" t="s">
        <v>652</v>
      </c>
      <c r="C149" s="2" t="s">
        <v>32</v>
      </c>
      <c r="D149" s="4" t="s">
        <v>12</v>
      </c>
      <c r="E149" s="4" t="s">
        <v>40</v>
      </c>
      <c r="F149" s="56">
        <v>127</v>
      </c>
      <c r="G149" s="2" t="str">
        <f t="shared" si="9"/>
        <v>Double</v>
      </c>
      <c r="H149" s="2" t="str">
        <f t="shared" si="10"/>
        <v>Moyen</v>
      </c>
      <c r="I149" s="34" t="str">
        <f t="shared" si="11"/>
        <v xml:space="preserve"> </v>
      </c>
      <c r="J149" s="35">
        <f t="shared" si="8"/>
        <v>3</v>
      </c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x14ac:dyDescent="0.25">
      <c r="A150" s="62" t="s">
        <v>208</v>
      </c>
      <c r="B150" s="62" t="s">
        <v>653</v>
      </c>
      <c r="C150" s="2" t="s">
        <v>31</v>
      </c>
      <c r="D150" s="4" t="s">
        <v>12</v>
      </c>
      <c r="E150" s="4" t="s">
        <v>40</v>
      </c>
      <c r="F150" s="56">
        <v>128</v>
      </c>
      <c r="G150" s="2" t="str">
        <f t="shared" si="9"/>
        <v>Double</v>
      </c>
      <c r="H150" s="2" t="str">
        <f t="shared" si="10"/>
        <v>Bas</v>
      </c>
      <c r="I150" s="34" t="str">
        <f t="shared" si="11"/>
        <v xml:space="preserve"> </v>
      </c>
      <c r="J150" s="35">
        <f t="shared" si="8"/>
        <v>3</v>
      </c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x14ac:dyDescent="0.25">
      <c r="A151" s="62" t="s">
        <v>209</v>
      </c>
      <c r="B151" s="62" t="s">
        <v>654</v>
      </c>
      <c r="C151" s="2" t="s">
        <v>31</v>
      </c>
      <c r="D151" s="4" t="s">
        <v>12</v>
      </c>
      <c r="E151" s="4" t="s">
        <v>40</v>
      </c>
      <c r="F151" s="56">
        <v>128</v>
      </c>
      <c r="G151" s="2" t="str">
        <f t="shared" si="9"/>
        <v>Double</v>
      </c>
      <c r="H151" s="2" t="str">
        <f t="shared" si="10"/>
        <v>Bas</v>
      </c>
      <c r="I151" s="34" t="str">
        <f t="shared" si="11"/>
        <v xml:space="preserve"> </v>
      </c>
      <c r="J151" s="35">
        <f t="shared" si="8"/>
        <v>3</v>
      </c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x14ac:dyDescent="0.25">
      <c r="A152" s="62" t="s">
        <v>210</v>
      </c>
      <c r="B152" s="62" t="s">
        <v>655</v>
      </c>
      <c r="C152" s="2" t="s">
        <v>31</v>
      </c>
      <c r="D152" s="4" t="s">
        <v>12</v>
      </c>
      <c r="E152" s="4" t="s">
        <v>40</v>
      </c>
      <c r="F152" s="56">
        <v>129</v>
      </c>
      <c r="G152" s="2" t="str">
        <f t="shared" si="9"/>
        <v>Double</v>
      </c>
      <c r="H152" s="2" t="str">
        <f t="shared" si="10"/>
        <v>Haut</v>
      </c>
      <c r="I152" s="34" t="str">
        <f t="shared" si="11"/>
        <v xml:space="preserve"> </v>
      </c>
      <c r="J152" s="35">
        <f t="shared" si="8"/>
        <v>3</v>
      </c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x14ac:dyDescent="0.25">
      <c r="A153" s="62" t="s">
        <v>211</v>
      </c>
      <c r="B153" s="62" t="s">
        <v>656</v>
      </c>
      <c r="C153" s="2" t="s">
        <v>31</v>
      </c>
      <c r="D153" s="4" t="s">
        <v>12</v>
      </c>
      <c r="E153" s="4" t="s">
        <v>40</v>
      </c>
      <c r="F153" s="56">
        <v>129</v>
      </c>
      <c r="G153" s="2" t="str">
        <f t="shared" si="9"/>
        <v>Double</v>
      </c>
      <c r="H153" s="2" t="str">
        <f t="shared" si="10"/>
        <v>Haut</v>
      </c>
      <c r="I153" s="34" t="str">
        <f t="shared" si="11"/>
        <v xml:space="preserve"> </v>
      </c>
      <c r="J153" s="35">
        <f t="shared" si="8"/>
        <v>3</v>
      </c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x14ac:dyDescent="0.25">
      <c r="A154" s="62" t="s">
        <v>212</v>
      </c>
      <c r="B154" s="62" t="s">
        <v>657</v>
      </c>
      <c r="C154" s="2" t="s">
        <v>32</v>
      </c>
      <c r="D154" s="4" t="s">
        <v>12</v>
      </c>
      <c r="E154" s="4" t="s">
        <v>40</v>
      </c>
      <c r="F154" s="56">
        <v>130</v>
      </c>
      <c r="G154" s="2" t="str">
        <f t="shared" si="9"/>
        <v>Double</v>
      </c>
      <c r="H154" s="2" t="str">
        <f t="shared" si="10"/>
        <v>Moyen</v>
      </c>
      <c r="I154" s="34" t="str">
        <f t="shared" si="11"/>
        <v xml:space="preserve"> </v>
      </c>
      <c r="J154" s="35">
        <f t="shared" si="8"/>
        <v>3</v>
      </c>
    </row>
    <row r="155" spans="1:26" x14ac:dyDescent="0.25">
      <c r="A155" s="62" t="s">
        <v>213</v>
      </c>
      <c r="B155" s="62" t="s">
        <v>658</v>
      </c>
      <c r="C155" s="2" t="s">
        <v>32</v>
      </c>
      <c r="D155" s="4" t="s">
        <v>12</v>
      </c>
      <c r="E155" s="4" t="s">
        <v>40</v>
      </c>
      <c r="F155" s="56">
        <v>130</v>
      </c>
      <c r="G155" s="2" t="str">
        <f t="shared" si="9"/>
        <v>Double</v>
      </c>
      <c r="H155" s="2" t="str">
        <f t="shared" si="10"/>
        <v>Moyen</v>
      </c>
      <c r="I155" s="34" t="str">
        <f t="shared" si="11"/>
        <v xml:space="preserve"> </v>
      </c>
      <c r="J155" s="35">
        <f t="shared" si="8"/>
        <v>3</v>
      </c>
    </row>
    <row r="156" spans="1:26" x14ac:dyDescent="0.25">
      <c r="A156" s="62" t="s">
        <v>214</v>
      </c>
      <c r="B156" s="62" t="s">
        <v>659</v>
      </c>
      <c r="C156" s="2" t="s">
        <v>32</v>
      </c>
      <c r="D156" s="4" t="s">
        <v>12</v>
      </c>
      <c r="E156" s="4" t="s">
        <v>40</v>
      </c>
      <c r="F156" s="56">
        <v>131</v>
      </c>
      <c r="G156" s="2" t="str">
        <f t="shared" si="9"/>
        <v>Double</v>
      </c>
      <c r="H156" s="2" t="str">
        <f t="shared" si="10"/>
        <v>Moyen</v>
      </c>
      <c r="I156" s="34" t="str">
        <f t="shared" si="11"/>
        <v xml:space="preserve"> </v>
      </c>
      <c r="J156" s="35">
        <f t="shared" si="8"/>
        <v>3</v>
      </c>
    </row>
    <row r="157" spans="1:26" x14ac:dyDescent="0.25">
      <c r="A157" s="62" t="s">
        <v>215</v>
      </c>
      <c r="B157" s="62" t="s">
        <v>660</v>
      </c>
      <c r="C157" s="2" t="s">
        <v>32</v>
      </c>
      <c r="D157" s="4" t="s">
        <v>12</v>
      </c>
      <c r="E157" s="4" t="s">
        <v>40</v>
      </c>
      <c r="F157" s="56">
        <v>131</v>
      </c>
      <c r="G157" s="2" t="str">
        <f t="shared" si="9"/>
        <v>Double</v>
      </c>
      <c r="H157" s="2" t="str">
        <f t="shared" si="10"/>
        <v>Moyen</v>
      </c>
      <c r="I157" s="34" t="str">
        <f t="shared" si="11"/>
        <v xml:space="preserve"> </v>
      </c>
      <c r="J157" s="35">
        <f t="shared" si="8"/>
        <v>3</v>
      </c>
    </row>
    <row r="158" spans="1:26" x14ac:dyDescent="0.25">
      <c r="A158" s="62" t="s">
        <v>216</v>
      </c>
      <c r="B158" s="62" t="s">
        <v>661</v>
      </c>
      <c r="C158" s="2" t="s">
        <v>31</v>
      </c>
      <c r="D158" s="4" t="s">
        <v>12</v>
      </c>
      <c r="E158" s="4" t="s">
        <v>40</v>
      </c>
      <c r="F158" s="56">
        <v>132</v>
      </c>
      <c r="G158" s="2" t="str">
        <f t="shared" si="9"/>
        <v>Double</v>
      </c>
      <c r="H158" s="2" t="str">
        <f t="shared" si="10"/>
        <v>Bas</v>
      </c>
      <c r="I158" s="34" t="str">
        <f t="shared" si="11"/>
        <v xml:space="preserve"> </v>
      </c>
      <c r="J158" s="35">
        <f t="shared" si="8"/>
        <v>3</v>
      </c>
    </row>
    <row r="159" spans="1:26" x14ac:dyDescent="0.25">
      <c r="A159" s="62" t="s">
        <v>217</v>
      </c>
      <c r="B159" s="62" t="s">
        <v>662</v>
      </c>
      <c r="C159" s="2" t="s">
        <v>31</v>
      </c>
      <c r="D159" s="4" t="s">
        <v>12</v>
      </c>
      <c r="E159" s="4" t="s">
        <v>40</v>
      </c>
      <c r="F159" s="56">
        <v>132</v>
      </c>
      <c r="G159" s="2" t="str">
        <f t="shared" si="9"/>
        <v>Double</v>
      </c>
      <c r="H159" s="2" t="str">
        <f t="shared" si="10"/>
        <v>Bas</v>
      </c>
      <c r="I159" s="34" t="str">
        <f t="shared" si="11"/>
        <v xml:space="preserve"> </v>
      </c>
      <c r="J159" s="35">
        <f t="shared" si="8"/>
        <v>3</v>
      </c>
    </row>
    <row r="160" spans="1:26" x14ac:dyDescent="0.25">
      <c r="A160" s="62" t="s">
        <v>218</v>
      </c>
      <c r="B160" s="62" t="s">
        <v>663</v>
      </c>
      <c r="C160" s="2" t="s">
        <v>32</v>
      </c>
      <c r="D160" s="4" t="s">
        <v>12</v>
      </c>
      <c r="E160" s="4" t="s">
        <v>40</v>
      </c>
      <c r="F160" s="56">
        <v>133</v>
      </c>
      <c r="G160" s="2" t="str">
        <f t="shared" si="9"/>
        <v>Double</v>
      </c>
      <c r="H160" s="2" t="str">
        <f t="shared" si="10"/>
        <v>Haut</v>
      </c>
      <c r="I160" s="34" t="str">
        <f t="shared" si="11"/>
        <v xml:space="preserve"> </v>
      </c>
      <c r="J160" s="35">
        <f t="shared" si="8"/>
        <v>3</v>
      </c>
    </row>
    <row r="161" spans="1:10" x14ac:dyDescent="0.25">
      <c r="A161" s="62" t="s">
        <v>219</v>
      </c>
      <c r="B161" s="62" t="s">
        <v>664</v>
      </c>
      <c r="C161" s="2" t="s">
        <v>32</v>
      </c>
      <c r="D161" s="4" t="s">
        <v>12</v>
      </c>
      <c r="E161" s="4" t="s">
        <v>40</v>
      </c>
      <c r="F161" s="56">
        <v>133</v>
      </c>
      <c r="G161" s="2" t="str">
        <f t="shared" si="9"/>
        <v>Double</v>
      </c>
      <c r="H161" s="2" t="str">
        <f t="shared" si="10"/>
        <v>Haut</v>
      </c>
      <c r="I161" s="34" t="str">
        <f t="shared" si="11"/>
        <v xml:space="preserve"> </v>
      </c>
      <c r="J161" s="35">
        <f t="shared" si="8"/>
        <v>3</v>
      </c>
    </row>
    <row r="162" spans="1:10" x14ac:dyDescent="0.25">
      <c r="A162" s="62" t="s">
        <v>220</v>
      </c>
      <c r="B162" s="62" t="s">
        <v>665</v>
      </c>
      <c r="C162" s="2" t="s">
        <v>31</v>
      </c>
      <c r="D162" s="4" t="s">
        <v>12</v>
      </c>
      <c r="E162" s="4" t="s">
        <v>40</v>
      </c>
      <c r="F162" s="56">
        <v>134</v>
      </c>
      <c r="G162" s="2" t="str">
        <f t="shared" si="9"/>
        <v>Double</v>
      </c>
      <c r="H162" s="2" t="str">
        <f t="shared" si="10"/>
        <v>Moyen</v>
      </c>
      <c r="I162" s="34" t="str">
        <f t="shared" si="11"/>
        <v xml:space="preserve"> </v>
      </c>
      <c r="J162" s="35">
        <f t="shared" si="8"/>
        <v>3</v>
      </c>
    </row>
    <row r="163" spans="1:10" x14ac:dyDescent="0.25">
      <c r="A163" s="62" t="s">
        <v>221</v>
      </c>
      <c r="B163" s="62" t="s">
        <v>666</v>
      </c>
      <c r="C163" s="2" t="s">
        <v>31</v>
      </c>
      <c r="D163" s="4" t="s">
        <v>12</v>
      </c>
      <c r="E163" s="4" t="s">
        <v>40</v>
      </c>
      <c r="F163" s="56">
        <v>134</v>
      </c>
      <c r="G163" s="2" t="str">
        <f t="shared" si="9"/>
        <v>Double</v>
      </c>
      <c r="H163" s="2" t="str">
        <f t="shared" si="10"/>
        <v>Moyen</v>
      </c>
      <c r="I163" s="34" t="str">
        <f t="shared" si="11"/>
        <v xml:space="preserve"> </v>
      </c>
      <c r="J163" s="35">
        <f t="shared" si="8"/>
        <v>3</v>
      </c>
    </row>
    <row r="164" spans="1:10" x14ac:dyDescent="0.25">
      <c r="A164" s="62" t="s">
        <v>222</v>
      </c>
      <c r="B164" s="62" t="s">
        <v>667</v>
      </c>
      <c r="C164" s="2" t="s">
        <v>31</v>
      </c>
      <c r="D164" s="4" t="s">
        <v>12</v>
      </c>
      <c r="E164" s="4" t="s">
        <v>40</v>
      </c>
      <c r="F164" s="56">
        <v>135</v>
      </c>
      <c r="G164" s="2" t="str">
        <f t="shared" si="9"/>
        <v>Double</v>
      </c>
      <c r="H164" s="2" t="str">
        <f t="shared" si="10"/>
        <v>Moyen</v>
      </c>
      <c r="I164" s="34" t="str">
        <f t="shared" si="11"/>
        <v xml:space="preserve"> </v>
      </c>
      <c r="J164" s="35">
        <f t="shared" si="8"/>
        <v>3</v>
      </c>
    </row>
    <row r="165" spans="1:10" x14ac:dyDescent="0.25">
      <c r="A165" s="62" t="s">
        <v>223</v>
      </c>
      <c r="B165" s="62" t="s">
        <v>668</v>
      </c>
      <c r="C165" s="2" t="s">
        <v>31</v>
      </c>
      <c r="D165" s="4" t="s">
        <v>12</v>
      </c>
      <c r="E165" s="4" t="s">
        <v>40</v>
      </c>
      <c r="F165" s="56">
        <v>135</v>
      </c>
      <c r="G165" s="2" t="str">
        <f t="shared" si="9"/>
        <v>Double</v>
      </c>
      <c r="H165" s="2" t="str">
        <f t="shared" si="10"/>
        <v>Moyen</v>
      </c>
      <c r="I165" s="34" t="str">
        <f t="shared" si="11"/>
        <v xml:space="preserve"> </v>
      </c>
      <c r="J165" s="35">
        <f t="shared" si="8"/>
        <v>3</v>
      </c>
    </row>
    <row r="166" spans="1:10" x14ac:dyDescent="0.25">
      <c r="A166" s="62" t="s">
        <v>224</v>
      </c>
      <c r="B166" s="62" t="s">
        <v>669</v>
      </c>
      <c r="C166" s="2" t="s">
        <v>32</v>
      </c>
      <c r="D166" s="4" t="s">
        <v>12</v>
      </c>
      <c r="E166" s="4" t="s">
        <v>45</v>
      </c>
      <c r="F166" s="56">
        <v>136</v>
      </c>
      <c r="G166" s="2" t="str">
        <f t="shared" si="9"/>
        <v>Double</v>
      </c>
      <c r="H166" s="2" t="str">
        <f t="shared" si="10"/>
        <v>Bas</v>
      </c>
      <c r="I166" s="34" t="str">
        <f t="shared" si="11"/>
        <v xml:space="preserve"> </v>
      </c>
      <c r="J166" s="35">
        <f t="shared" si="8"/>
        <v>3</v>
      </c>
    </row>
    <row r="167" spans="1:10" x14ac:dyDescent="0.25">
      <c r="A167" s="62" t="s">
        <v>225</v>
      </c>
      <c r="B167" s="62" t="s">
        <v>670</v>
      </c>
      <c r="C167" s="2" t="s">
        <v>32</v>
      </c>
      <c r="D167" s="4" t="s">
        <v>12</v>
      </c>
      <c r="E167" s="4" t="s">
        <v>40</v>
      </c>
      <c r="F167" s="56">
        <v>136</v>
      </c>
      <c r="G167" s="2" t="str">
        <f t="shared" si="9"/>
        <v>Double</v>
      </c>
      <c r="H167" s="2" t="str">
        <f t="shared" si="10"/>
        <v>Bas</v>
      </c>
      <c r="I167" s="34" t="str">
        <f t="shared" si="11"/>
        <v xml:space="preserve"> </v>
      </c>
      <c r="J167" s="35">
        <f t="shared" si="8"/>
        <v>3</v>
      </c>
    </row>
    <row r="168" spans="1:10" x14ac:dyDescent="0.25">
      <c r="A168" s="62" t="s">
        <v>226</v>
      </c>
      <c r="B168" s="62" t="s">
        <v>671</v>
      </c>
      <c r="C168" s="2" t="s">
        <v>31</v>
      </c>
      <c r="D168" s="4" t="s">
        <v>12</v>
      </c>
      <c r="E168" s="4" t="s">
        <v>40</v>
      </c>
      <c r="F168" s="56">
        <v>137</v>
      </c>
      <c r="G168" s="2" t="str">
        <f t="shared" si="9"/>
        <v>Double</v>
      </c>
      <c r="H168" s="2" t="str">
        <f t="shared" si="10"/>
        <v>Haut</v>
      </c>
      <c r="I168" s="34" t="str">
        <f t="shared" si="11"/>
        <v xml:space="preserve"> </v>
      </c>
      <c r="J168" s="35">
        <f t="shared" si="8"/>
        <v>3</v>
      </c>
    </row>
    <row r="169" spans="1:10" x14ac:dyDescent="0.25">
      <c r="A169" s="62" t="s">
        <v>227</v>
      </c>
      <c r="B169" s="62" t="s">
        <v>672</v>
      </c>
      <c r="C169" s="2" t="s">
        <v>31</v>
      </c>
      <c r="D169" s="4" t="s">
        <v>12</v>
      </c>
      <c r="E169" s="4" t="s">
        <v>40</v>
      </c>
      <c r="F169" s="56">
        <v>137</v>
      </c>
      <c r="G169" s="2" t="str">
        <f t="shared" si="9"/>
        <v>Double</v>
      </c>
      <c r="H169" s="2" t="str">
        <f t="shared" si="10"/>
        <v>Haut</v>
      </c>
      <c r="I169" s="34" t="str">
        <f t="shared" si="11"/>
        <v xml:space="preserve"> </v>
      </c>
      <c r="J169" s="35">
        <f t="shared" si="8"/>
        <v>3</v>
      </c>
    </row>
    <row r="170" spans="1:10" x14ac:dyDescent="0.25">
      <c r="A170" s="62" t="s">
        <v>228</v>
      </c>
      <c r="B170" s="62" t="s">
        <v>673</v>
      </c>
      <c r="C170" s="2" t="s">
        <v>32</v>
      </c>
      <c r="D170" s="4" t="s">
        <v>12</v>
      </c>
      <c r="E170" s="4" t="s">
        <v>40</v>
      </c>
      <c r="F170" s="56">
        <v>138</v>
      </c>
      <c r="G170" s="2" t="str">
        <f t="shared" si="9"/>
        <v>Double</v>
      </c>
      <c r="H170" s="2" t="str">
        <f t="shared" si="10"/>
        <v>Moyen</v>
      </c>
      <c r="I170" s="34" t="str">
        <f t="shared" si="11"/>
        <v>Seul</v>
      </c>
      <c r="J170" s="35">
        <f t="shared" si="8"/>
        <v>2</v>
      </c>
    </row>
    <row r="171" spans="1:10" x14ac:dyDescent="0.25">
      <c r="A171" s="62" t="s">
        <v>229</v>
      </c>
      <c r="B171" s="62" t="s">
        <v>674</v>
      </c>
      <c r="C171" s="2" t="s">
        <v>32</v>
      </c>
      <c r="D171" s="4" t="s">
        <v>13</v>
      </c>
      <c r="E171" s="4" t="s">
        <v>40</v>
      </c>
      <c r="F171" s="56">
        <v>139</v>
      </c>
      <c r="G171" s="2" t="str">
        <f t="shared" si="9"/>
        <v>Double</v>
      </c>
      <c r="H171" s="2" t="str">
        <f t="shared" si="10"/>
        <v>Moyen</v>
      </c>
      <c r="I171" s="34" t="str">
        <f t="shared" si="11"/>
        <v xml:space="preserve"> </v>
      </c>
      <c r="J171" s="35">
        <f t="shared" si="8"/>
        <v>3</v>
      </c>
    </row>
    <row r="172" spans="1:10" x14ac:dyDescent="0.25">
      <c r="A172" s="62" t="s">
        <v>230</v>
      </c>
      <c r="B172" s="62" t="s">
        <v>675</v>
      </c>
      <c r="C172" s="2" t="s">
        <v>32</v>
      </c>
      <c r="D172" s="4" t="s">
        <v>13</v>
      </c>
      <c r="E172" s="4" t="s">
        <v>40</v>
      </c>
      <c r="F172" s="56">
        <v>139</v>
      </c>
      <c r="G172" s="2" t="str">
        <f t="shared" si="9"/>
        <v>Double</v>
      </c>
      <c r="H172" s="2" t="str">
        <f t="shared" si="10"/>
        <v>Moyen</v>
      </c>
      <c r="I172" s="34" t="str">
        <f t="shared" si="11"/>
        <v xml:space="preserve"> </v>
      </c>
      <c r="J172" s="35">
        <f t="shared" si="8"/>
        <v>3</v>
      </c>
    </row>
    <row r="173" spans="1:10" x14ac:dyDescent="0.25">
      <c r="A173" s="62" t="s">
        <v>231</v>
      </c>
      <c r="B173" s="62" t="s">
        <v>676</v>
      </c>
      <c r="C173" s="2" t="s">
        <v>31</v>
      </c>
      <c r="D173" s="4" t="s">
        <v>13</v>
      </c>
      <c r="E173" s="4" t="s">
        <v>40</v>
      </c>
      <c r="F173" s="56">
        <v>140</v>
      </c>
      <c r="G173" s="2" t="str">
        <f t="shared" si="9"/>
        <v>Double</v>
      </c>
      <c r="H173" s="2" t="str">
        <f t="shared" si="10"/>
        <v>Bas</v>
      </c>
      <c r="I173" s="34" t="str">
        <f t="shared" si="11"/>
        <v xml:space="preserve"> </v>
      </c>
      <c r="J173" s="35">
        <f t="shared" si="8"/>
        <v>3</v>
      </c>
    </row>
    <row r="174" spans="1:10" x14ac:dyDescent="0.25">
      <c r="A174" s="62" t="s">
        <v>232</v>
      </c>
      <c r="B174" s="62" t="s">
        <v>677</v>
      </c>
      <c r="C174" s="2" t="s">
        <v>31</v>
      </c>
      <c r="D174" s="4" t="s">
        <v>13</v>
      </c>
      <c r="E174" s="4" t="s">
        <v>40</v>
      </c>
      <c r="F174" s="56">
        <v>140</v>
      </c>
      <c r="G174" s="2" t="str">
        <f t="shared" si="9"/>
        <v>Double</v>
      </c>
      <c r="H174" s="2" t="str">
        <f t="shared" si="10"/>
        <v>Bas</v>
      </c>
      <c r="I174" s="34" t="str">
        <f t="shared" si="11"/>
        <v xml:space="preserve"> </v>
      </c>
      <c r="J174" s="35">
        <f t="shared" si="8"/>
        <v>3</v>
      </c>
    </row>
    <row r="175" spans="1:10" x14ac:dyDescent="0.25">
      <c r="A175" s="62" t="s">
        <v>233</v>
      </c>
      <c r="B175" s="62" t="s">
        <v>678</v>
      </c>
      <c r="C175" s="2" t="s">
        <v>32</v>
      </c>
      <c r="D175" s="4" t="s">
        <v>13</v>
      </c>
      <c r="E175" s="4" t="s">
        <v>40</v>
      </c>
      <c r="F175" s="56">
        <v>141</v>
      </c>
      <c r="G175" s="2" t="str">
        <f t="shared" si="9"/>
        <v>Double</v>
      </c>
      <c r="H175" s="2" t="str">
        <f t="shared" si="10"/>
        <v>Haut</v>
      </c>
      <c r="I175" s="34" t="str">
        <f t="shared" si="11"/>
        <v xml:space="preserve"> </v>
      </c>
      <c r="J175" s="35">
        <f t="shared" si="8"/>
        <v>3</v>
      </c>
    </row>
    <row r="176" spans="1:10" x14ac:dyDescent="0.25">
      <c r="A176" s="62" t="s">
        <v>234</v>
      </c>
      <c r="B176" s="62" t="s">
        <v>679</v>
      </c>
      <c r="C176" s="2" t="s">
        <v>32</v>
      </c>
      <c r="D176" s="4" t="s">
        <v>13</v>
      </c>
      <c r="E176" s="4" t="s">
        <v>40</v>
      </c>
      <c r="F176" s="56">
        <v>141</v>
      </c>
      <c r="G176" s="2" t="str">
        <f t="shared" si="9"/>
        <v>Double</v>
      </c>
      <c r="H176" s="2" t="str">
        <f t="shared" si="10"/>
        <v>Haut</v>
      </c>
      <c r="I176" s="34" t="str">
        <f t="shared" si="11"/>
        <v xml:space="preserve"> </v>
      </c>
      <c r="J176" s="35">
        <f t="shared" si="8"/>
        <v>3</v>
      </c>
    </row>
    <row r="177" spans="1:10" x14ac:dyDescent="0.25">
      <c r="A177" s="62" t="s">
        <v>235</v>
      </c>
      <c r="B177" s="62" t="s">
        <v>680</v>
      </c>
      <c r="C177" s="2" t="s">
        <v>31</v>
      </c>
      <c r="D177" s="4" t="s">
        <v>13</v>
      </c>
      <c r="E177" s="4" t="s">
        <v>40</v>
      </c>
      <c r="F177" s="56">
        <v>142</v>
      </c>
      <c r="G177" s="2" t="str">
        <f t="shared" si="9"/>
        <v>Double</v>
      </c>
      <c r="H177" s="2" t="str">
        <f t="shared" si="10"/>
        <v>Moyen</v>
      </c>
      <c r="I177" s="34" t="str">
        <f t="shared" si="11"/>
        <v xml:space="preserve"> </v>
      </c>
      <c r="J177" s="35">
        <f t="shared" si="8"/>
        <v>3</v>
      </c>
    </row>
    <row r="178" spans="1:10" x14ac:dyDescent="0.25">
      <c r="A178" s="62" t="s">
        <v>236</v>
      </c>
      <c r="B178" s="62" t="s">
        <v>681</v>
      </c>
      <c r="C178" s="2" t="s">
        <v>31</v>
      </c>
      <c r="D178" s="4" t="s">
        <v>13</v>
      </c>
      <c r="E178" s="4" t="s">
        <v>56</v>
      </c>
      <c r="F178" s="56">
        <v>142</v>
      </c>
      <c r="G178" s="2" t="str">
        <f t="shared" si="9"/>
        <v>Double</v>
      </c>
      <c r="H178" s="2" t="str">
        <f t="shared" si="10"/>
        <v>Moyen</v>
      </c>
      <c r="I178" s="34" t="str">
        <f t="shared" si="11"/>
        <v xml:space="preserve"> </v>
      </c>
      <c r="J178" s="35">
        <f t="shared" si="8"/>
        <v>3</v>
      </c>
    </row>
    <row r="179" spans="1:10" x14ac:dyDescent="0.25">
      <c r="A179" s="62" t="s">
        <v>237</v>
      </c>
      <c r="B179" s="62" t="s">
        <v>682</v>
      </c>
      <c r="C179" s="2" t="s">
        <v>31</v>
      </c>
      <c r="D179" s="4" t="s">
        <v>13</v>
      </c>
      <c r="E179" s="4" t="s">
        <v>40</v>
      </c>
      <c r="F179" s="56">
        <v>143</v>
      </c>
      <c r="G179" s="2" t="str">
        <f t="shared" si="9"/>
        <v>Double</v>
      </c>
      <c r="H179" s="2" t="str">
        <f t="shared" si="10"/>
        <v>Moyen</v>
      </c>
      <c r="I179" s="34" t="str">
        <f t="shared" si="11"/>
        <v xml:space="preserve"> </v>
      </c>
      <c r="J179" s="35">
        <f t="shared" si="8"/>
        <v>3</v>
      </c>
    </row>
    <row r="180" spans="1:10" x14ac:dyDescent="0.25">
      <c r="A180" s="62" t="s">
        <v>238</v>
      </c>
      <c r="B180" s="62" t="s">
        <v>683</v>
      </c>
      <c r="C180" s="2" t="s">
        <v>31</v>
      </c>
      <c r="D180" s="4" t="s">
        <v>13</v>
      </c>
      <c r="E180" s="4" t="s">
        <v>40</v>
      </c>
      <c r="F180" s="56">
        <v>143</v>
      </c>
      <c r="G180" s="2" t="str">
        <f t="shared" si="9"/>
        <v>Double</v>
      </c>
      <c r="H180" s="2" t="str">
        <f t="shared" si="10"/>
        <v>Moyen</v>
      </c>
      <c r="I180" s="34" t="str">
        <f t="shared" si="11"/>
        <v xml:space="preserve"> </v>
      </c>
      <c r="J180" s="35">
        <f t="shared" si="8"/>
        <v>3</v>
      </c>
    </row>
    <row r="181" spans="1:10" x14ac:dyDescent="0.25">
      <c r="A181" s="62" t="s">
        <v>239</v>
      </c>
      <c r="B181" s="62" t="s">
        <v>684</v>
      </c>
      <c r="C181" s="2" t="s">
        <v>31</v>
      </c>
      <c r="D181" s="4" t="s">
        <v>13</v>
      </c>
      <c r="E181" s="4" t="s">
        <v>40</v>
      </c>
      <c r="F181" s="56">
        <v>144</v>
      </c>
      <c r="G181" s="2" t="str">
        <f t="shared" si="9"/>
        <v>Double</v>
      </c>
      <c r="H181" s="2" t="str">
        <f t="shared" si="10"/>
        <v>Bas</v>
      </c>
      <c r="I181" s="34" t="str">
        <f t="shared" si="11"/>
        <v xml:space="preserve"> </v>
      </c>
      <c r="J181" s="35">
        <f t="shared" si="8"/>
        <v>3</v>
      </c>
    </row>
    <row r="182" spans="1:10" x14ac:dyDescent="0.25">
      <c r="A182" s="62" t="s">
        <v>240</v>
      </c>
      <c r="B182" s="62" t="s">
        <v>685</v>
      </c>
      <c r="C182" s="2" t="s">
        <v>31</v>
      </c>
      <c r="D182" s="4" t="s">
        <v>13</v>
      </c>
      <c r="E182" s="4" t="s">
        <v>40</v>
      </c>
      <c r="F182" s="56">
        <v>144</v>
      </c>
      <c r="G182" s="2" t="str">
        <f t="shared" si="9"/>
        <v>Double</v>
      </c>
      <c r="H182" s="2" t="str">
        <f t="shared" si="10"/>
        <v>Bas</v>
      </c>
      <c r="I182" s="34" t="str">
        <f t="shared" si="11"/>
        <v xml:space="preserve"> </v>
      </c>
      <c r="J182" s="35">
        <f t="shared" si="8"/>
        <v>3</v>
      </c>
    </row>
    <row r="183" spans="1:10" x14ac:dyDescent="0.25">
      <c r="A183" s="62" t="s">
        <v>241</v>
      </c>
      <c r="B183" s="62" t="s">
        <v>686</v>
      </c>
      <c r="C183" s="2" t="s">
        <v>31</v>
      </c>
      <c r="D183" s="4" t="s">
        <v>13</v>
      </c>
      <c r="E183" s="4" t="s">
        <v>40</v>
      </c>
      <c r="F183" s="56">
        <v>145</v>
      </c>
      <c r="G183" s="2" t="str">
        <f t="shared" si="9"/>
        <v>Double</v>
      </c>
      <c r="H183" s="2" t="str">
        <f t="shared" si="10"/>
        <v>Haut</v>
      </c>
      <c r="I183" s="34" t="str">
        <f t="shared" si="11"/>
        <v xml:space="preserve"> </v>
      </c>
      <c r="J183" s="35">
        <f t="shared" si="8"/>
        <v>3</v>
      </c>
    </row>
    <row r="184" spans="1:10" x14ac:dyDescent="0.25">
      <c r="A184" s="62" t="s">
        <v>242</v>
      </c>
      <c r="B184" s="62" t="s">
        <v>687</v>
      </c>
      <c r="C184" s="2" t="s">
        <v>31</v>
      </c>
      <c r="D184" s="4" t="s">
        <v>13</v>
      </c>
      <c r="E184" s="4" t="s">
        <v>40</v>
      </c>
      <c r="F184" s="56">
        <v>145</v>
      </c>
      <c r="G184" s="2" t="str">
        <f t="shared" si="9"/>
        <v>Double</v>
      </c>
      <c r="H184" s="2" t="str">
        <f t="shared" si="10"/>
        <v>Haut</v>
      </c>
      <c r="I184" s="34" t="str">
        <f t="shared" si="11"/>
        <v xml:space="preserve"> </v>
      </c>
      <c r="J184" s="35">
        <f t="shared" si="8"/>
        <v>3</v>
      </c>
    </row>
    <row r="185" spans="1:10" x14ac:dyDescent="0.25">
      <c r="A185" s="62" t="s">
        <v>243</v>
      </c>
      <c r="B185" s="62" t="s">
        <v>688</v>
      </c>
      <c r="C185" s="2" t="s">
        <v>32</v>
      </c>
      <c r="D185" s="4" t="s">
        <v>13</v>
      </c>
      <c r="E185" s="4" t="s">
        <v>40</v>
      </c>
      <c r="F185" s="56">
        <v>146</v>
      </c>
      <c r="G185" s="2" t="str">
        <f t="shared" si="9"/>
        <v>Double</v>
      </c>
      <c r="H185" s="2" t="str">
        <f t="shared" si="10"/>
        <v>Moyen</v>
      </c>
      <c r="I185" s="34" t="str">
        <f t="shared" si="11"/>
        <v xml:space="preserve"> </v>
      </c>
      <c r="J185" s="35">
        <f t="shared" si="8"/>
        <v>3</v>
      </c>
    </row>
    <row r="186" spans="1:10" x14ac:dyDescent="0.25">
      <c r="A186" s="62" t="s">
        <v>244</v>
      </c>
      <c r="B186" s="62" t="s">
        <v>689</v>
      </c>
      <c r="C186" s="2" t="s">
        <v>32</v>
      </c>
      <c r="D186" s="4" t="s">
        <v>13</v>
      </c>
      <c r="E186" s="4" t="s">
        <v>40</v>
      </c>
      <c r="F186" s="56">
        <v>146</v>
      </c>
      <c r="G186" s="2" t="str">
        <f t="shared" si="9"/>
        <v>Double</v>
      </c>
      <c r="H186" s="2" t="str">
        <f t="shared" si="10"/>
        <v>Moyen</v>
      </c>
      <c r="I186" s="34" t="str">
        <f t="shared" si="11"/>
        <v xml:space="preserve"> </v>
      </c>
      <c r="J186" s="35">
        <f t="shared" si="8"/>
        <v>3</v>
      </c>
    </row>
    <row r="187" spans="1:10" x14ac:dyDescent="0.25">
      <c r="A187" s="62" t="s">
        <v>245</v>
      </c>
      <c r="B187" s="62" t="s">
        <v>690</v>
      </c>
      <c r="C187" s="2" t="s">
        <v>31</v>
      </c>
      <c r="D187" s="4" t="s">
        <v>13</v>
      </c>
      <c r="E187" s="4" t="s">
        <v>49</v>
      </c>
      <c r="F187" s="56">
        <v>147</v>
      </c>
      <c r="G187" s="2" t="str">
        <f t="shared" si="9"/>
        <v>Double</v>
      </c>
      <c r="H187" s="2" t="str">
        <f t="shared" si="10"/>
        <v>Moyen</v>
      </c>
      <c r="I187" s="34" t="str">
        <f t="shared" si="11"/>
        <v xml:space="preserve"> </v>
      </c>
      <c r="J187" s="35">
        <f t="shared" si="8"/>
        <v>3</v>
      </c>
    </row>
    <row r="188" spans="1:10" x14ac:dyDescent="0.25">
      <c r="A188" s="62" t="s">
        <v>246</v>
      </c>
      <c r="B188" s="62" t="s">
        <v>691</v>
      </c>
      <c r="C188" s="2" t="s">
        <v>31</v>
      </c>
      <c r="D188" s="4" t="s">
        <v>13</v>
      </c>
      <c r="E188" s="4" t="s">
        <v>49</v>
      </c>
      <c r="F188" s="56">
        <v>147</v>
      </c>
      <c r="G188" s="2" t="str">
        <f t="shared" si="9"/>
        <v>Double</v>
      </c>
      <c r="H188" s="2" t="str">
        <f t="shared" si="10"/>
        <v>Moyen</v>
      </c>
      <c r="I188" s="34" t="str">
        <f t="shared" si="11"/>
        <v xml:space="preserve"> </v>
      </c>
      <c r="J188" s="35">
        <f t="shared" si="8"/>
        <v>3</v>
      </c>
    </row>
    <row r="189" spans="1:10" x14ac:dyDescent="0.25">
      <c r="A189" s="62" t="s">
        <v>247</v>
      </c>
      <c r="B189" s="62" t="s">
        <v>692</v>
      </c>
      <c r="C189" s="2" t="s">
        <v>32</v>
      </c>
      <c r="D189" s="4" t="s">
        <v>13</v>
      </c>
      <c r="E189" s="4" t="s">
        <v>40</v>
      </c>
      <c r="F189" s="56">
        <v>148</v>
      </c>
      <c r="G189" s="2" t="str">
        <f t="shared" si="9"/>
        <v>Double</v>
      </c>
      <c r="H189" s="2" t="str">
        <f t="shared" si="10"/>
        <v>Bas</v>
      </c>
      <c r="I189" s="34" t="str">
        <f t="shared" si="11"/>
        <v xml:space="preserve"> </v>
      </c>
      <c r="J189" s="35">
        <f t="shared" si="8"/>
        <v>3</v>
      </c>
    </row>
    <row r="190" spans="1:10" x14ac:dyDescent="0.25">
      <c r="A190" s="62" t="s">
        <v>248</v>
      </c>
      <c r="B190" s="62" t="s">
        <v>693</v>
      </c>
      <c r="C190" s="2" t="s">
        <v>32</v>
      </c>
      <c r="D190" s="4" t="s">
        <v>13</v>
      </c>
      <c r="E190" s="4" t="s">
        <v>40</v>
      </c>
      <c r="F190" s="56">
        <v>148</v>
      </c>
      <c r="G190" s="2" t="str">
        <f t="shared" si="9"/>
        <v>Double</v>
      </c>
      <c r="H190" s="2" t="str">
        <f t="shared" si="10"/>
        <v>Bas</v>
      </c>
      <c r="I190" s="34" t="str">
        <f t="shared" si="11"/>
        <v xml:space="preserve"> </v>
      </c>
      <c r="J190" s="35">
        <f t="shared" si="8"/>
        <v>3</v>
      </c>
    </row>
    <row r="191" spans="1:10" x14ac:dyDescent="0.25">
      <c r="A191" s="62" t="s">
        <v>249</v>
      </c>
      <c r="B191" s="62" t="s">
        <v>694</v>
      </c>
      <c r="C191" s="2" t="s">
        <v>31</v>
      </c>
      <c r="D191" s="4" t="s">
        <v>13</v>
      </c>
      <c r="E191" s="4" t="s">
        <v>40</v>
      </c>
      <c r="F191" s="56">
        <v>149</v>
      </c>
      <c r="G191" s="2" t="str">
        <f t="shared" si="9"/>
        <v>Double</v>
      </c>
      <c r="H191" s="2" t="str">
        <f t="shared" si="10"/>
        <v>Haut</v>
      </c>
      <c r="I191" s="34" t="str">
        <f t="shared" si="11"/>
        <v xml:space="preserve"> </v>
      </c>
      <c r="J191" s="35">
        <f t="shared" si="8"/>
        <v>3</v>
      </c>
    </row>
    <row r="192" spans="1:10" x14ac:dyDescent="0.25">
      <c r="A192" s="62" t="s">
        <v>250</v>
      </c>
      <c r="B192" s="62" t="s">
        <v>695</v>
      </c>
      <c r="C192" s="2" t="s">
        <v>31</v>
      </c>
      <c r="D192" s="4" t="s">
        <v>13</v>
      </c>
      <c r="E192" s="4" t="s">
        <v>40</v>
      </c>
      <c r="F192" s="56">
        <v>149</v>
      </c>
      <c r="G192" s="2" t="str">
        <f t="shared" si="9"/>
        <v>Double</v>
      </c>
      <c r="H192" s="2" t="str">
        <f t="shared" si="10"/>
        <v>Haut</v>
      </c>
      <c r="I192" s="34" t="str">
        <f t="shared" si="11"/>
        <v xml:space="preserve"> </v>
      </c>
      <c r="J192" s="35">
        <f t="shared" si="8"/>
        <v>3</v>
      </c>
    </row>
    <row r="193" spans="1:10" x14ac:dyDescent="0.25">
      <c r="A193" s="62" t="s">
        <v>251</v>
      </c>
      <c r="B193" s="62" t="s">
        <v>696</v>
      </c>
      <c r="C193" s="2" t="s">
        <v>32</v>
      </c>
      <c r="D193" s="4" t="s">
        <v>13</v>
      </c>
      <c r="E193" s="4" t="s">
        <v>40</v>
      </c>
      <c r="F193" s="56">
        <v>150</v>
      </c>
      <c r="G193" s="2" t="str">
        <f t="shared" si="9"/>
        <v>Double</v>
      </c>
      <c r="H193" s="2" t="str">
        <f t="shared" si="10"/>
        <v>Moyen</v>
      </c>
      <c r="I193" s="34" t="str">
        <f t="shared" si="11"/>
        <v>Seul</v>
      </c>
      <c r="J193" s="35">
        <f t="shared" ref="J193:J256" si="12">COUNTIF(F:F,F:F)</f>
        <v>2</v>
      </c>
    </row>
    <row r="194" spans="1:10" x14ac:dyDescent="0.25">
      <c r="A194" s="62" t="s">
        <v>252</v>
      </c>
      <c r="B194" s="62" t="s">
        <v>697</v>
      </c>
      <c r="C194" s="2" t="s">
        <v>31</v>
      </c>
      <c r="D194" s="4" t="s">
        <v>14</v>
      </c>
      <c r="E194" s="4" t="s">
        <v>40</v>
      </c>
      <c r="F194" s="56">
        <v>151</v>
      </c>
      <c r="G194" s="2" t="str">
        <f t="shared" ref="G194:G257" si="13">IF(ISBLANK(F194)," ",IF(AND(16&lt;F194,F194&lt;73),"Simple","Double"))</f>
        <v>Double</v>
      </c>
      <c r="H194" s="2" t="str">
        <f t="shared" ref="H194:H257" si="14">IF(ISBLANK(F194)," ",IF(OR(F194=7,F194=8,F194=15,F194=16,F194=23,F194=24,F194=31,F194=32,F194=39,F194=40,F194=47,F194=48,F194=55,F194=56,F194=63,F194=64,F194=71,F194=72,F194=79,F194=80,F194=87,F194=88,F194=104,F194=108,F194=112,F194=116,F194=120,F194=124,F194=128,F194=132,F194=136,F194=140,F194=144,F194=148,F194=152,F194=156,F194=160,F194=164,F194=168,F194=172,F194=176,F194=180,F194=184,F194=188,F194=207,F194=208,F194=212,F194=216,F194=220,F194=224,F194=228,F194=232,F194=236,F194=240,F194=244,F194=248,F194=257,F194=258,F194=267,F194=268),"Bas",IF(OR(F194=1,F194=2,F194=9,F194=10,F194=17,F194=18,F194=25,F194=26,F194=33,F194=34,F194=41,F194=42,F194=49,F194=50,F194=57,F194=58,F194=65,F194=66,F194=73,F194=74,F194=81,F194=82,F194=101,F194=105,F194=109,F194=113,F194=117,F194=121,F194=125,F194=129,F194=133,F194=137,F194=141,F194=145,F194=149,F194=153,F194=157,F194=161,F194=165,F194=169,F194=173,F194=177,F194=181,F194=185,F194=201,F194=202,F194=209,F194=213,F194=217,F194=221,F194=225,F194=229,F194=233,F194=237,F194=241,F194=245,F194=249,F194=250,F194=259,F194=260),"Haut","Moyen")))</f>
        <v>Moyen</v>
      </c>
      <c r="I194" s="34" t="str">
        <f t="shared" si="11"/>
        <v xml:space="preserve"> </v>
      </c>
      <c r="J194" s="35">
        <f t="shared" si="12"/>
        <v>3</v>
      </c>
    </row>
    <row r="195" spans="1:10" x14ac:dyDescent="0.25">
      <c r="A195" s="62" t="s">
        <v>253</v>
      </c>
      <c r="B195" s="62" t="s">
        <v>698</v>
      </c>
      <c r="C195" s="2" t="s">
        <v>31</v>
      </c>
      <c r="D195" s="4" t="s">
        <v>14</v>
      </c>
      <c r="E195" s="4" t="s">
        <v>40</v>
      </c>
      <c r="F195" s="56">
        <v>151</v>
      </c>
      <c r="G195" s="2" t="str">
        <f t="shared" si="13"/>
        <v>Double</v>
      </c>
      <c r="H195" s="2" t="str">
        <f t="shared" si="14"/>
        <v>Moyen</v>
      </c>
      <c r="I195" s="34" t="str">
        <f t="shared" ref="I195:I258" si="15">IF(AND(G195="DOUBLE",J195=2),"Seul"," ")</f>
        <v xml:space="preserve"> </v>
      </c>
      <c r="J195" s="35">
        <f t="shared" si="12"/>
        <v>3</v>
      </c>
    </row>
    <row r="196" spans="1:10" x14ac:dyDescent="0.25">
      <c r="A196" s="62" t="s">
        <v>254</v>
      </c>
      <c r="B196" s="62" t="s">
        <v>699</v>
      </c>
      <c r="C196" s="2" t="s">
        <v>32</v>
      </c>
      <c r="D196" s="4" t="s">
        <v>14</v>
      </c>
      <c r="E196" s="4" t="s">
        <v>40</v>
      </c>
      <c r="F196" s="56">
        <v>152</v>
      </c>
      <c r="G196" s="2" t="str">
        <f t="shared" si="13"/>
        <v>Double</v>
      </c>
      <c r="H196" s="2" t="str">
        <f t="shared" si="14"/>
        <v>Bas</v>
      </c>
      <c r="I196" s="34" t="str">
        <f t="shared" si="15"/>
        <v xml:space="preserve"> </v>
      </c>
      <c r="J196" s="35">
        <f t="shared" si="12"/>
        <v>3</v>
      </c>
    </row>
    <row r="197" spans="1:10" x14ac:dyDescent="0.25">
      <c r="A197" s="62" t="s">
        <v>255</v>
      </c>
      <c r="B197" s="62" t="s">
        <v>700</v>
      </c>
      <c r="C197" s="2" t="s">
        <v>32</v>
      </c>
      <c r="D197" s="4" t="s">
        <v>14</v>
      </c>
      <c r="E197" s="4" t="s">
        <v>40</v>
      </c>
      <c r="F197" s="56">
        <v>152</v>
      </c>
      <c r="G197" s="2" t="str">
        <f t="shared" si="13"/>
        <v>Double</v>
      </c>
      <c r="H197" s="2" t="str">
        <f t="shared" si="14"/>
        <v>Bas</v>
      </c>
      <c r="I197" s="34" t="str">
        <f t="shared" si="15"/>
        <v xml:space="preserve"> </v>
      </c>
      <c r="J197" s="35">
        <f t="shared" si="12"/>
        <v>3</v>
      </c>
    </row>
    <row r="198" spans="1:10" x14ac:dyDescent="0.25">
      <c r="A198" s="62" t="s">
        <v>256</v>
      </c>
      <c r="B198" s="62" t="s">
        <v>701</v>
      </c>
      <c r="C198" s="2" t="s">
        <v>31</v>
      </c>
      <c r="D198" s="4" t="s">
        <v>14</v>
      </c>
      <c r="E198" s="4" t="s">
        <v>40</v>
      </c>
      <c r="F198" s="56">
        <v>153</v>
      </c>
      <c r="G198" s="2" t="str">
        <f t="shared" si="13"/>
        <v>Double</v>
      </c>
      <c r="H198" s="2" t="str">
        <f t="shared" si="14"/>
        <v>Haut</v>
      </c>
      <c r="I198" s="34" t="str">
        <f t="shared" si="15"/>
        <v xml:space="preserve"> </v>
      </c>
      <c r="J198" s="35">
        <f t="shared" si="12"/>
        <v>3</v>
      </c>
    </row>
    <row r="199" spans="1:10" x14ac:dyDescent="0.25">
      <c r="A199" s="62" t="s">
        <v>257</v>
      </c>
      <c r="B199" s="62" t="s">
        <v>702</v>
      </c>
      <c r="C199" s="2" t="s">
        <v>31</v>
      </c>
      <c r="D199" s="4" t="s">
        <v>14</v>
      </c>
      <c r="E199" s="4" t="s">
        <v>40</v>
      </c>
      <c r="F199" s="56">
        <v>153</v>
      </c>
      <c r="G199" s="2" t="str">
        <f t="shared" si="13"/>
        <v>Double</v>
      </c>
      <c r="H199" s="2" t="str">
        <f t="shared" si="14"/>
        <v>Haut</v>
      </c>
      <c r="I199" s="34" t="str">
        <f t="shared" si="15"/>
        <v xml:space="preserve"> </v>
      </c>
      <c r="J199" s="35">
        <f t="shared" si="12"/>
        <v>3</v>
      </c>
    </row>
    <row r="200" spans="1:10" x14ac:dyDescent="0.25">
      <c r="A200" s="62" t="s">
        <v>258</v>
      </c>
      <c r="B200" s="62" t="s">
        <v>703</v>
      </c>
      <c r="C200" s="2" t="s">
        <v>32</v>
      </c>
      <c r="D200" s="4" t="s">
        <v>14</v>
      </c>
      <c r="E200" s="4" t="s">
        <v>40</v>
      </c>
      <c r="F200" s="55">
        <v>154</v>
      </c>
      <c r="G200" s="2" t="str">
        <f t="shared" si="13"/>
        <v>Double</v>
      </c>
      <c r="H200" s="2" t="str">
        <f t="shared" si="14"/>
        <v>Moyen</v>
      </c>
      <c r="I200" s="34" t="str">
        <f t="shared" si="15"/>
        <v xml:space="preserve"> </v>
      </c>
      <c r="J200" s="35">
        <f t="shared" si="12"/>
        <v>3</v>
      </c>
    </row>
    <row r="201" spans="1:10" x14ac:dyDescent="0.25">
      <c r="A201" s="62" t="s">
        <v>259</v>
      </c>
      <c r="B201" s="62" t="s">
        <v>704</v>
      </c>
      <c r="C201" s="2" t="s">
        <v>32</v>
      </c>
      <c r="D201" s="4" t="s">
        <v>14</v>
      </c>
      <c r="E201" s="4" t="s">
        <v>40</v>
      </c>
      <c r="F201" s="56">
        <v>154</v>
      </c>
      <c r="G201" s="2" t="str">
        <f t="shared" si="13"/>
        <v>Double</v>
      </c>
      <c r="H201" s="2" t="str">
        <f t="shared" si="14"/>
        <v>Moyen</v>
      </c>
      <c r="I201" s="34" t="str">
        <f t="shared" si="15"/>
        <v xml:space="preserve"> </v>
      </c>
      <c r="J201" s="35">
        <f t="shared" si="12"/>
        <v>3</v>
      </c>
    </row>
    <row r="202" spans="1:10" x14ac:dyDescent="0.25">
      <c r="A202" s="62" t="s">
        <v>260</v>
      </c>
      <c r="B202" s="62" t="s">
        <v>705</v>
      </c>
      <c r="C202" s="2" t="s">
        <v>32</v>
      </c>
      <c r="D202" s="4" t="s">
        <v>14</v>
      </c>
      <c r="E202" s="4" t="s">
        <v>40</v>
      </c>
      <c r="F202" s="56">
        <v>155</v>
      </c>
      <c r="G202" s="2" t="str">
        <f t="shared" si="13"/>
        <v>Double</v>
      </c>
      <c r="H202" s="2" t="str">
        <f t="shared" si="14"/>
        <v>Moyen</v>
      </c>
      <c r="I202" s="34" t="str">
        <f t="shared" si="15"/>
        <v xml:space="preserve"> </v>
      </c>
      <c r="J202" s="35">
        <f t="shared" si="12"/>
        <v>3</v>
      </c>
    </row>
    <row r="203" spans="1:10" x14ac:dyDescent="0.25">
      <c r="A203" s="62" t="s">
        <v>261</v>
      </c>
      <c r="B203" s="62" t="s">
        <v>706</v>
      </c>
      <c r="C203" s="2" t="s">
        <v>32</v>
      </c>
      <c r="D203" s="4" t="s">
        <v>14</v>
      </c>
      <c r="E203" s="4" t="s">
        <v>40</v>
      </c>
      <c r="F203" s="56">
        <v>155</v>
      </c>
      <c r="G203" s="2" t="str">
        <f t="shared" si="13"/>
        <v>Double</v>
      </c>
      <c r="H203" s="2" t="str">
        <f t="shared" si="14"/>
        <v>Moyen</v>
      </c>
      <c r="I203" s="34" t="str">
        <f t="shared" si="15"/>
        <v xml:space="preserve"> </v>
      </c>
      <c r="J203" s="35">
        <f t="shared" si="12"/>
        <v>3</v>
      </c>
    </row>
    <row r="204" spans="1:10" x14ac:dyDescent="0.25">
      <c r="A204" s="62" t="s">
        <v>262</v>
      </c>
      <c r="B204" s="62" t="s">
        <v>707</v>
      </c>
      <c r="C204" s="2" t="s">
        <v>31</v>
      </c>
      <c r="D204" s="4" t="s">
        <v>14</v>
      </c>
      <c r="E204" s="4" t="s">
        <v>40</v>
      </c>
      <c r="F204" s="56">
        <v>156</v>
      </c>
      <c r="G204" s="2" t="str">
        <f t="shared" si="13"/>
        <v>Double</v>
      </c>
      <c r="H204" s="2" t="str">
        <f t="shared" si="14"/>
        <v>Bas</v>
      </c>
      <c r="I204" s="34" t="str">
        <f t="shared" si="15"/>
        <v xml:space="preserve"> </v>
      </c>
      <c r="J204" s="35">
        <f t="shared" si="12"/>
        <v>3</v>
      </c>
    </row>
    <row r="205" spans="1:10" x14ac:dyDescent="0.25">
      <c r="A205" s="62" t="s">
        <v>263</v>
      </c>
      <c r="B205" s="62" t="s">
        <v>708</v>
      </c>
      <c r="C205" s="2" t="s">
        <v>32</v>
      </c>
      <c r="D205" s="4" t="s">
        <v>14</v>
      </c>
      <c r="E205" s="4" t="s">
        <v>40</v>
      </c>
      <c r="F205" s="56">
        <v>156</v>
      </c>
      <c r="G205" s="2" t="str">
        <f t="shared" si="13"/>
        <v>Double</v>
      </c>
      <c r="H205" s="2" t="str">
        <f t="shared" si="14"/>
        <v>Bas</v>
      </c>
      <c r="I205" s="34" t="str">
        <f t="shared" si="15"/>
        <v xml:space="preserve"> </v>
      </c>
      <c r="J205" s="35">
        <f t="shared" si="12"/>
        <v>3</v>
      </c>
    </row>
    <row r="206" spans="1:10" x14ac:dyDescent="0.25">
      <c r="A206" s="62" t="s">
        <v>264</v>
      </c>
      <c r="B206" s="62" t="s">
        <v>709</v>
      </c>
      <c r="C206" s="2" t="s">
        <v>32</v>
      </c>
      <c r="D206" s="4" t="s">
        <v>14</v>
      </c>
      <c r="E206" s="4" t="s">
        <v>40</v>
      </c>
      <c r="F206" s="56">
        <v>157</v>
      </c>
      <c r="G206" s="2" t="str">
        <f t="shared" si="13"/>
        <v>Double</v>
      </c>
      <c r="H206" s="2" t="str">
        <f t="shared" si="14"/>
        <v>Haut</v>
      </c>
      <c r="I206" s="34" t="str">
        <f t="shared" si="15"/>
        <v xml:space="preserve"> </v>
      </c>
      <c r="J206" s="35">
        <f t="shared" si="12"/>
        <v>3</v>
      </c>
    </row>
    <row r="207" spans="1:10" x14ac:dyDescent="0.25">
      <c r="A207" s="62" t="s">
        <v>265</v>
      </c>
      <c r="B207" s="62" t="s">
        <v>710</v>
      </c>
      <c r="C207" s="2" t="s">
        <v>32</v>
      </c>
      <c r="D207" s="4" t="s">
        <v>14</v>
      </c>
      <c r="E207" s="4" t="s">
        <v>40</v>
      </c>
      <c r="F207" s="56">
        <v>157</v>
      </c>
      <c r="G207" s="2" t="str">
        <f t="shared" si="13"/>
        <v>Double</v>
      </c>
      <c r="H207" s="2" t="str">
        <f t="shared" si="14"/>
        <v>Haut</v>
      </c>
      <c r="I207" s="34" t="str">
        <f t="shared" si="15"/>
        <v xml:space="preserve"> </v>
      </c>
      <c r="J207" s="35">
        <f t="shared" si="12"/>
        <v>3</v>
      </c>
    </row>
    <row r="208" spans="1:10" x14ac:dyDescent="0.25">
      <c r="A208" s="62" t="s">
        <v>266</v>
      </c>
      <c r="B208" s="62" t="s">
        <v>711</v>
      </c>
      <c r="C208" s="2" t="s">
        <v>31</v>
      </c>
      <c r="D208" s="4" t="s">
        <v>14</v>
      </c>
      <c r="E208" s="4" t="s">
        <v>40</v>
      </c>
      <c r="F208" s="56">
        <v>158</v>
      </c>
      <c r="G208" s="2" t="str">
        <f t="shared" si="13"/>
        <v>Double</v>
      </c>
      <c r="H208" s="2" t="str">
        <f t="shared" si="14"/>
        <v>Moyen</v>
      </c>
      <c r="I208" s="34" t="str">
        <f t="shared" si="15"/>
        <v xml:space="preserve"> </v>
      </c>
      <c r="J208" s="35">
        <f t="shared" si="12"/>
        <v>3</v>
      </c>
    </row>
    <row r="209" spans="1:10" x14ac:dyDescent="0.25">
      <c r="A209" s="62" t="s">
        <v>267</v>
      </c>
      <c r="B209" s="62" t="s">
        <v>712</v>
      </c>
      <c r="C209" s="2" t="s">
        <v>31</v>
      </c>
      <c r="D209" s="4" t="s">
        <v>14</v>
      </c>
      <c r="E209" s="4" t="s">
        <v>46</v>
      </c>
      <c r="F209" s="56">
        <v>158</v>
      </c>
      <c r="G209" s="2" t="str">
        <f t="shared" si="13"/>
        <v>Double</v>
      </c>
      <c r="H209" s="2" t="str">
        <f t="shared" si="14"/>
        <v>Moyen</v>
      </c>
      <c r="I209" s="34" t="str">
        <f t="shared" si="15"/>
        <v xml:space="preserve"> </v>
      </c>
      <c r="J209" s="35">
        <f t="shared" si="12"/>
        <v>3</v>
      </c>
    </row>
    <row r="210" spans="1:10" x14ac:dyDescent="0.25">
      <c r="A210" s="62" t="s">
        <v>268</v>
      </c>
      <c r="B210" s="62" t="s">
        <v>713</v>
      </c>
      <c r="C210" s="2" t="s">
        <v>32</v>
      </c>
      <c r="D210" s="4" t="s">
        <v>14</v>
      </c>
      <c r="E210" s="4" t="s">
        <v>40</v>
      </c>
      <c r="F210" s="57">
        <v>159</v>
      </c>
      <c r="G210" s="2" t="str">
        <f t="shared" si="13"/>
        <v>Double</v>
      </c>
      <c r="H210" s="2" t="str">
        <f t="shared" si="14"/>
        <v>Moyen</v>
      </c>
      <c r="I210" s="34" t="str">
        <f t="shared" si="15"/>
        <v xml:space="preserve"> </v>
      </c>
      <c r="J210" s="35">
        <f t="shared" si="12"/>
        <v>3</v>
      </c>
    </row>
    <row r="211" spans="1:10" x14ac:dyDescent="0.25">
      <c r="A211" s="62" t="s">
        <v>269</v>
      </c>
      <c r="B211" s="62" t="s">
        <v>714</v>
      </c>
      <c r="C211" s="2" t="s">
        <v>32</v>
      </c>
      <c r="D211" s="4" t="s">
        <v>14</v>
      </c>
      <c r="E211" s="4" t="s">
        <v>40</v>
      </c>
      <c r="F211" s="56">
        <v>159</v>
      </c>
      <c r="G211" s="2" t="str">
        <f t="shared" si="13"/>
        <v>Double</v>
      </c>
      <c r="H211" s="2" t="str">
        <f t="shared" si="14"/>
        <v>Moyen</v>
      </c>
      <c r="I211" s="34" t="str">
        <f t="shared" si="15"/>
        <v xml:space="preserve"> </v>
      </c>
      <c r="J211" s="35">
        <f t="shared" si="12"/>
        <v>3</v>
      </c>
    </row>
    <row r="212" spans="1:10" x14ac:dyDescent="0.25">
      <c r="A212" s="62" t="s">
        <v>270</v>
      </c>
      <c r="B212" s="62" t="s">
        <v>715</v>
      </c>
      <c r="C212" s="2" t="s">
        <v>31</v>
      </c>
      <c r="D212" s="4" t="s">
        <v>14</v>
      </c>
      <c r="E212" s="4" t="s">
        <v>40</v>
      </c>
      <c r="F212" s="56">
        <v>160</v>
      </c>
      <c r="G212" s="2" t="str">
        <f t="shared" si="13"/>
        <v>Double</v>
      </c>
      <c r="H212" s="2" t="str">
        <f t="shared" si="14"/>
        <v>Bas</v>
      </c>
      <c r="I212" s="34" t="str">
        <f t="shared" si="15"/>
        <v xml:space="preserve"> </v>
      </c>
      <c r="J212" s="35">
        <f t="shared" si="12"/>
        <v>3</v>
      </c>
    </row>
    <row r="213" spans="1:10" x14ac:dyDescent="0.25">
      <c r="A213" s="62" t="s">
        <v>271</v>
      </c>
      <c r="B213" s="62" t="s">
        <v>716</v>
      </c>
      <c r="C213" s="2" t="s">
        <v>31</v>
      </c>
      <c r="D213" s="4" t="s">
        <v>14</v>
      </c>
      <c r="E213" s="4" t="s">
        <v>40</v>
      </c>
      <c r="F213" s="56">
        <v>160</v>
      </c>
      <c r="G213" s="2" t="str">
        <f t="shared" si="13"/>
        <v>Double</v>
      </c>
      <c r="H213" s="2" t="str">
        <f t="shared" si="14"/>
        <v>Bas</v>
      </c>
      <c r="I213" s="34" t="str">
        <f t="shared" si="15"/>
        <v xml:space="preserve"> </v>
      </c>
      <c r="J213" s="35">
        <f t="shared" si="12"/>
        <v>3</v>
      </c>
    </row>
    <row r="214" spans="1:10" x14ac:dyDescent="0.25">
      <c r="A214" s="62" t="s">
        <v>272</v>
      </c>
      <c r="B214" s="62" t="s">
        <v>717</v>
      </c>
      <c r="C214" s="2" t="s">
        <v>31</v>
      </c>
      <c r="D214" s="4" t="s">
        <v>15</v>
      </c>
      <c r="E214" s="4" t="s">
        <v>40</v>
      </c>
      <c r="F214" s="56">
        <v>162</v>
      </c>
      <c r="G214" s="2" t="str">
        <f t="shared" si="13"/>
        <v>Double</v>
      </c>
      <c r="H214" s="2" t="str">
        <f t="shared" si="14"/>
        <v>Moyen</v>
      </c>
      <c r="I214" s="34" t="str">
        <f t="shared" si="15"/>
        <v xml:space="preserve"> </v>
      </c>
      <c r="J214" s="35">
        <f t="shared" si="12"/>
        <v>3</v>
      </c>
    </row>
    <row r="215" spans="1:10" x14ac:dyDescent="0.25">
      <c r="A215" s="62" t="s">
        <v>273</v>
      </c>
      <c r="B215" s="62" t="s">
        <v>718</v>
      </c>
      <c r="C215" s="2" t="s">
        <v>31</v>
      </c>
      <c r="D215" s="4" t="s">
        <v>15</v>
      </c>
      <c r="E215" s="4" t="s">
        <v>40</v>
      </c>
      <c r="F215" s="56">
        <v>162</v>
      </c>
      <c r="G215" s="2" t="str">
        <f t="shared" si="13"/>
        <v>Double</v>
      </c>
      <c r="H215" s="2" t="str">
        <f t="shared" si="14"/>
        <v>Moyen</v>
      </c>
      <c r="I215" s="34" t="str">
        <f t="shared" si="15"/>
        <v xml:space="preserve"> </v>
      </c>
      <c r="J215" s="35">
        <f t="shared" si="12"/>
        <v>3</v>
      </c>
    </row>
    <row r="216" spans="1:10" x14ac:dyDescent="0.25">
      <c r="A216" s="62" t="s">
        <v>274</v>
      </c>
      <c r="B216" s="62" t="s">
        <v>719</v>
      </c>
      <c r="C216" s="2" t="s">
        <v>32</v>
      </c>
      <c r="D216" s="4" t="s">
        <v>15</v>
      </c>
      <c r="E216" s="4" t="s">
        <v>40</v>
      </c>
      <c r="F216" s="56">
        <v>163</v>
      </c>
      <c r="G216" s="2" t="str">
        <f t="shared" si="13"/>
        <v>Double</v>
      </c>
      <c r="H216" s="2" t="str">
        <f t="shared" si="14"/>
        <v>Moyen</v>
      </c>
      <c r="I216" s="34" t="str">
        <f t="shared" si="15"/>
        <v xml:space="preserve"> </v>
      </c>
      <c r="J216" s="35">
        <f t="shared" si="12"/>
        <v>3</v>
      </c>
    </row>
    <row r="217" spans="1:10" x14ac:dyDescent="0.25">
      <c r="A217" s="62" t="s">
        <v>275</v>
      </c>
      <c r="B217" s="62" t="s">
        <v>720</v>
      </c>
      <c r="C217" s="2" t="s">
        <v>32</v>
      </c>
      <c r="D217" s="4" t="s">
        <v>15</v>
      </c>
      <c r="E217" s="4" t="s">
        <v>40</v>
      </c>
      <c r="F217" s="56">
        <v>163</v>
      </c>
      <c r="G217" s="2" t="str">
        <f t="shared" si="13"/>
        <v>Double</v>
      </c>
      <c r="H217" s="2" t="str">
        <f t="shared" si="14"/>
        <v>Moyen</v>
      </c>
      <c r="I217" s="34" t="str">
        <f t="shared" si="15"/>
        <v xml:space="preserve"> </v>
      </c>
      <c r="J217" s="35">
        <f t="shared" si="12"/>
        <v>3</v>
      </c>
    </row>
    <row r="218" spans="1:10" x14ac:dyDescent="0.25">
      <c r="A218" s="62" t="s">
        <v>276</v>
      </c>
      <c r="B218" s="62" t="s">
        <v>721</v>
      </c>
      <c r="C218" s="2" t="s">
        <v>31</v>
      </c>
      <c r="D218" s="4" t="s">
        <v>15</v>
      </c>
      <c r="E218" s="4" t="s">
        <v>40</v>
      </c>
      <c r="F218" s="56">
        <v>165</v>
      </c>
      <c r="G218" s="2" t="str">
        <f t="shared" si="13"/>
        <v>Double</v>
      </c>
      <c r="H218" s="2" t="str">
        <f t="shared" si="14"/>
        <v>Haut</v>
      </c>
      <c r="I218" s="34" t="str">
        <f t="shared" si="15"/>
        <v xml:space="preserve"> </v>
      </c>
      <c r="J218" s="35">
        <f t="shared" si="12"/>
        <v>3</v>
      </c>
    </row>
    <row r="219" spans="1:10" x14ac:dyDescent="0.25">
      <c r="A219" s="62" t="s">
        <v>277</v>
      </c>
      <c r="B219" s="62" t="s">
        <v>722</v>
      </c>
      <c r="C219" s="2" t="s">
        <v>31</v>
      </c>
      <c r="D219" s="4" t="s">
        <v>15</v>
      </c>
      <c r="E219" s="4" t="s">
        <v>40</v>
      </c>
      <c r="F219" s="56">
        <v>165</v>
      </c>
      <c r="G219" s="2" t="str">
        <f t="shared" si="13"/>
        <v>Double</v>
      </c>
      <c r="H219" s="2" t="str">
        <f t="shared" si="14"/>
        <v>Haut</v>
      </c>
      <c r="I219" s="34" t="str">
        <f t="shared" si="15"/>
        <v xml:space="preserve"> </v>
      </c>
      <c r="J219" s="35">
        <f t="shared" si="12"/>
        <v>3</v>
      </c>
    </row>
    <row r="220" spans="1:10" x14ac:dyDescent="0.25">
      <c r="A220" s="62" t="s">
        <v>278</v>
      </c>
      <c r="B220" s="62" t="s">
        <v>723</v>
      </c>
      <c r="C220" s="2" t="s">
        <v>31</v>
      </c>
      <c r="D220" s="4" t="s">
        <v>15</v>
      </c>
      <c r="E220" s="4" t="s">
        <v>45</v>
      </c>
      <c r="F220" s="56">
        <v>166</v>
      </c>
      <c r="G220" s="2" t="str">
        <f t="shared" si="13"/>
        <v>Double</v>
      </c>
      <c r="H220" s="2" t="str">
        <f t="shared" si="14"/>
        <v>Moyen</v>
      </c>
      <c r="I220" s="34" t="str">
        <f t="shared" si="15"/>
        <v xml:space="preserve"> </v>
      </c>
      <c r="J220" s="35">
        <f t="shared" si="12"/>
        <v>3</v>
      </c>
    </row>
    <row r="221" spans="1:10" x14ac:dyDescent="0.25">
      <c r="A221" s="62" t="s">
        <v>279</v>
      </c>
      <c r="B221" s="62" t="s">
        <v>724</v>
      </c>
      <c r="C221" s="2" t="s">
        <v>31</v>
      </c>
      <c r="D221" s="4" t="s">
        <v>15</v>
      </c>
      <c r="E221" s="4" t="s">
        <v>40</v>
      </c>
      <c r="F221" s="56">
        <v>166</v>
      </c>
      <c r="G221" s="2" t="str">
        <f t="shared" si="13"/>
        <v>Double</v>
      </c>
      <c r="H221" s="2" t="str">
        <f t="shared" si="14"/>
        <v>Moyen</v>
      </c>
      <c r="I221" s="34" t="str">
        <f t="shared" si="15"/>
        <v xml:space="preserve"> </v>
      </c>
      <c r="J221" s="35">
        <f t="shared" si="12"/>
        <v>3</v>
      </c>
    </row>
    <row r="222" spans="1:10" x14ac:dyDescent="0.25">
      <c r="A222" s="62" t="s">
        <v>280</v>
      </c>
      <c r="B222" s="62" t="s">
        <v>725</v>
      </c>
      <c r="C222" s="2" t="s">
        <v>32</v>
      </c>
      <c r="D222" s="4" t="s">
        <v>15</v>
      </c>
      <c r="E222" s="4" t="s">
        <v>40</v>
      </c>
      <c r="F222" s="56">
        <v>167</v>
      </c>
      <c r="G222" s="2" t="str">
        <f t="shared" si="13"/>
        <v>Double</v>
      </c>
      <c r="H222" s="2" t="str">
        <f t="shared" si="14"/>
        <v>Moyen</v>
      </c>
      <c r="I222" s="34" t="str">
        <f t="shared" si="15"/>
        <v xml:space="preserve"> </v>
      </c>
      <c r="J222" s="35">
        <f t="shared" si="12"/>
        <v>3</v>
      </c>
    </row>
    <row r="223" spans="1:10" x14ac:dyDescent="0.25">
      <c r="A223" s="62" t="s">
        <v>281</v>
      </c>
      <c r="B223" s="62" t="s">
        <v>726</v>
      </c>
      <c r="C223" s="2" t="s">
        <v>32</v>
      </c>
      <c r="D223" s="4" t="s">
        <v>15</v>
      </c>
      <c r="E223" s="4" t="s">
        <v>49</v>
      </c>
      <c r="F223" s="56">
        <v>167</v>
      </c>
      <c r="G223" s="2" t="str">
        <f t="shared" si="13"/>
        <v>Double</v>
      </c>
      <c r="H223" s="2" t="str">
        <f t="shared" si="14"/>
        <v>Moyen</v>
      </c>
      <c r="I223" s="34" t="str">
        <f t="shared" si="15"/>
        <v xml:space="preserve"> </v>
      </c>
      <c r="J223" s="35">
        <f t="shared" si="12"/>
        <v>3</v>
      </c>
    </row>
    <row r="224" spans="1:10" x14ac:dyDescent="0.25">
      <c r="A224" s="62" t="s">
        <v>282</v>
      </c>
      <c r="B224" s="62" t="s">
        <v>727</v>
      </c>
      <c r="C224" s="2" t="s">
        <v>31</v>
      </c>
      <c r="D224" s="4" t="s">
        <v>15</v>
      </c>
      <c r="E224" s="4" t="s">
        <v>40</v>
      </c>
      <c r="F224" s="56">
        <v>168</v>
      </c>
      <c r="G224" s="2" t="str">
        <f t="shared" si="13"/>
        <v>Double</v>
      </c>
      <c r="H224" s="2" t="str">
        <f t="shared" si="14"/>
        <v>Bas</v>
      </c>
      <c r="I224" s="34" t="str">
        <f t="shared" si="15"/>
        <v xml:space="preserve"> </v>
      </c>
      <c r="J224" s="35">
        <f t="shared" si="12"/>
        <v>3</v>
      </c>
    </row>
    <row r="225" spans="1:10" x14ac:dyDescent="0.25">
      <c r="A225" s="62" t="s">
        <v>283</v>
      </c>
      <c r="B225" s="62" t="s">
        <v>728</v>
      </c>
      <c r="C225" s="2" t="s">
        <v>31</v>
      </c>
      <c r="D225" s="4" t="s">
        <v>15</v>
      </c>
      <c r="E225" s="4" t="s">
        <v>40</v>
      </c>
      <c r="F225" s="56">
        <v>168</v>
      </c>
      <c r="G225" s="2" t="str">
        <f t="shared" si="13"/>
        <v>Double</v>
      </c>
      <c r="H225" s="2" t="str">
        <f t="shared" si="14"/>
        <v>Bas</v>
      </c>
      <c r="I225" s="34" t="str">
        <f t="shared" si="15"/>
        <v xml:space="preserve"> </v>
      </c>
      <c r="J225" s="35">
        <f t="shared" si="12"/>
        <v>3</v>
      </c>
    </row>
    <row r="226" spans="1:10" x14ac:dyDescent="0.25">
      <c r="A226" s="62" t="s">
        <v>284</v>
      </c>
      <c r="B226" s="62" t="s">
        <v>729</v>
      </c>
      <c r="C226" s="2" t="s">
        <v>31</v>
      </c>
      <c r="D226" s="4" t="s">
        <v>15</v>
      </c>
      <c r="E226" s="4" t="s">
        <v>40</v>
      </c>
      <c r="F226" s="56">
        <v>169</v>
      </c>
      <c r="G226" s="2" t="str">
        <f t="shared" si="13"/>
        <v>Double</v>
      </c>
      <c r="H226" s="2" t="str">
        <f t="shared" si="14"/>
        <v>Haut</v>
      </c>
      <c r="I226" s="34" t="str">
        <f t="shared" si="15"/>
        <v xml:space="preserve"> </v>
      </c>
      <c r="J226" s="35">
        <f t="shared" si="12"/>
        <v>3</v>
      </c>
    </row>
    <row r="227" spans="1:10" x14ac:dyDescent="0.25">
      <c r="A227" s="62" t="s">
        <v>285</v>
      </c>
      <c r="B227" s="62" t="s">
        <v>730</v>
      </c>
      <c r="C227" s="2" t="s">
        <v>31</v>
      </c>
      <c r="D227" s="4" t="s">
        <v>15</v>
      </c>
      <c r="E227" s="4" t="s">
        <v>40</v>
      </c>
      <c r="F227" s="56">
        <v>169</v>
      </c>
      <c r="G227" s="2" t="str">
        <f t="shared" si="13"/>
        <v>Double</v>
      </c>
      <c r="H227" s="2" t="str">
        <f t="shared" si="14"/>
        <v>Haut</v>
      </c>
      <c r="I227" s="34" t="str">
        <f t="shared" si="15"/>
        <v xml:space="preserve"> </v>
      </c>
      <c r="J227" s="35">
        <f t="shared" si="12"/>
        <v>3</v>
      </c>
    </row>
    <row r="228" spans="1:10" x14ac:dyDescent="0.25">
      <c r="A228" s="62" t="s">
        <v>286</v>
      </c>
      <c r="B228" s="62" t="s">
        <v>731</v>
      </c>
      <c r="C228" s="2" t="s">
        <v>31</v>
      </c>
      <c r="D228" s="4" t="s">
        <v>15</v>
      </c>
      <c r="E228" s="4" t="s">
        <v>40</v>
      </c>
      <c r="F228" s="56">
        <v>170</v>
      </c>
      <c r="G228" s="2" t="str">
        <f t="shared" si="13"/>
        <v>Double</v>
      </c>
      <c r="H228" s="2" t="str">
        <f t="shared" si="14"/>
        <v>Moyen</v>
      </c>
      <c r="I228" s="34" t="str">
        <f t="shared" si="15"/>
        <v xml:space="preserve"> </v>
      </c>
      <c r="J228" s="35">
        <f t="shared" si="12"/>
        <v>3</v>
      </c>
    </row>
    <row r="229" spans="1:10" x14ac:dyDescent="0.25">
      <c r="A229" s="62" t="s">
        <v>287</v>
      </c>
      <c r="B229" s="62" t="s">
        <v>732</v>
      </c>
      <c r="C229" s="2" t="s">
        <v>31</v>
      </c>
      <c r="D229" s="4" t="s">
        <v>15</v>
      </c>
      <c r="E229" s="4" t="s">
        <v>40</v>
      </c>
      <c r="F229" s="56">
        <v>170</v>
      </c>
      <c r="G229" s="2" t="str">
        <f t="shared" si="13"/>
        <v>Double</v>
      </c>
      <c r="H229" s="2" t="str">
        <f t="shared" si="14"/>
        <v>Moyen</v>
      </c>
      <c r="I229" s="34" t="str">
        <f t="shared" si="15"/>
        <v xml:space="preserve"> </v>
      </c>
      <c r="J229" s="35">
        <f t="shared" si="12"/>
        <v>3</v>
      </c>
    </row>
    <row r="230" spans="1:10" x14ac:dyDescent="0.25">
      <c r="A230" s="62" t="s">
        <v>288</v>
      </c>
      <c r="B230" s="62" t="s">
        <v>733</v>
      </c>
      <c r="C230" s="2" t="s">
        <v>31</v>
      </c>
      <c r="D230" s="4" t="s">
        <v>15</v>
      </c>
      <c r="E230" s="4" t="s">
        <v>40</v>
      </c>
      <c r="F230" s="56">
        <v>171</v>
      </c>
      <c r="G230" s="2" t="str">
        <f t="shared" si="13"/>
        <v>Double</v>
      </c>
      <c r="H230" s="2" t="str">
        <f t="shared" si="14"/>
        <v>Moyen</v>
      </c>
      <c r="I230" s="34" t="str">
        <f t="shared" si="15"/>
        <v>Seul</v>
      </c>
      <c r="J230" s="35">
        <f t="shared" si="12"/>
        <v>2</v>
      </c>
    </row>
    <row r="231" spans="1:10" x14ac:dyDescent="0.25">
      <c r="A231" s="62" t="s">
        <v>289</v>
      </c>
      <c r="B231" s="62" t="s">
        <v>734</v>
      </c>
      <c r="C231" s="2" t="s">
        <v>32</v>
      </c>
      <c r="D231" s="4" t="s">
        <v>15</v>
      </c>
      <c r="E231" s="4" t="s">
        <v>40</v>
      </c>
      <c r="F231" s="56">
        <v>172</v>
      </c>
      <c r="G231" s="2" t="str">
        <f t="shared" si="13"/>
        <v>Double</v>
      </c>
      <c r="H231" s="2" t="str">
        <f t="shared" si="14"/>
        <v>Bas</v>
      </c>
      <c r="I231" s="34" t="str">
        <f t="shared" si="15"/>
        <v xml:space="preserve"> </v>
      </c>
      <c r="J231" s="35">
        <f t="shared" si="12"/>
        <v>3</v>
      </c>
    </row>
    <row r="232" spans="1:10" x14ac:dyDescent="0.25">
      <c r="A232" s="62" t="s">
        <v>290</v>
      </c>
      <c r="B232" s="62" t="s">
        <v>735</v>
      </c>
      <c r="C232" s="2" t="s">
        <v>32</v>
      </c>
      <c r="D232" s="4" t="s">
        <v>15</v>
      </c>
      <c r="E232" s="4" t="s">
        <v>40</v>
      </c>
      <c r="F232" s="56">
        <v>172</v>
      </c>
      <c r="G232" s="2" t="str">
        <f t="shared" si="13"/>
        <v>Double</v>
      </c>
      <c r="H232" s="2" t="str">
        <f t="shared" si="14"/>
        <v>Bas</v>
      </c>
      <c r="I232" s="34" t="str">
        <f t="shared" si="15"/>
        <v xml:space="preserve"> </v>
      </c>
      <c r="J232" s="35">
        <f t="shared" si="12"/>
        <v>3</v>
      </c>
    </row>
    <row r="233" spans="1:10" x14ac:dyDescent="0.25">
      <c r="A233" s="62" t="s">
        <v>291</v>
      </c>
      <c r="B233" s="62" t="s">
        <v>736</v>
      </c>
      <c r="C233" s="2" t="s">
        <v>32</v>
      </c>
      <c r="D233" s="4" t="s">
        <v>15</v>
      </c>
      <c r="E233" s="4" t="s">
        <v>40</v>
      </c>
      <c r="F233" s="56">
        <v>173</v>
      </c>
      <c r="G233" s="2" t="str">
        <f t="shared" si="13"/>
        <v>Double</v>
      </c>
      <c r="H233" s="2" t="str">
        <f t="shared" si="14"/>
        <v>Haut</v>
      </c>
      <c r="I233" s="34" t="str">
        <f t="shared" si="15"/>
        <v xml:space="preserve"> </v>
      </c>
      <c r="J233" s="35">
        <f t="shared" si="12"/>
        <v>3</v>
      </c>
    </row>
    <row r="234" spans="1:10" x14ac:dyDescent="0.25">
      <c r="A234" s="62" t="s">
        <v>292</v>
      </c>
      <c r="B234" s="62" t="s">
        <v>737</v>
      </c>
      <c r="C234" s="2" t="s">
        <v>32</v>
      </c>
      <c r="D234" s="4" t="s">
        <v>15</v>
      </c>
      <c r="E234" s="4" t="s">
        <v>40</v>
      </c>
      <c r="F234" s="56">
        <v>173</v>
      </c>
      <c r="G234" s="2" t="str">
        <f t="shared" si="13"/>
        <v>Double</v>
      </c>
      <c r="H234" s="2" t="str">
        <f t="shared" si="14"/>
        <v>Haut</v>
      </c>
      <c r="I234" s="34" t="str">
        <f t="shared" si="15"/>
        <v xml:space="preserve"> </v>
      </c>
      <c r="J234" s="35">
        <f t="shared" si="12"/>
        <v>3</v>
      </c>
    </row>
    <row r="235" spans="1:10" x14ac:dyDescent="0.25">
      <c r="A235" s="62" t="s">
        <v>293</v>
      </c>
      <c r="B235" s="62" t="s">
        <v>738</v>
      </c>
      <c r="C235" s="2" t="s">
        <v>32</v>
      </c>
      <c r="D235" s="4" t="s">
        <v>15</v>
      </c>
      <c r="E235" s="4" t="s">
        <v>40</v>
      </c>
      <c r="F235" s="56">
        <v>174</v>
      </c>
      <c r="G235" s="2" t="str">
        <f t="shared" si="13"/>
        <v>Double</v>
      </c>
      <c r="H235" s="2" t="str">
        <f t="shared" si="14"/>
        <v>Moyen</v>
      </c>
      <c r="I235" s="34" t="str">
        <f t="shared" si="15"/>
        <v xml:space="preserve"> </v>
      </c>
      <c r="J235" s="35">
        <f t="shared" si="12"/>
        <v>3</v>
      </c>
    </row>
    <row r="236" spans="1:10" x14ac:dyDescent="0.25">
      <c r="A236" s="62" t="s">
        <v>294</v>
      </c>
      <c r="B236" s="62" t="s">
        <v>739</v>
      </c>
      <c r="C236" s="2" t="s">
        <v>32</v>
      </c>
      <c r="D236" s="4" t="s">
        <v>15</v>
      </c>
      <c r="E236" s="4" t="s">
        <v>40</v>
      </c>
      <c r="F236" s="56">
        <v>174</v>
      </c>
      <c r="G236" s="2" t="str">
        <f t="shared" si="13"/>
        <v>Double</v>
      </c>
      <c r="H236" s="2" t="str">
        <f t="shared" si="14"/>
        <v>Moyen</v>
      </c>
      <c r="I236" s="34" t="str">
        <f t="shared" si="15"/>
        <v xml:space="preserve"> </v>
      </c>
      <c r="J236" s="35">
        <f t="shared" si="12"/>
        <v>3</v>
      </c>
    </row>
    <row r="237" spans="1:10" x14ac:dyDescent="0.25">
      <c r="A237" s="62" t="s">
        <v>295</v>
      </c>
      <c r="B237" s="62" t="s">
        <v>740</v>
      </c>
      <c r="C237" s="2" t="s">
        <v>32</v>
      </c>
      <c r="D237" s="4" t="s">
        <v>15</v>
      </c>
      <c r="E237" s="4" t="s">
        <v>40</v>
      </c>
      <c r="F237" s="56">
        <v>175</v>
      </c>
      <c r="G237" s="2" t="str">
        <f t="shared" si="13"/>
        <v>Double</v>
      </c>
      <c r="H237" s="2" t="str">
        <f t="shared" si="14"/>
        <v>Moyen</v>
      </c>
      <c r="I237" s="34" t="str">
        <f t="shared" si="15"/>
        <v xml:space="preserve"> </v>
      </c>
      <c r="J237" s="35">
        <f t="shared" si="12"/>
        <v>3</v>
      </c>
    </row>
    <row r="238" spans="1:10" x14ac:dyDescent="0.25">
      <c r="A238" s="62" t="s">
        <v>296</v>
      </c>
      <c r="B238" s="62" t="s">
        <v>741</v>
      </c>
      <c r="C238" s="2" t="s">
        <v>31</v>
      </c>
      <c r="D238" s="4" t="s">
        <v>15</v>
      </c>
      <c r="E238" s="4" t="s">
        <v>40</v>
      </c>
      <c r="F238" s="56">
        <v>175</v>
      </c>
      <c r="G238" s="2" t="str">
        <f t="shared" si="13"/>
        <v>Double</v>
      </c>
      <c r="H238" s="2" t="str">
        <f t="shared" si="14"/>
        <v>Moyen</v>
      </c>
      <c r="I238" s="34" t="str">
        <f t="shared" si="15"/>
        <v xml:space="preserve"> </v>
      </c>
      <c r="J238" s="35">
        <f t="shared" si="12"/>
        <v>3</v>
      </c>
    </row>
    <row r="239" spans="1:10" x14ac:dyDescent="0.25">
      <c r="A239" s="62" t="s">
        <v>297</v>
      </c>
      <c r="B239" s="62" t="s">
        <v>742</v>
      </c>
      <c r="C239" s="2" t="s">
        <v>32</v>
      </c>
      <c r="D239" s="4" t="s">
        <v>15</v>
      </c>
      <c r="E239" s="4" t="s">
        <v>40</v>
      </c>
      <c r="F239" s="56">
        <v>176</v>
      </c>
      <c r="G239" s="2" t="str">
        <f t="shared" si="13"/>
        <v>Double</v>
      </c>
      <c r="H239" s="2" t="str">
        <f t="shared" si="14"/>
        <v>Bas</v>
      </c>
      <c r="I239" s="34" t="str">
        <f t="shared" si="15"/>
        <v xml:space="preserve"> </v>
      </c>
      <c r="J239" s="35">
        <f t="shared" si="12"/>
        <v>3</v>
      </c>
    </row>
    <row r="240" spans="1:10" x14ac:dyDescent="0.25">
      <c r="A240" s="62" t="s">
        <v>298</v>
      </c>
      <c r="B240" s="62" t="s">
        <v>743</v>
      </c>
      <c r="C240" s="2" t="s">
        <v>32</v>
      </c>
      <c r="D240" s="4" t="s">
        <v>15</v>
      </c>
      <c r="E240" s="4" t="s">
        <v>40</v>
      </c>
      <c r="F240" s="56">
        <v>176</v>
      </c>
      <c r="G240" s="2" t="str">
        <f t="shared" si="13"/>
        <v>Double</v>
      </c>
      <c r="H240" s="2" t="str">
        <f t="shared" si="14"/>
        <v>Bas</v>
      </c>
      <c r="I240" s="34" t="str">
        <f t="shared" si="15"/>
        <v xml:space="preserve"> </v>
      </c>
      <c r="J240" s="35">
        <f t="shared" si="12"/>
        <v>3</v>
      </c>
    </row>
    <row r="241" spans="1:10" x14ac:dyDescent="0.25">
      <c r="A241" s="62" t="s">
        <v>299</v>
      </c>
      <c r="B241" s="62" t="s">
        <v>744</v>
      </c>
      <c r="C241" s="2" t="s">
        <v>32</v>
      </c>
      <c r="D241" s="4" t="s">
        <v>11</v>
      </c>
      <c r="E241" s="4" t="s">
        <v>40</v>
      </c>
      <c r="F241" s="56">
        <v>177</v>
      </c>
      <c r="G241" s="2" t="str">
        <f t="shared" si="13"/>
        <v>Double</v>
      </c>
      <c r="H241" s="2" t="str">
        <f t="shared" si="14"/>
        <v>Haut</v>
      </c>
      <c r="I241" s="34" t="str">
        <f t="shared" si="15"/>
        <v xml:space="preserve"> </v>
      </c>
      <c r="J241" s="35">
        <f t="shared" si="12"/>
        <v>3</v>
      </c>
    </row>
    <row r="242" spans="1:10" x14ac:dyDescent="0.25">
      <c r="A242" s="62" t="s">
        <v>300</v>
      </c>
      <c r="B242" s="62" t="s">
        <v>745</v>
      </c>
      <c r="C242" s="2" t="s">
        <v>32</v>
      </c>
      <c r="D242" s="4" t="s">
        <v>11</v>
      </c>
      <c r="E242" s="4" t="s">
        <v>40</v>
      </c>
      <c r="F242" s="56">
        <v>177</v>
      </c>
      <c r="G242" s="2" t="str">
        <f t="shared" si="13"/>
        <v>Double</v>
      </c>
      <c r="H242" s="2" t="str">
        <f t="shared" si="14"/>
        <v>Haut</v>
      </c>
      <c r="I242" s="34" t="str">
        <f t="shared" si="15"/>
        <v xml:space="preserve"> </v>
      </c>
      <c r="J242" s="35">
        <f t="shared" si="12"/>
        <v>3</v>
      </c>
    </row>
    <row r="243" spans="1:10" x14ac:dyDescent="0.25">
      <c r="A243" s="62" t="s">
        <v>301</v>
      </c>
      <c r="B243" s="62" t="s">
        <v>746</v>
      </c>
      <c r="C243" s="2" t="s">
        <v>32</v>
      </c>
      <c r="D243" s="4" t="s">
        <v>16</v>
      </c>
      <c r="E243" s="4" t="s">
        <v>40</v>
      </c>
      <c r="F243" s="56">
        <v>178</v>
      </c>
      <c r="G243" s="2" t="str">
        <f t="shared" si="13"/>
        <v>Double</v>
      </c>
      <c r="H243" s="2" t="str">
        <f t="shared" si="14"/>
        <v>Moyen</v>
      </c>
      <c r="I243" s="34" t="str">
        <f t="shared" si="15"/>
        <v xml:space="preserve"> </v>
      </c>
      <c r="J243" s="35">
        <f t="shared" si="12"/>
        <v>3</v>
      </c>
    </row>
    <row r="244" spans="1:10" x14ac:dyDescent="0.25">
      <c r="A244" s="62" t="s">
        <v>302</v>
      </c>
      <c r="B244" s="62" t="s">
        <v>747</v>
      </c>
      <c r="C244" s="2" t="s">
        <v>32</v>
      </c>
      <c r="D244" s="4" t="s">
        <v>16</v>
      </c>
      <c r="E244" s="4" t="s">
        <v>40</v>
      </c>
      <c r="F244" s="56">
        <v>178</v>
      </c>
      <c r="G244" s="2" t="str">
        <f t="shared" si="13"/>
        <v>Double</v>
      </c>
      <c r="H244" s="2" t="str">
        <f t="shared" si="14"/>
        <v>Moyen</v>
      </c>
      <c r="I244" s="34" t="str">
        <f t="shared" si="15"/>
        <v xml:space="preserve"> </v>
      </c>
      <c r="J244" s="35">
        <f t="shared" si="12"/>
        <v>3</v>
      </c>
    </row>
    <row r="245" spans="1:10" x14ac:dyDescent="0.25">
      <c r="A245" s="62" t="s">
        <v>303</v>
      </c>
      <c r="B245" s="62" t="s">
        <v>748</v>
      </c>
      <c r="C245" s="2" t="s">
        <v>31</v>
      </c>
      <c r="D245" s="4" t="s">
        <v>16</v>
      </c>
      <c r="E245" s="4" t="s">
        <v>40</v>
      </c>
      <c r="F245" s="56">
        <v>179</v>
      </c>
      <c r="G245" s="2" t="str">
        <f t="shared" si="13"/>
        <v>Double</v>
      </c>
      <c r="H245" s="2" t="str">
        <f t="shared" si="14"/>
        <v>Moyen</v>
      </c>
      <c r="I245" s="34" t="str">
        <f t="shared" si="15"/>
        <v xml:space="preserve"> </v>
      </c>
      <c r="J245" s="35">
        <f t="shared" si="12"/>
        <v>3</v>
      </c>
    </row>
    <row r="246" spans="1:10" x14ac:dyDescent="0.25">
      <c r="A246" s="62" t="s">
        <v>304</v>
      </c>
      <c r="B246" s="62" t="s">
        <v>749</v>
      </c>
      <c r="C246" s="2" t="s">
        <v>31</v>
      </c>
      <c r="D246" s="4" t="s">
        <v>16</v>
      </c>
      <c r="E246" s="4" t="s">
        <v>40</v>
      </c>
      <c r="F246" s="56">
        <v>179</v>
      </c>
      <c r="G246" s="2" t="str">
        <f t="shared" si="13"/>
        <v>Double</v>
      </c>
      <c r="H246" s="2" t="str">
        <f t="shared" si="14"/>
        <v>Moyen</v>
      </c>
      <c r="I246" s="34" t="str">
        <f t="shared" si="15"/>
        <v xml:space="preserve"> </v>
      </c>
      <c r="J246" s="35">
        <f t="shared" si="12"/>
        <v>3</v>
      </c>
    </row>
    <row r="247" spans="1:10" x14ac:dyDescent="0.25">
      <c r="A247" s="62" t="s">
        <v>305</v>
      </c>
      <c r="B247" s="62" t="s">
        <v>750</v>
      </c>
      <c r="C247" s="2" t="s">
        <v>31</v>
      </c>
      <c r="D247" s="4" t="s">
        <v>16</v>
      </c>
      <c r="E247" s="4" t="s">
        <v>40</v>
      </c>
      <c r="F247" s="56">
        <v>180</v>
      </c>
      <c r="G247" s="2" t="str">
        <f t="shared" si="13"/>
        <v>Double</v>
      </c>
      <c r="H247" s="2" t="str">
        <f t="shared" si="14"/>
        <v>Bas</v>
      </c>
      <c r="I247" s="34" t="str">
        <f t="shared" si="15"/>
        <v xml:space="preserve"> </v>
      </c>
      <c r="J247" s="35">
        <f t="shared" si="12"/>
        <v>3</v>
      </c>
    </row>
    <row r="248" spans="1:10" x14ac:dyDescent="0.25">
      <c r="A248" s="62" t="s">
        <v>306</v>
      </c>
      <c r="B248" s="62" t="s">
        <v>751</v>
      </c>
      <c r="C248" s="2" t="s">
        <v>31</v>
      </c>
      <c r="D248" s="4" t="s">
        <v>16</v>
      </c>
      <c r="E248" s="4" t="s">
        <v>40</v>
      </c>
      <c r="F248" s="56">
        <v>180</v>
      </c>
      <c r="G248" s="2" t="str">
        <f t="shared" si="13"/>
        <v>Double</v>
      </c>
      <c r="H248" s="2" t="str">
        <f t="shared" si="14"/>
        <v>Bas</v>
      </c>
      <c r="I248" s="34" t="str">
        <f t="shared" si="15"/>
        <v xml:space="preserve"> </v>
      </c>
      <c r="J248" s="35">
        <f t="shared" si="12"/>
        <v>3</v>
      </c>
    </row>
    <row r="249" spans="1:10" x14ac:dyDescent="0.25">
      <c r="A249" s="62" t="s">
        <v>307</v>
      </c>
      <c r="B249" s="62" t="s">
        <v>752</v>
      </c>
      <c r="C249" s="2" t="s">
        <v>32</v>
      </c>
      <c r="D249" s="4" t="s">
        <v>16</v>
      </c>
      <c r="E249" s="4" t="s">
        <v>50</v>
      </c>
      <c r="F249" s="56">
        <v>181</v>
      </c>
      <c r="G249" s="2" t="str">
        <f t="shared" si="13"/>
        <v>Double</v>
      </c>
      <c r="H249" s="2" t="str">
        <f t="shared" si="14"/>
        <v>Haut</v>
      </c>
      <c r="I249" s="34" t="str">
        <f t="shared" si="15"/>
        <v xml:space="preserve"> </v>
      </c>
      <c r="J249" s="35">
        <f t="shared" si="12"/>
        <v>3</v>
      </c>
    </row>
    <row r="250" spans="1:10" x14ac:dyDescent="0.25">
      <c r="A250" s="62" t="s">
        <v>308</v>
      </c>
      <c r="B250" s="62" t="s">
        <v>753</v>
      </c>
      <c r="C250" s="2" t="s">
        <v>32</v>
      </c>
      <c r="D250" s="4" t="s">
        <v>16</v>
      </c>
      <c r="E250" s="4" t="s">
        <v>40</v>
      </c>
      <c r="F250" s="56">
        <v>181</v>
      </c>
      <c r="G250" s="2" t="str">
        <f t="shared" si="13"/>
        <v>Double</v>
      </c>
      <c r="H250" s="2" t="str">
        <f t="shared" si="14"/>
        <v>Haut</v>
      </c>
      <c r="I250" s="34" t="str">
        <f t="shared" si="15"/>
        <v xml:space="preserve"> </v>
      </c>
      <c r="J250" s="35">
        <f t="shared" si="12"/>
        <v>3</v>
      </c>
    </row>
    <row r="251" spans="1:10" x14ac:dyDescent="0.25">
      <c r="A251" s="62" t="s">
        <v>309</v>
      </c>
      <c r="B251" s="62" t="s">
        <v>754</v>
      </c>
      <c r="C251" s="2" t="s">
        <v>31</v>
      </c>
      <c r="D251" s="4" t="s">
        <v>16</v>
      </c>
      <c r="E251" s="4" t="s">
        <v>40</v>
      </c>
      <c r="F251" s="56">
        <v>182</v>
      </c>
      <c r="G251" s="2" t="str">
        <f t="shared" si="13"/>
        <v>Double</v>
      </c>
      <c r="H251" s="2" t="str">
        <f t="shared" si="14"/>
        <v>Moyen</v>
      </c>
      <c r="I251" s="34" t="str">
        <f t="shared" si="15"/>
        <v xml:space="preserve"> </v>
      </c>
      <c r="J251" s="35">
        <f t="shared" si="12"/>
        <v>3</v>
      </c>
    </row>
    <row r="252" spans="1:10" x14ac:dyDescent="0.25">
      <c r="A252" s="62" t="s">
        <v>310</v>
      </c>
      <c r="B252" s="62" t="s">
        <v>755</v>
      </c>
      <c r="C252" s="2" t="s">
        <v>31</v>
      </c>
      <c r="D252" s="4" t="s">
        <v>16</v>
      </c>
      <c r="E252" s="4" t="s">
        <v>40</v>
      </c>
      <c r="F252" s="56">
        <v>182</v>
      </c>
      <c r="G252" s="2" t="str">
        <f t="shared" si="13"/>
        <v>Double</v>
      </c>
      <c r="H252" s="2" t="str">
        <f t="shared" si="14"/>
        <v>Moyen</v>
      </c>
      <c r="I252" s="34" t="str">
        <f t="shared" si="15"/>
        <v xml:space="preserve"> </v>
      </c>
      <c r="J252" s="35">
        <f t="shared" si="12"/>
        <v>3</v>
      </c>
    </row>
    <row r="253" spans="1:10" x14ac:dyDescent="0.25">
      <c r="A253" s="62" t="s">
        <v>311</v>
      </c>
      <c r="B253" s="62" t="s">
        <v>756</v>
      </c>
      <c r="C253" s="2" t="s">
        <v>31</v>
      </c>
      <c r="D253" s="4" t="s">
        <v>16</v>
      </c>
      <c r="E253" s="4" t="s">
        <v>40</v>
      </c>
      <c r="F253" s="56">
        <v>183</v>
      </c>
      <c r="G253" s="2" t="str">
        <f t="shared" si="13"/>
        <v>Double</v>
      </c>
      <c r="H253" s="2" t="str">
        <f t="shared" si="14"/>
        <v>Moyen</v>
      </c>
      <c r="I253" s="34" t="str">
        <f t="shared" si="15"/>
        <v xml:space="preserve"> </v>
      </c>
      <c r="J253" s="35">
        <f t="shared" si="12"/>
        <v>3</v>
      </c>
    </row>
    <row r="254" spans="1:10" x14ac:dyDescent="0.25">
      <c r="A254" s="62" t="s">
        <v>312</v>
      </c>
      <c r="B254" s="62" t="s">
        <v>757</v>
      </c>
      <c r="C254" s="2" t="s">
        <v>31</v>
      </c>
      <c r="D254" s="4" t="s">
        <v>16</v>
      </c>
      <c r="E254" s="4" t="s">
        <v>40</v>
      </c>
      <c r="F254" s="56">
        <v>183</v>
      </c>
      <c r="G254" s="2" t="str">
        <f t="shared" si="13"/>
        <v>Double</v>
      </c>
      <c r="H254" s="2" t="str">
        <f t="shared" si="14"/>
        <v>Moyen</v>
      </c>
      <c r="I254" s="34" t="str">
        <f t="shared" si="15"/>
        <v xml:space="preserve"> </v>
      </c>
      <c r="J254" s="35">
        <f t="shared" si="12"/>
        <v>3</v>
      </c>
    </row>
    <row r="255" spans="1:10" x14ac:dyDescent="0.25">
      <c r="A255" s="62" t="s">
        <v>313</v>
      </c>
      <c r="B255" s="62" t="s">
        <v>758</v>
      </c>
      <c r="C255" s="2" t="s">
        <v>32</v>
      </c>
      <c r="D255" s="4" t="s">
        <v>16</v>
      </c>
      <c r="E255" s="4" t="s">
        <v>40</v>
      </c>
      <c r="F255" s="56">
        <v>184</v>
      </c>
      <c r="G255" s="2" t="str">
        <f t="shared" si="13"/>
        <v>Double</v>
      </c>
      <c r="H255" s="2" t="str">
        <f t="shared" si="14"/>
        <v>Bas</v>
      </c>
      <c r="I255" s="34" t="str">
        <f t="shared" si="15"/>
        <v xml:space="preserve"> </v>
      </c>
      <c r="J255" s="35">
        <f t="shared" si="12"/>
        <v>3</v>
      </c>
    </row>
    <row r="256" spans="1:10" x14ac:dyDescent="0.25">
      <c r="A256" s="62" t="s">
        <v>314</v>
      </c>
      <c r="B256" s="62" t="s">
        <v>759</v>
      </c>
      <c r="C256" s="2" t="s">
        <v>32</v>
      </c>
      <c r="D256" s="4" t="s">
        <v>16</v>
      </c>
      <c r="E256" s="4" t="s">
        <v>40</v>
      </c>
      <c r="F256" s="56">
        <v>184</v>
      </c>
      <c r="G256" s="2" t="str">
        <f t="shared" si="13"/>
        <v>Double</v>
      </c>
      <c r="H256" s="2" t="str">
        <f t="shared" si="14"/>
        <v>Bas</v>
      </c>
      <c r="I256" s="34" t="str">
        <f t="shared" si="15"/>
        <v xml:space="preserve"> </v>
      </c>
      <c r="J256" s="35">
        <f t="shared" si="12"/>
        <v>3</v>
      </c>
    </row>
    <row r="257" spans="1:20" x14ac:dyDescent="0.25">
      <c r="A257" s="62" t="s">
        <v>315</v>
      </c>
      <c r="B257" s="62" t="s">
        <v>760</v>
      </c>
      <c r="C257" s="2" t="s">
        <v>32</v>
      </c>
      <c r="D257" s="4" t="s">
        <v>16</v>
      </c>
      <c r="E257" s="4" t="s">
        <v>40</v>
      </c>
      <c r="F257" s="56">
        <v>185</v>
      </c>
      <c r="G257" s="2" t="str">
        <f t="shared" si="13"/>
        <v>Double</v>
      </c>
      <c r="H257" s="2" t="str">
        <f t="shared" si="14"/>
        <v>Haut</v>
      </c>
      <c r="I257" s="34" t="str">
        <f t="shared" si="15"/>
        <v xml:space="preserve"> </v>
      </c>
      <c r="J257" s="35">
        <f t="shared" ref="J257:J320" si="16">COUNTIF(F:F,F:F)</f>
        <v>3</v>
      </c>
    </row>
    <row r="258" spans="1:20" x14ac:dyDescent="0.25">
      <c r="A258" s="62" t="s">
        <v>316</v>
      </c>
      <c r="B258" s="62" t="s">
        <v>761</v>
      </c>
      <c r="C258" s="2" t="s">
        <v>32</v>
      </c>
      <c r="D258" s="4" t="s">
        <v>16</v>
      </c>
      <c r="E258" s="4" t="s">
        <v>40</v>
      </c>
      <c r="F258" s="56">
        <v>185</v>
      </c>
      <c r="G258" s="2" t="str">
        <f t="shared" ref="G258:G321" si="17">IF(ISBLANK(F258)," ",IF(AND(16&lt;F258,F258&lt;73),"Simple","Double"))</f>
        <v>Double</v>
      </c>
      <c r="H258" s="2" t="str">
        <f t="shared" ref="H258:H321" si="18">IF(ISBLANK(F258)," ",IF(OR(F258=7,F258=8,F258=15,F258=16,F258=23,F258=24,F258=31,F258=32,F258=39,F258=40,F258=47,F258=48,F258=55,F258=56,F258=63,F258=64,F258=71,F258=72,F258=79,F258=80,F258=87,F258=88,F258=104,F258=108,F258=112,F258=116,F258=120,F258=124,F258=128,F258=132,F258=136,F258=140,F258=144,F258=148,F258=152,F258=156,F258=160,F258=164,F258=168,F258=172,F258=176,F258=180,F258=184,F258=188,F258=207,F258=208,F258=212,F258=216,F258=220,F258=224,F258=228,F258=232,F258=236,F258=240,F258=244,F258=248,F258=257,F258=258,F258=267,F258=268),"Bas",IF(OR(F258=1,F258=2,F258=9,F258=10,F258=17,F258=18,F258=25,F258=26,F258=33,F258=34,F258=41,F258=42,F258=49,F258=50,F258=57,F258=58,F258=65,F258=66,F258=73,F258=74,F258=81,F258=82,F258=101,F258=105,F258=109,F258=113,F258=117,F258=121,F258=125,F258=129,F258=133,F258=137,F258=141,F258=145,F258=149,F258=153,F258=157,F258=161,F258=165,F258=169,F258=173,F258=177,F258=181,F258=185,F258=201,F258=202,F258=209,F258=213,F258=217,F258=221,F258=225,F258=229,F258=233,F258=237,F258=241,F258=245,F258=249,F258=250,F258=259,F258=260),"Haut","Moyen")))</f>
        <v>Haut</v>
      </c>
      <c r="I258" s="34" t="str">
        <f t="shared" si="15"/>
        <v xml:space="preserve"> </v>
      </c>
      <c r="J258" s="35">
        <f t="shared" si="16"/>
        <v>3</v>
      </c>
    </row>
    <row r="259" spans="1:20" x14ac:dyDescent="0.25">
      <c r="A259" s="62" t="s">
        <v>317</v>
      </c>
      <c r="B259" s="62" t="s">
        <v>762</v>
      </c>
      <c r="C259" s="2" t="s">
        <v>31</v>
      </c>
      <c r="D259" s="4" t="s">
        <v>16</v>
      </c>
      <c r="E259" s="4" t="s">
        <v>40</v>
      </c>
      <c r="F259" s="56">
        <v>186</v>
      </c>
      <c r="G259" s="2" t="str">
        <f t="shared" si="17"/>
        <v>Double</v>
      </c>
      <c r="H259" s="2" t="str">
        <f t="shared" si="18"/>
        <v>Moyen</v>
      </c>
      <c r="I259" s="34" t="str">
        <f t="shared" ref="I259:I322" si="19">IF(AND(G259="DOUBLE",J259=2),"Seul"," ")</f>
        <v xml:space="preserve"> </v>
      </c>
      <c r="J259" s="35">
        <f t="shared" si="16"/>
        <v>3</v>
      </c>
    </row>
    <row r="260" spans="1:20" x14ac:dyDescent="0.25">
      <c r="A260" s="62" t="s">
        <v>318</v>
      </c>
      <c r="B260" s="62" t="s">
        <v>763</v>
      </c>
      <c r="C260" s="2" t="s">
        <v>31</v>
      </c>
      <c r="D260" s="4" t="s">
        <v>16</v>
      </c>
      <c r="E260" s="4" t="s">
        <v>40</v>
      </c>
      <c r="F260" s="56">
        <v>186</v>
      </c>
      <c r="G260" s="2" t="str">
        <f t="shared" si="17"/>
        <v>Double</v>
      </c>
      <c r="H260" s="2" t="str">
        <f t="shared" si="18"/>
        <v>Moyen</v>
      </c>
      <c r="I260" s="34" t="str">
        <f t="shared" si="19"/>
        <v xml:space="preserve"> </v>
      </c>
      <c r="J260" s="35">
        <f t="shared" si="16"/>
        <v>3</v>
      </c>
    </row>
    <row r="261" spans="1:20" x14ac:dyDescent="0.25">
      <c r="A261" s="62" t="s">
        <v>319</v>
      </c>
      <c r="B261" s="62" t="s">
        <v>764</v>
      </c>
      <c r="C261" s="2" t="s">
        <v>31</v>
      </c>
      <c r="D261" s="4" t="s">
        <v>16</v>
      </c>
      <c r="E261" s="4" t="s">
        <v>40</v>
      </c>
      <c r="F261" s="56">
        <v>187</v>
      </c>
      <c r="G261" s="2" t="str">
        <f t="shared" si="17"/>
        <v>Double</v>
      </c>
      <c r="H261" s="2" t="str">
        <f t="shared" si="18"/>
        <v>Moyen</v>
      </c>
      <c r="I261" s="34" t="str">
        <f t="shared" si="19"/>
        <v>Seul</v>
      </c>
      <c r="J261" s="35">
        <f t="shared" si="16"/>
        <v>2</v>
      </c>
    </row>
    <row r="262" spans="1:20" x14ac:dyDescent="0.25">
      <c r="A262" s="62" t="s">
        <v>320</v>
      </c>
      <c r="B262" s="62" t="s">
        <v>765</v>
      </c>
      <c r="C262" s="2" t="s">
        <v>32</v>
      </c>
      <c r="D262" s="4" t="s">
        <v>16</v>
      </c>
      <c r="E262" s="4" t="s">
        <v>40</v>
      </c>
      <c r="F262" s="56">
        <v>188</v>
      </c>
      <c r="G262" s="2" t="str">
        <f t="shared" si="17"/>
        <v>Double</v>
      </c>
      <c r="H262" s="2" t="str">
        <f t="shared" si="18"/>
        <v>Bas</v>
      </c>
      <c r="I262" s="34" t="str">
        <f t="shared" si="19"/>
        <v xml:space="preserve"> </v>
      </c>
      <c r="J262" s="35">
        <f t="shared" si="16"/>
        <v>3</v>
      </c>
    </row>
    <row r="263" spans="1:20" x14ac:dyDescent="0.25">
      <c r="A263" s="62" t="s">
        <v>321</v>
      </c>
      <c r="B263" s="62" t="s">
        <v>766</v>
      </c>
      <c r="C263" s="2" t="s">
        <v>32</v>
      </c>
      <c r="D263" s="4" t="s">
        <v>16</v>
      </c>
      <c r="E263" s="4" t="s">
        <v>40</v>
      </c>
      <c r="F263" s="56">
        <v>188</v>
      </c>
      <c r="G263" s="2" t="str">
        <f t="shared" si="17"/>
        <v>Double</v>
      </c>
      <c r="H263" s="2" t="str">
        <f t="shared" si="18"/>
        <v>Bas</v>
      </c>
      <c r="I263" s="34" t="str">
        <f t="shared" si="19"/>
        <v xml:space="preserve"> </v>
      </c>
      <c r="J263" s="35">
        <f t="shared" si="16"/>
        <v>3</v>
      </c>
    </row>
    <row r="264" spans="1:20" x14ac:dyDescent="0.25">
      <c r="A264" s="62" t="s">
        <v>322</v>
      </c>
      <c r="B264" s="62" t="s">
        <v>767</v>
      </c>
      <c r="C264" s="2" t="s">
        <v>32</v>
      </c>
      <c r="D264" s="4" t="s">
        <v>17</v>
      </c>
      <c r="E264" s="4" t="s">
        <v>40</v>
      </c>
      <c r="F264" s="56">
        <v>201</v>
      </c>
      <c r="G264" s="2" t="str">
        <f t="shared" si="17"/>
        <v>Double</v>
      </c>
      <c r="H264" s="2" t="str">
        <f t="shared" si="18"/>
        <v>Haut</v>
      </c>
      <c r="I264" s="34" t="str">
        <f t="shared" si="19"/>
        <v xml:space="preserve"> </v>
      </c>
      <c r="J264" s="35">
        <f t="shared" si="16"/>
        <v>3</v>
      </c>
      <c r="R264" s="3"/>
      <c r="S264" s="2"/>
      <c r="T264" s="4"/>
    </row>
    <row r="265" spans="1:20" x14ac:dyDescent="0.25">
      <c r="A265" s="62" t="s">
        <v>323</v>
      </c>
      <c r="B265" s="62" t="s">
        <v>768</v>
      </c>
      <c r="C265" s="2" t="s">
        <v>32</v>
      </c>
      <c r="D265" s="4" t="s">
        <v>17</v>
      </c>
      <c r="E265" s="4" t="s">
        <v>40</v>
      </c>
      <c r="F265" s="56">
        <v>201</v>
      </c>
      <c r="G265" s="2" t="str">
        <f t="shared" si="17"/>
        <v>Double</v>
      </c>
      <c r="H265" s="2" t="str">
        <f t="shared" si="18"/>
        <v>Haut</v>
      </c>
      <c r="I265" s="34" t="str">
        <f t="shared" si="19"/>
        <v xml:space="preserve"> </v>
      </c>
      <c r="J265" s="35">
        <f t="shared" si="16"/>
        <v>3</v>
      </c>
      <c r="R265" s="3"/>
      <c r="S265" s="2"/>
      <c r="T265" s="4"/>
    </row>
    <row r="266" spans="1:20" x14ac:dyDescent="0.25">
      <c r="A266" s="62" t="s">
        <v>324</v>
      </c>
      <c r="B266" s="62" t="s">
        <v>769</v>
      </c>
      <c r="C266" s="2" t="s">
        <v>32</v>
      </c>
      <c r="D266" s="4" t="s">
        <v>17</v>
      </c>
      <c r="E266" s="4" t="s">
        <v>40</v>
      </c>
      <c r="F266" s="56">
        <v>202</v>
      </c>
      <c r="G266" s="2" t="str">
        <f t="shared" si="17"/>
        <v>Double</v>
      </c>
      <c r="H266" s="2" t="str">
        <f t="shared" si="18"/>
        <v>Haut</v>
      </c>
      <c r="I266" s="34" t="str">
        <f t="shared" si="19"/>
        <v xml:space="preserve"> </v>
      </c>
      <c r="J266" s="35">
        <f t="shared" si="16"/>
        <v>3</v>
      </c>
    </row>
    <row r="267" spans="1:20" x14ac:dyDescent="0.25">
      <c r="A267" s="62" t="s">
        <v>325</v>
      </c>
      <c r="B267" s="62" t="s">
        <v>770</v>
      </c>
      <c r="C267" s="2" t="s">
        <v>32</v>
      </c>
      <c r="D267" s="4" t="s">
        <v>17</v>
      </c>
      <c r="E267" s="4" t="s">
        <v>40</v>
      </c>
      <c r="F267" s="56">
        <v>202</v>
      </c>
      <c r="G267" s="2" t="str">
        <f t="shared" si="17"/>
        <v>Double</v>
      </c>
      <c r="H267" s="2" t="str">
        <f t="shared" si="18"/>
        <v>Haut</v>
      </c>
      <c r="I267" s="34" t="str">
        <f t="shared" si="19"/>
        <v xml:space="preserve"> </v>
      </c>
      <c r="J267" s="35">
        <f t="shared" si="16"/>
        <v>3</v>
      </c>
    </row>
    <row r="268" spans="1:20" x14ac:dyDescent="0.25">
      <c r="A268" s="62" t="s">
        <v>326</v>
      </c>
      <c r="B268" s="62" t="s">
        <v>771</v>
      </c>
      <c r="C268" s="2" t="s">
        <v>32</v>
      </c>
      <c r="D268" s="4" t="s">
        <v>17</v>
      </c>
      <c r="E268" s="4" t="s">
        <v>40</v>
      </c>
      <c r="F268" s="56">
        <v>203</v>
      </c>
      <c r="G268" s="2" t="str">
        <f t="shared" si="17"/>
        <v>Double</v>
      </c>
      <c r="H268" s="2" t="str">
        <f t="shared" si="18"/>
        <v>Moyen</v>
      </c>
      <c r="I268" s="34" t="str">
        <f t="shared" si="19"/>
        <v xml:space="preserve"> </v>
      </c>
      <c r="J268" s="35">
        <f t="shared" si="16"/>
        <v>3</v>
      </c>
    </row>
    <row r="269" spans="1:20" x14ac:dyDescent="0.25">
      <c r="A269" s="62" t="s">
        <v>327</v>
      </c>
      <c r="B269" s="62" t="s">
        <v>772</v>
      </c>
      <c r="C269" s="2" t="s">
        <v>32</v>
      </c>
      <c r="D269" s="4" t="s">
        <v>17</v>
      </c>
      <c r="E269" s="4" t="s">
        <v>40</v>
      </c>
      <c r="F269" s="56">
        <v>203</v>
      </c>
      <c r="G269" s="2" t="str">
        <f t="shared" si="17"/>
        <v>Double</v>
      </c>
      <c r="H269" s="2" t="str">
        <f t="shared" si="18"/>
        <v>Moyen</v>
      </c>
      <c r="I269" s="34" t="str">
        <f t="shared" si="19"/>
        <v xml:space="preserve"> </v>
      </c>
      <c r="J269" s="35">
        <f t="shared" si="16"/>
        <v>3</v>
      </c>
    </row>
    <row r="270" spans="1:20" x14ac:dyDescent="0.25">
      <c r="A270" s="62" t="s">
        <v>328</v>
      </c>
      <c r="B270" s="62" t="s">
        <v>773</v>
      </c>
      <c r="C270" s="2" t="s">
        <v>31</v>
      </c>
      <c r="D270" s="4" t="s">
        <v>17</v>
      </c>
      <c r="E270" s="4" t="s">
        <v>40</v>
      </c>
      <c r="F270" s="56">
        <v>204</v>
      </c>
      <c r="G270" s="2" t="str">
        <f t="shared" si="17"/>
        <v>Double</v>
      </c>
      <c r="H270" s="2" t="str">
        <f t="shared" si="18"/>
        <v>Moyen</v>
      </c>
      <c r="I270" s="34" t="str">
        <f t="shared" si="19"/>
        <v xml:space="preserve"> </v>
      </c>
      <c r="J270" s="35">
        <f t="shared" si="16"/>
        <v>3</v>
      </c>
    </row>
    <row r="271" spans="1:20" x14ac:dyDescent="0.25">
      <c r="A271" s="62" t="s">
        <v>329</v>
      </c>
      <c r="B271" s="62" t="s">
        <v>774</v>
      </c>
      <c r="C271" s="2" t="s">
        <v>31</v>
      </c>
      <c r="D271" s="4" t="s">
        <v>17</v>
      </c>
      <c r="E271" s="4" t="s">
        <v>40</v>
      </c>
      <c r="F271" s="56">
        <v>204</v>
      </c>
      <c r="G271" s="2" t="str">
        <f t="shared" si="17"/>
        <v>Double</v>
      </c>
      <c r="H271" s="2" t="str">
        <f t="shared" si="18"/>
        <v>Moyen</v>
      </c>
      <c r="I271" s="34" t="str">
        <f t="shared" si="19"/>
        <v xml:space="preserve"> </v>
      </c>
      <c r="J271" s="35">
        <f t="shared" si="16"/>
        <v>3</v>
      </c>
    </row>
    <row r="272" spans="1:20" x14ac:dyDescent="0.25">
      <c r="A272" s="62" t="s">
        <v>330</v>
      </c>
      <c r="B272" s="62" t="s">
        <v>775</v>
      </c>
      <c r="C272" s="2" t="s">
        <v>32</v>
      </c>
      <c r="D272" s="4" t="s">
        <v>17</v>
      </c>
      <c r="E272" s="4" t="s">
        <v>40</v>
      </c>
      <c r="F272" s="56">
        <v>205</v>
      </c>
      <c r="G272" s="2" t="str">
        <f t="shared" si="17"/>
        <v>Double</v>
      </c>
      <c r="H272" s="2" t="str">
        <f t="shared" si="18"/>
        <v>Moyen</v>
      </c>
      <c r="I272" s="34" t="str">
        <f t="shared" si="19"/>
        <v xml:space="preserve"> </v>
      </c>
      <c r="J272" s="35">
        <f t="shared" si="16"/>
        <v>3</v>
      </c>
    </row>
    <row r="273" spans="1:10" x14ac:dyDescent="0.25">
      <c r="A273" s="62" t="s">
        <v>331</v>
      </c>
      <c r="B273" s="62" t="s">
        <v>776</v>
      </c>
      <c r="C273" s="2" t="s">
        <v>32</v>
      </c>
      <c r="D273" s="4" t="s">
        <v>17</v>
      </c>
      <c r="E273" s="4" t="s">
        <v>40</v>
      </c>
      <c r="F273" s="56">
        <v>205</v>
      </c>
      <c r="G273" s="2" t="str">
        <f t="shared" si="17"/>
        <v>Double</v>
      </c>
      <c r="H273" s="2" t="str">
        <f t="shared" si="18"/>
        <v>Moyen</v>
      </c>
      <c r="I273" s="34" t="str">
        <f t="shared" si="19"/>
        <v xml:space="preserve"> </v>
      </c>
      <c r="J273" s="35">
        <f t="shared" si="16"/>
        <v>3</v>
      </c>
    </row>
    <row r="274" spans="1:10" x14ac:dyDescent="0.25">
      <c r="A274" s="62" t="s">
        <v>332</v>
      </c>
      <c r="B274" s="62" t="s">
        <v>777</v>
      </c>
      <c r="C274" s="2" t="s">
        <v>32</v>
      </c>
      <c r="D274" s="4" t="s">
        <v>17</v>
      </c>
      <c r="E274" s="4" t="s">
        <v>40</v>
      </c>
      <c r="F274" s="56">
        <v>206</v>
      </c>
      <c r="G274" s="2" t="str">
        <f t="shared" si="17"/>
        <v>Double</v>
      </c>
      <c r="H274" s="2" t="str">
        <f t="shared" si="18"/>
        <v>Moyen</v>
      </c>
      <c r="I274" s="34" t="str">
        <f t="shared" si="19"/>
        <v xml:space="preserve"> </v>
      </c>
      <c r="J274" s="35">
        <f t="shared" si="16"/>
        <v>3</v>
      </c>
    </row>
    <row r="275" spans="1:10" x14ac:dyDescent="0.25">
      <c r="A275" s="62" t="s">
        <v>333</v>
      </c>
      <c r="B275" s="62" t="s">
        <v>778</v>
      </c>
      <c r="C275" s="2" t="s">
        <v>32</v>
      </c>
      <c r="D275" s="4" t="s">
        <v>17</v>
      </c>
      <c r="E275" s="4" t="s">
        <v>40</v>
      </c>
      <c r="F275" s="56">
        <v>206</v>
      </c>
      <c r="G275" s="2" t="str">
        <f t="shared" si="17"/>
        <v>Double</v>
      </c>
      <c r="H275" s="2" t="str">
        <f t="shared" si="18"/>
        <v>Moyen</v>
      </c>
      <c r="I275" s="34" t="str">
        <f t="shared" si="19"/>
        <v xml:space="preserve"> </v>
      </c>
      <c r="J275" s="35">
        <f t="shared" si="16"/>
        <v>3</v>
      </c>
    </row>
    <row r="276" spans="1:10" x14ac:dyDescent="0.25">
      <c r="A276" s="62" t="s">
        <v>334</v>
      </c>
      <c r="B276" s="62" t="s">
        <v>779</v>
      </c>
      <c r="C276" s="2" t="s">
        <v>31</v>
      </c>
      <c r="D276" s="4" t="s">
        <v>17</v>
      </c>
      <c r="E276" s="4" t="s">
        <v>40</v>
      </c>
      <c r="F276" s="56">
        <v>207</v>
      </c>
      <c r="G276" s="2" t="str">
        <f t="shared" si="17"/>
        <v>Double</v>
      </c>
      <c r="H276" s="2" t="str">
        <f t="shared" si="18"/>
        <v>Bas</v>
      </c>
      <c r="I276" s="34" t="str">
        <f t="shared" si="19"/>
        <v xml:space="preserve"> </v>
      </c>
      <c r="J276" s="35">
        <f t="shared" si="16"/>
        <v>3</v>
      </c>
    </row>
    <row r="277" spans="1:10" x14ac:dyDescent="0.25">
      <c r="A277" s="62" t="s">
        <v>335</v>
      </c>
      <c r="B277" s="62" t="s">
        <v>780</v>
      </c>
      <c r="C277" s="2" t="s">
        <v>31</v>
      </c>
      <c r="D277" s="4" t="s">
        <v>17</v>
      </c>
      <c r="E277" s="4" t="s">
        <v>40</v>
      </c>
      <c r="F277" s="56">
        <v>207</v>
      </c>
      <c r="G277" s="2" t="str">
        <f t="shared" si="17"/>
        <v>Double</v>
      </c>
      <c r="H277" s="2" t="str">
        <f t="shared" si="18"/>
        <v>Bas</v>
      </c>
      <c r="I277" s="34" t="str">
        <f t="shared" si="19"/>
        <v xml:space="preserve"> </v>
      </c>
      <c r="J277" s="35">
        <f t="shared" si="16"/>
        <v>3</v>
      </c>
    </row>
    <row r="278" spans="1:10" x14ac:dyDescent="0.25">
      <c r="A278" s="62" t="s">
        <v>336</v>
      </c>
      <c r="B278" s="62" t="s">
        <v>781</v>
      </c>
      <c r="C278" s="2" t="s">
        <v>31</v>
      </c>
      <c r="D278" s="4" t="s">
        <v>17</v>
      </c>
      <c r="E278" s="4" t="s">
        <v>40</v>
      </c>
      <c r="F278" s="56">
        <v>208</v>
      </c>
      <c r="G278" s="2" t="str">
        <f t="shared" si="17"/>
        <v>Double</v>
      </c>
      <c r="H278" s="2" t="str">
        <f t="shared" si="18"/>
        <v>Bas</v>
      </c>
      <c r="I278" s="34" t="str">
        <f t="shared" si="19"/>
        <v xml:space="preserve"> </v>
      </c>
      <c r="J278" s="35">
        <f t="shared" si="16"/>
        <v>3</v>
      </c>
    </row>
    <row r="279" spans="1:10" x14ac:dyDescent="0.25">
      <c r="A279" s="62" t="s">
        <v>337</v>
      </c>
      <c r="B279" s="62" t="s">
        <v>782</v>
      </c>
      <c r="C279" s="2" t="s">
        <v>31</v>
      </c>
      <c r="D279" s="4" t="s">
        <v>17</v>
      </c>
      <c r="E279" s="4" t="s">
        <v>52</v>
      </c>
      <c r="F279" s="56">
        <v>208</v>
      </c>
      <c r="G279" s="2" t="str">
        <f t="shared" si="17"/>
        <v>Double</v>
      </c>
      <c r="H279" s="2" t="str">
        <f t="shared" si="18"/>
        <v>Bas</v>
      </c>
      <c r="I279" s="34" t="str">
        <f t="shared" si="19"/>
        <v xml:space="preserve"> </v>
      </c>
      <c r="J279" s="35">
        <f t="shared" si="16"/>
        <v>3</v>
      </c>
    </row>
    <row r="280" spans="1:10" x14ac:dyDescent="0.25">
      <c r="A280" s="62" t="s">
        <v>338</v>
      </c>
      <c r="B280" s="62" t="s">
        <v>783</v>
      </c>
      <c r="C280" s="2" t="s">
        <v>32</v>
      </c>
      <c r="D280" s="4" t="s">
        <v>17</v>
      </c>
      <c r="E280" s="4" t="s">
        <v>40</v>
      </c>
      <c r="F280" s="56">
        <v>209</v>
      </c>
      <c r="G280" s="2" t="str">
        <f t="shared" si="17"/>
        <v>Double</v>
      </c>
      <c r="H280" s="2" t="str">
        <f t="shared" si="18"/>
        <v>Haut</v>
      </c>
      <c r="I280" s="34" t="str">
        <f t="shared" si="19"/>
        <v xml:space="preserve"> </v>
      </c>
      <c r="J280" s="35">
        <f t="shared" si="16"/>
        <v>3</v>
      </c>
    </row>
    <row r="281" spans="1:10" x14ac:dyDescent="0.25">
      <c r="A281" s="62" t="s">
        <v>339</v>
      </c>
      <c r="B281" s="62" t="s">
        <v>784</v>
      </c>
      <c r="C281" s="2" t="s">
        <v>32</v>
      </c>
      <c r="D281" s="4" t="s">
        <v>17</v>
      </c>
      <c r="E281" s="4" t="s">
        <v>40</v>
      </c>
      <c r="F281" s="56">
        <v>209</v>
      </c>
      <c r="G281" s="2" t="str">
        <f t="shared" si="17"/>
        <v>Double</v>
      </c>
      <c r="H281" s="2" t="str">
        <f t="shared" si="18"/>
        <v>Haut</v>
      </c>
      <c r="I281" s="34" t="str">
        <f t="shared" si="19"/>
        <v xml:space="preserve"> </v>
      </c>
      <c r="J281" s="35">
        <f t="shared" si="16"/>
        <v>3</v>
      </c>
    </row>
    <row r="282" spans="1:10" x14ac:dyDescent="0.25">
      <c r="A282" s="62" t="s">
        <v>340</v>
      </c>
      <c r="B282" s="62" t="s">
        <v>785</v>
      </c>
      <c r="C282" s="2" t="s">
        <v>31</v>
      </c>
      <c r="D282" s="4" t="s">
        <v>17</v>
      </c>
      <c r="E282" s="4" t="s">
        <v>40</v>
      </c>
      <c r="F282" s="56">
        <v>210</v>
      </c>
      <c r="G282" s="2" t="str">
        <f t="shared" si="17"/>
        <v>Double</v>
      </c>
      <c r="H282" s="2" t="str">
        <f t="shared" si="18"/>
        <v>Moyen</v>
      </c>
      <c r="I282" s="34" t="str">
        <f t="shared" si="19"/>
        <v xml:space="preserve"> </v>
      </c>
      <c r="J282" s="35">
        <f t="shared" si="16"/>
        <v>3</v>
      </c>
    </row>
    <row r="283" spans="1:10" x14ac:dyDescent="0.25">
      <c r="A283" s="62" t="s">
        <v>341</v>
      </c>
      <c r="B283" s="62" t="s">
        <v>786</v>
      </c>
      <c r="C283" s="2" t="s">
        <v>31</v>
      </c>
      <c r="D283" s="4" t="s">
        <v>17</v>
      </c>
      <c r="E283" s="4" t="s">
        <v>40</v>
      </c>
      <c r="F283" s="56">
        <v>210</v>
      </c>
      <c r="G283" s="2" t="str">
        <f t="shared" si="17"/>
        <v>Double</v>
      </c>
      <c r="H283" s="2" t="str">
        <f t="shared" si="18"/>
        <v>Moyen</v>
      </c>
      <c r="I283" s="34" t="str">
        <f t="shared" si="19"/>
        <v xml:space="preserve"> </v>
      </c>
      <c r="J283" s="35">
        <f t="shared" si="16"/>
        <v>3</v>
      </c>
    </row>
    <row r="284" spans="1:10" x14ac:dyDescent="0.25">
      <c r="A284" s="62" t="s">
        <v>342</v>
      </c>
      <c r="B284" s="62" t="s">
        <v>787</v>
      </c>
      <c r="C284" s="2" t="s">
        <v>32</v>
      </c>
      <c r="D284" s="4" t="s">
        <v>16</v>
      </c>
      <c r="E284" s="4" t="s">
        <v>48</v>
      </c>
      <c r="F284" s="56">
        <v>211</v>
      </c>
      <c r="G284" s="2" t="str">
        <f t="shared" si="17"/>
        <v>Double</v>
      </c>
      <c r="H284" s="2" t="str">
        <f t="shared" si="18"/>
        <v>Moyen</v>
      </c>
      <c r="I284" s="34" t="str">
        <f t="shared" si="19"/>
        <v>Seul</v>
      </c>
      <c r="J284" s="35">
        <f t="shared" si="16"/>
        <v>2</v>
      </c>
    </row>
    <row r="285" spans="1:10" x14ac:dyDescent="0.25">
      <c r="A285" s="62" t="s">
        <v>343</v>
      </c>
      <c r="B285" s="62" t="s">
        <v>788</v>
      </c>
      <c r="C285" s="2" t="s">
        <v>31</v>
      </c>
      <c r="D285" s="4" t="s">
        <v>21</v>
      </c>
      <c r="E285" s="4" t="s">
        <v>44</v>
      </c>
      <c r="F285" s="56">
        <v>212</v>
      </c>
      <c r="G285" s="2" t="str">
        <f t="shared" si="17"/>
        <v>Double</v>
      </c>
      <c r="H285" s="2" t="str">
        <f t="shared" si="18"/>
        <v>Bas</v>
      </c>
      <c r="I285" s="34" t="str">
        <f t="shared" si="19"/>
        <v xml:space="preserve"> </v>
      </c>
      <c r="J285" s="35">
        <f t="shared" si="16"/>
        <v>3</v>
      </c>
    </row>
    <row r="286" spans="1:10" x14ac:dyDescent="0.25">
      <c r="A286" s="62" t="s">
        <v>344</v>
      </c>
      <c r="B286" s="62" t="s">
        <v>789</v>
      </c>
      <c r="C286" s="2" t="s">
        <v>32</v>
      </c>
      <c r="D286" s="4" t="s">
        <v>21</v>
      </c>
      <c r="E286" s="4" t="s">
        <v>46</v>
      </c>
      <c r="F286" s="56">
        <v>212</v>
      </c>
      <c r="G286" s="2" t="str">
        <f t="shared" si="17"/>
        <v>Double</v>
      </c>
      <c r="H286" s="2" t="str">
        <f t="shared" si="18"/>
        <v>Bas</v>
      </c>
      <c r="I286" s="34" t="str">
        <f t="shared" si="19"/>
        <v xml:space="preserve"> </v>
      </c>
      <c r="J286" s="35">
        <f t="shared" si="16"/>
        <v>3</v>
      </c>
    </row>
    <row r="287" spans="1:10" x14ac:dyDescent="0.25">
      <c r="A287" s="62" t="s">
        <v>345</v>
      </c>
      <c r="B287" s="62" t="s">
        <v>790</v>
      </c>
      <c r="C287" s="2" t="s">
        <v>32</v>
      </c>
      <c r="D287" s="4" t="s">
        <v>21</v>
      </c>
      <c r="E287" s="4" t="s">
        <v>40</v>
      </c>
      <c r="F287" s="56">
        <v>213</v>
      </c>
      <c r="G287" s="2" t="str">
        <f t="shared" si="17"/>
        <v>Double</v>
      </c>
      <c r="H287" s="2" t="str">
        <f t="shared" si="18"/>
        <v>Haut</v>
      </c>
      <c r="I287" s="34" t="str">
        <f t="shared" si="19"/>
        <v xml:space="preserve"> </v>
      </c>
      <c r="J287" s="35">
        <f t="shared" si="16"/>
        <v>3</v>
      </c>
    </row>
    <row r="288" spans="1:10" x14ac:dyDescent="0.25">
      <c r="A288" s="62" t="s">
        <v>346</v>
      </c>
      <c r="B288" s="62" t="s">
        <v>791</v>
      </c>
      <c r="C288" s="2" t="s">
        <v>32</v>
      </c>
      <c r="D288" s="4" t="s">
        <v>21</v>
      </c>
      <c r="E288" s="4" t="s">
        <v>40</v>
      </c>
      <c r="F288" s="56">
        <v>213</v>
      </c>
      <c r="G288" s="2" t="str">
        <f t="shared" si="17"/>
        <v>Double</v>
      </c>
      <c r="H288" s="2" t="str">
        <f t="shared" si="18"/>
        <v>Haut</v>
      </c>
      <c r="I288" s="34" t="str">
        <f t="shared" si="19"/>
        <v xml:space="preserve"> </v>
      </c>
      <c r="J288" s="35">
        <f t="shared" si="16"/>
        <v>3</v>
      </c>
    </row>
    <row r="289" spans="1:10" x14ac:dyDescent="0.25">
      <c r="A289" s="62" t="s">
        <v>347</v>
      </c>
      <c r="B289" s="62" t="s">
        <v>792</v>
      </c>
      <c r="C289" s="2" t="s">
        <v>31</v>
      </c>
      <c r="D289" s="4" t="s">
        <v>21</v>
      </c>
      <c r="E289" s="4" t="s">
        <v>40</v>
      </c>
      <c r="F289" s="56">
        <v>214</v>
      </c>
      <c r="G289" s="2" t="str">
        <f t="shared" si="17"/>
        <v>Double</v>
      </c>
      <c r="H289" s="2" t="str">
        <f t="shared" si="18"/>
        <v>Moyen</v>
      </c>
      <c r="I289" s="34" t="str">
        <f t="shared" si="19"/>
        <v xml:space="preserve"> </v>
      </c>
      <c r="J289" s="35">
        <f t="shared" si="16"/>
        <v>3</v>
      </c>
    </row>
    <row r="290" spans="1:10" x14ac:dyDescent="0.25">
      <c r="A290" s="62" t="s">
        <v>348</v>
      </c>
      <c r="B290" s="62" t="s">
        <v>793</v>
      </c>
      <c r="C290" s="2" t="s">
        <v>31</v>
      </c>
      <c r="D290" s="4" t="s">
        <v>21</v>
      </c>
      <c r="E290" s="4" t="s">
        <v>40</v>
      </c>
      <c r="F290" s="56">
        <v>214</v>
      </c>
      <c r="G290" s="2" t="str">
        <f t="shared" si="17"/>
        <v>Double</v>
      </c>
      <c r="H290" s="2" t="str">
        <f t="shared" si="18"/>
        <v>Moyen</v>
      </c>
      <c r="I290" s="34" t="str">
        <f t="shared" si="19"/>
        <v xml:space="preserve"> </v>
      </c>
      <c r="J290" s="35">
        <f t="shared" si="16"/>
        <v>3</v>
      </c>
    </row>
    <row r="291" spans="1:10" x14ac:dyDescent="0.25">
      <c r="A291" s="62" t="s">
        <v>349</v>
      </c>
      <c r="B291" s="62" t="s">
        <v>794</v>
      </c>
      <c r="C291" s="2" t="s">
        <v>32</v>
      </c>
      <c r="D291" s="4" t="s">
        <v>21</v>
      </c>
      <c r="E291" s="4" t="s">
        <v>40</v>
      </c>
      <c r="F291" s="56">
        <v>215</v>
      </c>
      <c r="G291" s="2" t="str">
        <f t="shared" si="17"/>
        <v>Double</v>
      </c>
      <c r="H291" s="2" t="str">
        <f t="shared" si="18"/>
        <v>Moyen</v>
      </c>
      <c r="I291" s="34" t="str">
        <f t="shared" si="19"/>
        <v xml:space="preserve"> </v>
      </c>
      <c r="J291" s="35">
        <f t="shared" si="16"/>
        <v>3</v>
      </c>
    </row>
    <row r="292" spans="1:10" x14ac:dyDescent="0.25">
      <c r="A292" s="62" t="s">
        <v>350</v>
      </c>
      <c r="B292" s="62" t="s">
        <v>795</v>
      </c>
      <c r="C292" s="2" t="s">
        <v>32</v>
      </c>
      <c r="D292" s="4" t="s">
        <v>21</v>
      </c>
      <c r="E292" s="4" t="s">
        <v>40</v>
      </c>
      <c r="F292" s="56">
        <v>215</v>
      </c>
      <c r="G292" s="2" t="str">
        <f t="shared" si="17"/>
        <v>Double</v>
      </c>
      <c r="H292" s="2" t="str">
        <f t="shared" si="18"/>
        <v>Moyen</v>
      </c>
      <c r="I292" s="34" t="str">
        <f t="shared" si="19"/>
        <v xml:space="preserve"> </v>
      </c>
      <c r="J292" s="35">
        <f t="shared" si="16"/>
        <v>3</v>
      </c>
    </row>
    <row r="293" spans="1:10" x14ac:dyDescent="0.25">
      <c r="A293" s="62" t="s">
        <v>351</v>
      </c>
      <c r="B293" s="62" t="s">
        <v>796</v>
      </c>
      <c r="C293" s="2" t="s">
        <v>31</v>
      </c>
      <c r="D293" s="4" t="s">
        <v>21</v>
      </c>
      <c r="E293" s="4" t="s">
        <v>40</v>
      </c>
      <c r="F293" s="56">
        <v>217</v>
      </c>
      <c r="G293" s="2" t="str">
        <f t="shared" si="17"/>
        <v>Double</v>
      </c>
      <c r="H293" s="2" t="str">
        <f t="shared" si="18"/>
        <v>Haut</v>
      </c>
      <c r="I293" s="34" t="str">
        <f t="shared" si="19"/>
        <v xml:space="preserve"> </v>
      </c>
      <c r="J293" s="35">
        <f t="shared" si="16"/>
        <v>3</v>
      </c>
    </row>
    <row r="294" spans="1:10" x14ac:dyDescent="0.25">
      <c r="A294" s="62" t="s">
        <v>352</v>
      </c>
      <c r="B294" s="62" t="s">
        <v>797</v>
      </c>
      <c r="C294" s="2" t="s">
        <v>31</v>
      </c>
      <c r="D294" s="4" t="s">
        <v>21</v>
      </c>
      <c r="E294" s="4" t="s">
        <v>40</v>
      </c>
      <c r="F294" s="56">
        <v>217</v>
      </c>
      <c r="G294" s="2" t="str">
        <f t="shared" si="17"/>
        <v>Double</v>
      </c>
      <c r="H294" s="2" t="str">
        <f t="shared" si="18"/>
        <v>Haut</v>
      </c>
      <c r="I294" s="34" t="str">
        <f t="shared" si="19"/>
        <v xml:space="preserve"> </v>
      </c>
      <c r="J294" s="35">
        <f t="shared" si="16"/>
        <v>3</v>
      </c>
    </row>
    <row r="295" spans="1:10" x14ac:dyDescent="0.25">
      <c r="A295" s="62" t="s">
        <v>353</v>
      </c>
      <c r="B295" s="62" t="s">
        <v>798</v>
      </c>
      <c r="C295" s="2" t="s">
        <v>32</v>
      </c>
      <c r="D295" s="4" t="s">
        <v>21</v>
      </c>
      <c r="E295" s="4" t="s">
        <v>40</v>
      </c>
      <c r="F295" s="56">
        <v>218</v>
      </c>
      <c r="G295" s="2" t="str">
        <f t="shared" si="17"/>
        <v>Double</v>
      </c>
      <c r="H295" s="2" t="str">
        <f t="shared" si="18"/>
        <v>Moyen</v>
      </c>
      <c r="I295" s="34" t="str">
        <f t="shared" si="19"/>
        <v xml:space="preserve"> </v>
      </c>
      <c r="J295" s="35">
        <f t="shared" si="16"/>
        <v>3</v>
      </c>
    </row>
    <row r="296" spans="1:10" x14ac:dyDescent="0.25">
      <c r="A296" s="62" t="s">
        <v>354</v>
      </c>
      <c r="B296" s="62" t="s">
        <v>799</v>
      </c>
      <c r="C296" s="2" t="s">
        <v>32</v>
      </c>
      <c r="D296" s="4" t="s">
        <v>21</v>
      </c>
      <c r="E296" s="4" t="s">
        <v>40</v>
      </c>
      <c r="F296" s="56">
        <v>218</v>
      </c>
      <c r="G296" s="2" t="str">
        <f t="shared" si="17"/>
        <v>Double</v>
      </c>
      <c r="H296" s="2" t="str">
        <f t="shared" si="18"/>
        <v>Moyen</v>
      </c>
      <c r="I296" s="34" t="str">
        <f t="shared" si="19"/>
        <v xml:space="preserve"> </v>
      </c>
      <c r="J296" s="35">
        <f t="shared" si="16"/>
        <v>3</v>
      </c>
    </row>
    <row r="297" spans="1:10" x14ac:dyDescent="0.25">
      <c r="A297" s="62" t="s">
        <v>355</v>
      </c>
      <c r="B297" s="62" t="s">
        <v>800</v>
      </c>
      <c r="C297" s="2" t="s">
        <v>32</v>
      </c>
      <c r="D297" s="4" t="s">
        <v>21</v>
      </c>
      <c r="E297" s="4" t="s">
        <v>40</v>
      </c>
      <c r="F297" s="56">
        <v>219</v>
      </c>
      <c r="G297" s="2" t="str">
        <f t="shared" si="17"/>
        <v>Double</v>
      </c>
      <c r="H297" s="2" t="str">
        <f t="shared" si="18"/>
        <v>Moyen</v>
      </c>
      <c r="I297" s="34" t="str">
        <f t="shared" si="19"/>
        <v xml:space="preserve"> </v>
      </c>
      <c r="J297" s="35">
        <f t="shared" si="16"/>
        <v>3</v>
      </c>
    </row>
    <row r="298" spans="1:10" x14ac:dyDescent="0.25">
      <c r="A298" s="62" t="s">
        <v>356</v>
      </c>
      <c r="B298" s="62" t="s">
        <v>801</v>
      </c>
      <c r="C298" s="2" t="s">
        <v>32</v>
      </c>
      <c r="D298" s="4" t="s">
        <v>21</v>
      </c>
      <c r="E298" s="4" t="s">
        <v>40</v>
      </c>
      <c r="F298" s="56">
        <v>219</v>
      </c>
      <c r="G298" s="2" t="str">
        <f t="shared" si="17"/>
        <v>Double</v>
      </c>
      <c r="H298" s="2" t="str">
        <f t="shared" si="18"/>
        <v>Moyen</v>
      </c>
      <c r="I298" s="34" t="str">
        <f t="shared" si="19"/>
        <v xml:space="preserve"> </v>
      </c>
      <c r="J298" s="35">
        <f t="shared" si="16"/>
        <v>3</v>
      </c>
    </row>
    <row r="299" spans="1:10" x14ac:dyDescent="0.25">
      <c r="A299" s="62" t="s">
        <v>357</v>
      </c>
      <c r="B299" s="62" t="s">
        <v>802</v>
      </c>
      <c r="C299" s="2" t="s">
        <v>32</v>
      </c>
      <c r="D299" s="4" t="s">
        <v>21</v>
      </c>
      <c r="E299" s="4" t="s">
        <v>40</v>
      </c>
      <c r="F299" s="56">
        <v>220</v>
      </c>
      <c r="G299" s="2" t="str">
        <f t="shared" si="17"/>
        <v>Double</v>
      </c>
      <c r="H299" s="2" t="str">
        <f t="shared" si="18"/>
        <v>Bas</v>
      </c>
      <c r="I299" s="34" t="str">
        <f t="shared" si="19"/>
        <v xml:space="preserve"> </v>
      </c>
      <c r="J299" s="35">
        <f t="shared" si="16"/>
        <v>3</v>
      </c>
    </row>
    <row r="300" spans="1:10" x14ac:dyDescent="0.25">
      <c r="A300" s="62" t="s">
        <v>358</v>
      </c>
      <c r="B300" s="62" t="s">
        <v>803</v>
      </c>
      <c r="C300" s="2" t="s">
        <v>32</v>
      </c>
      <c r="D300" s="4" t="s">
        <v>21</v>
      </c>
      <c r="E300" s="4" t="s">
        <v>40</v>
      </c>
      <c r="F300" s="56">
        <v>220</v>
      </c>
      <c r="G300" s="2" t="str">
        <f t="shared" si="17"/>
        <v>Double</v>
      </c>
      <c r="H300" s="2" t="str">
        <f t="shared" si="18"/>
        <v>Bas</v>
      </c>
      <c r="I300" s="34" t="str">
        <f t="shared" si="19"/>
        <v xml:space="preserve"> </v>
      </c>
      <c r="J300" s="35">
        <f t="shared" si="16"/>
        <v>3</v>
      </c>
    </row>
    <row r="301" spans="1:10" x14ac:dyDescent="0.25">
      <c r="A301" s="62" t="s">
        <v>359</v>
      </c>
      <c r="B301" s="62" t="s">
        <v>804</v>
      </c>
      <c r="C301" s="2" t="s">
        <v>31</v>
      </c>
      <c r="D301" s="4" t="s">
        <v>21</v>
      </c>
      <c r="E301" s="4" t="s">
        <v>40</v>
      </c>
      <c r="F301" s="56">
        <v>221</v>
      </c>
      <c r="G301" s="2" t="str">
        <f t="shared" si="17"/>
        <v>Double</v>
      </c>
      <c r="H301" s="2" t="str">
        <f t="shared" si="18"/>
        <v>Haut</v>
      </c>
      <c r="I301" s="34" t="str">
        <f t="shared" si="19"/>
        <v xml:space="preserve"> </v>
      </c>
      <c r="J301" s="35">
        <f t="shared" si="16"/>
        <v>3</v>
      </c>
    </row>
    <row r="302" spans="1:10" x14ac:dyDescent="0.25">
      <c r="A302" s="62" t="s">
        <v>360</v>
      </c>
      <c r="B302" s="62" t="s">
        <v>805</v>
      </c>
      <c r="C302" s="2" t="s">
        <v>31</v>
      </c>
      <c r="D302" s="4" t="s">
        <v>21</v>
      </c>
      <c r="E302" s="4" t="s">
        <v>40</v>
      </c>
      <c r="F302" s="56">
        <v>221</v>
      </c>
      <c r="G302" s="2" t="str">
        <f t="shared" si="17"/>
        <v>Double</v>
      </c>
      <c r="H302" s="2" t="str">
        <f t="shared" si="18"/>
        <v>Haut</v>
      </c>
      <c r="I302" s="34" t="str">
        <f t="shared" si="19"/>
        <v xml:space="preserve"> </v>
      </c>
      <c r="J302" s="35">
        <f t="shared" si="16"/>
        <v>3</v>
      </c>
    </row>
    <row r="303" spans="1:10" x14ac:dyDescent="0.25">
      <c r="A303" s="62" t="s">
        <v>361</v>
      </c>
      <c r="B303" s="62" t="s">
        <v>806</v>
      </c>
      <c r="C303" s="2" t="s">
        <v>32</v>
      </c>
      <c r="D303" s="4" t="s">
        <v>21</v>
      </c>
      <c r="E303" s="4" t="s">
        <v>40</v>
      </c>
      <c r="F303" s="56">
        <v>222</v>
      </c>
      <c r="G303" s="2" t="str">
        <f t="shared" si="17"/>
        <v>Double</v>
      </c>
      <c r="H303" s="2" t="str">
        <f t="shared" si="18"/>
        <v>Moyen</v>
      </c>
      <c r="I303" s="34" t="str">
        <f t="shared" si="19"/>
        <v xml:space="preserve"> </v>
      </c>
      <c r="J303" s="35">
        <f t="shared" si="16"/>
        <v>3</v>
      </c>
    </row>
    <row r="304" spans="1:10" x14ac:dyDescent="0.25">
      <c r="A304" s="62" t="s">
        <v>362</v>
      </c>
      <c r="B304" s="62" t="s">
        <v>807</v>
      </c>
      <c r="C304" s="2" t="s">
        <v>32</v>
      </c>
      <c r="D304" s="4" t="s">
        <v>21</v>
      </c>
      <c r="E304" s="4" t="s">
        <v>40</v>
      </c>
      <c r="F304" s="56">
        <v>222</v>
      </c>
      <c r="G304" s="2" t="str">
        <f t="shared" si="17"/>
        <v>Double</v>
      </c>
      <c r="H304" s="2" t="str">
        <f t="shared" si="18"/>
        <v>Moyen</v>
      </c>
      <c r="I304" s="34" t="str">
        <f t="shared" si="19"/>
        <v xml:space="preserve"> </v>
      </c>
      <c r="J304" s="35">
        <f t="shared" si="16"/>
        <v>3</v>
      </c>
    </row>
    <row r="305" spans="1:10" x14ac:dyDescent="0.25">
      <c r="A305" s="62" t="s">
        <v>363</v>
      </c>
      <c r="B305" s="62" t="s">
        <v>808</v>
      </c>
      <c r="C305" s="2" t="s">
        <v>31</v>
      </c>
      <c r="D305" s="4" t="s">
        <v>21</v>
      </c>
      <c r="E305" s="4" t="s">
        <v>40</v>
      </c>
      <c r="F305" s="56">
        <v>223</v>
      </c>
      <c r="G305" s="2" t="str">
        <f t="shared" si="17"/>
        <v>Double</v>
      </c>
      <c r="H305" s="2" t="str">
        <f t="shared" si="18"/>
        <v>Moyen</v>
      </c>
      <c r="I305" s="34" t="str">
        <f t="shared" si="19"/>
        <v xml:space="preserve"> </v>
      </c>
      <c r="J305" s="35">
        <f t="shared" si="16"/>
        <v>3</v>
      </c>
    </row>
    <row r="306" spans="1:10" x14ac:dyDescent="0.25">
      <c r="A306" s="62" t="s">
        <v>364</v>
      </c>
      <c r="B306" s="62" t="s">
        <v>809</v>
      </c>
      <c r="C306" s="2" t="s">
        <v>31</v>
      </c>
      <c r="D306" s="4" t="s">
        <v>21</v>
      </c>
      <c r="E306" s="4" t="s">
        <v>40</v>
      </c>
      <c r="F306" s="56">
        <v>223</v>
      </c>
      <c r="G306" s="2" t="str">
        <f t="shared" si="17"/>
        <v>Double</v>
      </c>
      <c r="H306" s="2" t="str">
        <f t="shared" si="18"/>
        <v>Moyen</v>
      </c>
      <c r="I306" s="34" t="str">
        <f t="shared" si="19"/>
        <v xml:space="preserve"> </v>
      </c>
      <c r="J306" s="35">
        <f t="shared" si="16"/>
        <v>3</v>
      </c>
    </row>
    <row r="307" spans="1:10" x14ac:dyDescent="0.25">
      <c r="A307" s="62" t="s">
        <v>365</v>
      </c>
      <c r="B307" s="62" t="s">
        <v>810</v>
      </c>
      <c r="C307" s="2" t="s">
        <v>31</v>
      </c>
      <c r="D307" s="4" t="s">
        <v>22</v>
      </c>
      <c r="E307" s="4"/>
      <c r="F307" s="56">
        <v>224</v>
      </c>
      <c r="G307" s="2" t="str">
        <f t="shared" si="17"/>
        <v>Double</v>
      </c>
      <c r="H307" s="2" t="str">
        <f t="shared" si="18"/>
        <v>Bas</v>
      </c>
      <c r="I307" s="34" t="str">
        <f t="shared" si="19"/>
        <v xml:space="preserve"> </v>
      </c>
      <c r="J307" s="35">
        <f t="shared" si="16"/>
        <v>3</v>
      </c>
    </row>
    <row r="308" spans="1:10" x14ac:dyDescent="0.25">
      <c r="A308" s="62" t="s">
        <v>366</v>
      </c>
      <c r="B308" s="62" t="s">
        <v>811</v>
      </c>
      <c r="C308" s="2" t="s">
        <v>31</v>
      </c>
      <c r="D308" s="4" t="s">
        <v>22</v>
      </c>
      <c r="E308" s="4"/>
      <c r="F308" s="56">
        <v>224</v>
      </c>
      <c r="G308" s="2" t="str">
        <f t="shared" si="17"/>
        <v>Double</v>
      </c>
      <c r="H308" s="2" t="str">
        <f t="shared" si="18"/>
        <v>Bas</v>
      </c>
      <c r="I308" s="34" t="str">
        <f t="shared" si="19"/>
        <v xml:space="preserve"> </v>
      </c>
      <c r="J308" s="35">
        <f t="shared" si="16"/>
        <v>3</v>
      </c>
    </row>
    <row r="309" spans="1:10" x14ac:dyDescent="0.25">
      <c r="A309" s="62" t="s">
        <v>367</v>
      </c>
      <c r="B309" s="62" t="s">
        <v>812</v>
      </c>
      <c r="C309" s="2" t="s">
        <v>31</v>
      </c>
      <c r="D309" s="4" t="s">
        <v>22</v>
      </c>
      <c r="E309" s="4"/>
      <c r="F309" s="56">
        <v>225</v>
      </c>
      <c r="G309" s="2" t="str">
        <f t="shared" si="17"/>
        <v>Double</v>
      </c>
      <c r="H309" s="2" t="str">
        <f t="shared" si="18"/>
        <v>Haut</v>
      </c>
      <c r="I309" s="34" t="str">
        <f t="shared" si="19"/>
        <v xml:space="preserve"> </v>
      </c>
      <c r="J309" s="35">
        <f t="shared" si="16"/>
        <v>3</v>
      </c>
    </row>
    <row r="310" spans="1:10" x14ac:dyDescent="0.25">
      <c r="A310" s="62" t="s">
        <v>368</v>
      </c>
      <c r="B310" s="62" t="s">
        <v>813</v>
      </c>
      <c r="C310" s="2" t="s">
        <v>31</v>
      </c>
      <c r="D310" s="4" t="s">
        <v>22</v>
      </c>
      <c r="E310" s="4"/>
      <c r="F310" s="56">
        <v>225</v>
      </c>
      <c r="G310" s="2" t="str">
        <f t="shared" si="17"/>
        <v>Double</v>
      </c>
      <c r="H310" s="2" t="str">
        <f t="shared" si="18"/>
        <v>Haut</v>
      </c>
      <c r="I310" s="34" t="str">
        <f t="shared" si="19"/>
        <v xml:space="preserve"> </v>
      </c>
      <c r="J310" s="35">
        <f t="shared" si="16"/>
        <v>3</v>
      </c>
    </row>
    <row r="311" spans="1:10" x14ac:dyDescent="0.25">
      <c r="A311" s="62" t="s">
        <v>369</v>
      </c>
      <c r="B311" s="62" t="s">
        <v>814</v>
      </c>
      <c r="C311" s="2" t="s">
        <v>31</v>
      </c>
      <c r="D311" s="4" t="s">
        <v>22</v>
      </c>
      <c r="E311" s="4"/>
      <c r="F311" s="56">
        <v>226</v>
      </c>
      <c r="G311" s="2" t="str">
        <f t="shared" si="17"/>
        <v>Double</v>
      </c>
      <c r="H311" s="2" t="str">
        <f t="shared" si="18"/>
        <v>Moyen</v>
      </c>
      <c r="I311" s="34" t="str">
        <f t="shared" si="19"/>
        <v xml:space="preserve"> </v>
      </c>
      <c r="J311" s="35">
        <f t="shared" si="16"/>
        <v>3</v>
      </c>
    </row>
    <row r="312" spans="1:10" x14ac:dyDescent="0.25">
      <c r="A312" s="62" t="s">
        <v>370</v>
      </c>
      <c r="B312" s="62" t="s">
        <v>815</v>
      </c>
      <c r="C312" s="2" t="s">
        <v>31</v>
      </c>
      <c r="D312" s="4" t="s">
        <v>22</v>
      </c>
      <c r="E312" s="4"/>
      <c r="F312" s="56">
        <v>226</v>
      </c>
      <c r="G312" s="2" t="str">
        <f t="shared" si="17"/>
        <v>Double</v>
      </c>
      <c r="H312" s="2" t="str">
        <f t="shared" si="18"/>
        <v>Moyen</v>
      </c>
      <c r="I312" s="34" t="str">
        <f t="shared" si="19"/>
        <v xml:space="preserve"> </v>
      </c>
      <c r="J312" s="35">
        <f t="shared" si="16"/>
        <v>3</v>
      </c>
    </row>
    <row r="313" spans="1:10" x14ac:dyDescent="0.25">
      <c r="A313" s="62" t="s">
        <v>371</v>
      </c>
      <c r="B313" s="62" t="s">
        <v>816</v>
      </c>
      <c r="C313" s="2" t="s">
        <v>32</v>
      </c>
      <c r="D313" s="4" t="s">
        <v>22</v>
      </c>
      <c r="E313" s="4"/>
      <c r="F313" s="56">
        <v>227</v>
      </c>
      <c r="G313" s="2" t="str">
        <f t="shared" si="17"/>
        <v>Double</v>
      </c>
      <c r="H313" s="2" t="str">
        <f t="shared" si="18"/>
        <v>Moyen</v>
      </c>
      <c r="I313" s="34" t="str">
        <f t="shared" si="19"/>
        <v xml:space="preserve"> </v>
      </c>
      <c r="J313" s="35">
        <f t="shared" si="16"/>
        <v>3</v>
      </c>
    </row>
    <row r="314" spans="1:10" x14ac:dyDescent="0.25">
      <c r="A314" s="62" t="s">
        <v>372</v>
      </c>
      <c r="B314" s="62" t="s">
        <v>817</v>
      </c>
      <c r="C314" s="2" t="s">
        <v>32</v>
      </c>
      <c r="D314" s="4" t="s">
        <v>22</v>
      </c>
      <c r="E314" s="4"/>
      <c r="F314" s="56">
        <v>227</v>
      </c>
      <c r="G314" s="2" t="str">
        <f t="shared" si="17"/>
        <v>Double</v>
      </c>
      <c r="H314" s="2" t="str">
        <f t="shared" si="18"/>
        <v>Moyen</v>
      </c>
      <c r="I314" s="34" t="str">
        <f t="shared" si="19"/>
        <v xml:space="preserve"> </v>
      </c>
      <c r="J314" s="35">
        <f t="shared" si="16"/>
        <v>3</v>
      </c>
    </row>
    <row r="315" spans="1:10" x14ac:dyDescent="0.25">
      <c r="A315" s="62" t="s">
        <v>373</v>
      </c>
      <c r="B315" s="62" t="s">
        <v>818</v>
      </c>
      <c r="C315" s="2" t="s">
        <v>31</v>
      </c>
      <c r="D315" s="4" t="s">
        <v>22</v>
      </c>
      <c r="E315" s="4"/>
      <c r="F315" s="56">
        <v>228</v>
      </c>
      <c r="G315" s="2" t="str">
        <f t="shared" si="17"/>
        <v>Double</v>
      </c>
      <c r="H315" s="2" t="str">
        <f t="shared" si="18"/>
        <v>Bas</v>
      </c>
      <c r="I315" s="34" t="str">
        <f t="shared" si="19"/>
        <v xml:space="preserve"> </v>
      </c>
      <c r="J315" s="35">
        <f t="shared" si="16"/>
        <v>3</v>
      </c>
    </row>
    <row r="316" spans="1:10" x14ac:dyDescent="0.25">
      <c r="A316" s="62" t="s">
        <v>374</v>
      </c>
      <c r="B316" s="62" t="s">
        <v>819</v>
      </c>
      <c r="C316" s="2" t="s">
        <v>31</v>
      </c>
      <c r="D316" s="4" t="s">
        <v>22</v>
      </c>
      <c r="E316" s="4"/>
      <c r="F316" s="56">
        <v>228</v>
      </c>
      <c r="G316" s="2" t="str">
        <f t="shared" si="17"/>
        <v>Double</v>
      </c>
      <c r="H316" s="2" t="str">
        <f t="shared" si="18"/>
        <v>Bas</v>
      </c>
      <c r="I316" s="34" t="str">
        <f t="shared" si="19"/>
        <v xml:space="preserve"> </v>
      </c>
      <c r="J316" s="35">
        <f t="shared" si="16"/>
        <v>3</v>
      </c>
    </row>
    <row r="317" spans="1:10" x14ac:dyDescent="0.25">
      <c r="A317" s="62" t="s">
        <v>375</v>
      </c>
      <c r="B317" s="62" t="s">
        <v>820</v>
      </c>
      <c r="C317" s="2" t="s">
        <v>31</v>
      </c>
      <c r="D317" s="4" t="s">
        <v>22</v>
      </c>
      <c r="E317" s="4"/>
      <c r="F317" s="56">
        <v>229</v>
      </c>
      <c r="G317" s="2" t="str">
        <f t="shared" si="17"/>
        <v>Double</v>
      </c>
      <c r="H317" s="2" t="str">
        <f t="shared" si="18"/>
        <v>Haut</v>
      </c>
      <c r="I317" s="34" t="str">
        <f t="shared" si="19"/>
        <v xml:space="preserve"> </v>
      </c>
      <c r="J317" s="35">
        <f t="shared" si="16"/>
        <v>3</v>
      </c>
    </row>
    <row r="318" spans="1:10" x14ac:dyDescent="0.25">
      <c r="A318" s="62" t="s">
        <v>376</v>
      </c>
      <c r="B318" s="62" t="s">
        <v>821</v>
      </c>
      <c r="C318" s="2" t="s">
        <v>31</v>
      </c>
      <c r="D318" s="4" t="s">
        <v>22</v>
      </c>
      <c r="E318" s="4"/>
      <c r="F318" s="56">
        <v>229</v>
      </c>
      <c r="G318" s="2" t="str">
        <f t="shared" si="17"/>
        <v>Double</v>
      </c>
      <c r="H318" s="2" t="str">
        <f t="shared" si="18"/>
        <v>Haut</v>
      </c>
      <c r="I318" s="34" t="str">
        <f t="shared" si="19"/>
        <v xml:space="preserve"> </v>
      </c>
      <c r="J318" s="35">
        <f t="shared" si="16"/>
        <v>3</v>
      </c>
    </row>
    <row r="319" spans="1:10" x14ac:dyDescent="0.25">
      <c r="A319" s="62" t="s">
        <v>377</v>
      </c>
      <c r="B319" s="62" t="s">
        <v>822</v>
      </c>
      <c r="C319" s="2" t="s">
        <v>31</v>
      </c>
      <c r="D319" s="4" t="s">
        <v>22</v>
      </c>
      <c r="E319" s="4"/>
      <c r="F319" s="56">
        <v>230</v>
      </c>
      <c r="G319" s="2" t="str">
        <f t="shared" si="17"/>
        <v>Double</v>
      </c>
      <c r="H319" s="2" t="str">
        <f t="shared" si="18"/>
        <v>Moyen</v>
      </c>
      <c r="I319" s="34" t="str">
        <f t="shared" si="19"/>
        <v xml:space="preserve"> </v>
      </c>
      <c r="J319" s="35">
        <f t="shared" si="16"/>
        <v>3</v>
      </c>
    </row>
    <row r="320" spans="1:10" x14ac:dyDescent="0.25">
      <c r="A320" s="62" t="s">
        <v>378</v>
      </c>
      <c r="B320" s="62" t="s">
        <v>823</v>
      </c>
      <c r="C320" s="2" t="s">
        <v>31</v>
      </c>
      <c r="D320" s="4" t="s">
        <v>22</v>
      </c>
      <c r="E320" s="4"/>
      <c r="F320" s="56">
        <v>230</v>
      </c>
      <c r="G320" s="2" t="str">
        <f t="shared" si="17"/>
        <v>Double</v>
      </c>
      <c r="H320" s="2" t="str">
        <f t="shared" si="18"/>
        <v>Moyen</v>
      </c>
      <c r="I320" s="34" t="str">
        <f t="shared" si="19"/>
        <v xml:space="preserve"> </v>
      </c>
      <c r="J320" s="35">
        <f t="shared" si="16"/>
        <v>3</v>
      </c>
    </row>
    <row r="321" spans="1:10" x14ac:dyDescent="0.25">
      <c r="A321" s="62" t="s">
        <v>379</v>
      </c>
      <c r="B321" s="62" t="s">
        <v>824</v>
      </c>
      <c r="C321" s="2" t="s">
        <v>31</v>
      </c>
      <c r="D321" s="4" t="s">
        <v>23</v>
      </c>
      <c r="E321" s="4" t="s">
        <v>40</v>
      </c>
      <c r="F321" s="56">
        <v>232</v>
      </c>
      <c r="G321" s="2" t="str">
        <f t="shared" si="17"/>
        <v>Double</v>
      </c>
      <c r="H321" s="2" t="str">
        <f t="shared" si="18"/>
        <v>Bas</v>
      </c>
      <c r="I321" s="34" t="str">
        <f t="shared" si="19"/>
        <v xml:space="preserve"> </v>
      </c>
      <c r="J321" s="35">
        <f t="shared" ref="J321:J384" si="20">COUNTIF(F:F,F:F)</f>
        <v>3</v>
      </c>
    </row>
    <row r="322" spans="1:10" x14ac:dyDescent="0.25">
      <c r="A322" s="62" t="s">
        <v>380</v>
      </c>
      <c r="B322" s="62" t="s">
        <v>825</v>
      </c>
      <c r="C322" s="2" t="s">
        <v>31</v>
      </c>
      <c r="D322" s="4" t="s">
        <v>23</v>
      </c>
      <c r="E322" s="4" t="s">
        <v>40</v>
      </c>
      <c r="F322" s="56">
        <v>232</v>
      </c>
      <c r="G322" s="2" t="str">
        <f t="shared" ref="G322:G385" si="21">IF(ISBLANK(F322)," ",IF(AND(16&lt;F322,F322&lt;73),"Simple","Double"))</f>
        <v>Double</v>
      </c>
      <c r="H322" s="2" t="str">
        <f t="shared" ref="H322:H385" si="22">IF(ISBLANK(F322)," ",IF(OR(F322=7,F322=8,F322=15,F322=16,F322=23,F322=24,F322=31,F322=32,F322=39,F322=40,F322=47,F322=48,F322=55,F322=56,F322=63,F322=64,F322=71,F322=72,F322=79,F322=80,F322=87,F322=88,F322=104,F322=108,F322=112,F322=116,F322=120,F322=124,F322=128,F322=132,F322=136,F322=140,F322=144,F322=148,F322=152,F322=156,F322=160,F322=164,F322=168,F322=172,F322=176,F322=180,F322=184,F322=188,F322=207,F322=208,F322=212,F322=216,F322=220,F322=224,F322=228,F322=232,F322=236,F322=240,F322=244,F322=248,F322=257,F322=258,F322=267,F322=268),"Bas",IF(OR(F322=1,F322=2,F322=9,F322=10,F322=17,F322=18,F322=25,F322=26,F322=33,F322=34,F322=41,F322=42,F322=49,F322=50,F322=57,F322=58,F322=65,F322=66,F322=73,F322=74,F322=81,F322=82,F322=101,F322=105,F322=109,F322=113,F322=117,F322=121,F322=125,F322=129,F322=133,F322=137,F322=141,F322=145,F322=149,F322=153,F322=157,F322=161,F322=165,F322=169,F322=173,F322=177,F322=181,F322=185,F322=201,F322=202,F322=209,F322=213,F322=217,F322=221,F322=225,F322=229,F322=233,F322=237,F322=241,F322=245,F322=249,F322=250,F322=259,F322=260),"Haut","Moyen")))</f>
        <v>Bas</v>
      </c>
      <c r="I322" s="34" t="str">
        <f t="shared" si="19"/>
        <v xml:space="preserve"> </v>
      </c>
      <c r="J322" s="35">
        <f t="shared" si="20"/>
        <v>3</v>
      </c>
    </row>
    <row r="323" spans="1:10" x14ac:dyDescent="0.25">
      <c r="A323" s="62" t="s">
        <v>381</v>
      </c>
      <c r="B323" s="62" t="s">
        <v>826</v>
      </c>
      <c r="C323" s="2" t="s">
        <v>31</v>
      </c>
      <c r="D323" s="4" t="s">
        <v>23</v>
      </c>
      <c r="E323" s="4" t="s">
        <v>40</v>
      </c>
      <c r="F323" s="56">
        <v>233</v>
      </c>
      <c r="G323" s="2" t="str">
        <f t="shared" si="21"/>
        <v>Double</v>
      </c>
      <c r="H323" s="2" t="str">
        <f t="shared" si="22"/>
        <v>Haut</v>
      </c>
      <c r="I323" s="34" t="str">
        <f t="shared" ref="I323:I386" si="23">IF(AND(G323="DOUBLE",J323=2),"Seul"," ")</f>
        <v xml:space="preserve"> </v>
      </c>
      <c r="J323" s="35">
        <f t="shared" si="20"/>
        <v>3</v>
      </c>
    </row>
    <row r="324" spans="1:10" x14ac:dyDescent="0.25">
      <c r="A324" s="62" t="s">
        <v>382</v>
      </c>
      <c r="B324" s="62" t="s">
        <v>827</v>
      </c>
      <c r="C324" s="2" t="s">
        <v>31</v>
      </c>
      <c r="D324" s="4" t="s">
        <v>23</v>
      </c>
      <c r="E324" s="4" t="s">
        <v>40</v>
      </c>
      <c r="F324" s="56">
        <v>233</v>
      </c>
      <c r="G324" s="2" t="str">
        <f t="shared" si="21"/>
        <v>Double</v>
      </c>
      <c r="H324" s="2" t="str">
        <f t="shared" si="22"/>
        <v>Haut</v>
      </c>
      <c r="I324" s="34" t="str">
        <f t="shared" si="23"/>
        <v xml:space="preserve"> </v>
      </c>
      <c r="J324" s="35">
        <f t="shared" si="20"/>
        <v>3</v>
      </c>
    </row>
    <row r="325" spans="1:10" x14ac:dyDescent="0.25">
      <c r="A325" s="62" t="s">
        <v>383</v>
      </c>
      <c r="B325" s="62" t="s">
        <v>828</v>
      </c>
      <c r="C325" s="2" t="s">
        <v>32</v>
      </c>
      <c r="D325" s="4" t="s">
        <v>23</v>
      </c>
      <c r="E325" s="4" t="s">
        <v>47</v>
      </c>
      <c r="F325" s="56">
        <v>234</v>
      </c>
      <c r="G325" s="2" t="str">
        <f t="shared" si="21"/>
        <v>Double</v>
      </c>
      <c r="H325" s="2" t="str">
        <f t="shared" si="22"/>
        <v>Moyen</v>
      </c>
      <c r="I325" s="34" t="str">
        <f t="shared" si="23"/>
        <v xml:space="preserve"> </v>
      </c>
      <c r="J325" s="35">
        <f t="shared" si="20"/>
        <v>3</v>
      </c>
    </row>
    <row r="326" spans="1:10" x14ac:dyDescent="0.25">
      <c r="A326" s="62" t="s">
        <v>384</v>
      </c>
      <c r="B326" s="62" t="s">
        <v>829</v>
      </c>
      <c r="C326" s="2" t="s">
        <v>32</v>
      </c>
      <c r="D326" s="4" t="s">
        <v>23</v>
      </c>
      <c r="E326" s="4" t="s">
        <v>40</v>
      </c>
      <c r="F326" s="56">
        <v>234</v>
      </c>
      <c r="G326" s="2" t="str">
        <f t="shared" si="21"/>
        <v>Double</v>
      </c>
      <c r="H326" s="2" t="str">
        <f t="shared" si="22"/>
        <v>Moyen</v>
      </c>
      <c r="I326" s="34" t="str">
        <f t="shared" si="23"/>
        <v xml:space="preserve"> </v>
      </c>
      <c r="J326" s="35">
        <f t="shared" si="20"/>
        <v>3</v>
      </c>
    </row>
    <row r="327" spans="1:10" x14ac:dyDescent="0.25">
      <c r="A327" s="62" t="s">
        <v>385</v>
      </c>
      <c r="B327" s="62" t="s">
        <v>830</v>
      </c>
      <c r="C327" s="2" t="s">
        <v>32</v>
      </c>
      <c r="D327" s="4" t="s">
        <v>23</v>
      </c>
      <c r="E327" s="4" t="s">
        <v>48</v>
      </c>
      <c r="F327" s="56">
        <v>235</v>
      </c>
      <c r="G327" s="2" t="str">
        <f t="shared" si="21"/>
        <v>Double</v>
      </c>
      <c r="H327" s="2" t="str">
        <f t="shared" si="22"/>
        <v>Moyen</v>
      </c>
      <c r="I327" s="34" t="str">
        <f t="shared" si="23"/>
        <v xml:space="preserve"> </v>
      </c>
      <c r="J327" s="35">
        <f t="shared" si="20"/>
        <v>3</v>
      </c>
    </row>
    <row r="328" spans="1:10" x14ac:dyDescent="0.25">
      <c r="A328" s="62" t="s">
        <v>386</v>
      </c>
      <c r="B328" s="62" t="s">
        <v>831</v>
      </c>
      <c r="C328" s="2" t="s">
        <v>32</v>
      </c>
      <c r="D328" s="4" t="s">
        <v>23</v>
      </c>
      <c r="E328" s="4" t="s">
        <v>40</v>
      </c>
      <c r="F328" s="56">
        <v>235</v>
      </c>
      <c r="G328" s="2" t="str">
        <f t="shared" si="21"/>
        <v>Double</v>
      </c>
      <c r="H328" s="2" t="str">
        <f t="shared" si="22"/>
        <v>Moyen</v>
      </c>
      <c r="I328" s="34" t="str">
        <f t="shared" si="23"/>
        <v xml:space="preserve"> </v>
      </c>
      <c r="J328" s="35">
        <f t="shared" si="20"/>
        <v>3</v>
      </c>
    </row>
    <row r="329" spans="1:10" x14ac:dyDescent="0.25">
      <c r="A329" s="62" t="s">
        <v>387</v>
      </c>
      <c r="B329" s="62" t="s">
        <v>832</v>
      </c>
      <c r="C329" s="2" t="s">
        <v>31</v>
      </c>
      <c r="D329" s="4" t="s">
        <v>23</v>
      </c>
      <c r="E329" s="4" t="s">
        <v>40</v>
      </c>
      <c r="F329" s="56">
        <v>236</v>
      </c>
      <c r="G329" s="2" t="str">
        <f t="shared" si="21"/>
        <v>Double</v>
      </c>
      <c r="H329" s="2" t="str">
        <f t="shared" si="22"/>
        <v>Bas</v>
      </c>
      <c r="I329" s="34" t="str">
        <f t="shared" si="23"/>
        <v xml:space="preserve"> </v>
      </c>
      <c r="J329" s="35">
        <f t="shared" si="20"/>
        <v>3</v>
      </c>
    </row>
    <row r="330" spans="1:10" x14ac:dyDescent="0.25">
      <c r="A330" s="62" t="s">
        <v>388</v>
      </c>
      <c r="B330" s="62" t="s">
        <v>833</v>
      </c>
      <c r="C330" s="2" t="s">
        <v>31</v>
      </c>
      <c r="D330" s="4" t="s">
        <v>23</v>
      </c>
      <c r="E330" s="4" t="s">
        <v>40</v>
      </c>
      <c r="F330" s="56">
        <v>236</v>
      </c>
      <c r="G330" s="2" t="str">
        <f t="shared" si="21"/>
        <v>Double</v>
      </c>
      <c r="H330" s="2" t="str">
        <f t="shared" si="22"/>
        <v>Bas</v>
      </c>
      <c r="I330" s="34" t="str">
        <f t="shared" si="23"/>
        <v xml:space="preserve"> </v>
      </c>
      <c r="J330" s="35">
        <f t="shared" si="20"/>
        <v>3</v>
      </c>
    </row>
    <row r="331" spans="1:10" x14ac:dyDescent="0.25">
      <c r="A331" s="62" t="s">
        <v>389</v>
      </c>
      <c r="B331" s="62" t="s">
        <v>834</v>
      </c>
      <c r="C331" s="2" t="s">
        <v>32</v>
      </c>
      <c r="D331" s="4" t="s">
        <v>23</v>
      </c>
      <c r="E331" s="4" t="s">
        <v>40</v>
      </c>
      <c r="F331" s="56">
        <v>237</v>
      </c>
      <c r="G331" s="2" t="str">
        <f t="shared" si="21"/>
        <v>Double</v>
      </c>
      <c r="H331" s="2" t="str">
        <f t="shared" si="22"/>
        <v>Haut</v>
      </c>
      <c r="I331" s="34" t="str">
        <f t="shared" si="23"/>
        <v xml:space="preserve"> </v>
      </c>
      <c r="J331" s="35">
        <f t="shared" si="20"/>
        <v>3</v>
      </c>
    </row>
    <row r="332" spans="1:10" x14ac:dyDescent="0.25">
      <c r="A332" s="62" t="s">
        <v>390</v>
      </c>
      <c r="B332" s="62" t="s">
        <v>835</v>
      </c>
      <c r="C332" s="2" t="s">
        <v>32</v>
      </c>
      <c r="D332" s="4" t="s">
        <v>23</v>
      </c>
      <c r="E332" s="4" t="s">
        <v>40</v>
      </c>
      <c r="F332" s="56">
        <v>237</v>
      </c>
      <c r="G332" s="2" t="str">
        <f t="shared" si="21"/>
        <v>Double</v>
      </c>
      <c r="H332" s="2" t="str">
        <f t="shared" si="22"/>
        <v>Haut</v>
      </c>
      <c r="I332" s="34" t="str">
        <f t="shared" si="23"/>
        <v xml:space="preserve"> </v>
      </c>
      <c r="J332" s="35">
        <f t="shared" si="20"/>
        <v>3</v>
      </c>
    </row>
    <row r="333" spans="1:10" x14ac:dyDescent="0.25">
      <c r="A333" s="62" t="s">
        <v>391</v>
      </c>
      <c r="B333" s="62" t="s">
        <v>836</v>
      </c>
      <c r="C333" s="2" t="s">
        <v>32</v>
      </c>
      <c r="D333" s="4" t="s">
        <v>23</v>
      </c>
      <c r="E333" s="4" t="s">
        <v>40</v>
      </c>
      <c r="F333" s="56">
        <v>238</v>
      </c>
      <c r="G333" s="2" t="str">
        <f t="shared" si="21"/>
        <v>Double</v>
      </c>
      <c r="H333" s="2" t="str">
        <f t="shared" si="22"/>
        <v>Moyen</v>
      </c>
      <c r="I333" s="34" t="str">
        <f t="shared" si="23"/>
        <v xml:space="preserve"> </v>
      </c>
      <c r="J333" s="35">
        <f t="shared" si="20"/>
        <v>3</v>
      </c>
    </row>
    <row r="334" spans="1:10" x14ac:dyDescent="0.25">
      <c r="A334" s="62" t="s">
        <v>392</v>
      </c>
      <c r="B334" s="62" t="s">
        <v>837</v>
      </c>
      <c r="C334" s="2" t="s">
        <v>32</v>
      </c>
      <c r="D334" s="4" t="s">
        <v>23</v>
      </c>
      <c r="E334" s="4" t="s">
        <v>40</v>
      </c>
      <c r="F334" s="56">
        <v>238</v>
      </c>
      <c r="G334" s="2" t="str">
        <f t="shared" si="21"/>
        <v>Double</v>
      </c>
      <c r="H334" s="2" t="str">
        <f t="shared" si="22"/>
        <v>Moyen</v>
      </c>
      <c r="I334" s="34" t="str">
        <f t="shared" si="23"/>
        <v xml:space="preserve"> </v>
      </c>
      <c r="J334" s="35">
        <f t="shared" si="20"/>
        <v>3</v>
      </c>
    </row>
    <row r="335" spans="1:10" x14ac:dyDescent="0.25">
      <c r="A335" s="62" t="s">
        <v>393</v>
      </c>
      <c r="B335" s="62" t="s">
        <v>838</v>
      </c>
      <c r="C335" s="2" t="s">
        <v>31</v>
      </c>
      <c r="D335" s="4" t="s">
        <v>23</v>
      </c>
      <c r="E335" s="4" t="s">
        <v>40</v>
      </c>
      <c r="F335" s="56">
        <v>239</v>
      </c>
      <c r="G335" s="2" t="str">
        <f t="shared" si="21"/>
        <v>Double</v>
      </c>
      <c r="H335" s="2" t="str">
        <f t="shared" si="22"/>
        <v>Moyen</v>
      </c>
      <c r="I335" s="34" t="str">
        <f t="shared" si="23"/>
        <v xml:space="preserve"> </v>
      </c>
      <c r="J335" s="35">
        <f t="shared" si="20"/>
        <v>3</v>
      </c>
    </row>
    <row r="336" spans="1:10" x14ac:dyDescent="0.25">
      <c r="A336" s="62" t="s">
        <v>394</v>
      </c>
      <c r="B336" s="62" t="s">
        <v>839</v>
      </c>
      <c r="C336" s="2" t="s">
        <v>31</v>
      </c>
      <c r="D336" s="4" t="s">
        <v>23</v>
      </c>
      <c r="E336" s="4" t="s">
        <v>40</v>
      </c>
      <c r="F336" s="56">
        <v>239</v>
      </c>
      <c r="G336" s="2" t="str">
        <f t="shared" si="21"/>
        <v>Double</v>
      </c>
      <c r="H336" s="2" t="str">
        <f t="shared" si="22"/>
        <v>Moyen</v>
      </c>
      <c r="I336" s="34" t="str">
        <f t="shared" si="23"/>
        <v xml:space="preserve"> </v>
      </c>
      <c r="J336" s="35">
        <f t="shared" si="20"/>
        <v>3</v>
      </c>
    </row>
    <row r="337" spans="1:10" x14ac:dyDescent="0.25">
      <c r="A337" s="62" t="s">
        <v>395</v>
      </c>
      <c r="B337" s="62" t="s">
        <v>840</v>
      </c>
      <c r="C337" s="2" t="s">
        <v>32</v>
      </c>
      <c r="D337" s="4" t="s">
        <v>23</v>
      </c>
      <c r="E337" s="4" t="s">
        <v>40</v>
      </c>
      <c r="F337" s="56">
        <v>240</v>
      </c>
      <c r="G337" s="2" t="str">
        <f t="shared" si="21"/>
        <v>Double</v>
      </c>
      <c r="H337" s="2" t="str">
        <f t="shared" si="22"/>
        <v>Bas</v>
      </c>
      <c r="I337" s="34" t="str">
        <f t="shared" si="23"/>
        <v xml:space="preserve"> </v>
      </c>
      <c r="J337" s="35">
        <f t="shared" si="20"/>
        <v>3</v>
      </c>
    </row>
    <row r="338" spans="1:10" x14ac:dyDescent="0.25">
      <c r="A338" s="62" t="s">
        <v>396</v>
      </c>
      <c r="B338" s="62" t="s">
        <v>841</v>
      </c>
      <c r="C338" s="2" t="s">
        <v>32</v>
      </c>
      <c r="D338" s="4" t="s">
        <v>23</v>
      </c>
      <c r="E338" s="4" t="s">
        <v>40</v>
      </c>
      <c r="F338" s="56">
        <v>240</v>
      </c>
      <c r="G338" s="2" t="str">
        <f t="shared" si="21"/>
        <v>Double</v>
      </c>
      <c r="H338" s="2" t="str">
        <f t="shared" si="22"/>
        <v>Bas</v>
      </c>
      <c r="I338" s="34" t="str">
        <f t="shared" si="23"/>
        <v xml:space="preserve"> </v>
      </c>
      <c r="J338" s="35">
        <f t="shared" si="20"/>
        <v>3</v>
      </c>
    </row>
    <row r="339" spans="1:10" x14ac:dyDescent="0.25">
      <c r="A339" s="62" t="s">
        <v>397</v>
      </c>
      <c r="B339" s="62" t="s">
        <v>842</v>
      </c>
      <c r="C339" s="2" t="s">
        <v>31</v>
      </c>
      <c r="D339" s="4" t="s">
        <v>23</v>
      </c>
      <c r="E339" s="4" t="s">
        <v>40</v>
      </c>
      <c r="F339" s="56">
        <v>241</v>
      </c>
      <c r="G339" s="2" t="str">
        <f t="shared" si="21"/>
        <v>Double</v>
      </c>
      <c r="H339" s="2" t="str">
        <f t="shared" si="22"/>
        <v>Haut</v>
      </c>
      <c r="I339" s="34" t="str">
        <f t="shared" si="23"/>
        <v xml:space="preserve"> </v>
      </c>
      <c r="J339" s="35">
        <f t="shared" si="20"/>
        <v>3</v>
      </c>
    </row>
    <row r="340" spans="1:10" x14ac:dyDescent="0.25">
      <c r="A340" s="62" t="s">
        <v>398</v>
      </c>
      <c r="B340" s="62" t="s">
        <v>843</v>
      </c>
      <c r="C340" s="2" t="s">
        <v>31</v>
      </c>
      <c r="D340" s="4" t="s">
        <v>23</v>
      </c>
      <c r="E340" s="4" t="s">
        <v>40</v>
      </c>
      <c r="F340" s="56">
        <v>241</v>
      </c>
      <c r="G340" s="2" t="str">
        <f t="shared" si="21"/>
        <v>Double</v>
      </c>
      <c r="H340" s="2" t="str">
        <f t="shared" si="22"/>
        <v>Haut</v>
      </c>
      <c r="I340" s="34" t="str">
        <f t="shared" si="23"/>
        <v xml:space="preserve"> </v>
      </c>
      <c r="J340" s="35">
        <f t="shared" si="20"/>
        <v>3</v>
      </c>
    </row>
    <row r="341" spans="1:10" x14ac:dyDescent="0.25">
      <c r="A341" s="62" t="s">
        <v>399</v>
      </c>
      <c r="B341" s="62" t="s">
        <v>844</v>
      </c>
      <c r="C341" s="2" t="s">
        <v>31</v>
      </c>
      <c r="D341" s="4" t="s">
        <v>23</v>
      </c>
      <c r="E341" s="4" t="s">
        <v>40</v>
      </c>
      <c r="F341" s="56">
        <v>242</v>
      </c>
      <c r="G341" s="2" t="str">
        <f t="shared" si="21"/>
        <v>Double</v>
      </c>
      <c r="H341" s="2" t="str">
        <f t="shared" si="22"/>
        <v>Moyen</v>
      </c>
      <c r="I341" s="34" t="str">
        <f t="shared" si="23"/>
        <v xml:space="preserve"> </v>
      </c>
      <c r="J341" s="35">
        <f t="shared" si="20"/>
        <v>3</v>
      </c>
    </row>
    <row r="342" spans="1:10" x14ac:dyDescent="0.25">
      <c r="A342" s="62" t="s">
        <v>400</v>
      </c>
      <c r="B342" s="62" t="s">
        <v>845</v>
      </c>
      <c r="C342" s="2" t="s">
        <v>31</v>
      </c>
      <c r="D342" s="4" t="s">
        <v>23</v>
      </c>
      <c r="E342" s="4" t="s">
        <v>40</v>
      </c>
      <c r="F342" s="56">
        <v>242</v>
      </c>
      <c r="G342" s="2" t="str">
        <f t="shared" si="21"/>
        <v>Double</v>
      </c>
      <c r="H342" s="2" t="str">
        <f t="shared" si="22"/>
        <v>Moyen</v>
      </c>
      <c r="I342" s="34" t="str">
        <f t="shared" si="23"/>
        <v xml:space="preserve"> </v>
      </c>
      <c r="J342" s="35">
        <f t="shared" si="20"/>
        <v>3</v>
      </c>
    </row>
    <row r="343" spans="1:10" x14ac:dyDescent="0.25">
      <c r="A343" s="62" t="s">
        <v>401</v>
      </c>
      <c r="B343" s="62" t="s">
        <v>846</v>
      </c>
      <c r="C343" s="2" t="s">
        <v>32</v>
      </c>
      <c r="D343" s="4" t="s">
        <v>23</v>
      </c>
      <c r="E343" s="4" t="s">
        <v>40</v>
      </c>
      <c r="F343" s="56">
        <v>243</v>
      </c>
      <c r="G343" s="2" t="str">
        <f t="shared" si="21"/>
        <v>Double</v>
      </c>
      <c r="H343" s="2" t="str">
        <f t="shared" si="22"/>
        <v>Moyen</v>
      </c>
      <c r="I343" s="34" t="str">
        <f t="shared" si="23"/>
        <v>Seul</v>
      </c>
      <c r="J343" s="35">
        <f t="shared" si="20"/>
        <v>2</v>
      </c>
    </row>
    <row r="344" spans="1:10" x14ac:dyDescent="0.25">
      <c r="A344" s="62" t="s">
        <v>402</v>
      </c>
      <c r="B344" s="62" t="s">
        <v>847</v>
      </c>
      <c r="C344" s="2" t="s">
        <v>32</v>
      </c>
      <c r="D344" s="4" t="s">
        <v>22</v>
      </c>
      <c r="E344" s="4"/>
      <c r="F344" s="56">
        <v>244</v>
      </c>
      <c r="G344" s="2" t="str">
        <f t="shared" si="21"/>
        <v>Double</v>
      </c>
      <c r="H344" s="2" t="str">
        <f t="shared" si="22"/>
        <v>Bas</v>
      </c>
      <c r="I344" s="34" t="str">
        <f t="shared" si="23"/>
        <v xml:space="preserve"> </v>
      </c>
      <c r="J344" s="35">
        <f t="shared" si="20"/>
        <v>3</v>
      </c>
    </row>
    <row r="345" spans="1:10" x14ac:dyDescent="0.25">
      <c r="A345" s="62" t="s">
        <v>403</v>
      </c>
      <c r="B345" s="62" t="s">
        <v>848</v>
      </c>
      <c r="C345" s="2" t="s">
        <v>32</v>
      </c>
      <c r="D345" s="4" t="s">
        <v>22</v>
      </c>
      <c r="E345" s="4"/>
      <c r="F345" s="56">
        <v>244</v>
      </c>
      <c r="G345" s="2" t="str">
        <f t="shared" si="21"/>
        <v>Double</v>
      </c>
      <c r="H345" s="2" t="str">
        <f t="shared" si="22"/>
        <v>Bas</v>
      </c>
      <c r="I345" s="34" t="str">
        <f t="shared" si="23"/>
        <v xml:space="preserve"> </v>
      </c>
      <c r="J345" s="35">
        <f t="shared" si="20"/>
        <v>3</v>
      </c>
    </row>
    <row r="346" spans="1:10" x14ac:dyDescent="0.25">
      <c r="A346" s="62" t="s">
        <v>404</v>
      </c>
      <c r="B346" s="62" t="s">
        <v>849</v>
      </c>
      <c r="C346" s="2" t="s">
        <v>31</v>
      </c>
      <c r="D346" s="4" t="s">
        <v>23</v>
      </c>
      <c r="E346" s="4" t="s">
        <v>40</v>
      </c>
      <c r="F346" s="56">
        <v>245</v>
      </c>
      <c r="G346" s="2" t="str">
        <f t="shared" si="21"/>
        <v>Double</v>
      </c>
      <c r="H346" s="2" t="str">
        <f t="shared" si="22"/>
        <v>Haut</v>
      </c>
      <c r="I346" s="34" t="str">
        <f t="shared" si="23"/>
        <v>Seul</v>
      </c>
      <c r="J346" s="35">
        <f t="shared" si="20"/>
        <v>2</v>
      </c>
    </row>
    <row r="347" spans="1:10" x14ac:dyDescent="0.25">
      <c r="A347" s="62" t="s">
        <v>405</v>
      </c>
      <c r="B347" s="62" t="s">
        <v>850</v>
      </c>
      <c r="C347" s="2" t="s">
        <v>31</v>
      </c>
      <c r="D347" s="6" t="s">
        <v>20</v>
      </c>
      <c r="E347" s="6" t="s">
        <v>40</v>
      </c>
      <c r="F347" s="56">
        <v>246</v>
      </c>
      <c r="G347" s="2" t="str">
        <f t="shared" si="21"/>
        <v>Double</v>
      </c>
      <c r="H347" s="2" t="str">
        <f t="shared" si="22"/>
        <v>Moyen</v>
      </c>
      <c r="I347" s="34" t="str">
        <f t="shared" si="23"/>
        <v xml:space="preserve"> </v>
      </c>
      <c r="J347" s="35">
        <f t="shared" si="20"/>
        <v>3</v>
      </c>
    </row>
    <row r="348" spans="1:10" x14ac:dyDescent="0.25">
      <c r="A348" s="62" t="s">
        <v>406</v>
      </c>
      <c r="B348" s="62" t="s">
        <v>851</v>
      </c>
      <c r="C348" s="2" t="s">
        <v>31</v>
      </c>
      <c r="D348" s="6" t="s">
        <v>20</v>
      </c>
      <c r="E348" s="6" t="s">
        <v>40</v>
      </c>
      <c r="F348" s="56">
        <v>246</v>
      </c>
      <c r="G348" s="2" t="str">
        <f t="shared" si="21"/>
        <v>Double</v>
      </c>
      <c r="H348" s="2" t="str">
        <f t="shared" si="22"/>
        <v>Moyen</v>
      </c>
      <c r="I348" s="34" t="str">
        <f t="shared" si="23"/>
        <v xml:space="preserve"> </v>
      </c>
      <c r="J348" s="35">
        <f t="shared" si="20"/>
        <v>3</v>
      </c>
    </row>
    <row r="349" spans="1:10" x14ac:dyDescent="0.25">
      <c r="A349" s="62" t="s">
        <v>407</v>
      </c>
      <c r="B349" s="62" t="s">
        <v>852</v>
      </c>
      <c r="C349" s="2" t="s">
        <v>32</v>
      </c>
      <c r="D349" s="6" t="s">
        <v>20</v>
      </c>
      <c r="E349" s="6" t="s">
        <v>40</v>
      </c>
      <c r="F349" s="56">
        <v>247</v>
      </c>
      <c r="G349" s="2" t="str">
        <f t="shared" si="21"/>
        <v>Double</v>
      </c>
      <c r="H349" s="2" t="str">
        <f t="shared" si="22"/>
        <v>Moyen</v>
      </c>
      <c r="I349" s="34" t="str">
        <f t="shared" si="23"/>
        <v>Seul</v>
      </c>
      <c r="J349" s="35">
        <f t="shared" si="20"/>
        <v>2</v>
      </c>
    </row>
    <row r="350" spans="1:10" x14ac:dyDescent="0.25">
      <c r="A350" s="62" t="s">
        <v>408</v>
      </c>
      <c r="B350" s="62" t="s">
        <v>853</v>
      </c>
      <c r="C350" s="2" t="s">
        <v>32</v>
      </c>
      <c r="D350" s="4" t="s">
        <v>22</v>
      </c>
      <c r="E350" s="4"/>
      <c r="F350" s="56">
        <v>248</v>
      </c>
      <c r="G350" s="2" t="str">
        <f t="shared" si="21"/>
        <v>Double</v>
      </c>
      <c r="H350" s="2" t="str">
        <f t="shared" si="22"/>
        <v>Bas</v>
      </c>
      <c r="I350" s="34" t="str">
        <f t="shared" si="23"/>
        <v xml:space="preserve"> </v>
      </c>
      <c r="J350" s="35">
        <f t="shared" si="20"/>
        <v>3</v>
      </c>
    </row>
    <row r="351" spans="1:10" x14ac:dyDescent="0.25">
      <c r="A351" s="62" t="s">
        <v>409</v>
      </c>
      <c r="B351" s="62" t="s">
        <v>854</v>
      </c>
      <c r="C351" s="2" t="s">
        <v>32</v>
      </c>
      <c r="D351" s="4" t="s">
        <v>22</v>
      </c>
      <c r="E351" s="4"/>
      <c r="F351" s="56">
        <v>248</v>
      </c>
      <c r="G351" s="2" t="str">
        <f t="shared" si="21"/>
        <v>Double</v>
      </c>
      <c r="H351" s="2" t="str">
        <f t="shared" si="22"/>
        <v>Bas</v>
      </c>
      <c r="I351" s="34" t="str">
        <f t="shared" si="23"/>
        <v xml:space="preserve"> </v>
      </c>
      <c r="J351" s="35">
        <f t="shared" si="20"/>
        <v>3</v>
      </c>
    </row>
    <row r="352" spans="1:10" x14ac:dyDescent="0.25">
      <c r="A352" s="62" t="s">
        <v>410</v>
      </c>
      <c r="B352" s="62" t="s">
        <v>855</v>
      </c>
      <c r="C352" s="2" t="s">
        <v>31</v>
      </c>
      <c r="D352" s="6" t="s">
        <v>20</v>
      </c>
      <c r="E352" s="6" t="s">
        <v>40</v>
      </c>
      <c r="F352" s="56">
        <v>249</v>
      </c>
      <c r="G352" s="2" t="str">
        <f t="shared" si="21"/>
        <v>Double</v>
      </c>
      <c r="H352" s="2" t="str">
        <f t="shared" si="22"/>
        <v>Haut</v>
      </c>
      <c r="I352" s="34" t="str">
        <f t="shared" si="23"/>
        <v>Seul</v>
      </c>
      <c r="J352" s="35">
        <f t="shared" si="20"/>
        <v>2</v>
      </c>
    </row>
    <row r="353" spans="1:10" x14ac:dyDescent="0.25">
      <c r="A353" s="62" t="s">
        <v>411</v>
      </c>
      <c r="B353" s="62" t="s">
        <v>856</v>
      </c>
      <c r="C353" s="2" t="s">
        <v>32</v>
      </c>
      <c r="D353" s="6" t="s">
        <v>20</v>
      </c>
      <c r="E353" s="6" t="s">
        <v>40</v>
      </c>
      <c r="F353" s="56">
        <v>250</v>
      </c>
      <c r="G353" s="2" t="str">
        <f t="shared" si="21"/>
        <v>Double</v>
      </c>
      <c r="H353" s="2" t="str">
        <f t="shared" si="22"/>
        <v>Haut</v>
      </c>
      <c r="I353" s="34" t="str">
        <f t="shared" si="23"/>
        <v>Seul</v>
      </c>
      <c r="J353" s="35">
        <f t="shared" si="20"/>
        <v>2</v>
      </c>
    </row>
    <row r="354" spans="1:10" x14ac:dyDescent="0.25">
      <c r="A354" s="62" t="s">
        <v>412</v>
      </c>
      <c r="B354" s="62" t="s">
        <v>857</v>
      </c>
      <c r="C354" s="2" t="s">
        <v>32</v>
      </c>
      <c r="D354" s="6" t="s">
        <v>20</v>
      </c>
      <c r="E354" s="6" t="s">
        <v>40</v>
      </c>
      <c r="F354" s="56">
        <v>251</v>
      </c>
      <c r="G354" s="2" t="str">
        <f t="shared" si="21"/>
        <v>Double</v>
      </c>
      <c r="H354" s="2" t="str">
        <f t="shared" si="22"/>
        <v>Moyen</v>
      </c>
      <c r="I354" s="34" t="str">
        <f t="shared" si="23"/>
        <v>Seul</v>
      </c>
      <c r="J354" s="35">
        <f t="shared" si="20"/>
        <v>2</v>
      </c>
    </row>
    <row r="355" spans="1:10" x14ac:dyDescent="0.25">
      <c r="A355" s="62" t="s">
        <v>413</v>
      </c>
      <c r="B355" s="62" t="s">
        <v>858</v>
      </c>
      <c r="C355" s="2" t="s">
        <v>31</v>
      </c>
      <c r="D355" s="6" t="s">
        <v>20</v>
      </c>
      <c r="E355" s="6" t="s">
        <v>40</v>
      </c>
      <c r="F355" s="56">
        <v>252</v>
      </c>
      <c r="G355" s="2" t="str">
        <f t="shared" si="21"/>
        <v>Double</v>
      </c>
      <c r="H355" s="2" t="str">
        <f t="shared" si="22"/>
        <v>Moyen</v>
      </c>
      <c r="I355" s="34" t="str">
        <f t="shared" si="23"/>
        <v xml:space="preserve"> </v>
      </c>
      <c r="J355" s="35">
        <f t="shared" si="20"/>
        <v>3</v>
      </c>
    </row>
    <row r="356" spans="1:10" x14ac:dyDescent="0.25">
      <c r="A356" s="62" t="s">
        <v>414</v>
      </c>
      <c r="B356" s="62" t="s">
        <v>859</v>
      </c>
      <c r="C356" s="2" t="s">
        <v>31</v>
      </c>
      <c r="D356" s="6" t="s">
        <v>20</v>
      </c>
      <c r="E356" s="6" t="s">
        <v>40</v>
      </c>
      <c r="F356" s="56">
        <v>252</v>
      </c>
      <c r="G356" s="2" t="str">
        <f t="shared" si="21"/>
        <v>Double</v>
      </c>
      <c r="H356" s="2" t="str">
        <f t="shared" si="22"/>
        <v>Moyen</v>
      </c>
      <c r="I356" s="34" t="str">
        <f t="shared" si="23"/>
        <v xml:space="preserve"> </v>
      </c>
      <c r="J356" s="35">
        <f t="shared" si="20"/>
        <v>3</v>
      </c>
    </row>
    <row r="357" spans="1:10" x14ac:dyDescent="0.25">
      <c r="A357" s="62" t="s">
        <v>415</v>
      </c>
      <c r="B357" s="62" t="s">
        <v>860</v>
      </c>
      <c r="C357" s="2" t="s">
        <v>32</v>
      </c>
      <c r="D357" s="6" t="s">
        <v>20</v>
      </c>
      <c r="E357" s="6" t="s">
        <v>40</v>
      </c>
      <c r="F357" s="56">
        <v>253</v>
      </c>
      <c r="G357" s="2" t="str">
        <f t="shared" si="21"/>
        <v>Double</v>
      </c>
      <c r="H357" s="2" t="str">
        <f t="shared" si="22"/>
        <v>Moyen</v>
      </c>
      <c r="I357" s="34" t="str">
        <f t="shared" si="23"/>
        <v>Seul</v>
      </c>
      <c r="J357" s="35">
        <f t="shared" si="20"/>
        <v>2</v>
      </c>
    </row>
    <row r="358" spans="1:10" x14ac:dyDescent="0.25">
      <c r="A358" s="62" t="s">
        <v>416</v>
      </c>
      <c r="B358" s="62" t="s">
        <v>861</v>
      </c>
      <c r="C358" s="2" t="s">
        <v>32</v>
      </c>
      <c r="D358" s="6" t="s">
        <v>20</v>
      </c>
      <c r="E358" s="6" t="s">
        <v>40</v>
      </c>
      <c r="F358" s="56">
        <v>254</v>
      </c>
      <c r="G358" s="2" t="str">
        <f t="shared" si="21"/>
        <v>Double</v>
      </c>
      <c r="H358" s="2" t="str">
        <f t="shared" si="22"/>
        <v>Moyen</v>
      </c>
      <c r="I358" s="34" t="str">
        <f t="shared" si="23"/>
        <v>Seul</v>
      </c>
      <c r="J358" s="35">
        <f t="shared" si="20"/>
        <v>2</v>
      </c>
    </row>
    <row r="359" spans="1:10" x14ac:dyDescent="0.25">
      <c r="A359" s="62" t="s">
        <v>417</v>
      </c>
      <c r="B359" s="62" t="s">
        <v>862</v>
      </c>
      <c r="C359" s="2" t="s">
        <v>32</v>
      </c>
      <c r="D359" s="6" t="s">
        <v>20</v>
      </c>
      <c r="E359" s="6" t="s">
        <v>40</v>
      </c>
      <c r="F359" s="56">
        <v>255</v>
      </c>
      <c r="G359" s="2" t="str">
        <f t="shared" si="21"/>
        <v>Double</v>
      </c>
      <c r="H359" s="2" t="str">
        <f t="shared" si="22"/>
        <v>Moyen</v>
      </c>
      <c r="I359" s="34" t="str">
        <f t="shared" si="23"/>
        <v>Seul</v>
      </c>
      <c r="J359" s="35">
        <f t="shared" si="20"/>
        <v>2</v>
      </c>
    </row>
    <row r="360" spans="1:10" x14ac:dyDescent="0.25">
      <c r="A360" s="62" t="s">
        <v>418</v>
      </c>
      <c r="B360" s="62" t="s">
        <v>863</v>
      </c>
      <c r="C360" s="2" t="s">
        <v>32</v>
      </c>
      <c r="D360" s="6" t="s">
        <v>20</v>
      </c>
      <c r="E360" s="6" t="s">
        <v>40</v>
      </c>
      <c r="F360" s="56">
        <v>256</v>
      </c>
      <c r="G360" s="2" t="str">
        <f t="shared" si="21"/>
        <v>Double</v>
      </c>
      <c r="H360" s="2" t="str">
        <f t="shared" si="22"/>
        <v>Moyen</v>
      </c>
      <c r="I360" s="34" t="str">
        <f t="shared" si="23"/>
        <v>Seul</v>
      </c>
      <c r="J360" s="35">
        <f t="shared" si="20"/>
        <v>2</v>
      </c>
    </row>
    <row r="361" spans="1:10" x14ac:dyDescent="0.25">
      <c r="A361" s="62" t="s">
        <v>419</v>
      </c>
      <c r="B361" s="62" t="s">
        <v>864</v>
      </c>
      <c r="C361" s="2" t="s">
        <v>31</v>
      </c>
      <c r="D361" s="4" t="s">
        <v>21</v>
      </c>
      <c r="E361" s="4" t="s">
        <v>45</v>
      </c>
      <c r="F361" s="56">
        <v>257</v>
      </c>
      <c r="G361" s="2" t="str">
        <f t="shared" si="21"/>
        <v>Double</v>
      </c>
      <c r="H361" s="2" t="str">
        <f t="shared" si="22"/>
        <v>Bas</v>
      </c>
      <c r="I361" s="34" t="str">
        <f t="shared" si="23"/>
        <v>Seul</v>
      </c>
      <c r="J361" s="35">
        <f t="shared" si="20"/>
        <v>2</v>
      </c>
    </row>
    <row r="362" spans="1:10" x14ac:dyDescent="0.25">
      <c r="A362" s="62" t="s">
        <v>420</v>
      </c>
      <c r="B362" s="62" t="s">
        <v>865</v>
      </c>
      <c r="C362" s="2" t="s">
        <v>32</v>
      </c>
      <c r="D362" s="6" t="s">
        <v>20</v>
      </c>
      <c r="E362" s="6" t="s">
        <v>40</v>
      </c>
      <c r="F362" s="56">
        <v>258</v>
      </c>
      <c r="G362" s="2" t="str">
        <f t="shared" si="21"/>
        <v>Double</v>
      </c>
      <c r="H362" s="2" t="str">
        <f t="shared" si="22"/>
        <v>Bas</v>
      </c>
      <c r="I362" s="34" t="str">
        <f t="shared" si="23"/>
        <v>Seul</v>
      </c>
      <c r="J362" s="35">
        <f t="shared" si="20"/>
        <v>2</v>
      </c>
    </row>
    <row r="363" spans="1:10" x14ac:dyDescent="0.25">
      <c r="A363" s="62" t="s">
        <v>421</v>
      </c>
      <c r="B363" s="62" t="s">
        <v>866</v>
      </c>
      <c r="C363" s="2" t="s">
        <v>31</v>
      </c>
      <c r="D363" s="6" t="s">
        <v>20</v>
      </c>
      <c r="E363" s="6" t="s">
        <v>40</v>
      </c>
      <c r="F363" s="56">
        <v>259</v>
      </c>
      <c r="G363" s="2" t="str">
        <f t="shared" si="21"/>
        <v>Double</v>
      </c>
      <c r="H363" s="2" t="str">
        <f t="shared" si="22"/>
        <v>Haut</v>
      </c>
      <c r="I363" s="34" t="str">
        <f t="shared" si="23"/>
        <v xml:space="preserve"> </v>
      </c>
      <c r="J363" s="35">
        <f t="shared" si="20"/>
        <v>3</v>
      </c>
    </row>
    <row r="364" spans="1:10" x14ac:dyDescent="0.25">
      <c r="A364" s="62" t="s">
        <v>422</v>
      </c>
      <c r="B364" s="62" t="s">
        <v>867</v>
      </c>
      <c r="C364" s="2" t="s">
        <v>31</v>
      </c>
      <c r="D364" s="6" t="s">
        <v>20</v>
      </c>
      <c r="E364" s="6" t="s">
        <v>40</v>
      </c>
      <c r="F364" s="56">
        <v>259</v>
      </c>
      <c r="G364" s="2" t="str">
        <f t="shared" si="21"/>
        <v>Double</v>
      </c>
      <c r="H364" s="2" t="str">
        <f t="shared" si="22"/>
        <v>Haut</v>
      </c>
      <c r="I364" s="34" t="str">
        <f t="shared" si="23"/>
        <v xml:space="preserve"> </v>
      </c>
      <c r="J364" s="35">
        <f t="shared" si="20"/>
        <v>3</v>
      </c>
    </row>
    <row r="365" spans="1:10" x14ac:dyDescent="0.25">
      <c r="A365" s="62" t="s">
        <v>423</v>
      </c>
      <c r="B365" s="62" t="s">
        <v>868</v>
      </c>
      <c r="C365" s="2" t="s">
        <v>31</v>
      </c>
      <c r="D365" s="6" t="s">
        <v>20</v>
      </c>
      <c r="E365" s="6" t="s">
        <v>40</v>
      </c>
      <c r="F365" s="56">
        <v>260</v>
      </c>
      <c r="G365" s="2" t="str">
        <f t="shared" si="21"/>
        <v>Double</v>
      </c>
      <c r="H365" s="2" t="str">
        <f t="shared" si="22"/>
        <v>Haut</v>
      </c>
      <c r="I365" s="34" t="str">
        <f t="shared" si="23"/>
        <v>Seul</v>
      </c>
      <c r="J365" s="35">
        <f t="shared" si="20"/>
        <v>2</v>
      </c>
    </row>
    <row r="366" spans="1:10" x14ac:dyDescent="0.25">
      <c r="A366" s="62" t="s">
        <v>424</v>
      </c>
      <c r="B366" s="62" t="s">
        <v>869</v>
      </c>
      <c r="C366" s="2" t="s">
        <v>32</v>
      </c>
      <c r="D366" s="6" t="s">
        <v>20</v>
      </c>
      <c r="E366" s="6" t="s">
        <v>40</v>
      </c>
      <c r="F366" s="56">
        <v>261</v>
      </c>
      <c r="G366" s="2" t="str">
        <f t="shared" si="21"/>
        <v>Double</v>
      </c>
      <c r="H366" s="2" t="str">
        <f t="shared" si="22"/>
        <v>Moyen</v>
      </c>
      <c r="I366" s="34" t="str">
        <f t="shared" si="23"/>
        <v>Seul</v>
      </c>
      <c r="J366" s="35">
        <f t="shared" si="20"/>
        <v>2</v>
      </c>
    </row>
    <row r="367" spans="1:10" x14ac:dyDescent="0.25">
      <c r="A367" s="62" t="s">
        <v>425</v>
      </c>
      <c r="B367" s="62" t="s">
        <v>870</v>
      </c>
      <c r="C367" s="2" t="s">
        <v>32</v>
      </c>
      <c r="D367" s="6" t="s">
        <v>20</v>
      </c>
      <c r="E367" s="6" t="s">
        <v>40</v>
      </c>
      <c r="F367" s="56">
        <v>262</v>
      </c>
      <c r="G367" s="2" t="str">
        <f t="shared" si="21"/>
        <v>Double</v>
      </c>
      <c r="H367" s="2" t="str">
        <f t="shared" si="22"/>
        <v>Moyen</v>
      </c>
      <c r="I367" s="34" t="str">
        <f t="shared" si="23"/>
        <v>Seul</v>
      </c>
      <c r="J367" s="35">
        <f t="shared" si="20"/>
        <v>2</v>
      </c>
    </row>
    <row r="368" spans="1:10" x14ac:dyDescent="0.25">
      <c r="A368" s="62" t="s">
        <v>426</v>
      </c>
      <c r="B368" s="62" t="s">
        <v>871</v>
      </c>
      <c r="C368" s="2" t="s">
        <v>32</v>
      </c>
      <c r="D368" s="6" t="s">
        <v>20</v>
      </c>
      <c r="E368" s="6" t="s">
        <v>40</v>
      </c>
      <c r="F368" s="56">
        <v>263</v>
      </c>
      <c r="G368" s="2" t="str">
        <f t="shared" si="21"/>
        <v>Double</v>
      </c>
      <c r="H368" s="2" t="str">
        <f t="shared" si="22"/>
        <v>Moyen</v>
      </c>
      <c r="I368" s="34" t="str">
        <f t="shared" si="23"/>
        <v>Seul</v>
      </c>
      <c r="J368" s="35">
        <f t="shared" si="20"/>
        <v>2</v>
      </c>
    </row>
    <row r="369" spans="1:10" x14ac:dyDescent="0.25">
      <c r="A369" s="62" t="s">
        <v>427</v>
      </c>
      <c r="B369" s="62" t="s">
        <v>872</v>
      </c>
      <c r="C369" s="2" t="s">
        <v>31</v>
      </c>
      <c r="D369" s="6" t="s">
        <v>20</v>
      </c>
      <c r="E369" s="6" t="s">
        <v>40</v>
      </c>
      <c r="F369" s="56">
        <v>264</v>
      </c>
      <c r="G369" s="2" t="str">
        <f t="shared" si="21"/>
        <v>Double</v>
      </c>
      <c r="H369" s="2" t="str">
        <f t="shared" si="22"/>
        <v>Moyen</v>
      </c>
      <c r="I369" s="34" t="str">
        <f t="shared" si="23"/>
        <v>Seul</v>
      </c>
      <c r="J369" s="35">
        <f t="shared" si="20"/>
        <v>2</v>
      </c>
    </row>
    <row r="370" spans="1:10" x14ac:dyDescent="0.25">
      <c r="A370" s="62" t="s">
        <v>428</v>
      </c>
      <c r="B370" s="62" t="s">
        <v>873</v>
      </c>
      <c r="C370" s="2" t="s">
        <v>32</v>
      </c>
      <c r="D370" s="6" t="s">
        <v>20</v>
      </c>
      <c r="E370" s="6" t="s">
        <v>40</v>
      </c>
      <c r="F370" s="56">
        <v>265</v>
      </c>
      <c r="G370" s="2" t="str">
        <f t="shared" si="21"/>
        <v>Double</v>
      </c>
      <c r="H370" s="2" t="str">
        <f t="shared" si="22"/>
        <v>Moyen</v>
      </c>
      <c r="I370" s="34" t="str">
        <f t="shared" si="23"/>
        <v>Seul</v>
      </c>
      <c r="J370" s="35">
        <f t="shared" si="20"/>
        <v>2</v>
      </c>
    </row>
    <row r="371" spans="1:10" x14ac:dyDescent="0.25">
      <c r="A371" s="62" t="s">
        <v>429</v>
      </c>
      <c r="B371" s="62" t="s">
        <v>874</v>
      </c>
      <c r="C371" s="2" t="s">
        <v>32</v>
      </c>
      <c r="D371" s="6" t="s">
        <v>20</v>
      </c>
      <c r="E371" s="6" t="s">
        <v>40</v>
      </c>
      <c r="F371" s="56">
        <v>266</v>
      </c>
      <c r="G371" s="2" t="str">
        <f t="shared" si="21"/>
        <v>Double</v>
      </c>
      <c r="H371" s="2" t="str">
        <f t="shared" si="22"/>
        <v>Moyen</v>
      </c>
      <c r="I371" s="34" t="str">
        <f t="shared" si="23"/>
        <v>Seul</v>
      </c>
      <c r="J371" s="35">
        <f t="shared" si="20"/>
        <v>2</v>
      </c>
    </row>
    <row r="372" spans="1:10" x14ac:dyDescent="0.25">
      <c r="A372" s="62" t="s">
        <v>430</v>
      </c>
      <c r="B372" s="62" t="s">
        <v>875</v>
      </c>
      <c r="C372" s="2" t="s">
        <v>31</v>
      </c>
      <c r="D372" s="6" t="s">
        <v>20</v>
      </c>
      <c r="E372" s="6" t="s">
        <v>42</v>
      </c>
      <c r="G372" s="2" t="str">
        <f t="shared" si="21"/>
        <v xml:space="preserve"> </v>
      </c>
      <c r="H372" s="2" t="str">
        <f t="shared" si="22"/>
        <v xml:space="preserve"> </v>
      </c>
      <c r="I372" s="34" t="str">
        <f t="shared" si="23"/>
        <v xml:space="preserve"> </v>
      </c>
      <c r="J372" s="35">
        <f t="shared" si="20"/>
        <v>0</v>
      </c>
    </row>
    <row r="373" spans="1:10" x14ac:dyDescent="0.25">
      <c r="A373" s="62" t="s">
        <v>431</v>
      </c>
      <c r="B373" s="62" t="s">
        <v>876</v>
      </c>
      <c r="C373" s="1" t="s">
        <v>31</v>
      </c>
      <c r="D373" s="51" t="s">
        <v>6</v>
      </c>
      <c r="E373" s="4" t="s">
        <v>41</v>
      </c>
      <c r="G373" s="2" t="str">
        <f t="shared" si="21"/>
        <v xml:space="preserve"> </v>
      </c>
      <c r="H373" s="2" t="str">
        <f t="shared" si="22"/>
        <v xml:space="preserve"> </v>
      </c>
      <c r="I373" s="34" t="str">
        <f t="shared" si="23"/>
        <v xml:space="preserve"> </v>
      </c>
      <c r="J373" s="35">
        <f t="shared" si="20"/>
        <v>0</v>
      </c>
    </row>
    <row r="374" spans="1:10" x14ac:dyDescent="0.25">
      <c r="A374" s="62" t="s">
        <v>432</v>
      </c>
      <c r="B374" s="62" t="s">
        <v>877</v>
      </c>
      <c r="C374" s="34" t="s">
        <v>32</v>
      </c>
      <c r="D374" s="4" t="s">
        <v>5</v>
      </c>
      <c r="E374" s="4" t="s">
        <v>41</v>
      </c>
      <c r="F374" s="55"/>
      <c r="G374" s="2" t="str">
        <f t="shared" si="21"/>
        <v xml:space="preserve"> </v>
      </c>
      <c r="H374" s="2" t="str">
        <f t="shared" si="22"/>
        <v xml:space="preserve"> </v>
      </c>
      <c r="I374" s="34" t="str">
        <f t="shared" si="23"/>
        <v xml:space="preserve"> </v>
      </c>
      <c r="J374" s="35">
        <f t="shared" si="20"/>
        <v>0</v>
      </c>
    </row>
    <row r="375" spans="1:10" x14ac:dyDescent="0.25">
      <c r="A375" s="62" t="s">
        <v>433</v>
      </c>
      <c r="B375" s="62" t="s">
        <v>878</v>
      </c>
      <c r="C375" s="34" t="s">
        <v>31</v>
      </c>
      <c r="D375" s="4" t="s">
        <v>5</v>
      </c>
      <c r="E375" s="4" t="s">
        <v>41</v>
      </c>
      <c r="F375" s="55"/>
      <c r="G375" s="2" t="str">
        <f t="shared" si="21"/>
        <v xml:space="preserve"> </v>
      </c>
      <c r="H375" s="2" t="str">
        <f t="shared" si="22"/>
        <v xml:space="preserve"> </v>
      </c>
      <c r="I375" s="34" t="str">
        <f t="shared" si="23"/>
        <v xml:space="preserve"> </v>
      </c>
      <c r="J375" s="35">
        <f t="shared" si="20"/>
        <v>0</v>
      </c>
    </row>
    <row r="376" spans="1:10" x14ac:dyDescent="0.25">
      <c r="A376" s="62" t="s">
        <v>434</v>
      </c>
      <c r="B376" s="62" t="s">
        <v>879</v>
      </c>
      <c r="C376" s="2" t="s">
        <v>31</v>
      </c>
      <c r="D376" s="4" t="s">
        <v>4</v>
      </c>
      <c r="E376" s="4" t="s">
        <v>40</v>
      </c>
      <c r="G376" s="2" t="str">
        <f t="shared" si="21"/>
        <v xml:space="preserve"> </v>
      </c>
      <c r="H376" s="2" t="str">
        <f t="shared" si="22"/>
        <v xml:space="preserve"> </v>
      </c>
      <c r="I376" s="34" t="str">
        <f t="shared" si="23"/>
        <v xml:space="preserve"> </v>
      </c>
      <c r="J376" s="35">
        <f t="shared" si="20"/>
        <v>0</v>
      </c>
    </row>
    <row r="377" spans="1:10" x14ac:dyDescent="0.25">
      <c r="A377" s="62" t="s">
        <v>435</v>
      </c>
      <c r="B377" s="62" t="s">
        <v>880</v>
      </c>
      <c r="C377" s="2" t="s">
        <v>32</v>
      </c>
      <c r="D377" s="4" t="s">
        <v>4</v>
      </c>
      <c r="E377" s="4" t="s">
        <v>43</v>
      </c>
      <c r="G377" s="2" t="str">
        <f t="shared" si="21"/>
        <v xml:space="preserve"> </v>
      </c>
      <c r="H377" s="2" t="str">
        <f t="shared" si="22"/>
        <v xml:space="preserve"> </v>
      </c>
      <c r="I377" s="34" t="str">
        <f t="shared" si="23"/>
        <v xml:space="preserve"> </v>
      </c>
      <c r="J377" s="35">
        <f t="shared" si="20"/>
        <v>0</v>
      </c>
    </row>
    <row r="378" spans="1:10" x14ac:dyDescent="0.25">
      <c r="A378" s="62" t="s">
        <v>436</v>
      </c>
      <c r="B378" s="62" t="s">
        <v>881</v>
      </c>
      <c r="C378" s="2" t="s">
        <v>32</v>
      </c>
      <c r="D378" s="4" t="s">
        <v>4</v>
      </c>
      <c r="E378" s="4" t="s">
        <v>41</v>
      </c>
      <c r="G378" s="2" t="str">
        <f t="shared" si="21"/>
        <v xml:space="preserve"> </v>
      </c>
      <c r="H378" s="2" t="str">
        <f t="shared" si="22"/>
        <v xml:space="preserve"> </v>
      </c>
      <c r="I378" s="34" t="str">
        <f t="shared" si="23"/>
        <v xml:space="preserve"> </v>
      </c>
      <c r="J378" s="35">
        <f t="shared" si="20"/>
        <v>0</v>
      </c>
    </row>
    <row r="379" spans="1:10" x14ac:dyDescent="0.25">
      <c r="A379" s="62" t="s">
        <v>437</v>
      </c>
      <c r="B379" s="62" t="s">
        <v>882</v>
      </c>
      <c r="C379" s="2" t="s">
        <v>32</v>
      </c>
      <c r="D379" s="4" t="s">
        <v>4</v>
      </c>
      <c r="E379" s="4" t="s">
        <v>41</v>
      </c>
      <c r="G379" s="2" t="str">
        <f t="shared" si="21"/>
        <v xml:space="preserve"> </v>
      </c>
      <c r="H379" s="2" t="str">
        <f t="shared" si="22"/>
        <v xml:space="preserve"> </v>
      </c>
      <c r="I379" s="34" t="str">
        <f t="shared" si="23"/>
        <v xml:space="preserve"> </v>
      </c>
      <c r="J379" s="35">
        <f t="shared" si="20"/>
        <v>0</v>
      </c>
    </row>
    <row r="380" spans="1:10" x14ac:dyDescent="0.25">
      <c r="A380" s="62" t="s">
        <v>438</v>
      </c>
      <c r="B380" s="62" t="s">
        <v>883</v>
      </c>
      <c r="C380" s="2" t="s">
        <v>31</v>
      </c>
      <c r="D380" s="4" t="s">
        <v>4</v>
      </c>
      <c r="E380" s="4" t="s">
        <v>44</v>
      </c>
      <c r="G380" s="2" t="str">
        <f t="shared" si="21"/>
        <v xml:space="preserve"> </v>
      </c>
      <c r="H380" s="2" t="str">
        <f t="shared" si="22"/>
        <v xml:space="preserve"> </v>
      </c>
      <c r="I380" s="34" t="str">
        <f t="shared" si="23"/>
        <v xml:space="preserve"> </v>
      </c>
      <c r="J380" s="35">
        <f t="shared" si="20"/>
        <v>0</v>
      </c>
    </row>
    <row r="381" spans="1:10" x14ac:dyDescent="0.25">
      <c r="A381" s="62" t="s">
        <v>439</v>
      </c>
      <c r="B381" s="62" t="s">
        <v>884</v>
      </c>
      <c r="C381" s="2" t="s">
        <v>31</v>
      </c>
      <c r="D381" s="6" t="s">
        <v>3</v>
      </c>
      <c r="E381" s="65" t="s">
        <v>54</v>
      </c>
      <c r="G381" s="2" t="str">
        <f t="shared" si="21"/>
        <v xml:space="preserve"> </v>
      </c>
      <c r="H381" s="2" t="str">
        <f t="shared" si="22"/>
        <v xml:space="preserve"> </v>
      </c>
      <c r="I381" s="34" t="str">
        <f t="shared" si="23"/>
        <v xml:space="preserve"> </v>
      </c>
      <c r="J381" s="35">
        <f t="shared" si="20"/>
        <v>0</v>
      </c>
    </row>
    <row r="382" spans="1:10" x14ac:dyDescent="0.25">
      <c r="A382" s="62" t="s">
        <v>440</v>
      </c>
      <c r="B382" s="62" t="s">
        <v>885</v>
      </c>
      <c r="C382" s="2" t="s">
        <v>32</v>
      </c>
      <c r="D382" s="6" t="s">
        <v>3</v>
      </c>
      <c r="E382" s="4" t="s">
        <v>41</v>
      </c>
      <c r="G382" s="2" t="str">
        <f t="shared" si="21"/>
        <v xml:space="preserve"> </v>
      </c>
      <c r="H382" s="2" t="str">
        <f t="shared" si="22"/>
        <v xml:space="preserve"> </v>
      </c>
      <c r="I382" s="34" t="str">
        <f t="shared" si="23"/>
        <v xml:space="preserve"> </v>
      </c>
      <c r="J382" s="35">
        <f t="shared" si="20"/>
        <v>0</v>
      </c>
    </row>
    <row r="383" spans="1:10" x14ac:dyDescent="0.25">
      <c r="A383" s="62" t="s">
        <v>441</v>
      </c>
      <c r="B383" s="62" t="s">
        <v>886</v>
      </c>
      <c r="C383" s="2" t="s">
        <v>31</v>
      </c>
      <c r="D383" s="6" t="s">
        <v>3</v>
      </c>
      <c r="E383" s="4" t="s">
        <v>41</v>
      </c>
      <c r="G383" s="2" t="str">
        <f t="shared" si="21"/>
        <v xml:space="preserve"> </v>
      </c>
      <c r="H383" s="2" t="str">
        <f t="shared" si="22"/>
        <v xml:space="preserve"> </v>
      </c>
      <c r="I383" s="34" t="str">
        <f t="shared" si="23"/>
        <v xml:space="preserve"> </v>
      </c>
      <c r="J383" s="35">
        <f t="shared" si="20"/>
        <v>0</v>
      </c>
    </row>
    <row r="384" spans="1:10" x14ac:dyDescent="0.25">
      <c r="A384" s="62" t="s">
        <v>442</v>
      </c>
      <c r="B384" s="62" t="s">
        <v>887</v>
      </c>
      <c r="C384" s="2" t="s">
        <v>32</v>
      </c>
      <c r="D384" s="6" t="s">
        <v>3</v>
      </c>
      <c r="E384" s="4" t="s">
        <v>42</v>
      </c>
      <c r="G384" s="2" t="str">
        <f t="shared" si="21"/>
        <v xml:space="preserve"> </v>
      </c>
      <c r="H384" s="2" t="str">
        <f t="shared" si="22"/>
        <v xml:space="preserve"> </v>
      </c>
      <c r="I384" s="34" t="str">
        <f t="shared" si="23"/>
        <v xml:space="preserve"> </v>
      </c>
      <c r="J384" s="35">
        <f t="shared" si="20"/>
        <v>0</v>
      </c>
    </row>
    <row r="385" spans="1:10" x14ac:dyDescent="0.25">
      <c r="A385" s="62" t="s">
        <v>443</v>
      </c>
      <c r="B385" s="62" t="s">
        <v>888</v>
      </c>
      <c r="C385" s="2" t="s">
        <v>32</v>
      </c>
      <c r="D385" s="6" t="s">
        <v>3</v>
      </c>
      <c r="E385" s="4" t="s">
        <v>53</v>
      </c>
      <c r="G385" s="2" t="str">
        <f t="shared" si="21"/>
        <v xml:space="preserve"> </v>
      </c>
      <c r="H385" s="2" t="str">
        <f t="shared" si="22"/>
        <v xml:space="preserve"> </v>
      </c>
      <c r="I385" s="34" t="str">
        <f t="shared" si="23"/>
        <v xml:space="preserve"> </v>
      </c>
      <c r="J385" s="35">
        <f t="shared" ref="J385:J445" si="24">COUNTIF(F:F,F:F)</f>
        <v>0</v>
      </c>
    </row>
    <row r="386" spans="1:10" x14ac:dyDescent="0.25">
      <c r="A386" s="62" t="s">
        <v>444</v>
      </c>
      <c r="B386" s="62" t="s">
        <v>889</v>
      </c>
      <c r="C386" s="2" t="s">
        <v>32</v>
      </c>
      <c r="D386" s="4" t="s">
        <v>13</v>
      </c>
      <c r="E386" s="4" t="s">
        <v>41</v>
      </c>
      <c r="G386" s="2" t="str">
        <f t="shared" ref="G386:G445" si="25">IF(ISBLANK(F386)," ",IF(AND(16&lt;F386,F386&lt;73),"Simple","Double"))</f>
        <v xml:space="preserve"> </v>
      </c>
      <c r="H386" s="2" t="str">
        <f t="shared" ref="H386:H445" si="26">IF(ISBLANK(F386)," ",IF(OR(F386=7,F386=8,F386=15,F386=16,F386=23,F386=24,F386=31,F386=32,F386=39,F386=40,F386=47,F386=48,F386=55,F386=56,F386=63,F386=64,F386=71,F386=72,F386=79,F386=80,F386=87,F386=88,F386=104,F386=108,F386=112,F386=116,F386=120,F386=124,F386=128,F386=132,F386=136,F386=140,F386=144,F386=148,F386=152,F386=156,F386=160,F386=164,F386=168,F386=172,F386=176,F386=180,F386=184,F386=188,F386=207,F386=208,F386=212,F386=216,F386=220,F386=224,F386=228,F386=232,F386=236,F386=240,F386=244,F386=248,F386=257,F386=258,F386=267,F386=268),"Bas",IF(OR(F386=1,F386=2,F386=9,F386=10,F386=17,F386=18,F386=25,F386=26,F386=33,F386=34,F386=41,F386=42,F386=49,F386=50,F386=57,F386=58,F386=65,F386=66,F386=73,F386=74,F386=81,F386=82,F386=101,F386=105,F386=109,F386=113,F386=117,F386=121,F386=125,F386=129,F386=133,F386=137,F386=141,F386=145,F386=149,F386=153,F386=157,F386=161,F386=165,F386=169,F386=173,F386=177,F386=181,F386=185,F386=201,F386=202,F386=209,F386=213,F386=217,F386=221,F386=225,F386=229,F386=233,F386=237,F386=241,F386=245,F386=249,F386=250,F386=259,F386=260),"Haut","Moyen")))</f>
        <v xml:space="preserve"> </v>
      </c>
      <c r="I386" s="34" t="str">
        <f t="shared" si="23"/>
        <v xml:space="preserve"> </v>
      </c>
      <c r="J386" s="35">
        <f t="shared" si="24"/>
        <v>0</v>
      </c>
    </row>
    <row r="387" spans="1:10" x14ac:dyDescent="0.25">
      <c r="A387" s="62" t="s">
        <v>445</v>
      </c>
      <c r="B387" s="62" t="s">
        <v>890</v>
      </c>
      <c r="C387" s="2" t="s">
        <v>31</v>
      </c>
      <c r="D387" s="4" t="s">
        <v>13</v>
      </c>
      <c r="E387" s="4" t="s">
        <v>41</v>
      </c>
      <c r="G387" s="2" t="str">
        <f t="shared" si="25"/>
        <v xml:space="preserve"> </v>
      </c>
      <c r="H387" s="2" t="str">
        <f t="shared" si="26"/>
        <v xml:space="preserve"> </v>
      </c>
      <c r="I387" s="34" t="str">
        <f t="shared" ref="I387:I446" si="27">IF(AND(G387="DOUBLE",J387=2),"Seul"," ")</f>
        <v xml:space="preserve"> </v>
      </c>
      <c r="J387" s="35">
        <f t="shared" si="24"/>
        <v>0</v>
      </c>
    </row>
    <row r="388" spans="1:10" x14ac:dyDescent="0.25">
      <c r="A388" s="62" t="s">
        <v>446</v>
      </c>
      <c r="B388" s="62" t="s">
        <v>891</v>
      </c>
      <c r="C388" s="2" t="s">
        <v>32</v>
      </c>
      <c r="D388" s="4" t="s">
        <v>13</v>
      </c>
      <c r="E388" s="4" t="s">
        <v>51</v>
      </c>
      <c r="G388" s="2" t="str">
        <f t="shared" si="25"/>
        <v xml:space="preserve"> </v>
      </c>
      <c r="H388" s="2" t="str">
        <f t="shared" si="26"/>
        <v xml:space="preserve"> </v>
      </c>
      <c r="I388" s="34" t="str">
        <f t="shared" si="27"/>
        <v xml:space="preserve"> </v>
      </c>
      <c r="J388" s="35">
        <f t="shared" si="24"/>
        <v>0</v>
      </c>
    </row>
    <row r="389" spans="1:10" x14ac:dyDescent="0.25">
      <c r="A389" s="62" t="s">
        <v>447</v>
      </c>
      <c r="B389" s="62" t="s">
        <v>892</v>
      </c>
      <c r="C389" s="2" t="s">
        <v>31</v>
      </c>
      <c r="D389" s="4" t="s">
        <v>13</v>
      </c>
      <c r="E389" s="4" t="s">
        <v>41</v>
      </c>
      <c r="G389" s="2" t="str">
        <f t="shared" si="25"/>
        <v xml:space="preserve"> </v>
      </c>
      <c r="H389" s="2" t="str">
        <f t="shared" si="26"/>
        <v xml:space="preserve"> </v>
      </c>
      <c r="I389" s="34" t="str">
        <f t="shared" si="27"/>
        <v xml:space="preserve"> </v>
      </c>
      <c r="J389" s="35">
        <f t="shared" si="24"/>
        <v>0</v>
      </c>
    </row>
    <row r="390" spans="1:10" x14ac:dyDescent="0.25">
      <c r="A390" s="62" t="s">
        <v>448</v>
      </c>
      <c r="B390" s="62" t="s">
        <v>893</v>
      </c>
      <c r="C390" s="2" t="s">
        <v>31</v>
      </c>
      <c r="D390" s="4" t="s">
        <v>12</v>
      </c>
      <c r="E390" s="4" t="s">
        <v>41</v>
      </c>
      <c r="G390" s="2" t="str">
        <f t="shared" si="25"/>
        <v xml:space="preserve"> </v>
      </c>
      <c r="H390" s="2" t="str">
        <f t="shared" si="26"/>
        <v xml:space="preserve"> </v>
      </c>
      <c r="I390" s="34" t="str">
        <f t="shared" si="27"/>
        <v xml:space="preserve"> </v>
      </c>
      <c r="J390" s="35">
        <f t="shared" si="24"/>
        <v>0</v>
      </c>
    </row>
    <row r="391" spans="1:10" x14ac:dyDescent="0.25">
      <c r="A391" s="62" t="s">
        <v>449</v>
      </c>
      <c r="B391" s="62" t="s">
        <v>894</v>
      </c>
      <c r="C391" s="2" t="s">
        <v>31</v>
      </c>
      <c r="D391" s="4" t="s">
        <v>12</v>
      </c>
      <c r="E391" s="4" t="s">
        <v>41</v>
      </c>
      <c r="G391" s="2" t="str">
        <f t="shared" si="25"/>
        <v xml:space="preserve"> </v>
      </c>
      <c r="H391" s="2" t="str">
        <f t="shared" si="26"/>
        <v xml:space="preserve"> </v>
      </c>
      <c r="I391" s="34" t="str">
        <f t="shared" si="27"/>
        <v xml:space="preserve"> </v>
      </c>
      <c r="J391" s="35">
        <f t="shared" si="24"/>
        <v>0</v>
      </c>
    </row>
    <row r="392" spans="1:10" x14ac:dyDescent="0.25">
      <c r="A392" s="62" t="s">
        <v>450</v>
      </c>
      <c r="B392" s="62" t="s">
        <v>895</v>
      </c>
      <c r="C392" s="2" t="s">
        <v>32</v>
      </c>
      <c r="D392" s="4" t="s">
        <v>12</v>
      </c>
      <c r="E392" s="4" t="s">
        <v>41</v>
      </c>
      <c r="G392" s="2" t="str">
        <f t="shared" si="25"/>
        <v xml:space="preserve"> </v>
      </c>
      <c r="H392" s="2" t="str">
        <f t="shared" si="26"/>
        <v xml:space="preserve"> </v>
      </c>
      <c r="I392" s="34" t="str">
        <f t="shared" si="27"/>
        <v xml:space="preserve"> </v>
      </c>
      <c r="J392" s="35">
        <f t="shared" si="24"/>
        <v>0</v>
      </c>
    </row>
    <row r="393" spans="1:10" x14ac:dyDescent="0.25">
      <c r="A393" s="62" t="s">
        <v>451</v>
      </c>
      <c r="B393" s="62" t="s">
        <v>896</v>
      </c>
      <c r="C393" s="2" t="s">
        <v>32</v>
      </c>
      <c r="D393" s="4" t="s">
        <v>11</v>
      </c>
      <c r="E393" s="4" t="s">
        <v>41</v>
      </c>
      <c r="G393" s="2" t="str">
        <f t="shared" si="25"/>
        <v xml:space="preserve"> </v>
      </c>
      <c r="H393" s="2" t="str">
        <f t="shared" si="26"/>
        <v xml:space="preserve"> </v>
      </c>
      <c r="I393" s="34" t="str">
        <f t="shared" si="27"/>
        <v xml:space="preserve"> </v>
      </c>
      <c r="J393" s="35">
        <f t="shared" si="24"/>
        <v>0</v>
      </c>
    </row>
    <row r="394" spans="1:10" x14ac:dyDescent="0.25">
      <c r="A394" s="62" t="s">
        <v>452</v>
      </c>
      <c r="B394" s="62" t="s">
        <v>897</v>
      </c>
      <c r="C394" s="2" t="s">
        <v>32</v>
      </c>
      <c r="D394" s="4" t="s">
        <v>11</v>
      </c>
      <c r="E394" s="4" t="s">
        <v>41</v>
      </c>
      <c r="G394" s="2" t="str">
        <f t="shared" si="25"/>
        <v xml:space="preserve"> </v>
      </c>
      <c r="H394" s="2" t="str">
        <f t="shared" si="26"/>
        <v xml:space="preserve"> </v>
      </c>
      <c r="I394" s="34" t="str">
        <f t="shared" si="27"/>
        <v xml:space="preserve"> </v>
      </c>
      <c r="J394" s="35">
        <f t="shared" si="24"/>
        <v>0</v>
      </c>
    </row>
    <row r="395" spans="1:10" x14ac:dyDescent="0.25">
      <c r="A395" s="62" t="s">
        <v>453</v>
      </c>
      <c r="B395" s="62" t="s">
        <v>898</v>
      </c>
      <c r="C395" s="2" t="s">
        <v>31</v>
      </c>
      <c r="D395" s="4" t="s">
        <v>11</v>
      </c>
      <c r="E395" s="4" t="s">
        <v>40</v>
      </c>
      <c r="G395" s="2" t="str">
        <f t="shared" si="25"/>
        <v xml:space="preserve"> </v>
      </c>
      <c r="H395" s="2" t="str">
        <f t="shared" si="26"/>
        <v xml:space="preserve"> </v>
      </c>
      <c r="I395" s="34" t="str">
        <f t="shared" si="27"/>
        <v xml:space="preserve"> </v>
      </c>
      <c r="J395" s="35">
        <f t="shared" si="24"/>
        <v>0</v>
      </c>
    </row>
    <row r="396" spans="1:10" x14ac:dyDescent="0.25">
      <c r="A396" s="62" t="s">
        <v>454</v>
      </c>
      <c r="B396" s="62" t="s">
        <v>899</v>
      </c>
      <c r="C396" s="2" t="s">
        <v>32</v>
      </c>
      <c r="D396" s="4" t="s">
        <v>10</v>
      </c>
      <c r="E396" s="4" t="s">
        <v>54</v>
      </c>
      <c r="G396" s="2" t="str">
        <f t="shared" si="25"/>
        <v xml:space="preserve"> </v>
      </c>
      <c r="H396" s="2" t="str">
        <f t="shared" si="26"/>
        <v xml:space="preserve"> </v>
      </c>
      <c r="I396" s="34" t="str">
        <f t="shared" si="27"/>
        <v xml:space="preserve"> </v>
      </c>
      <c r="J396" s="35">
        <f t="shared" si="24"/>
        <v>0</v>
      </c>
    </row>
    <row r="397" spans="1:10" x14ac:dyDescent="0.25">
      <c r="A397" s="62" t="s">
        <v>455</v>
      </c>
      <c r="B397" s="62" t="s">
        <v>900</v>
      </c>
      <c r="C397" s="2" t="s">
        <v>32</v>
      </c>
      <c r="D397" s="4" t="s">
        <v>10</v>
      </c>
      <c r="E397" s="4" t="s">
        <v>41</v>
      </c>
      <c r="G397" s="2" t="str">
        <f t="shared" si="25"/>
        <v xml:space="preserve"> </v>
      </c>
      <c r="H397" s="2" t="str">
        <f t="shared" si="26"/>
        <v xml:space="preserve"> </v>
      </c>
      <c r="I397" s="34" t="str">
        <f t="shared" si="27"/>
        <v xml:space="preserve"> </v>
      </c>
      <c r="J397" s="35">
        <f t="shared" si="24"/>
        <v>0</v>
      </c>
    </row>
    <row r="398" spans="1:10" x14ac:dyDescent="0.25">
      <c r="A398" s="62" t="s">
        <v>456</v>
      </c>
      <c r="B398" s="62" t="s">
        <v>901</v>
      </c>
      <c r="C398" s="2" t="s">
        <v>32</v>
      </c>
      <c r="D398" s="4" t="s">
        <v>10</v>
      </c>
      <c r="E398" s="4" t="s">
        <v>41</v>
      </c>
      <c r="G398" s="2" t="str">
        <f t="shared" si="25"/>
        <v xml:space="preserve"> </v>
      </c>
      <c r="H398" s="2" t="str">
        <f t="shared" si="26"/>
        <v xml:space="preserve"> </v>
      </c>
      <c r="I398" s="34" t="str">
        <f t="shared" si="27"/>
        <v xml:space="preserve"> </v>
      </c>
      <c r="J398" s="35">
        <f t="shared" si="24"/>
        <v>0</v>
      </c>
    </row>
    <row r="399" spans="1:10" x14ac:dyDescent="0.25">
      <c r="A399" s="62" t="s">
        <v>457</v>
      </c>
      <c r="B399" s="62" t="s">
        <v>902</v>
      </c>
      <c r="C399" s="2" t="s">
        <v>31</v>
      </c>
      <c r="D399" s="4" t="s">
        <v>10</v>
      </c>
      <c r="E399" s="4" t="s">
        <v>41</v>
      </c>
      <c r="G399" s="2" t="str">
        <f t="shared" si="25"/>
        <v xml:space="preserve"> </v>
      </c>
      <c r="H399" s="2" t="str">
        <f t="shared" si="26"/>
        <v xml:space="preserve"> </v>
      </c>
      <c r="I399" s="34" t="str">
        <f t="shared" si="27"/>
        <v xml:space="preserve"> </v>
      </c>
      <c r="J399" s="35">
        <f t="shared" si="24"/>
        <v>0</v>
      </c>
    </row>
    <row r="400" spans="1:10" x14ac:dyDescent="0.25">
      <c r="A400" s="62" t="s">
        <v>458</v>
      </c>
      <c r="B400" s="62" t="s">
        <v>903</v>
      </c>
      <c r="C400" s="2" t="s">
        <v>31</v>
      </c>
      <c r="D400" s="4" t="s">
        <v>17</v>
      </c>
      <c r="E400" s="4" t="s">
        <v>41</v>
      </c>
      <c r="G400" s="2" t="str">
        <f t="shared" si="25"/>
        <v xml:space="preserve"> </v>
      </c>
      <c r="H400" s="2" t="str">
        <f t="shared" si="26"/>
        <v xml:space="preserve"> </v>
      </c>
      <c r="I400" s="34" t="str">
        <f t="shared" si="27"/>
        <v xml:space="preserve"> </v>
      </c>
      <c r="J400" s="35">
        <f t="shared" si="24"/>
        <v>0</v>
      </c>
    </row>
    <row r="401" spans="1:10" x14ac:dyDescent="0.25">
      <c r="A401" s="62" t="s">
        <v>459</v>
      </c>
      <c r="B401" s="62" t="s">
        <v>904</v>
      </c>
      <c r="C401" s="2" t="s">
        <v>31</v>
      </c>
      <c r="D401" s="4" t="s">
        <v>17</v>
      </c>
      <c r="E401" s="4" t="s">
        <v>41</v>
      </c>
      <c r="G401" s="2" t="str">
        <f t="shared" si="25"/>
        <v xml:space="preserve"> </v>
      </c>
      <c r="H401" s="2" t="str">
        <f t="shared" si="26"/>
        <v xml:space="preserve"> </v>
      </c>
      <c r="I401" s="34" t="str">
        <f t="shared" si="27"/>
        <v xml:space="preserve"> </v>
      </c>
      <c r="J401" s="35">
        <f t="shared" si="24"/>
        <v>0</v>
      </c>
    </row>
    <row r="402" spans="1:10" x14ac:dyDescent="0.25">
      <c r="A402" s="62" t="s">
        <v>460</v>
      </c>
      <c r="B402" s="62" t="s">
        <v>905</v>
      </c>
      <c r="C402" s="2" t="s">
        <v>31</v>
      </c>
      <c r="D402" s="4" t="s">
        <v>17</v>
      </c>
      <c r="E402" s="4" t="s">
        <v>41</v>
      </c>
      <c r="G402" s="2" t="str">
        <f t="shared" si="25"/>
        <v xml:space="preserve"> </v>
      </c>
      <c r="H402" s="2" t="str">
        <f t="shared" si="26"/>
        <v xml:space="preserve"> </v>
      </c>
      <c r="I402" s="34" t="str">
        <f t="shared" si="27"/>
        <v xml:space="preserve"> </v>
      </c>
      <c r="J402" s="35">
        <f t="shared" si="24"/>
        <v>0</v>
      </c>
    </row>
    <row r="403" spans="1:10" x14ac:dyDescent="0.25">
      <c r="A403" s="62" t="s">
        <v>461</v>
      </c>
      <c r="B403" s="62" t="s">
        <v>906</v>
      </c>
      <c r="C403" s="2" t="s">
        <v>31</v>
      </c>
      <c r="D403" s="4" t="s">
        <v>17</v>
      </c>
      <c r="E403" s="4" t="s">
        <v>41</v>
      </c>
      <c r="G403" s="2" t="str">
        <f t="shared" si="25"/>
        <v xml:space="preserve"> </v>
      </c>
      <c r="H403" s="2" t="str">
        <f t="shared" si="26"/>
        <v xml:space="preserve"> </v>
      </c>
      <c r="I403" s="34" t="str">
        <f t="shared" si="27"/>
        <v xml:space="preserve"> </v>
      </c>
      <c r="J403" s="35">
        <f t="shared" si="24"/>
        <v>0</v>
      </c>
    </row>
    <row r="404" spans="1:10" x14ac:dyDescent="0.25">
      <c r="A404" s="62" t="s">
        <v>462</v>
      </c>
      <c r="B404" s="62" t="s">
        <v>907</v>
      </c>
      <c r="C404" s="2" t="s">
        <v>32</v>
      </c>
      <c r="D404" s="4" t="s">
        <v>17</v>
      </c>
      <c r="E404" s="4" t="s">
        <v>41</v>
      </c>
      <c r="G404" s="2" t="str">
        <f t="shared" si="25"/>
        <v xml:space="preserve"> </v>
      </c>
      <c r="H404" s="2" t="str">
        <f t="shared" si="26"/>
        <v xml:space="preserve"> </v>
      </c>
      <c r="I404" s="34" t="str">
        <f t="shared" si="27"/>
        <v xml:space="preserve"> </v>
      </c>
      <c r="J404" s="35">
        <f t="shared" si="24"/>
        <v>0</v>
      </c>
    </row>
    <row r="405" spans="1:10" x14ac:dyDescent="0.25">
      <c r="A405" s="62" t="s">
        <v>463</v>
      </c>
      <c r="B405" s="62" t="s">
        <v>908</v>
      </c>
      <c r="C405" s="2" t="s">
        <v>31</v>
      </c>
      <c r="D405" s="4" t="s">
        <v>17</v>
      </c>
      <c r="E405" s="4" t="s">
        <v>41</v>
      </c>
      <c r="G405" s="2" t="str">
        <f t="shared" si="25"/>
        <v xml:space="preserve"> </v>
      </c>
      <c r="H405" s="2" t="str">
        <f t="shared" si="26"/>
        <v xml:space="preserve"> </v>
      </c>
      <c r="I405" s="34" t="str">
        <f t="shared" si="27"/>
        <v xml:space="preserve"> </v>
      </c>
      <c r="J405" s="35">
        <f t="shared" si="24"/>
        <v>0</v>
      </c>
    </row>
    <row r="406" spans="1:10" x14ac:dyDescent="0.25">
      <c r="A406" s="62" t="s">
        <v>464</v>
      </c>
      <c r="B406" s="62" t="s">
        <v>909</v>
      </c>
      <c r="C406" s="2" t="s">
        <v>31</v>
      </c>
      <c r="D406" s="4" t="s">
        <v>16</v>
      </c>
      <c r="E406" s="4" t="s">
        <v>41</v>
      </c>
      <c r="G406" s="2" t="str">
        <f t="shared" si="25"/>
        <v xml:space="preserve"> </v>
      </c>
      <c r="H406" s="2" t="str">
        <f t="shared" si="26"/>
        <v xml:space="preserve"> </v>
      </c>
      <c r="I406" s="34" t="str">
        <f t="shared" si="27"/>
        <v xml:space="preserve"> </v>
      </c>
      <c r="J406" s="35">
        <f t="shared" si="24"/>
        <v>0</v>
      </c>
    </row>
    <row r="407" spans="1:10" x14ac:dyDescent="0.25">
      <c r="A407" s="62" t="s">
        <v>465</v>
      </c>
      <c r="B407" s="62" t="s">
        <v>910</v>
      </c>
      <c r="C407" s="2" t="s">
        <v>31</v>
      </c>
      <c r="D407" s="4" t="s">
        <v>16</v>
      </c>
      <c r="E407" s="4" t="s">
        <v>41</v>
      </c>
      <c r="G407" s="2" t="str">
        <f t="shared" si="25"/>
        <v xml:space="preserve"> </v>
      </c>
      <c r="H407" s="2" t="str">
        <f t="shared" si="26"/>
        <v xml:space="preserve"> </v>
      </c>
      <c r="I407" s="34" t="str">
        <f t="shared" si="27"/>
        <v xml:space="preserve"> </v>
      </c>
      <c r="J407" s="35">
        <f t="shared" si="24"/>
        <v>0</v>
      </c>
    </row>
    <row r="408" spans="1:10" x14ac:dyDescent="0.25">
      <c r="A408" s="62" t="s">
        <v>466</v>
      </c>
      <c r="B408" s="62" t="s">
        <v>911</v>
      </c>
      <c r="C408" s="2" t="s">
        <v>32</v>
      </c>
      <c r="D408" s="4" t="s">
        <v>16</v>
      </c>
      <c r="E408" s="4" t="s">
        <v>41</v>
      </c>
      <c r="G408" s="2" t="str">
        <f t="shared" si="25"/>
        <v xml:space="preserve"> </v>
      </c>
      <c r="H408" s="2" t="str">
        <f t="shared" si="26"/>
        <v xml:space="preserve"> </v>
      </c>
      <c r="I408" s="34" t="str">
        <f t="shared" si="27"/>
        <v xml:space="preserve"> </v>
      </c>
      <c r="J408" s="35">
        <f t="shared" si="24"/>
        <v>0</v>
      </c>
    </row>
    <row r="409" spans="1:10" x14ac:dyDescent="0.25">
      <c r="A409" s="62" t="s">
        <v>467</v>
      </c>
      <c r="B409" s="62" t="s">
        <v>912</v>
      </c>
      <c r="C409" s="2" t="s">
        <v>32</v>
      </c>
      <c r="D409" s="4" t="s">
        <v>16</v>
      </c>
      <c r="E409" s="4" t="s">
        <v>51</v>
      </c>
      <c r="G409" s="2" t="str">
        <f t="shared" si="25"/>
        <v xml:space="preserve"> </v>
      </c>
      <c r="H409" s="2" t="str">
        <f t="shared" si="26"/>
        <v xml:space="preserve"> </v>
      </c>
      <c r="I409" s="34" t="str">
        <f t="shared" si="27"/>
        <v xml:space="preserve"> </v>
      </c>
      <c r="J409" s="35">
        <f t="shared" si="24"/>
        <v>0</v>
      </c>
    </row>
    <row r="410" spans="1:10" x14ac:dyDescent="0.25">
      <c r="A410" s="62" t="s">
        <v>468</v>
      </c>
      <c r="B410" s="62" t="s">
        <v>913</v>
      </c>
      <c r="C410" s="2" t="s">
        <v>31</v>
      </c>
      <c r="D410" s="4" t="s">
        <v>16</v>
      </c>
      <c r="E410" s="4" t="s">
        <v>41</v>
      </c>
      <c r="G410" s="2" t="str">
        <f t="shared" si="25"/>
        <v xml:space="preserve"> </v>
      </c>
      <c r="H410" s="2" t="str">
        <f t="shared" si="26"/>
        <v xml:space="preserve"> </v>
      </c>
      <c r="I410" s="34" t="str">
        <f t="shared" si="27"/>
        <v xml:space="preserve"> </v>
      </c>
      <c r="J410" s="35">
        <f t="shared" si="24"/>
        <v>0</v>
      </c>
    </row>
    <row r="411" spans="1:10" x14ac:dyDescent="0.25">
      <c r="A411" s="62" t="s">
        <v>469</v>
      </c>
      <c r="B411" s="62" t="s">
        <v>914</v>
      </c>
      <c r="C411" s="2" t="s">
        <v>32</v>
      </c>
      <c r="D411" s="4" t="s">
        <v>16</v>
      </c>
      <c r="E411" s="4" t="s">
        <v>41</v>
      </c>
      <c r="G411" s="2" t="str">
        <f t="shared" si="25"/>
        <v xml:space="preserve"> </v>
      </c>
      <c r="H411" s="2" t="str">
        <f t="shared" si="26"/>
        <v xml:space="preserve"> </v>
      </c>
      <c r="I411" s="34" t="str">
        <f t="shared" si="27"/>
        <v xml:space="preserve"> </v>
      </c>
      <c r="J411" s="35">
        <f t="shared" si="24"/>
        <v>0</v>
      </c>
    </row>
    <row r="412" spans="1:10" x14ac:dyDescent="0.25">
      <c r="A412" s="62" t="s">
        <v>470</v>
      </c>
      <c r="B412" s="62" t="s">
        <v>915</v>
      </c>
      <c r="C412" s="2" t="s">
        <v>32</v>
      </c>
      <c r="D412" s="4" t="s">
        <v>16</v>
      </c>
      <c r="E412" s="4" t="s">
        <v>44</v>
      </c>
      <c r="G412" s="2" t="str">
        <f t="shared" si="25"/>
        <v xml:space="preserve"> </v>
      </c>
      <c r="H412" s="2" t="str">
        <f t="shared" si="26"/>
        <v xml:space="preserve"> </v>
      </c>
      <c r="I412" s="34" t="str">
        <f t="shared" si="27"/>
        <v xml:space="preserve"> </v>
      </c>
      <c r="J412" s="35">
        <f t="shared" si="24"/>
        <v>0</v>
      </c>
    </row>
    <row r="413" spans="1:10" x14ac:dyDescent="0.25">
      <c r="A413" s="62" t="s">
        <v>471</v>
      </c>
      <c r="B413" s="62" t="s">
        <v>916</v>
      </c>
      <c r="C413" s="2" t="s">
        <v>32</v>
      </c>
      <c r="D413" s="4" t="s">
        <v>16</v>
      </c>
      <c r="E413" s="4" t="s">
        <v>41</v>
      </c>
      <c r="G413" s="2" t="str">
        <f t="shared" si="25"/>
        <v xml:space="preserve"> </v>
      </c>
      <c r="H413" s="2" t="str">
        <f t="shared" si="26"/>
        <v xml:space="preserve"> </v>
      </c>
      <c r="I413" s="34" t="str">
        <f t="shared" si="27"/>
        <v xml:space="preserve"> </v>
      </c>
      <c r="J413" s="35">
        <f t="shared" si="24"/>
        <v>0</v>
      </c>
    </row>
    <row r="414" spans="1:10" x14ac:dyDescent="0.25">
      <c r="A414" s="62" t="s">
        <v>472</v>
      </c>
      <c r="B414" s="62" t="s">
        <v>917</v>
      </c>
      <c r="C414" s="2" t="s">
        <v>31</v>
      </c>
      <c r="D414" s="4" t="s">
        <v>15</v>
      </c>
      <c r="E414" s="4" t="s">
        <v>43</v>
      </c>
      <c r="G414" s="2" t="str">
        <f t="shared" si="25"/>
        <v xml:space="preserve"> </v>
      </c>
      <c r="H414" s="2" t="str">
        <f t="shared" si="26"/>
        <v xml:space="preserve"> </v>
      </c>
      <c r="I414" s="34" t="str">
        <f t="shared" si="27"/>
        <v xml:space="preserve"> </v>
      </c>
      <c r="J414" s="35">
        <f t="shared" si="24"/>
        <v>0</v>
      </c>
    </row>
    <row r="415" spans="1:10" x14ac:dyDescent="0.25">
      <c r="A415" s="62" t="s">
        <v>473</v>
      </c>
      <c r="B415" s="62" t="s">
        <v>918</v>
      </c>
      <c r="C415" s="2" t="s">
        <v>32</v>
      </c>
      <c r="D415" s="4" t="s">
        <v>15</v>
      </c>
      <c r="E415" s="4" t="s">
        <v>41</v>
      </c>
      <c r="G415" s="2" t="str">
        <f t="shared" si="25"/>
        <v xml:space="preserve"> </v>
      </c>
      <c r="H415" s="2" t="str">
        <f t="shared" si="26"/>
        <v xml:space="preserve"> </v>
      </c>
      <c r="I415" s="34" t="str">
        <f t="shared" si="27"/>
        <v xml:space="preserve"> </v>
      </c>
      <c r="J415" s="35">
        <f t="shared" si="24"/>
        <v>0</v>
      </c>
    </row>
    <row r="416" spans="1:10" x14ac:dyDescent="0.25">
      <c r="A416" s="62" t="s">
        <v>474</v>
      </c>
      <c r="B416" s="62" t="s">
        <v>919</v>
      </c>
      <c r="C416" s="2" t="s">
        <v>31</v>
      </c>
      <c r="D416" s="4" t="s">
        <v>15</v>
      </c>
      <c r="E416" s="4" t="s">
        <v>41</v>
      </c>
      <c r="G416" s="2" t="str">
        <f t="shared" si="25"/>
        <v xml:space="preserve"> </v>
      </c>
      <c r="H416" s="2" t="str">
        <f t="shared" si="26"/>
        <v xml:space="preserve"> </v>
      </c>
      <c r="I416" s="34" t="str">
        <f t="shared" si="27"/>
        <v xml:space="preserve"> </v>
      </c>
      <c r="J416" s="35">
        <f t="shared" si="24"/>
        <v>0</v>
      </c>
    </row>
    <row r="417" spans="1:10" x14ac:dyDescent="0.25">
      <c r="A417" s="62" t="s">
        <v>475</v>
      </c>
      <c r="B417" s="62" t="s">
        <v>920</v>
      </c>
      <c r="C417" s="2" t="s">
        <v>32</v>
      </c>
      <c r="D417" s="4" t="s">
        <v>14</v>
      </c>
      <c r="E417" s="4" t="s">
        <v>41</v>
      </c>
      <c r="G417" s="2" t="str">
        <f t="shared" si="25"/>
        <v xml:space="preserve"> </v>
      </c>
      <c r="H417" s="2" t="str">
        <f t="shared" si="26"/>
        <v xml:space="preserve"> </v>
      </c>
      <c r="I417" s="34" t="str">
        <f t="shared" si="27"/>
        <v xml:space="preserve"> </v>
      </c>
      <c r="J417" s="35">
        <f t="shared" si="24"/>
        <v>0</v>
      </c>
    </row>
    <row r="418" spans="1:10" x14ac:dyDescent="0.25">
      <c r="A418" s="62" t="s">
        <v>476</v>
      </c>
      <c r="B418" s="62" t="s">
        <v>921</v>
      </c>
      <c r="C418" s="2" t="s">
        <v>31</v>
      </c>
      <c r="D418" s="4" t="s">
        <v>14</v>
      </c>
      <c r="E418" s="4" t="s">
        <v>41</v>
      </c>
      <c r="G418" s="2" t="str">
        <f t="shared" si="25"/>
        <v xml:space="preserve"> </v>
      </c>
      <c r="H418" s="2" t="str">
        <f t="shared" si="26"/>
        <v xml:space="preserve"> </v>
      </c>
      <c r="I418" s="34" t="str">
        <f t="shared" si="27"/>
        <v xml:space="preserve"> </v>
      </c>
      <c r="J418" s="35">
        <f t="shared" si="24"/>
        <v>0</v>
      </c>
    </row>
    <row r="419" spans="1:10" x14ac:dyDescent="0.25">
      <c r="A419" s="62" t="s">
        <v>477</v>
      </c>
      <c r="B419" s="62" t="s">
        <v>922</v>
      </c>
      <c r="C419" s="2" t="s">
        <v>31</v>
      </c>
      <c r="D419" s="4" t="s">
        <v>14</v>
      </c>
      <c r="E419" s="4" t="s">
        <v>59</v>
      </c>
      <c r="G419" s="2" t="str">
        <f t="shared" si="25"/>
        <v xml:space="preserve"> </v>
      </c>
      <c r="H419" s="2" t="str">
        <f t="shared" si="26"/>
        <v xml:space="preserve"> </v>
      </c>
      <c r="I419" s="34" t="str">
        <f t="shared" si="27"/>
        <v xml:space="preserve"> </v>
      </c>
      <c r="J419" s="35">
        <f t="shared" si="24"/>
        <v>0</v>
      </c>
    </row>
    <row r="420" spans="1:10" x14ac:dyDescent="0.25">
      <c r="A420" s="62" t="s">
        <v>478</v>
      </c>
      <c r="B420" s="62" t="s">
        <v>923</v>
      </c>
      <c r="C420" s="2" t="s">
        <v>32</v>
      </c>
      <c r="D420" s="4" t="s">
        <v>14</v>
      </c>
      <c r="E420" s="4" t="s">
        <v>41</v>
      </c>
      <c r="G420" s="2" t="str">
        <f t="shared" si="25"/>
        <v xml:space="preserve"> </v>
      </c>
      <c r="H420" s="2" t="str">
        <f t="shared" si="26"/>
        <v xml:space="preserve"> </v>
      </c>
      <c r="I420" s="34" t="str">
        <f t="shared" si="27"/>
        <v xml:space="preserve"> </v>
      </c>
      <c r="J420" s="35">
        <f t="shared" si="24"/>
        <v>0</v>
      </c>
    </row>
    <row r="421" spans="1:10" x14ac:dyDescent="0.25">
      <c r="A421" s="62" t="s">
        <v>479</v>
      </c>
      <c r="B421" s="62" t="s">
        <v>924</v>
      </c>
      <c r="C421" s="2" t="s">
        <v>31</v>
      </c>
      <c r="D421" s="4" t="s">
        <v>14</v>
      </c>
      <c r="E421" s="4" t="s">
        <v>41</v>
      </c>
      <c r="G421" s="2" t="str">
        <f t="shared" si="25"/>
        <v xml:space="preserve"> </v>
      </c>
      <c r="H421" s="2" t="str">
        <f t="shared" si="26"/>
        <v xml:space="preserve"> </v>
      </c>
      <c r="I421" s="34" t="str">
        <f t="shared" si="27"/>
        <v xml:space="preserve"> </v>
      </c>
      <c r="J421" s="35">
        <f t="shared" si="24"/>
        <v>0</v>
      </c>
    </row>
    <row r="422" spans="1:10" x14ac:dyDescent="0.25">
      <c r="A422" s="62" t="s">
        <v>480</v>
      </c>
      <c r="B422" s="62" t="s">
        <v>925</v>
      </c>
      <c r="C422" s="2" t="s">
        <v>32</v>
      </c>
      <c r="D422" s="4" t="s">
        <v>14</v>
      </c>
      <c r="E422" s="4" t="s">
        <v>41</v>
      </c>
      <c r="G422" s="2" t="str">
        <f t="shared" si="25"/>
        <v xml:space="preserve"> </v>
      </c>
      <c r="H422" s="2" t="str">
        <f t="shared" si="26"/>
        <v xml:space="preserve"> </v>
      </c>
      <c r="I422" s="34" t="str">
        <f t="shared" si="27"/>
        <v xml:space="preserve"> </v>
      </c>
      <c r="J422" s="35">
        <f t="shared" si="24"/>
        <v>0</v>
      </c>
    </row>
    <row r="423" spans="1:10" x14ac:dyDescent="0.25">
      <c r="A423" s="62" t="s">
        <v>481</v>
      </c>
      <c r="B423" s="62" t="s">
        <v>926</v>
      </c>
      <c r="C423" s="2" t="s">
        <v>31</v>
      </c>
      <c r="D423" s="4" t="s">
        <v>14</v>
      </c>
      <c r="E423" s="4" t="s">
        <v>44</v>
      </c>
      <c r="G423" s="2" t="str">
        <f t="shared" si="25"/>
        <v xml:space="preserve"> </v>
      </c>
      <c r="H423" s="2" t="str">
        <f t="shared" si="26"/>
        <v xml:space="preserve"> </v>
      </c>
      <c r="I423" s="34" t="str">
        <f t="shared" si="27"/>
        <v xml:space="preserve"> </v>
      </c>
      <c r="J423" s="35">
        <f t="shared" si="24"/>
        <v>0</v>
      </c>
    </row>
    <row r="424" spans="1:10" x14ac:dyDescent="0.25">
      <c r="A424" s="62" t="s">
        <v>482</v>
      </c>
      <c r="B424" s="62" t="s">
        <v>927</v>
      </c>
      <c r="C424" s="2" t="s">
        <v>31</v>
      </c>
      <c r="D424" s="4" t="s">
        <v>23</v>
      </c>
      <c r="E424" s="4" t="s">
        <v>41</v>
      </c>
      <c r="G424" s="2" t="str">
        <f t="shared" si="25"/>
        <v xml:space="preserve"> </v>
      </c>
      <c r="H424" s="2" t="str">
        <f t="shared" si="26"/>
        <v xml:space="preserve"> </v>
      </c>
      <c r="I424" s="34" t="str">
        <f t="shared" si="27"/>
        <v xml:space="preserve"> </v>
      </c>
      <c r="J424" s="35">
        <f t="shared" si="24"/>
        <v>0</v>
      </c>
    </row>
    <row r="425" spans="1:10" x14ac:dyDescent="0.25">
      <c r="A425" s="62" t="s">
        <v>483</v>
      </c>
      <c r="B425" s="62" t="s">
        <v>928</v>
      </c>
      <c r="C425" s="2" t="s">
        <v>32</v>
      </c>
      <c r="D425" s="4" t="s">
        <v>23</v>
      </c>
      <c r="E425" s="4" t="s">
        <v>41</v>
      </c>
      <c r="G425" s="2" t="str">
        <f t="shared" si="25"/>
        <v xml:space="preserve"> </v>
      </c>
      <c r="H425" s="2" t="str">
        <f t="shared" si="26"/>
        <v xml:space="preserve"> </v>
      </c>
      <c r="I425" s="34" t="str">
        <f t="shared" si="27"/>
        <v xml:space="preserve"> </v>
      </c>
      <c r="J425" s="35">
        <f t="shared" si="24"/>
        <v>0</v>
      </c>
    </row>
    <row r="426" spans="1:10" x14ac:dyDescent="0.25">
      <c r="A426" s="62" t="s">
        <v>484</v>
      </c>
      <c r="B426" s="62" t="s">
        <v>929</v>
      </c>
      <c r="C426" s="2" t="s">
        <v>32</v>
      </c>
      <c r="D426" s="4" t="s">
        <v>23</v>
      </c>
      <c r="E426" s="4" t="s">
        <v>58</v>
      </c>
      <c r="G426" s="2" t="str">
        <f t="shared" si="25"/>
        <v xml:space="preserve"> </v>
      </c>
      <c r="H426" s="2" t="str">
        <f t="shared" si="26"/>
        <v xml:space="preserve"> </v>
      </c>
      <c r="I426" s="34" t="str">
        <f t="shared" si="27"/>
        <v xml:space="preserve"> </v>
      </c>
      <c r="J426" s="35">
        <f t="shared" si="24"/>
        <v>0</v>
      </c>
    </row>
    <row r="427" spans="1:10" x14ac:dyDescent="0.25">
      <c r="A427" s="62" t="s">
        <v>485</v>
      </c>
      <c r="B427" s="62" t="s">
        <v>930</v>
      </c>
      <c r="C427" s="2" t="s">
        <v>31</v>
      </c>
      <c r="D427" s="4" t="s">
        <v>23</v>
      </c>
      <c r="E427" s="4" t="s">
        <v>41</v>
      </c>
      <c r="G427" s="2" t="str">
        <f t="shared" si="25"/>
        <v xml:space="preserve"> </v>
      </c>
      <c r="H427" s="2" t="str">
        <f t="shared" si="26"/>
        <v xml:space="preserve"> </v>
      </c>
      <c r="I427" s="34" t="str">
        <f t="shared" si="27"/>
        <v xml:space="preserve"> </v>
      </c>
      <c r="J427" s="35">
        <f t="shared" si="24"/>
        <v>0</v>
      </c>
    </row>
    <row r="428" spans="1:10" x14ac:dyDescent="0.25">
      <c r="A428" s="62" t="s">
        <v>486</v>
      </c>
      <c r="B428" s="62" t="s">
        <v>931</v>
      </c>
      <c r="C428" s="2" t="s">
        <v>31</v>
      </c>
      <c r="D428" s="4" t="s">
        <v>22</v>
      </c>
      <c r="E428" s="4"/>
      <c r="G428" s="2" t="str">
        <f t="shared" si="25"/>
        <v xml:space="preserve"> </v>
      </c>
      <c r="H428" s="2" t="str">
        <f t="shared" si="26"/>
        <v xml:space="preserve"> </v>
      </c>
      <c r="I428" s="34" t="str">
        <f t="shared" si="27"/>
        <v xml:space="preserve"> </v>
      </c>
      <c r="J428" s="35">
        <f t="shared" si="24"/>
        <v>0</v>
      </c>
    </row>
    <row r="429" spans="1:10" x14ac:dyDescent="0.25">
      <c r="A429" s="62" t="s">
        <v>487</v>
      </c>
      <c r="B429" s="62" t="s">
        <v>932</v>
      </c>
      <c r="C429" s="2" t="s">
        <v>31</v>
      </c>
      <c r="D429" s="4" t="s">
        <v>22</v>
      </c>
      <c r="E429" s="4"/>
      <c r="G429" s="2" t="str">
        <f t="shared" si="25"/>
        <v xml:space="preserve"> </v>
      </c>
      <c r="H429" s="2" t="str">
        <f t="shared" si="26"/>
        <v xml:space="preserve"> </v>
      </c>
      <c r="I429" s="34" t="str">
        <f t="shared" si="27"/>
        <v xml:space="preserve"> </v>
      </c>
      <c r="J429" s="35">
        <f t="shared" si="24"/>
        <v>0</v>
      </c>
    </row>
    <row r="430" spans="1:10" x14ac:dyDescent="0.25">
      <c r="A430" s="62" t="s">
        <v>488</v>
      </c>
      <c r="B430" s="62" t="s">
        <v>933</v>
      </c>
      <c r="C430" s="2" t="s">
        <v>31</v>
      </c>
      <c r="D430" s="4" t="s">
        <v>22</v>
      </c>
      <c r="E430" s="4"/>
      <c r="G430" s="2" t="str">
        <f t="shared" si="25"/>
        <v xml:space="preserve"> </v>
      </c>
      <c r="H430" s="2" t="str">
        <f t="shared" si="26"/>
        <v xml:space="preserve"> </v>
      </c>
      <c r="I430" s="34" t="str">
        <f t="shared" si="27"/>
        <v xml:space="preserve"> </v>
      </c>
      <c r="J430" s="35">
        <f t="shared" si="24"/>
        <v>0</v>
      </c>
    </row>
    <row r="431" spans="1:10" x14ac:dyDescent="0.25">
      <c r="A431" s="62" t="s">
        <v>489</v>
      </c>
      <c r="B431" s="62" t="s">
        <v>934</v>
      </c>
      <c r="C431" s="2" t="s">
        <v>32</v>
      </c>
      <c r="D431" s="4" t="s">
        <v>22</v>
      </c>
      <c r="E431" s="4"/>
      <c r="G431" s="2" t="str">
        <f t="shared" si="25"/>
        <v xml:space="preserve"> </v>
      </c>
      <c r="H431" s="2" t="str">
        <f t="shared" si="26"/>
        <v xml:space="preserve"> </v>
      </c>
      <c r="I431" s="34" t="str">
        <f t="shared" si="27"/>
        <v xml:space="preserve"> </v>
      </c>
      <c r="J431" s="35">
        <f t="shared" si="24"/>
        <v>0</v>
      </c>
    </row>
    <row r="432" spans="1:10" x14ac:dyDescent="0.25">
      <c r="A432" s="62" t="s">
        <v>490</v>
      </c>
      <c r="B432" s="62" t="s">
        <v>935</v>
      </c>
      <c r="C432" s="2" t="s">
        <v>32</v>
      </c>
      <c r="D432" s="4" t="s">
        <v>22</v>
      </c>
      <c r="E432" s="4"/>
      <c r="G432" s="2" t="str">
        <f t="shared" si="25"/>
        <v xml:space="preserve"> </v>
      </c>
      <c r="H432" s="2" t="str">
        <f t="shared" si="26"/>
        <v xml:space="preserve"> </v>
      </c>
      <c r="I432" s="34" t="str">
        <f t="shared" si="27"/>
        <v xml:space="preserve"> </v>
      </c>
      <c r="J432" s="35">
        <f t="shared" si="24"/>
        <v>0</v>
      </c>
    </row>
    <row r="433" spans="1:10" x14ac:dyDescent="0.25">
      <c r="A433" s="62" t="s">
        <v>491</v>
      </c>
      <c r="B433" s="62" t="s">
        <v>936</v>
      </c>
      <c r="C433" s="2" t="s">
        <v>32</v>
      </c>
      <c r="D433" s="4" t="s">
        <v>22</v>
      </c>
      <c r="E433" s="4"/>
      <c r="G433" s="2" t="str">
        <f t="shared" si="25"/>
        <v xml:space="preserve"> </v>
      </c>
      <c r="H433" s="2" t="str">
        <f t="shared" si="26"/>
        <v xml:space="preserve"> </v>
      </c>
      <c r="I433" s="34" t="str">
        <f t="shared" si="27"/>
        <v xml:space="preserve"> </v>
      </c>
      <c r="J433" s="35">
        <f t="shared" si="24"/>
        <v>0</v>
      </c>
    </row>
    <row r="434" spans="1:10" x14ac:dyDescent="0.25">
      <c r="A434" s="62" t="s">
        <v>492</v>
      </c>
      <c r="B434" s="62" t="s">
        <v>937</v>
      </c>
      <c r="C434" s="2" t="s">
        <v>31</v>
      </c>
      <c r="D434" s="4" t="s">
        <v>22</v>
      </c>
      <c r="E434" s="4"/>
      <c r="G434" s="2" t="str">
        <f t="shared" si="25"/>
        <v xml:space="preserve"> </v>
      </c>
      <c r="H434" s="2" t="str">
        <f t="shared" si="26"/>
        <v xml:space="preserve"> </v>
      </c>
      <c r="I434" s="34" t="str">
        <f t="shared" si="27"/>
        <v xml:space="preserve"> </v>
      </c>
      <c r="J434" s="35">
        <f t="shared" si="24"/>
        <v>0</v>
      </c>
    </row>
    <row r="435" spans="1:10" x14ac:dyDescent="0.25">
      <c r="A435" s="62" t="s">
        <v>493</v>
      </c>
      <c r="B435" s="62" t="s">
        <v>938</v>
      </c>
      <c r="C435" s="2" t="s">
        <v>32</v>
      </c>
      <c r="D435" s="4" t="s">
        <v>22</v>
      </c>
      <c r="E435" s="4"/>
      <c r="G435" s="2" t="str">
        <f t="shared" si="25"/>
        <v xml:space="preserve"> </v>
      </c>
      <c r="H435" s="2" t="str">
        <f t="shared" si="26"/>
        <v xml:space="preserve"> </v>
      </c>
      <c r="I435" s="34" t="str">
        <f t="shared" si="27"/>
        <v xml:space="preserve"> </v>
      </c>
      <c r="J435" s="35">
        <f t="shared" si="24"/>
        <v>0</v>
      </c>
    </row>
    <row r="436" spans="1:10" x14ac:dyDescent="0.25">
      <c r="A436" s="62" t="s">
        <v>494</v>
      </c>
      <c r="B436" s="62" t="s">
        <v>939</v>
      </c>
      <c r="C436" s="2" t="s">
        <v>32</v>
      </c>
      <c r="D436" s="4" t="s">
        <v>22</v>
      </c>
      <c r="E436" s="4"/>
      <c r="G436" s="2" t="str">
        <f t="shared" si="25"/>
        <v xml:space="preserve"> </v>
      </c>
      <c r="H436" s="2" t="str">
        <f t="shared" si="26"/>
        <v xml:space="preserve"> </v>
      </c>
      <c r="I436" s="34" t="str">
        <f t="shared" si="27"/>
        <v xml:space="preserve"> </v>
      </c>
      <c r="J436" s="35">
        <f t="shared" si="24"/>
        <v>0</v>
      </c>
    </row>
    <row r="437" spans="1:10" x14ac:dyDescent="0.25">
      <c r="A437" s="62" t="s">
        <v>495</v>
      </c>
      <c r="B437" s="62" t="s">
        <v>940</v>
      </c>
      <c r="C437" s="2" t="s">
        <v>31</v>
      </c>
      <c r="D437" s="4" t="s">
        <v>21</v>
      </c>
      <c r="E437" s="4" t="s">
        <v>41</v>
      </c>
      <c r="G437" s="2" t="str">
        <f t="shared" si="25"/>
        <v xml:space="preserve"> </v>
      </c>
      <c r="H437" s="2" t="str">
        <f t="shared" si="26"/>
        <v xml:space="preserve"> </v>
      </c>
      <c r="I437" s="34" t="str">
        <f t="shared" si="27"/>
        <v xml:space="preserve"> </v>
      </c>
      <c r="J437" s="35">
        <f t="shared" si="24"/>
        <v>0</v>
      </c>
    </row>
    <row r="438" spans="1:10" x14ac:dyDescent="0.25">
      <c r="A438" s="62" t="s">
        <v>496</v>
      </c>
      <c r="B438" s="62" t="s">
        <v>941</v>
      </c>
      <c r="C438" s="2" t="s">
        <v>31</v>
      </c>
      <c r="D438" s="4" t="s">
        <v>21</v>
      </c>
      <c r="E438" s="4" t="s">
        <v>41</v>
      </c>
      <c r="G438" s="2" t="str">
        <f t="shared" si="25"/>
        <v xml:space="preserve"> </v>
      </c>
      <c r="H438" s="2" t="str">
        <f t="shared" si="26"/>
        <v xml:space="preserve"> </v>
      </c>
      <c r="I438" s="34" t="str">
        <f t="shared" si="27"/>
        <v xml:space="preserve"> </v>
      </c>
      <c r="J438" s="35">
        <f t="shared" si="24"/>
        <v>0</v>
      </c>
    </row>
    <row r="439" spans="1:10" x14ac:dyDescent="0.25">
      <c r="A439" s="62" t="s">
        <v>497</v>
      </c>
      <c r="B439" s="62" t="s">
        <v>942</v>
      </c>
      <c r="C439" s="2" t="s">
        <v>31</v>
      </c>
      <c r="D439" s="4" t="s">
        <v>21</v>
      </c>
      <c r="E439" s="4" t="s">
        <v>44</v>
      </c>
      <c r="G439" s="2" t="str">
        <f t="shared" si="25"/>
        <v xml:space="preserve"> </v>
      </c>
      <c r="H439" s="2" t="str">
        <f t="shared" si="26"/>
        <v xml:space="preserve"> </v>
      </c>
      <c r="I439" s="34" t="str">
        <f t="shared" si="27"/>
        <v xml:space="preserve"> </v>
      </c>
      <c r="J439" s="35">
        <f t="shared" si="24"/>
        <v>0</v>
      </c>
    </row>
    <row r="440" spans="1:10" x14ac:dyDescent="0.25">
      <c r="A440" s="62" t="s">
        <v>498</v>
      </c>
      <c r="B440" s="62" t="s">
        <v>943</v>
      </c>
      <c r="C440" s="2" t="s">
        <v>31</v>
      </c>
      <c r="D440" s="4" t="s">
        <v>21</v>
      </c>
      <c r="E440" s="4" t="s">
        <v>41</v>
      </c>
      <c r="G440" s="2" t="str">
        <f t="shared" si="25"/>
        <v xml:space="preserve"> </v>
      </c>
      <c r="H440" s="2" t="str">
        <f t="shared" si="26"/>
        <v xml:space="preserve"> </v>
      </c>
      <c r="I440" s="34" t="str">
        <f t="shared" si="27"/>
        <v xml:space="preserve"> </v>
      </c>
      <c r="J440" s="35">
        <f t="shared" si="24"/>
        <v>0</v>
      </c>
    </row>
    <row r="441" spans="1:10" x14ac:dyDescent="0.25">
      <c r="A441" s="62" t="s">
        <v>499</v>
      </c>
      <c r="B441" s="62" t="s">
        <v>944</v>
      </c>
      <c r="C441" s="2" t="s">
        <v>31</v>
      </c>
      <c r="D441" s="4" t="s">
        <v>21</v>
      </c>
      <c r="E441" s="4" t="s">
        <v>44</v>
      </c>
      <c r="G441" s="2" t="str">
        <f t="shared" si="25"/>
        <v xml:space="preserve"> </v>
      </c>
      <c r="H441" s="2" t="str">
        <f t="shared" si="26"/>
        <v xml:space="preserve"> </v>
      </c>
      <c r="I441" s="34" t="str">
        <f t="shared" si="27"/>
        <v xml:space="preserve"> </v>
      </c>
      <c r="J441" s="35">
        <f t="shared" si="24"/>
        <v>0</v>
      </c>
    </row>
    <row r="442" spans="1:10" x14ac:dyDescent="0.25">
      <c r="A442" s="62" t="s">
        <v>500</v>
      </c>
      <c r="B442" s="62" t="s">
        <v>945</v>
      </c>
      <c r="C442" s="2" t="s">
        <v>31</v>
      </c>
      <c r="D442" s="6" t="s">
        <v>20</v>
      </c>
      <c r="E442" s="6" t="s">
        <v>41</v>
      </c>
      <c r="G442" s="2" t="str">
        <f t="shared" si="25"/>
        <v xml:space="preserve"> </v>
      </c>
      <c r="H442" s="2" t="str">
        <f t="shared" si="26"/>
        <v xml:space="preserve"> </v>
      </c>
      <c r="I442" s="34" t="str">
        <f t="shared" si="27"/>
        <v xml:space="preserve"> </v>
      </c>
      <c r="J442" s="35">
        <f t="shared" si="24"/>
        <v>0</v>
      </c>
    </row>
    <row r="443" spans="1:10" x14ac:dyDescent="0.25">
      <c r="A443" s="62" t="s">
        <v>501</v>
      </c>
      <c r="B443" s="62" t="s">
        <v>946</v>
      </c>
      <c r="C443" s="2" t="s">
        <v>32</v>
      </c>
      <c r="D443" s="6" t="s">
        <v>20</v>
      </c>
      <c r="E443" s="6" t="s">
        <v>41</v>
      </c>
      <c r="G443" s="2" t="str">
        <f t="shared" si="25"/>
        <v xml:space="preserve"> </v>
      </c>
      <c r="H443" s="2" t="str">
        <f t="shared" si="26"/>
        <v xml:space="preserve"> </v>
      </c>
      <c r="I443" s="34" t="str">
        <f t="shared" si="27"/>
        <v xml:space="preserve"> </v>
      </c>
      <c r="J443" s="35">
        <f t="shared" si="24"/>
        <v>0</v>
      </c>
    </row>
    <row r="444" spans="1:10" x14ac:dyDescent="0.25">
      <c r="A444" s="62" t="s">
        <v>502</v>
      </c>
      <c r="B444" s="62" t="s">
        <v>947</v>
      </c>
      <c r="C444" s="2" t="s">
        <v>31</v>
      </c>
      <c r="D444" s="6" t="s">
        <v>20</v>
      </c>
      <c r="E444" s="6" t="s">
        <v>43</v>
      </c>
      <c r="G444" s="2" t="str">
        <f t="shared" si="25"/>
        <v xml:space="preserve"> </v>
      </c>
      <c r="H444" s="2" t="str">
        <f t="shared" si="26"/>
        <v xml:space="preserve"> </v>
      </c>
      <c r="I444" s="34" t="str">
        <f t="shared" si="27"/>
        <v xml:space="preserve"> </v>
      </c>
      <c r="J444" s="35">
        <f t="shared" si="24"/>
        <v>0</v>
      </c>
    </row>
    <row r="445" spans="1:10" x14ac:dyDescent="0.25">
      <c r="A445" s="62" t="s">
        <v>503</v>
      </c>
      <c r="B445" s="62" t="s">
        <v>948</v>
      </c>
      <c r="C445" s="2" t="s">
        <v>31</v>
      </c>
      <c r="D445" s="6" t="s">
        <v>20</v>
      </c>
      <c r="E445" s="6" t="s">
        <v>41</v>
      </c>
      <c r="G445" s="2" t="str">
        <f t="shared" si="25"/>
        <v xml:space="preserve"> </v>
      </c>
      <c r="H445" s="2" t="str">
        <f t="shared" si="26"/>
        <v xml:space="preserve"> </v>
      </c>
      <c r="I445" s="34" t="str">
        <f t="shared" si="27"/>
        <v xml:space="preserve"> </v>
      </c>
      <c r="J445" s="35">
        <f t="shared" si="24"/>
        <v>0</v>
      </c>
    </row>
    <row r="446" spans="1:10" x14ac:dyDescent="0.25">
      <c r="A446" s="62" t="s">
        <v>504</v>
      </c>
      <c r="B446" s="62" t="s">
        <v>949</v>
      </c>
      <c r="C446" s="2" t="s">
        <v>31</v>
      </c>
      <c r="D446" s="6" t="s">
        <v>20</v>
      </c>
      <c r="E446" s="6" t="s">
        <v>42</v>
      </c>
      <c r="I446" s="34" t="str">
        <f t="shared" si="27"/>
        <v xml:space="preserve"> </v>
      </c>
    </row>
    <row r="755" spans="1:9" x14ac:dyDescent="0.25">
      <c r="A755" s="8"/>
      <c r="B755" s="8"/>
      <c r="C755" s="33"/>
      <c r="D755" s="33"/>
      <c r="E755" s="33"/>
      <c r="F755" s="55"/>
    </row>
    <row r="756" spans="1:9" x14ac:dyDescent="0.25">
      <c r="A756" s="8"/>
      <c r="G756" s="33"/>
      <c r="H756" s="34"/>
      <c r="I756" s="34"/>
    </row>
    <row r="757" spans="1:9" x14ac:dyDescent="0.25">
      <c r="A757" s="8"/>
    </row>
    <row r="758" spans="1:9" x14ac:dyDescent="0.25">
      <c r="A758" s="8"/>
    </row>
    <row r="759" spans="1:9" x14ac:dyDescent="0.25">
      <c r="A759" s="8"/>
    </row>
    <row r="760" spans="1:9" x14ac:dyDescent="0.25">
      <c r="A760" s="8"/>
    </row>
    <row r="761" spans="1:9" x14ac:dyDescent="0.25">
      <c r="A761" s="8"/>
    </row>
    <row r="762" spans="1:9" x14ac:dyDescent="0.25">
      <c r="A762" s="8"/>
    </row>
    <row r="763" spans="1:9" x14ac:dyDescent="0.25">
      <c r="A763" s="8"/>
    </row>
    <row r="764" spans="1:9" x14ac:dyDescent="0.25">
      <c r="A764" s="8"/>
    </row>
    <row r="765" spans="1:9" x14ac:dyDescent="0.25">
      <c r="A765" s="8"/>
    </row>
    <row r="766" spans="1:9" x14ac:dyDescent="0.25">
      <c r="A766" s="8"/>
    </row>
    <row r="767" spans="1:9" x14ac:dyDescent="0.25">
      <c r="A767" s="8"/>
    </row>
    <row r="768" spans="1:9" x14ac:dyDescent="0.25">
      <c r="A768" s="8"/>
    </row>
    <row r="769" spans="1:1" x14ac:dyDescent="0.25">
      <c r="A769" s="8"/>
    </row>
    <row r="770" spans="1:1" x14ac:dyDescent="0.25">
      <c r="A770" s="8"/>
    </row>
    <row r="771" spans="1:1" x14ac:dyDescent="0.25">
      <c r="A771" s="8"/>
    </row>
    <row r="772" spans="1:1" x14ac:dyDescent="0.25">
      <c r="A772" s="8"/>
    </row>
    <row r="773" spans="1:1" x14ac:dyDescent="0.25">
      <c r="A773" s="8"/>
    </row>
    <row r="774" spans="1:1" x14ac:dyDescent="0.25">
      <c r="A774" s="8"/>
    </row>
    <row r="775" spans="1:1" x14ac:dyDescent="0.25">
      <c r="A775" s="8"/>
    </row>
    <row r="776" spans="1:1" x14ac:dyDescent="0.25">
      <c r="A776" s="8"/>
    </row>
    <row r="777" spans="1:1" x14ac:dyDescent="0.25">
      <c r="A777" s="8"/>
    </row>
    <row r="778" spans="1:1" x14ac:dyDescent="0.25">
      <c r="A778" s="8"/>
    </row>
    <row r="779" spans="1:1" x14ac:dyDescent="0.25">
      <c r="A779" s="8"/>
    </row>
    <row r="780" spans="1:1" x14ac:dyDescent="0.25">
      <c r="A780" s="8"/>
    </row>
    <row r="781" spans="1:1" x14ac:dyDescent="0.25">
      <c r="A781" s="8"/>
    </row>
    <row r="782" spans="1:1" x14ac:dyDescent="0.25">
      <c r="A782" s="8"/>
    </row>
    <row r="783" spans="1:1" x14ac:dyDescent="0.25">
      <c r="A783" s="8"/>
    </row>
    <row r="784" spans="1:1" x14ac:dyDescent="0.25">
      <c r="A784" s="8"/>
    </row>
    <row r="785" spans="1:1" x14ac:dyDescent="0.25">
      <c r="A785" s="8"/>
    </row>
    <row r="786" spans="1:1" x14ac:dyDescent="0.25">
      <c r="A786" s="8"/>
    </row>
    <row r="787" spans="1:1" x14ac:dyDescent="0.25">
      <c r="A787" s="8"/>
    </row>
    <row r="788" spans="1:1" x14ac:dyDescent="0.25">
      <c r="A788" s="8"/>
    </row>
    <row r="789" spans="1:1" x14ac:dyDescent="0.25">
      <c r="A789" s="8"/>
    </row>
    <row r="790" spans="1:1" x14ac:dyDescent="0.25">
      <c r="A790" s="8"/>
    </row>
    <row r="791" spans="1:1" x14ac:dyDescent="0.25">
      <c r="A791" s="8"/>
    </row>
    <row r="792" spans="1:1" x14ac:dyDescent="0.25">
      <c r="A792" s="8"/>
    </row>
    <row r="793" spans="1:1" x14ac:dyDescent="0.25">
      <c r="A793" s="8"/>
    </row>
    <row r="794" spans="1:1" x14ac:dyDescent="0.25">
      <c r="A794" s="8"/>
    </row>
    <row r="795" spans="1:1" x14ac:dyDescent="0.25">
      <c r="A795" s="8"/>
    </row>
    <row r="796" spans="1:1" x14ac:dyDescent="0.25">
      <c r="A796" s="8"/>
    </row>
    <row r="797" spans="1:1" x14ac:dyDescent="0.25">
      <c r="A797" s="8"/>
    </row>
    <row r="798" spans="1:1" x14ac:dyDescent="0.25">
      <c r="A798" s="8"/>
    </row>
    <row r="799" spans="1:1" x14ac:dyDescent="0.25">
      <c r="A799" s="8"/>
    </row>
    <row r="800" spans="1:1" x14ac:dyDescent="0.25">
      <c r="A800" s="8"/>
    </row>
    <row r="801" spans="1:1" x14ac:dyDescent="0.25">
      <c r="A801" s="8"/>
    </row>
    <row r="802" spans="1:1" x14ac:dyDescent="0.25">
      <c r="A802" s="8"/>
    </row>
    <row r="803" spans="1:1" x14ac:dyDescent="0.25">
      <c r="A803" s="8"/>
    </row>
    <row r="804" spans="1:1" x14ac:dyDescent="0.25">
      <c r="A804" s="8"/>
    </row>
    <row r="805" spans="1:1" x14ac:dyDescent="0.25">
      <c r="A805" s="8"/>
    </row>
    <row r="806" spans="1:1" x14ac:dyDescent="0.25">
      <c r="A806" s="8"/>
    </row>
    <row r="807" spans="1:1" x14ac:dyDescent="0.25">
      <c r="A807" s="8"/>
    </row>
    <row r="808" spans="1:1" x14ac:dyDescent="0.25">
      <c r="A808" s="8"/>
    </row>
    <row r="809" spans="1:1" x14ac:dyDescent="0.25">
      <c r="A809" s="8"/>
    </row>
    <row r="810" spans="1:1" x14ac:dyDescent="0.25">
      <c r="A810" s="8"/>
    </row>
    <row r="811" spans="1:1" x14ac:dyDescent="0.25">
      <c r="A811" s="8"/>
    </row>
    <row r="812" spans="1:1" x14ac:dyDescent="0.25">
      <c r="A812" s="8"/>
    </row>
    <row r="813" spans="1:1" x14ac:dyDescent="0.25">
      <c r="A813" s="8"/>
    </row>
    <row r="814" spans="1:1" x14ac:dyDescent="0.25">
      <c r="A814" s="8"/>
    </row>
    <row r="815" spans="1:1" x14ac:dyDescent="0.25">
      <c r="A815" s="8"/>
    </row>
    <row r="816" spans="1:1" x14ac:dyDescent="0.25">
      <c r="A816" s="8"/>
    </row>
    <row r="817" spans="1:1" x14ac:dyDescent="0.25">
      <c r="A817" s="8"/>
    </row>
    <row r="818" spans="1:1" x14ac:dyDescent="0.25">
      <c r="A818" s="8"/>
    </row>
    <row r="819" spans="1:1" x14ac:dyDescent="0.25">
      <c r="A819" s="8"/>
    </row>
    <row r="820" spans="1:1" x14ac:dyDescent="0.25">
      <c r="A820" s="8"/>
    </row>
    <row r="821" spans="1:1" x14ac:dyDescent="0.25">
      <c r="A821" s="8"/>
    </row>
    <row r="822" spans="1:1" x14ac:dyDescent="0.25">
      <c r="A822" s="8"/>
    </row>
    <row r="823" spans="1:1" x14ac:dyDescent="0.25">
      <c r="A823" s="8"/>
    </row>
    <row r="824" spans="1:1" x14ac:dyDescent="0.25">
      <c r="A824" s="8"/>
    </row>
    <row r="825" spans="1:1" x14ac:dyDescent="0.25">
      <c r="A825" s="8"/>
    </row>
    <row r="826" spans="1:1" x14ac:dyDescent="0.25">
      <c r="A826" s="8"/>
    </row>
    <row r="827" spans="1:1" x14ac:dyDescent="0.25">
      <c r="A827" s="8"/>
    </row>
    <row r="828" spans="1:1" x14ac:dyDescent="0.25">
      <c r="A828" s="8"/>
    </row>
    <row r="829" spans="1:1" x14ac:dyDescent="0.25">
      <c r="A829" s="8"/>
    </row>
    <row r="830" spans="1:1" x14ac:dyDescent="0.25">
      <c r="A830" s="8"/>
    </row>
    <row r="831" spans="1:1" x14ac:dyDescent="0.25">
      <c r="A831" s="8"/>
    </row>
    <row r="832" spans="1:1" x14ac:dyDescent="0.25">
      <c r="A832" s="8"/>
    </row>
    <row r="833" spans="1:1" x14ac:dyDescent="0.25">
      <c r="A833" s="8"/>
    </row>
    <row r="834" spans="1:1" x14ac:dyDescent="0.25">
      <c r="A834" s="8"/>
    </row>
    <row r="835" spans="1:1" x14ac:dyDescent="0.25">
      <c r="A835" s="8"/>
    </row>
    <row r="836" spans="1:1" x14ac:dyDescent="0.25">
      <c r="A836" s="8"/>
    </row>
    <row r="837" spans="1:1" x14ac:dyDescent="0.25">
      <c r="A837" s="8"/>
    </row>
    <row r="838" spans="1:1" x14ac:dyDescent="0.25">
      <c r="A838" s="8"/>
    </row>
    <row r="839" spans="1:1" x14ac:dyDescent="0.25">
      <c r="A839" s="8"/>
    </row>
    <row r="840" spans="1:1" x14ac:dyDescent="0.25">
      <c r="A840" s="8"/>
    </row>
    <row r="841" spans="1:1" x14ac:dyDescent="0.25">
      <c r="A841" s="8"/>
    </row>
    <row r="842" spans="1:1" x14ac:dyDescent="0.25">
      <c r="A842" s="8"/>
    </row>
    <row r="843" spans="1:1" x14ac:dyDescent="0.25">
      <c r="A843" s="8"/>
    </row>
    <row r="844" spans="1:1" x14ac:dyDescent="0.25">
      <c r="A844" s="8"/>
    </row>
    <row r="845" spans="1:1" x14ac:dyDescent="0.25">
      <c r="A845" s="8"/>
    </row>
    <row r="846" spans="1:1" x14ac:dyDescent="0.25">
      <c r="A846" s="8"/>
    </row>
    <row r="847" spans="1:1" x14ac:dyDescent="0.25">
      <c r="A847" s="8"/>
    </row>
    <row r="848" spans="1:1" x14ac:dyDescent="0.25">
      <c r="A848" s="8"/>
    </row>
    <row r="849" spans="1:1" x14ac:dyDescent="0.25">
      <c r="A849" s="8"/>
    </row>
    <row r="850" spans="1:1" x14ac:dyDescent="0.25">
      <c r="A850" s="8"/>
    </row>
    <row r="851" spans="1:1" x14ac:dyDescent="0.25">
      <c r="A851" s="8"/>
    </row>
    <row r="852" spans="1:1" x14ac:dyDescent="0.25">
      <c r="A852" s="8"/>
    </row>
    <row r="853" spans="1:1" x14ac:dyDescent="0.25">
      <c r="A853" s="8"/>
    </row>
    <row r="854" spans="1:1" x14ac:dyDescent="0.25">
      <c r="A854" s="8"/>
    </row>
    <row r="855" spans="1:1" x14ac:dyDescent="0.25">
      <c r="A855" s="8"/>
    </row>
    <row r="856" spans="1:1" x14ac:dyDescent="0.25">
      <c r="A856" s="8"/>
    </row>
    <row r="857" spans="1:1" x14ac:dyDescent="0.25">
      <c r="A857" s="8"/>
    </row>
    <row r="858" spans="1:1" x14ac:dyDescent="0.25">
      <c r="A858" s="8"/>
    </row>
    <row r="859" spans="1:1" x14ac:dyDescent="0.25">
      <c r="A859" s="8"/>
    </row>
    <row r="860" spans="1:1" x14ac:dyDescent="0.25">
      <c r="A860" s="8"/>
    </row>
    <row r="861" spans="1:1" x14ac:dyDescent="0.25">
      <c r="A861" s="8"/>
    </row>
    <row r="862" spans="1:1" x14ac:dyDescent="0.25">
      <c r="A862" s="8"/>
    </row>
    <row r="863" spans="1:1" x14ac:dyDescent="0.25">
      <c r="A863" s="8"/>
    </row>
    <row r="864" spans="1:1" x14ac:dyDescent="0.25">
      <c r="A864" s="8"/>
    </row>
    <row r="865" spans="1:1" x14ac:dyDescent="0.25">
      <c r="A865" s="8"/>
    </row>
    <row r="866" spans="1:1" x14ac:dyDescent="0.25">
      <c r="A866" s="8"/>
    </row>
    <row r="867" spans="1:1" x14ac:dyDescent="0.25">
      <c r="A867" s="8"/>
    </row>
    <row r="868" spans="1:1" x14ac:dyDescent="0.25">
      <c r="A868" s="8"/>
    </row>
    <row r="869" spans="1:1" x14ac:dyDescent="0.25">
      <c r="A869" s="8"/>
    </row>
    <row r="870" spans="1:1" x14ac:dyDescent="0.25">
      <c r="A870" s="8"/>
    </row>
    <row r="871" spans="1:1" x14ac:dyDescent="0.25">
      <c r="A871" s="8"/>
    </row>
    <row r="872" spans="1:1" x14ac:dyDescent="0.25">
      <c r="A872" s="8"/>
    </row>
    <row r="873" spans="1:1" x14ac:dyDescent="0.25">
      <c r="A873" s="8"/>
    </row>
    <row r="874" spans="1:1" x14ac:dyDescent="0.25">
      <c r="A874" s="8"/>
    </row>
    <row r="875" spans="1:1" x14ac:dyDescent="0.25">
      <c r="A875" s="8"/>
    </row>
    <row r="876" spans="1:1" x14ac:dyDescent="0.25">
      <c r="A876" s="8"/>
    </row>
    <row r="877" spans="1:1" x14ac:dyDescent="0.25">
      <c r="A877" s="8"/>
    </row>
    <row r="878" spans="1:1" x14ac:dyDescent="0.25">
      <c r="A878" s="8"/>
    </row>
    <row r="879" spans="1:1" x14ac:dyDescent="0.25">
      <c r="A879" s="8"/>
    </row>
    <row r="880" spans="1:1" x14ac:dyDescent="0.25">
      <c r="A880" s="8"/>
    </row>
    <row r="881" spans="1:1" x14ac:dyDescent="0.25">
      <c r="A881" s="8"/>
    </row>
    <row r="882" spans="1:1" x14ac:dyDescent="0.25">
      <c r="A882" s="8"/>
    </row>
    <row r="883" spans="1:1" x14ac:dyDescent="0.25">
      <c r="A883" s="8"/>
    </row>
    <row r="884" spans="1:1" x14ac:dyDescent="0.25">
      <c r="A884" s="8"/>
    </row>
    <row r="885" spans="1:1" x14ac:dyDescent="0.25">
      <c r="A885" s="8"/>
    </row>
    <row r="886" spans="1:1" x14ac:dyDescent="0.25">
      <c r="A886" s="8"/>
    </row>
    <row r="887" spans="1:1" x14ac:dyDescent="0.25">
      <c r="A887" s="8"/>
    </row>
    <row r="888" spans="1:1" x14ac:dyDescent="0.25">
      <c r="A888" s="8"/>
    </row>
    <row r="889" spans="1:1" x14ac:dyDescent="0.25">
      <c r="A889" s="8"/>
    </row>
    <row r="890" spans="1:1" x14ac:dyDescent="0.25">
      <c r="A890" s="8"/>
    </row>
    <row r="891" spans="1:1" x14ac:dyDescent="0.25">
      <c r="A891" s="8"/>
    </row>
    <row r="892" spans="1:1" x14ac:dyDescent="0.25">
      <c r="A892" s="8"/>
    </row>
    <row r="893" spans="1:1" x14ac:dyDescent="0.25">
      <c r="A893" s="8"/>
    </row>
    <row r="894" spans="1:1" x14ac:dyDescent="0.25">
      <c r="A894" s="8"/>
    </row>
    <row r="895" spans="1:1" x14ac:dyDescent="0.25">
      <c r="A895" s="8"/>
    </row>
    <row r="896" spans="1:1" x14ac:dyDescent="0.25">
      <c r="A896" s="8"/>
    </row>
    <row r="897" spans="1:1" x14ac:dyDescent="0.25">
      <c r="A897" s="8"/>
    </row>
    <row r="898" spans="1:1" x14ac:dyDescent="0.25">
      <c r="A898" s="8"/>
    </row>
    <row r="899" spans="1:1" x14ac:dyDescent="0.25">
      <c r="A899" s="8"/>
    </row>
    <row r="900" spans="1:1" x14ac:dyDescent="0.25">
      <c r="A900" s="8"/>
    </row>
    <row r="901" spans="1:1" x14ac:dyDescent="0.25">
      <c r="A901" s="8"/>
    </row>
    <row r="902" spans="1:1" x14ac:dyDescent="0.25">
      <c r="A902" s="8"/>
    </row>
    <row r="903" spans="1:1" x14ac:dyDescent="0.25">
      <c r="A903" s="8"/>
    </row>
    <row r="904" spans="1:1" x14ac:dyDescent="0.25">
      <c r="A904" s="8"/>
    </row>
    <row r="905" spans="1:1" x14ac:dyDescent="0.25">
      <c r="A905" s="8"/>
    </row>
    <row r="906" spans="1:1" x14ac:dyDescent="0.25">
      <c r="A906" s="8"/>
    </row>
    <row r="907" spans="1:1" x14ac:dyDescent="0.25">
      <c r="A907" s="8"/>
    </row>
    <row r="908" spans="1:1" x14ac:dyDescent="0.25">
      <c r="A908" s="8"/>
    </row>
    <row r="909" spans="1:1" x14ac:dyDescent="0.25">
      <c r="A909" s="8"/>
    </row>
    <row r="910" spans="1:1" x14ac:dyDescent="0.25">
      <c r="A910" s="8"/>
    </row>
    <row r="911" spans="1:1" x14ac:dyDescent="0.25">
      <c r="A911" s="8"/>
    </row>
    <row r="912" spans="1:1" x14ac:dyDescent="0.25">
      <c r="A912" s="8"/>
    </row>
    <row r="913" spans="1:1" x14ac:dyDescent="0.25">
      <c r="A913" s="8"/>
    </row>
    <row r="914" spans="1:1" x14ac:dyDescent="0.25">
      <c r="A914" s="8"/>
    </row>
    <row r="915" spans="1:1" x14ac:dyDescent="0.25">
      <c r="A915" s="8"/>
    </row>
    <row r="916" spans="1:1" x14ac:dyDescent="0.25">
      <c r="A916" s="8"/>
    </row>
    <row r="917" spans="1:1" x14ac:dyDescent="0.25">
      <c r="A917" s="8"/>
    </row>
    <row r="918" spans="1:1" x14ac:dyDescent="0.25">
      <c r="A918" s="8"/>
    </row>
    <row r="919" spans="1:1" x14ac:dyDescent="0.25">
      <c r="A919" s="8"/>
    </row>
    <row r="920" spans="1:1" x14ac:dyDescent="0.25">
      <c r="A920" s="8"/>
    </row>
    <row r="921" spans="1:1" x14ac:dyDescent="0.25">
      <c r="A921" s="8"/>
    </row>
    <row r="922" spans="1:1" x14ac:dyDescent="0.25">
      <c r="A922" s="8"/>
    </row>
    <row r="923" spans="1:1" x14ac:dyDescent="0.25">
      <c r="A923" s="8"/>
    </row>
    <row r="924" spans="1:1" x14ac:dyDescent="0.25">
      <c r="A924" s="8"/>
    </row>
    <row r="925" spans="1:1" x14ac:dyDescent="0.25">
      <c r="A925" s="8"/>
    </row>
    <row r="926" spans="1:1" x14ac:dyDescent="0.25">
      <c r="A926" s="8"/>
    </row>
    <row r="927" spans="1:1" x14ac:dyDescent="0.25">
      <c r="A927" s="8"/>
    </row>
    <row r="928" spans="1:1" x14ac:dyDescent="0.25">
      <c r="A928" s="8"/>
    </row>
    <row r="929" spans="1:1" x14ac:dyDescent="0.25">
      <c r="A929" s="8"/>
    </row>
    <row r="930" spans="1:1" x14ac:dyDescent="0.25">
      <c r="A930" s="8"/>
    </row>
    <row r="931" spans="1:1" x14ac:dyDescent="0.25">
      <c r="A931" s="8"/>
    </row>
    <row r="932" spans="1:1" x14ac:dyDescent="0.25">
      <c r="A932" s="8"/>
    </row>
    <row r="933" spans="1:1" x14ac:dyDescent="0.25">
      <c r="A933" s="8"/>
    </row>
    <row r="934" spans="1:1" x14ac:dyDescent="0.25">
      <c r="A934" s="8"/>
    </row>
    <row r="935" spans="1:1" x14ac:dyDescent="0.25">
      <c r="A935" s="8"/>
    </row>
    <row r="936" spans="1:1" x14ac:dyDescent="0.25">
      <c r="A936" s="8"/>
    </row>
    <row r="937" spans="1:1" x14ac:dyDescent="0.25">
      <c r="A937" s="8"/>
    </row>
    <row r="938" spans="1:1" x14ac:dyDescent="0.25">
      <c r="A938" s="8"/>
    </row>
    <row r="939" spans="1:1" x14ac:dyDescent="0.25">
      <c r="A939" s="8"/>
    </row>
    <row r="940" spans="1:1" x14ac:dyDescent="0.25">
      <c r="A940" s="8"/>
    </row>
    <row r="941" spans="1:1" x14ac:dyDescent="0.25">
      <c r="A941" s="8"/>
    </row>
    <row r="942" spans="1:1" x14ac:dyDescent="0.25">
      <c r="A942" s="8"/>
    </row>
    <row r="943" spans="1:1" x14ac:dyDescent="0.25">
      <c r="A943" s="8"/>
    </row>
    <row r="944" spans="1:1" x14ac:dyDescent="0.25">
      <c r="A944" s="8"/>
    </row>
    <row r="945" spans="1:1" x14ac:dyDescent="0.25">
      <c r="A945" s="8"/>
    </row>
    <row r="946" spans="1:1" x14ac:dyDescent="0.25">
      <c r="A946" s="8"/>
    </row>
    <row r="947" spans="1:1" x14ac:dyDescent="0.25">
      <c r="A947" s="8"/>
    </row>
    <row r="948" spans="1:1" x14ac:dyDescent="0.25">
      <c r="A948" s="8"/>
    </row>
    <row r="949" spans="1:1" x14ac:dyDescent="0.25">
      <c r="A949" s="8"/>
    </row>
    <row r="950" spans="1:1" x14ac:dyDescent="0.25">
      <c r="A950" s="8"/>
    </row>
    <row r="951" spans="1:1" x14ac:dyDescent="0.25">
      <c r="A951" s="8"/>
    </row>
    <row r="952" spans="1:1" x14ac:dyDescent="0.25">
      <c r="A952" s="8"/>
    </row>
    <row r="953" spans="1:1" x14ac:dyDescent="0.25">
      <c r="A953" s="8"/>
    </row>
    <row r="954" spans="1:1" x14ac:dyDescent="0.25">
      <c r="A954" s="8"/>
    </row>
    <row r="955" spans="1:1" x14ac:dyDescent="0.25">
      <c r="A955" s="8"/>
    </row>
    <row r="956" spans="1:1" x14ac:dyDescent="0.25">
      <c r="A956" s="8"/>
    </row>
    <row r="957" spans="1:1" x14ac:dyDescent="0.25">
      <c r="A957" s="8"/>
    </row>
    <row r="958" spans="1:1" x14ac:dyDescent="0.25">
      <c r="A958" s="8"/>
    </row>
    <row r="959" spans="1:1" x14ac:dyDescent="0.25">
      <c r="A959" s="8"/>
    </row>
    <row r="960" spans="1:1" x14ac:dyDescent="0.25">
      <c r="A960" s="8"/>
    </row>
    <row r="961" spans="1:1" x14ac:dyDescent="0.25">
      <c r="A961" s="8"/>
    </row>
    <row r="962" spans="1:1" x14ac:dyDescent="0.25">
      <c r="A962" s="8"/>
    </row>
    <row r="963" spans="1:1" x14ac:dyDescent="0.25">
      <c r="A963" s="8"/>
    </row>
    <row r="964" spans="1:1" x14ac:dyDescent="0.25">
      <c r="A964" s="8"/>
    </row>
    <row r="965" spans="1:1" x14ac:dyDescent="0.25">
      <c r="A965" s="8"/>
    </row>
    <row r="966" spans="1:1" x14ac:dyDescent="0.25">
      <c r="A966" s="8"/>
    </row>
    <row r="967" spans="1:1" x14ac:dyDescent="0.25">
      <c r="A967" s="8"/>
    </row>
    <row r="968" spans="1:1" x14ac:dyDescent="0.25">
      <c r="A968" s="8"/>
    </row>
    <row r="969" spans="1:1" x14ac:dyDescent="0.25">
      <c r="A969" s="8"/>
    </row>
    <row r="970" spans="1:1" x14ac:dyDescent="0.25">
      <c r="A970" s="8"/>
    </row>
    <row r="971" spans="1:1" x14ac:dyDescent="0.25">
      <c r="A971" s="8"/>
    </row>
    <row r="972" spans="1:1" x14ac:dyDescent="0.25">
      <c r="A972" s="8"/>
    </row>
    <row r="973" spans="1:1" x14ac:dyDescent="0.25">
      <c r="A973" s="8"/>
    </row>
    <row r="974" spans="1:1" x14ac:dyDescent="0.25">
      <c r="A974" s="8"/>
    </row>
    <row r="975" spans="1:1" x14ac:dyDescent="0.25">
      <c r="A975" s="8"/>
    </row>
    <row r="976" spans="1:1" x14ac:dyDescent="0.25">
      <c r="A976" s="8"/>
    </row>
    <row r="977" spans="1:1" x14ac:dyDescent="0.25">
      <c r="A977" s="8"/>
    </row>
    <row r="978" spans="1:1" x14ac:dyDescent="0.25">
      <c r="A978" s="8"/>
    </row>
    <row r="979" spans="1:1" x14ac:dyDescent="0.25">
      <c r="A979" s="8"/>
    </row>
    <row r="980" spans="1:1" x14ac:dyDescent="0.25">
      <c r="A980" s="8"/>
    </row>
    <row r="981" spans="1:1" x14ac:dyDescent="0.25">
      <c r="A981" s="8"/>
    </row>
    <row r="982" spans="1:1" x14ac:dyDescent="0.25">
      <c r="A982" s="8"/>
    </row>
    <row r="983" spans="1:1" x14ac:dyDescent="0.25">
      <c r="A983" s="8"/>
    </row>
    <row r="984" spans="1:1" x14ac:dyDescent="0.25">
      <c r="A984" s="8"/>
    </row>
    <row r="985" spans="1:1" x14ac:dyDescent="0.25">
      <c r="A985" s="8"/>
    </row>
    <row r="986" spans="1:1" x14ac:dyDescent="0.25">
      <c r="A986" s="8"/>
    </row>
    <row r="987" spans="1:1" x14ac:dyDescent="0.25">
      <c r="A987" s="8"/>
    </row>
    <row r="988" spans="1:1" x14ac:dyDescent="0.25">
      <c r="A988" s="8"/>
    </row>
    <row r="989" spans="1:1" x14ac:dyDescent="0.25">
      <c r="A989" s="8"/>
    </row>
    <row r="990" spans="1:1" x14ac:dyDescent="0.25">
      <c r="A990" s="8"/>
    </row>
    <row r="991" spans="1:1" x14ac:dyDescent="0.25">
      <c r="A991" s="8"/>
    </row>
    <row r="992" spans="1:1" x14ac:dyDescent="0.25">
      <c r="A992" s="8"/>
    </row>
    <row r="993" spans="1:10" x14ac:dyDescent="0.25">
      <c r="A993" s="8"/>
    </row>
    <row r="994" spans="1:10" x14ac:dyDescent="0.25">
      <c r="A994" s="8"/>
    </row>
    <row r="995" spans="1:10" x14ac:dyDescent="0.25">
      <c r="A995" s="8"/>
    </row>
    <row r="996" spans="1:10" x14ac:dyDescent="0.25">
      <c r="A996" s="8"/>
    </row>
    <row r="997" spans="1:10" x14ac:dyDescent="0.25">
      <c r="A997" s="8"/>
    </row>
    <row r="998" spans="1:10" x14ac:dyDescent="0.25">
      <c r="A998" s="8"/>
    </row>
    <row r="1000" spans="1:10" ht="15.75" thickBot="1" x14ac:dyDescent="0.3">
      <c r="A1000" s="45"/>
      <c r="B1000" s="45"/>
      <c r="C1000" s="46"/>
    </row>
    <row r="1001" spans="1:10" x14ac:dyDescent="0.25">
      <c r="A1001" s="42"/>
      <c r="B1001" s="8"/>
      <c r="C1001" s="33"/>
      <c r="D1001" s="39"/>
      <c r="E1001" s="39"/>
      <c r="F1001" s="58">
        <v>1</v>
      </c>
      <c r="G1001" s="39"/>
      <c r="H1001" s="40"/>
      <c r="I1001" s="40"/>
      <c r="J1001" s="41">
        <f t="shared" ref="J1001:J1032" si="28">COUNTIF(F:F,F:F)</f>
        <v>1</v>
      </c>
    </row>
    <row r="1002" spans="1:10" x14ac:dyDescent="0.25">
      <c r="A1002" s="42"/>
      <c r="B1002" s="8"/>
      <c r="C1002" s="33"/>
      <c r="D1002" s="33"/>
      <c r="E1002" s="33"/>
      <c r="F1002" s="59">
        <v>2</v>
      </c>
      <c r="G1002" s="33"/>
      <c r="H1002" s="34"/>
      <c r="I1002" s="34"/>
      <c r="J1002" s="43">
        <f t="shared" si="28"/>
        <v>1</v>
      </c>
    </row>
    <row r="1003" spans="1:10" x14ac:dyDescent="0.25">
      <c r="A1003" s="42"/>
      <c r="B1003" s="8"/>
      <c r="C1003" s="33"/>
      <c r="D1003" s="33"/>
      <c r="E1003" s="33"/>
      <c r="F1003" s="59">
        <v>3</v>
      </c>
      <c r="G1003" s="33"/>
      <c r="H1003" s="34"/>
      <c r="I1003" s="34"/>
      <c r="J1003" s="43">
        <f t="shared" si="28"/>
        <v>3</v>
      </c>
    </row>
    <row r="1004" spans="1:10" x14ac:dyDescent="0.25">
      <c r="A1004" s="42"/>
      <c r="B1004" s="8"/>
      <c r="C1004" s="33"/>
      <c r="D1004" s="33"/>
      <c r="E1004" s="33"/>
      <c r="F1004" s="59">
        <v>4</v>
      </c>
      <c r="G1004" s="33"/>
      <c r="H1004" s="34"/>
      <c r="I1004" s="34"/>
      <c r="J1004" s="43">
        <f t="shared" si="28"/>
        <v>3</v>
      </c>
    </row>
    <row r="1005" spans="1:10" x14ac:dyDescent="0.25">
      <c r="A1005" s="42"/>
      <c r="B1005" s="8"/>
      <c r="C1005" s="33"/>
      <c r="D1005" s="33"/>
      <c r="E1005" s="33"/>
      <c r="F1005" s="59">
        <v>5</v>
      </c>
      <c r="G1005" s="33"/>
      <c r="H1005" s="34"/>
      <c r="I1005" s="34"/>
      <c r="J1005" s="43">
        <f t="shared" si="28"/>
        <v>3</v>
      </c>
    </row>
    <row r="1006" spans="1:10" x14ac:dyDescent="0.25">
      <c r="A1006" s="42"/>
      <c r="B1006" s="8"/>
      <c r="C1006" s="33"/>
      <c r="D1006" s="33"/>
      <c r="E1006" s="33"/>
      <c r="F1006" s="59">
        <v>6</v>
      </c>
      <c r="G1006" s="33"/>
      <c r="H1006" s="34"/>
      <c r="I1006" s="34"/>
      <c r="J1006" s="43">
        <f t="shared" si="28"/>
        <v>3</v>
      </c>
    </row>
    <row r="1007" spans="1:10" x14ac:dyDescent="0.25">
      <c r="A1007" s="42"/>
      <c r="B1007" s="8"/>
      <c r="C1007" s="33"/>
      <c r="D1007" s="33"/>
      <c r="E1007" s="33"/>
      <c r="F1007" s="59">
        <v>7</v>
      </c>
      <c r="G1007" s="33"/>
      <c r="H1007" s="34"/>
      <c r="I1007" s="34"/>
      <c r="J1007" s="43">
        <f t="shared" si="28"/>
        <v>3</v>
      </c>
    </row>
    <row r="1008" spans="1:10" x14ac:dyDescent="0.25">
      <c r="A1008" s="42"/>
      <c r="B1008" s="8"/>
      <c r="C1008" s="33"/>
      <c r="D1008" s="33"/>
      <c r="E1008" s="33"/>
      <c r="F1008" s="59">
        <v>8</v>
      </c>
      <c r="G1008" s="33"/>
      <c r="H1008" s="34"/>
      <c r="I1008" s="34"/>
      <c r="J1008" s="43">
        <f t="shared" si="28"/>
        <v>3</v>
      </c>
    </row>
    <row r="1009" spans="1:10" x14ac:dyDescent="0.25">
      <c r="A1009" s="42"/>
      <c r="B1009" s="8"/>
      <c r="C1009" s="33"/>
      <c r="D1009" s="33"/>
      <c r="E1009" s="33"/>
      <c r="F1009" s="59">
        <v>9</v>
      </c>
      <c r="G1009" s="33"/>
      <c r="H1009" s="34"/>
      <c r="I1009" s="34"/>
      <c r="J1009" s="43">
        <f t="shared" si="28"/>
        <v>1</v>
      </c>
    </row>
    <row r="1010" spans="1:10" x14ac:dyDescent="0.25">
      <c r="A1010" s="42"/>
      <c r="B1010" s="8"/>
      <c r="C1010" s="33"/>
      <c r="D1010" s="33"/>
      <c r="E1010" s="33"/>
      <c r="F1010" s="59">
        <v>10</v>
      </c>
      <c r="G1010" s="33"/>
      <c r="H1010" s="34"/>
      <c r="I1010" s="34"/>
      <c r="J1010" s="43">
        <f t="shared" si="28"/>
        <v>3</v>
      </c>
    </row>
    <row r="1011" spans="1:10" x14ac:dyDescent="0.25">
      <c r="A1011" s="42"/>
      <c r="B1011" s="8"/>
      <c r="C1011" s="33"/>
      <c r="D1011" s="33"/>
      <c r="E1011" s="33"/>
      <c r="F1011" s="59">
        <v>11</v>
      </c>
      <c r="G1011" s="33"/>
      <c r="H1011" s="34"/>
      <c r="I1011" s="34"/>
      <c r="J1011" s="43">
        <f t="shared" si="28"/>
        <v>3</v>
      </c>
    </row>
    <row r="1012" spans="1:10" x14ac:dyDescent="0.25">
      <c r="A1012" s="42"/>
      <c r="B1012" s="8"/>
      <c r="C1012" s="33"/>
      <c r="D1012" s="33"/>
      <c r="E1012" s="33"/>
      <c r="F1012" s="59">
        <v>12</v>
      </c>
      <c r="G1012" s="33"/>
      <c r="H1012" s="34"/>
      <c r="I1012" s="34"/>
      <c r="J1012" s="43">
        <f t="shared" si="28"/>
        <v>3</v>
      </c>
    </row>
    <row r="1013" spans="1:10" x14ac:dyDescent="0.25">
      <c r="A1013" s="42"/>
      <c r="B1013" s="8"/>
      <c r="C1013" s="33"/>
      <c r="D1013" s="33"/>
      <c r="E1013" s="33"/>
      <c r="F1013" s="59">
        <v>13</v>
      </c>
      <c r="G1013" s="33"/>
      <c r="H1013" s="34"/>
      <c r="I1013" s="34"/>
      <c r="J1013" s="43">
        <f t="shared" si="28"/>
        <v>3</v>
      </c>
    </row>
    <row r="1014" spans="1:10" x14ac:dyDescent="0.25">
      <c r="A1014" s="42"/>
      <c r="B1014" s="8"/>
      <c r="C1014" s="33"/>
      <c r="D1014" s="33"/>
      <c r="E1014" s="33"/>
      <c r="F1014" s="59">
        <v>14</v>
      </c>
      <c r="G1014" s="33"/>
      <c r="H1014" s="34"/>
      <c r="I1014" s="34"/>
      <c r="J1014" s="43">
        <f t="shared" si="28"/>
        <v>3</v>
      </c>
    </row>
    <row r="1015" spans="1:10" x14ac:dyDescent="0.25">
      <c r="A1015" s="42"/>
      <c r="B1015" s="8"/>
      <c r="C1015" s="33"/>
      <c r="D1015" s="33"/>
      <c r="E1015" s="33"/>
      <c r="F1015" s="59">
        <v>15</v>
      </c>
      <c r="G1015" s="33"/>
      <c r="H1015" s="34"/>
      <c r="I1015" s="34"/>
      <c r="J1015" s="43">
        <f t="shared" si="28"/>
        <v>3</v>
      </c>
    </row>
    <row r="1016" spans="1:10" x14ac:dyDescent="0.25">
      <c r="A1016" s="42"/>
      <c r="B1016" s="8"/>
      <c r="C1016" s="33"/>
      <c r="D1016" s="33"/>
      <c r="E1016" s="33"/>
      <c r="F1016" s="59">
        <v>16</v>
      </c>
      <c r="G1016" s="33"/>
      <c r="H1016" s="34"/>
      <c r="I1016" s="34"/>
      <c r="J1016" s="43">
        <f t="shared" si="28"/>
        <v>3</v>
      </c>
    </row>
    <row r="1017" spans="1:10" x14ac:dyDescent="0.25">
      <c r="A1017" s="42"/>
      <c r="B1017" s="8"/>
      <c r="C1017" s="33"/>
      <c r="D1017" s="33"/>
      <c r="E1017" s="33"/>
      <c r="F1017" s="59">
        <v>17</v>
      </c>
      <c r="G1017" s="33"/>
      <c r="H1017" s="34"/>
      <c r="I1017" s="34"/>
      <c r="J1017" s="43">
        <f t="shared" si="28"/>
        <v>2</v>
      </c>
    </row>
    <row r="1018" spans="1:10" x14ac:dyDescent="0.25">
      <c r="A1018" s="42"/>
      <c r="B1018" s="8"/>
      <c r="C1018" s="33"/>
      <c r="D1018" s="33"/>
      <c r="E1018" s="33"/>
      <c r="F1018" s="59">
        <v>18</v>
      </c>
      <c r="G1018" s="33"/>
      <c r="H1018" s="34"/>
      <c r="I1018" s="34"/>
      <c r="J1018" s="43">
        <f t="shared" si="28"/>
        <v>2</v>
      </c>
    </row>
    <row r="1019" spans="1:10" x14ac:dyDescent="0.25">
      <c r="A1019" s="42"/>
      <c r="B1019" s="8"/>
      <c r="C1019" s="33"/>
      <c r="D1019" s="33"/>
      <c r="E1019" s="33"/>
      <c r="F1019" s="59">
        <v>19</v>
      </c>
      <c r="G1019" s="33"/>
      <c r="H1019" s="34"/>
      <c r="I1019" s="34"/>
      <c r="J1019" s="43">
        <f t="shared" si="28"/>
        <v>2</v>
      </c>
    </row>
    <row r="1020" spans="1:10" x14ac:dyDescent="0.25">
      <c r="A1020" s="42"/>
      <c r="B1020" s="8"/>
      <c r="C1020" s="33"/>
      <c r="D1020" s="33"/>
      <c r="E1020" s="33"/>
      <c r="F1020" s="59">
        <v>20</v>
      </c>
      <c r="G1020" s="33"/>
      <c r="H1020" s="34"/>
      <c r="I1020" s="34"/>
      <c r="J1020" s="43">
        <f t="shared" si="28"/>
        <v>2</v>
      </c>
    </row>
    <row r="1021" spans="1:10" x14ac:dyDescent="0.25">
      <c r="A1021" s="42"/>
      <c r="B1021" s="8"/>
      <c r="C1021" s="33"/>
      <c r="D1021" s="33"/>
      <c r="E1021" s="33"/>
      <c r="F1021" s="59">
        <v>21</v>
      </c>
      <c r="G1021" s="33"/>
      <c r="H1021" s="34"/>
      <c r="I1021" s="34"/>
      <c r="J1021" s="43">
        <f t="shared" si="28"/>
        <v>2</v>
      </c>
    </row>
    <row r="1022" spans="1:10" x14ac:dyDescent="0.25">
      <c r="A1022" s="42"/>
      <c r="B1022" s="8"/>
      <c r="C1022" s="33"/>
      <c r="D1022" s="33"/>
      <c r="E1022" s="33"/>
      <c r="F1022" s="59">
        <v>22</v>
      </c>
      <c r="G1022" s="33"/>
      <c r="H1022" s="34"/>
      <c r="I1022" s="34"/>
      <c r="J1022" s="43">
        <f t="shared" si="28"/>
        <v>2</v>
      </c>
    </row>
    <row r="1023" spans="1:10" x14ac:dyDescent="0.25">
      <c r="A1023" s="42"/>
      <c r="B1023" s="8"/>
      <c r="C1023" s="33"/>
      <c r="D1023" s="33"/>
      <c r="E1023" s="33"/>
      <c r="F1023" s="59">
        <v>23</v>
      </c>
      <c r="G1023" s="33"/>
      <c r="H1023" s="34"/>
      <c r="I1023" s="34"/>
      <c r="J1023" s="43">
        <f t="shared" si="28"/>
        <v>2</v>
      </c>
    </row>
    <row r="1024" spans="1:10" x14ac:dyDescent="0.25">
      <c r="A1024" s="42"/>
      <c r="B1024" s="8"/>
      <c r="C1024" s="33"/>
      <c r="D1024" s="33"/>
      <c r="E1024" s="33"/>
      <c r="F1024" s="59">
        <v>24</v>
      </c>
      <c r="G1024" s="33"/>
      <c r="H1024" s="34"/>
      <c r="I1024" s="34"/>
      <c r="J1024" s="43">
        <f t="shared" si="28"/>
        <v>2</v>
      </c>
    </row>
    <row r="1025" spans="1:10" x14ac:dyDescent="0.25">
      <c r="A1025" s="42"/>
      <c r="B1025" s="8"/>
      <c r="C1025" s="33"/>
      <c r="D1025" s="33"/>
      <c r="E1025" s="33"/>
      <c r="F1025" s="59">
        <v>25</v>
      </c>
      <c r="G1025" s="33"/>
      <c r="H1025" s="34"/>
      <c r="I1025" s="34"/>
      <c r="J1025" s="43">
        <f t="shared" si="28"/>
        <v>2</v>
      </c>
    </row>
    <row r="1026" spans="1:10" x14ac:dyDescent="0.25">
      <c r="A1026" s="42"/>
      <c r="B1026" s="8"/>
      <c r="C1026" s="33"/>
      <c r="D1026" s="33"/>
      <c r="E1026" s="33"/>
      <c r="F1026" s="59">
        <v>26</v>
      </c>
      <c r="G1026" s="33"/>
      <c r="H1026" s="34"/>
      <c r="I1026" s="34"/>
      <c r="J1026" s="43">
        <f t="shared" si="28"/>
        <v>2</v>
      </c>
    </row>
    <row r="1027" spans="1:10" x14ac:dyDescent="0.25">
      <c r="A1027" s="42"/>
      <c r="B1027" s="8"/>
      <c r="C1027" s="33"/>
      <c r="D1027" s="33"/>
      <c r="E1027" s="33"/>
      <c r="F1027" s="59">
        <v>27</v>
      </c>
      <c r="G1027" s="33"/>
      <c r="H1027" s="34"/>
      <c r="I1027" s="34"/>
      <c r="J1027" s="43">
        <f t="shared" si="28"/>
        <v>2</v>
      </c>
    </row>
    <row r="1028" spans="1:10" x14ac:dyDescent="0.25">
      <c r="A1028" s="42"/>
      <c r="B1028" s="8"/>
      <c r="C1028" s="33"/>
      <c r="D1028" s="33"/>
      <c r="E1028" s="33"/>
      <c r="F1028" s="59">
        <v>28</v>
      </c>
      <c r="G1028" s="33"/>
      <c r="H1028" s="34"/>
      <c r="I1028" s="34"/>
      <c r="J1028" s="43">
        <f t="shared" si="28"/>
        <v>2</v>
      </c>
    </row>
    <row r="1029" spans="1:10" x14ac:dyDescent="0.25">
      <c r="A1029" s="42"/>
      <c r="B1029" s="8"/>
      <c r="C1029" s="33"/>
      <c r="D1029" s="33"/>
      <c r="E1029" s="33"/>
      <c r="F1029" s="59">
        <v>29</v>
      </c>
      <c r="G1029" s="33"/>
      <c r="H1029" s="34"/>
      <c r="I1029" s="34"/>
      <c r="J1029" s="43">
        <f t="shared" si="28"/>
        <v>2</v>
      </c>
    </row>
    <row r="1030" spans="1:10" x14ac:dyDescent="0.25">
      <c r="A1030" s="42"/>
      <c r="B1030" s="8"/>
      <c r="C1030" s="33"/>
      <c r="D1030" s="33"/>
      <c r="E1030" s="33"/>
      <c r="F1030" s="59">
        <v>30</v>
      </c>
      <c r="G1030" s="33"/>
      <c r="H1030" s="34"/>
      <c r="I1030" s="34"/>
      <c r="J1030" s="43">
        <f t="shared" si="28"/>
        <v>2</v>
      </c>
    </row>
    <row r="1031" spans="1:10" x14ac:dyDescent="0.25">
      <c r="A1031" s="42"/>
      <c r="B1031" s="8"/>
      <c r="C1031" s="33"/>
      <c r="D1031" s="33"/>
      <c r="E1031" s="33"/>
      <c r="F1031" s="59">
        <v>31</v>
      </c>
      <c r="G1031" s="33"/>
      <c r="H1031" s="34"/>
      <c r="I1031" s="34"/>
      <c r="J1031" s="43">
        <f t="shared" si="28"/>
        <v>2</v>
      </c>
    </row>
    <row r="1032" spans="1:10" x14ac:dyDescent="0.25">
      <c r="A1032" s="42"/>
      <c r="B1032" s="8"/>
      <c r="C1032" s="33"/>
      <c r="D1032" s="33"/>
      <c r="E1032" s="33"/>
      <c r="F1032" s="59">
        <v>32</v>
      </c>
      <c r="G1032" s="33"/>
      <c r="H1032" s="34"/>
      <c r="I1032" s="34"/>
      <c r="J1032" s="43">
        <f t="shared" si="28"/>
        <v>2</v>
      </c>
    </row>
    <row r="1033" spans="1:10" x14ac:dyDescent="0.25">
      <c r="A1033" s="42"/>
      <c r="B1033" s="8"/>
      <c r="C1033" s="33"/>
      <c r="D1033" s="33"/>
      <c r="E1033" s="33"/>
      <c r="F1033" s="59">
        <v>33</v>
      </c>
      <c r="G1033" s="33"/>
      <c r="H1033" s="34"/>
      <c r="I1033" s="34"/>
      <c r="J1033" s="43">
        <f t="shared" ref="J1033:J1064" si="29">COUNTIF(F:F,F:F)</f>
        <v>2</v>
      </c>
    </row>
    <row r="1034" spans="1:10" x14ac:dyDescent="0.25">
      <c r="A1034" s="42"/>
      <c r="B1034" s="8"/>
      <c r="C1034" s="33"/>
      <c r="D1034" s="33"/>
      <c r="E1034" s="33"/>
      <c r="F1034" s="59">
        <v>34</v>
      </c>
      <c r="G1034" s="33"/>
      <c r="H1034" s="34"/>
      <c r="I1034" s="34"/>
      <c r="J1034" s="43">
        <f t="shared" si="29"/>
        <v>2</v>
      </c>
    </row>
    <row r="1035" spans="1:10" x14ac:dyDescent="0.25">
      <c r="A1035" s="42"/>
      <c r="B1035" s="8"/>
      <c r="C1035" s="33"/>
      <c r="D1035" s="33"/>
      <c r="E1035" s="33"/>
      <c r="F1035" s="59">
        <v>35</v>
      </c>
      <c r="G1035" s="33"/>
      <c r="H1035" s="34"/>
      <c r="I1035" s="34"/>
      <c r="J1035" s="43">
        <f t="shared" si="29"/>
        <v>2</v>
      </c>
    </row>
    <row r="1036" spans="1:10" x14ac:dyDescent="0.25">
      <c r="A1036" s="42"/>
      <c r="B1036" s="8"/>
      <c r="C1036" s="33"/>
      <c r="D1036" s="33"/>
      <c r="E1036" s="33"/>
      <c r="F1036" s="59">
        <v>36</v>
      </c>
      <c r="G1036" s="33"/>
      <c r="H1036" s="34"/>
      <c r="I1036" s="34"/>
      <c r="J1036" s="43">
        <f t="shared" si="29"/>
        <v>2</v>
      </c>
    </row>
    <row r="1037" spans="1:10" x14ac:dyDescent="0.25">
      <c r="A1037" s="42"/>
      <c r="B1037" s="8"/>
      <c r="C1037" s="33"/>
      <c r="D1037" s="33"/>
      <c r="E1037" s="33"/>
      <c r="F1037" s="59">
        <v>37</v>
      </c>
      <c r="G1037" s="33"/>
      <c r="H1037" s="34"/>
      <c r="I1037" s="34"/>
      <c r="J1037" s="43">
        <f t="shared" si="29"/>
        <v>2</v>
      </c>
    </row>
    <row r="1038" spans="1:10" x14ac:dyDescent="0.25">
      <c r="A1038" s="42"/>
      <c r="B1038" s="8"/>
      <c r="C1038" s="33"/>
      <c r="D1038" s="33"/>
      <c r="E1038" s="33"/>
      <c r="F1038" s="59">
        <v>38</v>
      </c>
      <c r="G1038" s="33"/>
      <c r="H1038" s="34"/>
      <c r="I1038" s="34"/>
      <c r="J1038" s="43">
        <f t="shared" si="29"/>
        <v>2</v>
      </c>
    </row>
    <row r="1039" spans="1:10" x14ac:dyDescent="0.25">
      <c r="A1039" s="42"/>
      <c r="B1039" s="8"/>
      <c r="C1039" s="33"/>
      <c r="D1039" s="33"/>
      <c r="E1039" s="33"/>
      <c r="F1039" s="59">
        <v>39</v>
      </c>
      <c r="G1039" s="33"/>
      <c r="H1039" s="34"/>
      <c r="I1039" s="34"/>
      <c r="J1039" s="43">
        <f t="shared" si="29"/>
        <v>2</v>
      </c>
    </row>
    <row r="1040" spans="1:10" x14ac:dyDescent="0.25">
      <c r="A1040" s="42"/>
      <c r="B1040" s="8"/>
      <c r="C1040" s="33"/>
      <c r="D1040" s="33"/>
      <c r="E1040" s="33"/>
      <c r="F1040" s="59">
        <v>40</v>
      </c>
      <c r="G1040" s="33"/>
      <c r="H1040" s="34"/>
      <c r="I1040" s="34"/>
      <c r="J1040" s="43">
        <f t="shared" si="29"/>
        <v>2</v>
      </c>
    </row>
    <row r="1041" spans="1:10" x14ac:dyDescent="0.25">
      <c r="A1041" s="42"/>
      <c r="B1041" s="8"/>
      <c r="C1041" s="33"/>
      <c r="D1041" s="33"/>
      <c r="E1041" s="33"/>
      <c r="F1041" s="59">
        <v>41</v>
      </c>
      <c r="G1041" s="33"/>
      <c r="H1041" s="34"/>
      <c r="I1041" s="34"/>
      <c r="J1041" s="43">
        <f t="shared" si="29"/>
        <v>2</v>
      </c>
    </row>
    <row r="1042" spans="1:10" x14ac:dyDescent="0.25">
      <c r="A1042" s="42"/>
      <c r="B1042" s="8"/>
      <c r="C1042" s="33"/>
      <c r="D1042" s="33"/>
      <c r="E1042" s="33"/>
      <c r="F1042" s="59">
        <v>42</v>
      </c>
      <c r="G1042" s="33"/>
      <c r="H1042" s="34"/>
      <c r="I1042" s="34"/>
      <c r="J1042" s="43">
        <f t="shared" si="29"/>
        <v>2</v>
      </c>
    </row>
    <row r="1043" spans="1:10" x14ac:dyDescent="0.25">
      <c r="A1043" s="42"/>
      <c r="B1043" s="8"/>
      <c r="C1043" s="33"/>
      <c r="D1043" s="33"/>
      <c r="E1043" s="33"/>
      <c r="F1043" s="59">
        <v>43</v>
      </c>
      <c r="G1043" s="33"/>
      <c r="H1043" s="34"/>
      <c r="I1043" s="34"/>
      <c r="J1043" s="43">
        <f t="shared" si="29"/>
        <v>2</v>
      </c>
    </row>
    <row r="1044" spans="1:10" x14ac:dyDescent="0.25">
      <c r="A1044" s="42"/>
      <c r="B1044" s="8"/>
      <c r="C1044" s="33"/>
      <c r="D1044" s="33"/>
      <c r="E1044" s="33"/>
      <c r="F1044" s="59">
        <v>44</v>
      </c>
      <c r="G1044" s="33"/>
      <c r="H1044" s="34"/>
      <c r="I1044" s="34"/>
      <c r="J1044" s="43">
        <f t="shared" si="29"/>
        <v>2</v>
      </c>
    </row>
    <row r="1045" spans="1:10" x14ac:dyDescent="0.25">
      <c r="A1045" s="42"/>
      <c r="B1045" s="8"/>
      <c r="C1045" s="33"/>
      <c r="D1045" s="33"/>
      <c r="E1045" s="33"/>
      <c r="F1045" s="59">
        <v>45</v>
      </c>
      <c r="G1045" s="33"/>
      <c r="H1045" s="34"/>
      <c r="I1045" s="34"/>
      <c r="J1045" s="43">
        <f t="shared" si="29"/>
        <v>2</v>
      </c>
    </row>
    <row r="1046" spans="1:10" x14ac:dyDescent="0.25">
      <c r="A1046" s="42"/>
      <c r="B1046" s="8"/>
      <c r="C1046" s="33"/>
      <c r="D1046" s="33"/>
      <c r="E1046" s="33"/>
      <c r="F1046" s="59">
        <v>46</v>
      </c>
      <c r="G1046" s="33"/>
      <c r="H1046" s="34"/>
      <c r="I1046" s="34"/>
      <c r="J1046" s="43">
        <f t="shared" si="29"/>
        <v>2</v>
      </c>
    </row>
    <row r="1047" spans="1:10" x14ac:dyDescent="0.25">
      <c r="A1047" s="42"/>
      <c r="B1047" s="8"/>
      <c r="C1047" s="33"/>
      <c r="D1047" s="33"/>
      <c r="E1047" s="33"/>
      <c r="F1047" s="59">
        <v>47</v>
      </c>
      <c r="G1047" s="33"/>
      <c r="H1047" s="34"/>
      <c r="I1047" s="34"/>
      <c r="J1047" s="43">
        <f t="shared" si="29"/>
        <v>2</v>
      </c>
    </row>
    <row r="1048" spans="1:10" x14ac:dyDescent="0.25">
      <c r="A1048" s="42"/>
      <c r="B1048" s="8"/>
      <c r="C1048" s="33"/>
      <c r="D1048" s="33"/>
      <c r="E1048" s="33"/>
      <c r="F1048" s="59">
        <v>48</v>
      </c>
      <c r="G1048" s="33"/>
      <c r="H1048" s="34"/>
      <c r="I1048" s="34"/>
      <c r="J1048" s="43">
        <f t="shared" si="29"/>
        <v>2</v>
      </c>
    </row>
    <row r="1049" spans="1:10" x14ac:dyDescent="0.25">
      <c r="A1049" s="42"/>
      <c r="B1049" s="8"/>
      <c r="C1049" s="33"/>
      <c r="D1049" s="33"/>
      <c r="E1049" s="33"/>
      <c r="F1049" s="59">
        <v>49</v>
      </c>
      <c r="G1049" s="33"/>
      <c r="H1049" s="34"/>
      <c r="I1049" s="34"/>
      <c r="J1049" s="43">
        <f t="shared" si="29"/>
        <v>2</v>
      </c>
    </row>
    <row r="1050" spans="1:10" x14ac:dyDescent="0.25">
      <c r="A1050" s="42"/>
      <c r="B1050" s="8"/>
      <c r="C1050" s="33"/>
      <c r="D1050" s="33"/>
      <c r="E1050" s="33"/>
      <c r="F1050" s="59">
        <v>50</v>
      </c>
      <c r="G1050" s="33"/>
      <c r="H1050" s="34"/>
      <c r="I1050" s="34"/>
      <c r="J1050" s="43">
        <f t="shared" si="29"/>
        <v>2</v>
      </c>
    </row>
    <row r="1051" spans="1:10" x14ac:dyDescent="0.25">
      <c r="A1051" s="42"/>
      <c r="B1051" s="8"/>
      <c r="C1051" s="33"/>
      <c r="D1051" s="33"/>
      <c r="E1051" s="33"/>
      <c r="F1051" s="59">
        <v>51</v>
      </c>
      <c r="G1051" s="33"/>
      <c r="H1051" s="34"/>
      <c r="I1051" s="34"/>
      <c r="J1051" s="43">
        <f t="shared" si="29"/>
        <v>2</v>
      </c>
    </row>
    <row r="1052" spans="1:10" x14ac:dyDescent="0.25">
      <c r="A1052" s="42"/>
      <c r="B1052" s="8"/>
      <c r="C1052" s="33"/>
      <c r="D1052" s="33"/>
      <c r="E1052" s="33"/>
      <c r="F1052" s="59">
        <v>52</v>
      </c>
      <c r="G1052" s="33"/>
      <c r="H1052" s="34"/>
      <c r="I1052" s="34"/>
      <c r="J1052" s="43">
        <f t="shared" si="29"/>
        <v>1</v>
      </c>
    </row>
    <row r="1053" spans="1:10" x14ac:dyDescent="0.25">
      <c r="A1053" s="42"/>
      <c r="B1053" s="8"/>
      <c r="C1053" s="33"/>
      <c r="D1053" s="33"/>
      <c r="E1053" s="33"/>
      <c r="F1053" s="59">
        <v>53</v>
      </c>
      <c r="G1053" s="33"/>
      <c r="H1053" s="34"/>
      <c r="I1053" s="34"/>
      <c r="J1053" s="43">
        <f t="shared" si="29"/>
        <v>2</v>
      </c>
    </row>
    <row r="1054" spans="1:10" x14ac:dyDescent="0.25">
      <c r="A1054" s="42"/>
      <c r="B1054" s="8"/>
      <c r="C1054" s="33"/>
      <c r="D1054" s="33"/>
      <c r="E1054" s="33"/>
      <c r="F1054" s="59">
        <v>54</v>
      </c>
      <c r="G1054" s="33"/>
      <c r="H1054" s="34"/>
      <c r="I1054" s="34"/>
      <c r="J1054" s="43">
        <f t="shared" si="29"/>
        <v>2</v>
      </c>
    </row>
    <row r="1055" spans="1:10" x14ac:dyDescent="0.25">
      <c r="A1055" s="42"/>
      <c r="B1055" s="8"/>
      <c r="C1055" s="33"/>
      <c r="D1055" s="33"/>
      <c r="E1055" s="33"/>
      <c r="F1055" s="59">
        <v>55</v>
      </c>
      <c r="G1055" s="33"/>
      <c r="H1055" s="34"/>
      <c r="I1055" s="34"/>
      <c r="J1055" s="43">
        <f t="shared" si="29"/>
        <v>2</v>
      </c>
    </row>
    <row r="1056" spans="1:10" x14ac:dyDescent="0.25">
      <c r="A1056" s="42"/>
      <c r="B1056" s="8"/>
      <c r="C1056" s="33"/>
      <c r="D1056" s="33"/>
      <c r="E1056" s="33"/>
      <c r="F1056" s="59">
        <v>56</v>
      </c>
      <c r="G1056" s="33"/>
      <c r="H1056" s="34"/>
      <c r="I1056" s="34"/>
      <c r="J1056" s="43">
        <f t="shared" si="29"/>
        <v>2</v>
      </c>
    </row>
    <row r="1057" spans="1:10" x14ac:dyDescent="0.25">
      <c r="A1057" s="42"/>
      <c r="B1057" s="8"/>
      <c r="C1057" s="33"/>
      <c r="D1057" s="33"/>
      <c r="E1057" s="33"/>
      <c r="F1057" s="59">
        <v>57</v>
      </c>
      <c r="G1057" s="33"/>
      <c r="H1057" s="34"/>
      <c r="I1057" s="34"/>
      <c r="J1057" s="43">
        <f t="shared" si="29"/>
        <v>2</v>
      </c>
    </row>
    <row r="1058" spans="1:10" x14ac:dyDescent="0.25">
      <c r="A1058" s="42"/>
      <c r="B1058" s="8"/>
      <c r="C1058" s="33"/>
      <c r="D1058" s="33"/>
      <c r="E1058" s="33"/>
      <c r="F1058" s="59">
        <v>58</v>
      </c>
      <c r="G1058" s="33"/>
      <c r="H1058" s="34"/>
      <c r="I1058" s="34"/>
      <c r="J1058" s="43">
        <f t="shared" si="29"/>
        <v>2</v>
      </c>
    </row>
    <row r="1059" spans="1:10" x14ac:dyDescent="0.25">
      <c r="A1059" s="42"/>
      <c r="B1059" s="8"/>
      <c r="C1059" s="33"/>
      <c r="D1059" s="33"/>
      <c r="E1059" s="33"/>
      <c r="F1059" s="59">
        <v>59</v>
      </c>
      <c r="G1059" s="33"/>
      <c r="H1059" s="34"/>
      <c r="I1059" s="34"/>
      <c r="J1059" s="43">
        <f t="shared" si="29"/>
        <v>2</v>
      </c>
    </row>
    <row r="1060" spans="1:10" x14ac:dyDescent="0.25">
      <c r="A1060" s="42"/>
      <c r="B1060" s="8"/>
      <c r="C1060" s="33"/>
      <c r="D1060" s="33"/>
      <c r="E1060" s="33"/>
      <c r="F1060" s="59">
        <v>60</v>
      </c>
      <c r="G1060" s="33"/>
      <c r="H1060" s="34"/>
      <c r="I1060" s="34"/>
      <c r="J1060" s="43">
        <f t="shared" si="29"/>
        <v>2</v>
      </c>
    </row>
    <row r="1061" spans="1:10" x14ac:dyDescent="0.25">
      <c r="A1061" s="42"/>
      <c r="B1061" s="8"/>
      <c r="C1061" s="33"/>
      <c r="D1061" s="33"/>
      <c r="E1061" s="33"/>
      <c r="F1061" s="59">
        <v>61</v>
      </c>
      <c r="G1061" s="33"/>
      <c r="H1061" s="34"/>
      <c r="I1061" s="34"/>
      <c r="J1061" s="43">
        <f t="shared" si="29"/>
        <v>2</v>
      </c>
    </row>
    <row r="1062" spans="1:10" x14ac:dyDescent="0.25">
      <c r="A1062" s="42"/>
      <c r="B1062" s="8"/>
      <c r="C1062" s="33"/>
      <c r="D1062" s="33"/>
      <c r="E1062" s="33"/>
      <c r="F1062" s="59">
        <v>62</v>
      </c>
      <c r="G1062" s="33"/>
      <c r="H1062" s="34"/>
      <c r="I1062" s="34"/>
      <c r="J1062" s="43">
        <f t="shared" si="29"/>
        <v>2</v>
      </c>
    </row>
    <row r="1063" spans="1:10" x14ac:dyDescent="0.25">
      <c r="A1063" s="42"/>
      <c r="B1063" s="8"/>
      <c r="C1063" s="33"/>
      <c r="D1063" s="33"/>
      <c r="E1063" s="33"/>
      <c r="F1063" s="59">
        <v>63</v>
      </c>
      <c r="G1063" s="33"/>
      <c r="H1063" s="34"/>
      <c r="I1063" s="34"/>
      <c r="J1063" s="43">
        <f t="shared" si="29"/>
        <v>2</v>
      </c>
    </row>
    <row r="1064" spans="1:10" x14ac:dyDescent="0.25">
      <c r="A1064" s="42"/>
      <c r="B1064" s="8"/>
      <c r="C1064" s="33"/>
      <c r="D1064" s="33"/>
      <c r="E1064" s="33"/>
      <c r="F1064" s="59">
        <v>64</v>
      </c>
      <c r="G1064" s="33"/>
      <c r="H1064" s="34"/>
      <c r="I1064" s="34"/>
      <c r="J1064" s="43">
        <f t="shared" si="29"/>
        <v>2</v>
      </c>
    </row>
    <row r="1065" spans="1:10" x14ac:dyDescent="0.25">
      <c r="A1065" s="42"/>
      <c r="B1065" s="8"/>
      <c r="C1065" s="33"/>
      <c r="D1065" s="33"/>
      <c r="E1065" s="33"/>
      <c r="F1065" s="59">
        <v>65</v>
      </c>
      <c r="G1065" s="33"/>
      <c r="H1065" s="34"/>
      <c r="I1065" s="34"/>
      <c r="J1065" s="43">
        <f t="shared" ref="J1065:J1088" si="30">COUNTIF(F:F,F:F)</f>
        <v>2</v>
      </c>
    </row>
    <row r="1066" spans="1:10" x14ac:dyDescent="0.25">
      <c r="A1066" s="42"/>
      <c r="B1066" s="8"/>
      <c r="C1066" s="33"/>
      <c r="D1066" s="33"/>
      <c r="E1066" s="33"/>
      <c r="F1066" s="59">
        <v>66</v>
      </c>
      <c r="G1066" s="33"/>
      <c r="H1066" s="34"/>
      <c r="I1066" s="34"/>
      <c r="J1066" s="43">
        <f t="shared" si="30"/>
        <v>2</v>
      </c>
    </row>
    <row r="1067" spans="1:10" x14ac:dyDescent="0.25">
      <c r="A1067" s="42"/>
      <c r="B1067" s="8"/>
      <c r="C1067" s="33"/>
      <c r="D1067" s="33"/>
      <c r="E1067" s="33"/>
      <c r="F1067" s="59">
        <v>67</v>
      </c>
      <c r="G1067" s="33"/>
      <c r="H1067" s="34"/>
      <c r="I1067" s="34"/>
      <c r="J1067" s="43">
        <f t="shared" si="30"/>
        <v>2</v>
      </c>
    </row>
    <row r="1068" spans="1:10" x14ac:dyDescent="0.25">
      <c r="A1068" s="42"/>
      <c r="B1068" s="8"/>
      <c r="C1068" s="33"/>
      <c r="D1068" s="33"/>
      <c r="E1068" s="33"/>
      <c r="F1068" s="59">
        <v>68</v>
      </c>
      <c r="G1068" s="33"/>
      <c r="H1068" s="34"/>
      <c r="I1068" s="34"/>
      <c r="J1068" s="43">
        <f t="shared" si="30"/>
        <v>2</v>
      </c>
    </row>
    <row r="1069" spans="1:10" x14ac:dyDescent="0.25">
      <c r="A1069" s="42"/>
      <c r="B1069" s="8"/>
      <c r="C1069" s="33"/>
      <c r="D1069" s="33"/>
      <c r="E1069" s="33"/>
      <c r="F1069" s="59">
        <v>69</v>
      </c>
      <c r="G1069" s="33"/>
      <c r="H1069" s="34"/>
      <c r="I1069" s="34"/>
      <c r="J1069" s="43">
        <f t="shared" si="30"/>
        <v>2</v>
      </c>
    </row>
    <row r="1070" spans="1:10" x14ac:dyDescent="0.25">
      <c r="A1070" s="42"/>
      <c r="B1070" s="8"/>
      <c r="C1070" s="33"/>
      <c r="D1070" s="33"/>
      <c r="E1070" s="33"/>
      <c r="F1070" s="59">
        <v>70</v>
      </c>
      <c r="G1070" s="33"/>
      <c r="H1070" s="34"/>
      <c r="I1070" s="34"/>
      <c r="J1070" s="43">
        <f t="shared" si="30"/>
        <v>2</v>
      </c>
    </row>
    <row r="1071" spans="1:10" x14ac:dyDescent="0.25">
      <c r="A1071" s="42"/>
      <c r="B1071" s="8"/>
      <c r="C1071" s="33"/>
      <c r="D1071" s="33"/>
      <c r="E1071" s="33"/>
      <c r="F1071" s="59">
        <v>71</v>
      </c>
      <c r="G1071" s="33"/>
      <c r="H1071" s="34"/>
      <c r="I1071" s="34"/>
      <c r="J1071" s="43">
        <f t="shared" si="30"/>
        <v>2</v>
      </c>
    </row>
    <row r="1072" spans="1:10" x14ac:dyDescent="0.25">
      <c r="A1072" s="42"/>
      <c r="B1072" s="8"/>
      <c r="C1072" s="33"/>
      <c r="D1072" s="33"/>
      <c r="E1072" s="33"/>
      <c r="F1072" s="59">
        <v>72</v>
      </c>
      <c r="G1072" s="33"/>
      <c r="H1072" s="34"/>
      <c r="I1072" s="34"/>
      <c r="J1072" s="43">
        <f t="shared" si="30"/>
        <v>2</v>
      </c>
    </row>
    <row r="1073" spans="1:10" x14ac:dyDescent="0.25">
      <c r="A1073" s="42"/>
      <c r="B1073" s="8"/>
      <c r="C1073" s="33"/>
      <c r="D1073" s="33"/>
      <c r="E1073" s="33"/>
      <c r="F1073" s="59">
        <v>73</v>
      </c>
      <c r="G1073" s="33"/>
      <c r="H1073" s="34"/>
      <c r="I1073" s="34"/>
      <c r="J1073" s="43">
        <f t="shared" si="30"/>
        <v>1</v>
      </c>
    </row>
    <row r="1074" spans="1:10" x14ac:dyDescent="0.25">
      <c r="A1074" s="42"/>
      <c r="B1074" s="8"/>
      <c r="C1074" s="33"/>
      <c r="D1074" s="33"/>
      <c r="E1074" s="33"/>
      <c r="F1074" s="59">
        <v>74</v>
      </c>
      <c r="G1074" s="33"/>
      <c r="H1074" s="34"/>
      <c r="I1074" s="34"/>
      <c r="J1074" s="43">
        <f t="shared" si="30"/>
        <v>1</v>
      </c>
    </row>
    <row r="1075" spans="1:10" x14ac:dyDescent="0.25">
      <c r="A1075" s="42"/>
      <c r="B1075" s="8"/>
      <c r="C1075" s="33"/>
      <c r="D1075" s="33"/>
      <c r="E1075" s="33"/>
      <c r="F1075" s="59">
        <v>75</v>
      </c>
      <c r="G1075" s="33"/>
      <c r="H1075" s="34"/>
      <c r="I1075" s="34"/>
      <c r="J1075" s="43">
        <f t="shared" si="30"/>
        <v>3</v>
      </c>
    </row>
    <row r="1076" spans="1:10" x14ac:dyDescent="0.25">
      <c r="A1076" s="42"/>
      <c r="B1076" s="8"/>
      <c r="C1076" s="33"/>
      <c r="D1076" s="33"/>
      <c r="E1076" s="33"/>
      <c r="F1076" s="59">
        <v>76</v>
      </c>
      <c r="G1076" s="33"/>
      <c r="H1076" s="34"/>
      <c r="I1076" s="34"/>
      <c r="J1076" s="43">
        <f t="shared" si="30"/>
        <v>3</v>
      </c>
    </row>
    <row r="1077" spans="1:10" x14ac:dyDescent="0.25">
      <c r="A1077" s="42"/>
      <c r="B1077" s="8"/>
      <c r="C1077" s="33"/>
      <c r="D1077" s="33"/>
      <c r="E1077" s="33"/>
      <c r="F1077" s="59">
        <v>77</v>
      </c>
      <c r="G1077" s="33"/>
      <c r="H1077" s="34"/>
      <c r="I1077" s="34"/>
      <c r="J1077" s="43">
        <f t="shared" si="30"/>
        <v>3</v>
      </c>
    </row>
    <row r="1078" spans="1:10" x14ac:dyDescent="0.25">
      <c r="A1078" s="42"/>
      <c r="B1078" s="8"/>
      <c r="C1078" s="33"/>
      <c r="D1078" s="33"/>
      <c r="E1078" s="33"/>
      <c r="F1078" s="59">
        <v>78</v>
      </c>
      <c r="G1078" s="33"/>
      <c r="H1078" s="34"/>
      <c r="I1078" s="34"/>
      <c r="J1078" s="43">
        <f t="shared" si="30"/>
        <v>3</v>
      </c>
    </row>
    <row r="1079" spans="1:10" x14ac:dyDescent="0.25">
      <c r="A1079" s="42"/>
      <c r="B1079" s="8"/>
      <c r="C1079" s="33"/>
      <c r="D1079" s="33"/>
      <c r="E1079" s="33"/>
      <c r="F1079" s="59">
        <v>79</v>
      </c>
      <c r="G1079" s="33"/>
      <c r="H1079" s="34"/>
      <c r="I1079" s="34"/>
      <c r="J1079" s="43">
        <f t="shared" si="30"/>
        <v>3</v>
      </c>
    </row>
    <row r="1080" spans="1:10" x14ac:dyDescent="0.25">
      <c r="A1080" s="42"/>
      <c r="B1080" s="8"/>
      <c r="C1080" s="33"/>
      <c r="D1080" s="33"/>
      <c r="E1080" s="33"/>
      <c r="F1080" s="59">
        <v>80</v>
      </c>
      <c r="G1080" s="33"/>
      <c r="H1080" s="34"/>
      <c r="I1080" s="34"/>
      <c r="J1080" s="43">
        <f t="shared" si="30"/>
        <v>3</v>
      </c>
    </row>
    <row r="1081" spans="1:10" x14ac:dyDescent="0.25">
      <c r="A1081" s="42"/>
      <c r="B1081" s="8"/>
      <c r="C1081" s="33"/>
      <c r="D1081" s="33"/>
      <c r="E1081" s="33"/>
      <c r="F1081" s="59">
        <v>81</v>
      </c>
      <c r="G1081" s="33"/>
      <c r="H1081" s="34"/>
      <c r="I1081" s="34"/>
      <c r="J1081" s="43">
        <f t="shared" si="30"/>
        <v>1</v>
      </c>
    </row>
    <row r="1082" spans="1:10" x14ac:dyDescent="0.25">
      <c r="A1082" s="42"/>
      <c r="B1082" s="8"/>
      <c r="C1082" s="33"/>
      <c r="D1082" s="33"/>
      <c r="E1082" s="33"/>
      <c r="F1082" s="59">
        <v>82</v>
      </c>
      <c r="G1082" s="33"/>
      <c r="H1082" s="34"/>
      <c r="I1082" s="34"/>
      <c r="J1082" s="43">
        <f t="shared" si="30"/>
        <v>1</v>
      </c>
    </row>
    <row r="1083" spans="1:10" x14ac:dyDescent="0.25">
      <c r="A1083" s="42"/>
      <c r="B1083" s="8"/>
      <c r="C1083" s="33"/>
      <c r="D1083" s="33"/>
      <c r="E1083" s="33"/>
      <c r="F1083" s="59">
        <v>83</v>
      </c>
      <c r="G1083" s="33"/>
      <c r="H1083" s="34"/>
      <c r="I1083" s="34"/>
      <c r="J1083" s="43">
        <f t="shared" si="30"/>
        <v>2</v>
      </c>
    </row>
    <row r="1084" spans="1:10" x14ac:dyDescent="0.25">
      <c r="A1084" s="42"/>
      <c r="B1084" s="8"/>
      <c r="C1084" s="33"/>
      <c r="D1084" s="33"/>
      <c r="E1084" s="33"/>
      <c r="F1084" s="59">
        <v>84</v>
      </c>
      <c r="G1084" s="33"/>
      <c r="H1084" s="34"/>
      <c r="I1084" s="34"/>
      <c r="J1084" s="43">
        <f t="shared" si="30"/>
        <v>1</v>
      </c>
    </row>
    <row r="1085" spans="1:10" x14ac:dyDescent="0.25">
      <c r="A1085" s="42"/>
      <c r="B1085" s="8"/>
      <c r="C1085" s="33"/>
      <c r="D1085" s="33"/>
      <c r="E1085" s="33"/>
      <c r="F1085" s="59">
        <v>85</v>
      </c>
      <c r="G1085" s="33"/>
      <c r="H1085" s="34"/>
      <c r="I1085" s="34"/>
      <c r="J1085" s="43">
        <f t="shared" si="30"/>
        <v>1</v>
      </c>
    </row>
    <row r="1086" spans="1:10" x14ac:dyDescent="0.25">
      <c r="A1086" s="42"/>
      <c r="B1086" s="8"/>
      <c r="C1086" s="33"/>
      <c r="D1086" s="33"/>
      <c r="E1086" s="33"/>
      <c r="F1086" s="59">
        <v>86</v>
      </c>
      <c r="G1086" s="33"/>
      <c r="H1086" s="34"/>
      <c r="I1086" s="34"/>
      <c r="J1086" s="43">
        <f t="shared" si="30"/>
        <v>2</v>
      </c>
    </row>
    <row r="1087" spans="1:10" x14ac:dyDescent="0.25">
      <c r="A1087" s="42"/>
      <c r="B1087" s="8"/>
      <c r="C1087" s="33"/>
      <c r="D1087" s="33"/>
      <c r="E1087" s="33"/>
      <c r="F1087" s="59">
        <v>87</v>
      </c>
      <c r="G1087" s="33"/>
      <c r="H1087" s="34"/>
      <c r="I1087" s="34"/>
      <c r="J1087" s="43">
        <f t="shared" si="30"/>
        <v>3</v>
      </c>
    </row>
    <row r="1088" spans="1:10" x14ac:dyDescent="0.25">
      <c r="A1088" s="42"/>
      <c r="B1088" s="8"/>
      <c r="C1088" s="33"/>
      <c r="D1088" s="33"/>
      <c r="E1088" s="33"/>
      <c r="F1088" s="59">
        <v>88</v>
      </c>
      <c r="G1088" s="33"/>
      <c r="H1088" s="34"/>
      <c r="I1088" s="34"/>
      <c r="J1088" s="43">
        <f t="shared" si="30"/>
        <v>1</v>
      </c>
    </row>
    <row r="1089" spans="1:10" x14ac:dyDescent="0.25">
      <c r="A1089" s="42"/>
      <c r="B1089" s="8"/>
      <c r="C1089" s="33"/>
      <c r="D1089" s="33"/>
      <c r="E1089" s="33"/>
      <c r="F1089" s="55"/>
      <c r="G1089" s="33"/>
      <c r="H1089" s="34"/>
      <c r="I1089" s="34"/>
      <c r="J1089" s="43"/>
    </row>
    <row r="1090" spans="1:10" x14ac:dyDescent="0.25">
      <c r="A1090" s="42"/>
      <c r="B1090" s="8"/>
      <c r="C1090" s="33"/>
      <c r="D1090" s="33"/>
      <c r="E1090" s="33"/>
      <c r="F1090" s="55"/>
      <c r="G1090" s="33"/>
      <c r="H1090" s="34"/>
      <c r="I1090" s="34"/>
      <c r="J1090" s="43"/>
    </row>
    <row r="1091" spans="1:10" x14ac:dyDescent="0.25">
      <c r="A1091" s="42"/>
      <c r="B1091" s="8"/>
      <c r="C1091" s="33"/>
      <c r="D1091" s="33"/>
      <c r="E1091" s="33"/>
      <c r="F1091" s="55"/>
      <c r="G1091" s="33"/>
      <c r="H1091" s="34"/>
      <c r="I1091" s="34"/>
      <c r="J1091" s="43"/>
    </row>
    <row r="1092" spans="1:10" x14ac:dyDescent="0.25">
      <c r="A1092" s="42"/>
      <c r="B1092" s="8"/>
      <c r="C1092" s="33"/>
      <c r="D1092" s="33"/>
      <c r="E1092" s="33"/>
      <c r="F1092" s="55"/>
      <c r="G1092" s="33"/>
      <c r="H1092" s="34"/>
      <c r="I1092" s="34"/>
      <c r="J1092" s="43"/>
    </row>
    <row r="1093" spans="1:10" x14ac:dyDescent="0.25">
      <c r="A1093" s="42"/>
      <c r="B1093" s="8"/>
      <c r="C1093" s="33"/>
      <c r="D1093" s="33"/>
      <c r="E1093" s="33"/>
      <c r="F1093" s="55"/>
      <c r="G1093" s="33"/>
      <c r="H1093" s="34"/>
      <c r="I1093" s="34"/>
      <c r="J1093" s="43"/>
    </row>
    <row r="1094" spans="1:10" x14ac:dyDescent="0.25">
      <c r="A1094" s="42"/>
      <c r="B1094" s="8"/>
      <c r="C1094" s="33"/>
      <c r="D1094" s="33"/>
      <c r="E1094" s="33"/>
      <c r="F1094" s="55"/>
      <c r="G1094" s="33"/>
      <c r="H1094" s="34"/>
      <c r="I1094" s="34"/>
      <c r="J1094" s="43"/>
    </row>
    <row r="1095" spans="1:10" x14ac:dyDescent="0.25">
      <c r="A1095" s="42"/>
      <c r="B1095" s="8"/>
      <c r="C1095" s="33"/>
      <c r="D1095" s="33"/>
      <c r="E1095" s="33"/>
      <c r="F1095" s="55"/>
      <c r="G1095" s="33"/>
      <c r="H1095" s="34"/>
      <c r="I1095" s="34"/>
      <c r="J1095" s="43"/>
    </row>
    <row r="1096" spans="1:10" x14ac:dyDescent="0.25">
      <c r="A1096" s="42"/>
      <c r="B1096" s="8"/>
      <c r="C1096" s="33"/>
      <c r="D1096" s="33"/>
      <c r="E1096" s="33"/>
      <c r="F1096" s="55"/>
      <c r="G1096" s="33"/>
      <c r="H1096" s="34"/>
      <c r="I1096" s="34"/>
      <c r="J1096" s="43"/>
    </row>
    <row r="1097" spans="1:10" x14ac:dyDescent="0.25">
      <c r="A1097" s="42"/>
      <c r="B1097" s="8"/>
      <c r="C1097" s="33"/>
      <c r="D1097" s="33"/>
      <c r="E1097" s="33"/>
      <c r="F1097" s="55"/>
      <c r="G1097" s="33"/>
      <c r="H1097" s="34"/>
      <c r="I1097" s="34"/>
      <c r="J1097" s="43"/>
    </row>
    <row r="1098" spans="1:10" x14ac:dyDescent="0.25">
      <c r="A1098" s="42"/>
      <c r="B1098" s="8"/>
      <c r="C1098" s="33"/>
      <c r="D1098" s="33"/>
      <c r="E1098" s="33"/>
      <c r="F1098" s="55"/>
      <c r="G1098" s="33"/>
      <c r="H1098" s="34"/>
      <c r="I1098" s="34"/>
      <c r="J1098" s="43"/>
    </row>
    <row r="1099" spans="1:10" x14ac:dyDescent="0.25">
      <c r="A1099" s="42"/>
      <c r="B1099" s="8"/>
      <c r="C1099" s="33"/>
      <c r="D1099" s="33"/>
      <c r="E1099" s="33"/>
      <c r="F1099" s="55"/>
      <c r="G1099" s="33"/>
      <c r="H1099" s="34"/>
      <c r="I1099" s="34"/>
      <c r="J1099" s="43"/>
    </row>
    <row r="1100" spans="1:10" x14ac:dyDescent="0.25">
      <c r="A1100" s="42"/>
      <c r="B1100" s="8"/>
      <c r="C1100" s="33"/>
      <c r="D1100" s="33"/>
      <c r="E1100" s="33"/>
      <c r="F1100" s="55"/>
      <c r="G1100" s="33"/>
      <c r="H1100" s="34"/>
      <c r="I1100" s="34"/>
      <c r="J1100" s="43"/>
    </row>
    <row r="1101" spans="1:10" x14ac:dyDescent="0.25">
      <c r="A1101" s="42"/>
      <c r="B1101" s="8"/>
      <c r="C1101" s="33"/>
      <c r="D1101" s="33"/>
      <c r="E1101" s="33"/>
      <c r="F1101" s="59">
        <v>101</v>
      </c>
      <c r="G1101" s="33"/>
      <c r="H1101" s="34"/>
      <c r="I1101" s="34"/>
      <c r="J1101" s="43">
        <f t="shared" ref="J1101:J1132" si="31">COUNTIF(F:F,F:F)</f>
        <v>3</v>
      </c>
    </row>
    <row r="1102" spans="1:10" x14ac:dyDescent="0.25">
      <c r="A1102" s="42"/>
      <c r="B1102" s="8"/>
      <c r="C1102" s="33"/>
      <c r="D1102" s="33"/>
      <c r="E1102" s="33"/>
      <c r="F1102" s="59">
        <v>102</v>
      </c>
      <c r="G1102" s="33"/>
      <c r="H1102" s="34"/>
      <c r="I1102" s="34"/>
      <c r="J1102" s="43">
        <f t="shared" si="31"/>
        <v>3</v>
      </c>
    </row>
    <row r="1103" spans="1:10" x14ac:dyDescent="0.25">
      <c r="A1103" s="42"/>
      <c r="B1103" s="8"/>
      <c r="C1103" s="33"/>
      <c r="D1103" s="33"/>
      <c r="E1103" s="33"/>
      <c r="F1103" s="59">
        <v>103</v>
      </c>
      <c r="G1103" s="33"/>
      <c r="H1103" s="34"/>
      <c r="I1103" s="34"/>
      <c r="J1103" s="43">
        <f t="shared" si="31"/>
        <v>3</v>
      </c>
    </row>
    <row r="1104" spans="1:10" x14ac:dyDescent="0.25">
      <c r="A1104" s="42"/>
      <c r="B1104" s="8"/>
      <c r="C1104" s="33"/>
      <c r="D1104" s="33"/>
      <c r="E1104" s="33"/>
      <c r="F1104" s="59">
        <v>104</v>
      </c>
      <c r="G1104" s="33"/>
      <c r="H1104" s="34"/>
      <c r="I1104" s="34"/>
      <c r="J1104" s="43">
        <f t="shared" si="31"/>
        <v>3</v>
      </c>
    </row>
    <row r="1105" spans="1:10" x14ac:dyDescent="0.25">
      <c r="A1105" s="42"/>
      <c r="B1105" s="8"/>
      <c r="C1105" s="33"/>
      <c r="D1105" s="33"/>
      <c r="E1105" s="33"/>
      <c r="F1105" s="59">
        <v>105</v>
      </c>
      <c r="G1105" s="33"/>
      <c r="H1105" s="34"/>
      <c r="I1105" s="34"/>
      <c r="J1105" s="43">
        <f t="shared" si="31"/>
        <v>3</v>
      </c>
    </row>
    <row r="1106" spans="1:10" x14ac:dyDescent="0.25">
      <c r="A1106" s="42"/>
      <c r="B1106" s="8"/>
      <c r="C1106" s="33"/>
      <c r="D1106" s="33"/>
      <c r="E1106" s="33"/>
      <c r="F1106" s="59">
        <v>106</v>
      </c>
      <c r="G1106" s="33"/>
      <c r="H1106" s="34"/>
      <c r="I1106" s="34"/>
      <c r="J1106" s="43">
        <f t="shared" si="31"/>
        <v>3</v>
      </c>
    </row>
    <row r="1107" spans="1:10" x14ac:dyDescent="0.25">
      <c r="A1107" s="42"/>
      <c r="B1107" s="8"/>
      <c r="C1107" s="33"/>
      <c r="D1107" s="33"/>
      <c r="E1107" s="33"/>
      <c r="F1107" s="59">
        <v>107</v>
      </c>
      <c r="G1107" s="33"/>
      <c r="H1107" s="34"/>
      <c r="I1107" s="34"/>
      <c r="J1107" s="43">
        <f t="shared" si="31"/>
        <v>3</v>
      </c>
    </row>
    <row r="1108" spans="1:10" x14ac:dyDescent="0.25">
      <c r="A1108" s="42"/>
      <c r="B1108" s="8"/>
      <c r="C1108" s="33"/>
      <c r="D1108" s="33"/>
      <c r="E1108" s="33"/>
      <c r="F1108" s="59">
        <v>108</v>
      </c>
      <c r="G1108" s="33"/>
      <c r="H1108" s="34"/>
      <c r="I1108" s="34"/>
      <c r="J1108" s="43">
        <f t="shared" si="31"/>
        <v>1</v>
      </c>
    </row>
    <row r="1109" spans="1:10" x14ac:dyDescent="0.25">
      <c r="A1109" s="42"/>
      <c r="B1109" s="8"/>
      <c r="C1109" s="33"/>
      <c r="D1109" s="33"/>
      <c r="E1109" s="33"/>
      <c r="F1109" s="59">
        <v>109</v>
      </c>
      <c r="G1109" s="33"/>
      <c r="H1109" s="34"/>
      <c r="I1109" s="34"/>
      <c r="J1109" s="43">
        <f t="shared" si="31"/>
        <v>3</v>
      </c>
    </row>
    <row r="1110" spans="1:10" x14ac:dyDescent="0.25">
      <c r="A1110" s="42"/>
      <c r="B1110" s="8"/>
      <c r="C1110" s="33"/>
      <c r="D1110" s="33"/>
      <c r="E1110" s="33"/>
      <c r="F1110" s="59">
        <v>110</v>
      </c>
      <c r="G1110" s="33"/>
      <c r="H1110" s="34"/>
      <c r="I1110" s="34"/>
      <c r="J1110" s="43">
        <f t="shared" si="31"/>
        <v>3</v>
      </c>
    </row>
    <row r="1111" spans="1:10" x14ac:dyDescent="0.25">
      <c r="A1111" s="42"/>
      <c r="B1111" s="8"/>
      <c r="C1111" s="33"/>
      <c r="D1111" s="33"/>
      <c r="E1111" s="33"/>
      <c r="F1111" s="59">
        <v>111</v>
      </c>
      <c r="G1111" s="33"/>
      <c r="H1111" s="34"/>
      <c r="I1111" s="34"/>
      <c r="J1111" s="43">
        <f t="shared" si="31"/>
        <v>3</v>
      </c>
    </row>
    <row r="1112" spans="1:10" x14ac:dyDescent="0.25">
      <c r="A1112" s="42"/>
      <c r="B1112" s="8"/>
      <c r="C1112" s="33"/>
      <c r="D1112" s="33"/>
      <c r="E1112" s="33"/>
      <c r="F1112" s="59">
        <v>112</v>
      </c>
      <c r="G1112" s="33"/>
      <c r="H1112" s="34"/>
      <c r="I1112" s="34"/>
      <c r="J1112" s="43">
        <f t="shared" si="31"/>
        <v>3</v>
      </c>
    </row>
    <row r="1113" spans="1:10" x14ac:dyDescent="0.25">
      <c r="A1113" s="42"/>
      <c r="B1113" s="8"/>
      <c r="C1113" s="33"/>
      <c r="D1113" s="33"/>
      <c r="E1113" s="33"/>
      <c r="F1113" s="59">
        <v>113</v>
      </c>
      <c r="G1113" s="33"/>
      <c r="H1113" s="34"/>
      <c r="I1113" s="34"/>
      <c r="J1113" s="43">
        <f t="shared" si="31"/>
        <v>3</v>
      </c>
    </row>
    <row r="1114" spans="1:10" x14ac:dyDescent="0.25">
      <c r="A1114" s="42"/>
      <c r="B1114" s="8"/>
      <c r="C1114" s="33"/>
      <c r="D1114" s="33"/>
      <c r="E1114" s="33"/>
      <c r="F1114" s="59">
        <v>114</v>
      </c>
      <c r="G1114" s="33"/>
      <c r="H1114" s="34"/>
      <c r="I1114" s="34"/>
      <c r="J1114" s="43">
        <f t="shared" si="31"/>
        <v>3</v>
      </c>
    </row>
    <row r="1115" spans="1:10" x14ac:dyDescent="0.25">
      <c r="A1115" s="42"/>
      <c r="B1115" s="8"/>
      <c r="C1115" s="33"/>
      <c r="D1115" s="33"/>
      <c r="E1115" s="33"/>
      <c r="F1115" s="59">
        <v>115</v>
      </c>
      <c r="G1115" s="33"/>
      <c r="H1115" s="34"/>
      <c r="I1115" s="34"/>
      <c r="J1115" s="43">
        <f t="shared" si="31"/>
        <v>3</v>
      </c>
    </row>
    <row r="1116" spans="1:10" x14ac:dyDescent="0.25">
      <c r="A1116" s="42"/>
      <c r="B1116" s="8"/>
      <c r="C1116" s="33"/>
      <c r="D1116" s="33"/>
      <c r="E1116" s="33"/>
      <c r="F1116" s="59">
        <v>116</v>
      </c>
      <c r="G1116" s="33"/>
      <c r="H1116" s="34"/>
      <c r="I1116" s="34"/>
      <c r="J1116" s="43">
        <f t="shared" si="31"/>
        <v>3</v>
      </c>
    </row>
    <row r="1117" spans="1:10" x14ac:dyDescent="0.25">
      <c r="A1117" s="42"/>
      <c r="B1117" s="8"/>
      <c r="C1117" s="33"/>
      <c r="D1117" s="33"/>
      <c r="E1117" s="33"/>
      <c r="F1117" s="59">
        <v>117</v>
      </c>
      <c r="G1117" s="33"/>
      <c r="H1117" s="34"/>
      <c r="I1117" s="34"/>
      <c r="J1117" s="43">
        <f t="shared" si="31"/>
        <v>3</v>
      </c>
    </row>
    <row r="1118" spans="1:10" x14ac:dyDescent="0.25">
      <c r="A1118" s="42"/>
      <c r="B1118" s="8"/>
      <c r="C1118" s="33"/>
      <c r="D1118" s="33"/>
      <c r="E1118" s="33"/>
      <c r="F1118" s="59">
        <v>118</v>
      </c>
      <c r="G1118" s="33"/>
      <c r="H1118" s="34"/>
      <c r="I1118" s="34"/>
      <c r="J1118" s="43">
        <f t="shared" si="31"/>
        <v>3</v>
      </c>
    </row>
    <row r="1119" spans="1:10" x14ac:dyDescent="0.25">
      <c r="A1119" s="42"/>
      <c r="B1119" s="8"/>
      <c r="C1119" s="33"/>
      <c r="D1119" s="33"/>
      <c r="E1119" s="33"/>
      <c r="F1119" s="59">
        <v>119</v>
      </c>
      <c r="G1119" s="33"/>
      <c r="H1119" s="34"/>
      <c r="I1119" s="34"/>
      <c r="J1119" s="43">
        <f t="shared" si="31"/>
        <v>3</v>
      </c>
    </row>
    <row r="1120" spans="1:10" x14ac:dyDescent="0.25">
      <c r="A1120" s="42"/>
      <c r="B1120" s="8"/>
      <c r="C1120" s="33"/>
      <c r="D1120" s="33"/>
      <c r="E1120" s="33"/>
      <c r="F1120" s="59">
        <v>120</v>
      </c>
      <c r="G1120" s="33"/>
      <c r="H1120" s="34"/>
      <c r="I1120" s="34"/>
      <c r="J1120" s="43">
        <f t="shared" si="31"/>
        <v>3</v>
      </c>
    </row>
    <row r="1121" spans="1:10" x14ac:dyDescent="0.25">
      <c r="A1121" s="42"/>
      <c r="B1121" s="8"/>
      <c r="C1121" s="33"/>
      <c r="D1121" s="33"/>
      <c r="E1121" s="33"/>
      <c r="F1121" s="59">
        <v>121</v>
      </c>
      <c r="G1121" s="33"/>
      <c r="H1121" s="34"/>
      <c r="I1121" s="34"/>
      <c r="J1121" s="43">
        <f t="shared" si="31"/>
        <v>2</v>
      </c>
    </row>
    <row r="1122" spans="1:10" x14ac:dyDescent="0.25">
      <c r="A1122" s="42"/>
      <c r="B1122" s="8"/>
      <c r="C1122" s="33"/>
      <c r="D1122" s="33"/>
      <c r="E1122" s="33"/>
      <c r="F1122" s="59">
        <v>122</v>
      </c>
      <c r="G1122" s="33"/>
      <c r="H1122" s="34"/>
      <c r="I1122" s="34"/>
      <c r="J1122" s="43">
        <f t="shared" si="31"/>
        <v>3</v>
      </c>
    </row>
    <row r="1123" spans="1:10" x14ac:dyDescent="0.25">
      <c r="A1123" s="42"/>
      <c r="B1123" s="8"/>
      <c r="C1123" s="33"/>
      <c r="D1123" s="33"/>
      <c r="E1123" s="33"/>
      <c r="F1123" s="59">
        <v>123</v>
      </c>
      <c r="G1123" s="33"/>
      <c r="H1123" s="34"/>
      <c r="I1123" s="34"/>
      <c r="J1123" s="43">
        <f t="shared" si="31"/>
        <v>3</v>
      </c>
    </row>
    <row r="1124" spans="1:10" x14ac:dyDescent="0.25">
      <c r="A1124" s="42"/>
      <c r="B1124" s="8"/>
      <c r="C1124" s="33"/>
      <c r="D1124" s="33"/>
      <c r="E1124" s="33"/>
      <c r="F1124" s="59">
        <v>124</v>
      </c>
      <c r="G1124" s="33"/>
      <c r="H1124" s="34"/>
      <c r="I1124" s="34"/>
      <c r="J1124" s="43">
        <f t="shared" si="31"/>
        <v>3</v>
      </c>
    </row>
    <row r="1125" spans="1:10" x14ac:dyDescent="0.25">
      <c r="A1125" s="42"/>
      <c r="B1125" s="8"/>
      <c r="C1125" s="33"/>
      <c r="D1125" s="33"/>
      <c r="E1125" s="33"/>
      <c r="F1125" s="59">
        <v>125</v>
      </c>
      <c r="G1125" s="33"/>
      <c r="H1125" s="34"/>
      <c r="I1125" s="34"/>
      <c r="J1125" s="43">
        <f t="shared" si="31"/>
        <v>3</v>
      </c>
    </row>
    <row r="1126" spans="1:10" x14ac:dyDescent="0.25">
      <c r="A1126" s="42"/>
      <c r="B1126" s="8"/>
      <c r="C1126" s="33"/>
      <c r="D1126" s="33"/>
      <c r="E1126" s="33"/>
      <c r="F1126" s="59">
        <v>126</v>
      </c>
      <c r="G1126" s="33"/>
      <c r="H1126" s="34"/>
      <c r="I1126" s="34"/>
      <c r="J1126" s="43">
        <f t="shared" si="31"/>
        <v>3</v>
      </c>
    </row>
    <row r="1127" spans="1:10" x14ac:dyDescent="0.25">
      <c r="A1127" s="42"/>
      <c r="B1127" s="8"/>
      <c r="C1127" s="33"/>
      <c r="D1127" s="33"/>
      <c r="E1127" s="33"/>
      <c r="F1127" s="59">
        <v>127</v>
      </c>
      <c r="G1127" s="33"/>
      <c r="H1127" s="34"/>
      <c r="I1127" s="34"/>
      <c r="J1127" s="43">
        <f t="shared" si="31"/>
        <v>3</v>
      </c>
    </row>
    <row r="1128" spans="1:10" x14ac:dyDescent="0.25">
      <c r="A1128" s="42"/>
      <c r="B1128" s="8"/>
      <c r="C1128" s="33"/>
      <c r="D1128" s="33"/>
      <c r="E1128" s="33"/>
      <c r="F1128" s="59">
        <v>128</v>
      </c>
      <c r="G1128" s="33"/>
      <c r="H1128" s="34"/>
      <c r="I1128" s="34"/>
      <c r="J1128" s="43">
        <f t="shared" si="31"/>
        <v>3</v>
      </c>
    </row>
    <row r="1129" spans="1:10" x14ac:dyDescent="0.25">
      <c r="A1129" s="42"/>
      <c r="B1129" s="8"/>
      <c r="C1129" s="33"/>
      <c r="D1129" s="33"/>
      <c r="E1129" s="33"/>
      <c r="F1129" s="59">
        <v>129</v>
      </c>
      <c r="G1129" s="33"/>
      <c r="H1129" s="34"/>
      <c r="I1129" s="34"/>
      <c r="J1129" s="43">
        <f t="shared" si="31"/>
        <v>3</v>
      </c>
    </row>
    <row r="1130" spans="1:10" x14ac:dyDescent="0.25">
      <c r="A1130" s="42"/>
      <c r="B1130" s="8"/>
      <c r="C1130" s="33"/>
      <c r="D1130" s="33"/>
      <c r="E1130" s="33"/>
      <c r="F1130" s="59">
        <v>130</v>
      </c>
      <c r="G1130" s="33"/>
      <c r="H1130" s="34"/>
      <c r="I1130" s="34"/>
      <c r="J1130" s="43">
        <f t="shared" si="31"/>
        <v>3</v>
      </c>
    </row>
    <row r="1131" spans="1:10" x14ac:dyDescent="0.25">
      <c r="A1131" s="42"/>
      <c r="B1131" s="8"/>
      <c r="C1131" s="33"/>
      <c r="D1131" s="33"/>
      <c r="E1131" s="33"/>
      <c r="F1131" s="59">
        <v>131</v>
      </c>
      <c r="G1131" s="33"/>
      <c r="H1131" s="34"/>
      <c r="I1131" s="34"/>
      <c r="J1131" s="43">
        <f t="shared" si="31"/>
        <v>3</v>
      </c>
    </row>
    <row r="1132" spans="1:10" x14ac:dyDescent="0.25">
      <c r="A1132" s="42"/>
      <c r="B1132" s="8"/>
      <c r="C1132" s="33"/>
      <c r="D1132" s="33"/>
      <c r="E1132" s="33"/>
      <c r="F1132" s="59">
        <v>132</v>
      </c>
      <c r="G1132" s="33"/>
      <c r="H1132" s="34"/>
      <c r="I1132" s="34"/>
      <c r="J1132" s="43">
        <f t="shared" si="31"/>
        <v>3</v>
      </c>
    </row>
    <row r="1133" spans="1:10" x14ac:dyDescent="0.25">
      <c r="A1133" s="42"/>
      <c r="B1133" s="8"/>
      <c r="C1133" s="33"/>
      <c r="D1133" s="33"/>
      <c r="E1133" s="33"/>
      <c r="F1133" s="59">
        <v>133</v>
      </c>
      <c r="G1133" s="33"/>
      <c r="H1133" s="34"/>
      <c r="I1133" s="34"/>
      <c r="J1133" s="43">
        <f t="shared" ref="J1133:J1164" si="32">COUNTIF(F:F,F:F)</f>
        <v>3</v>
      </c>
    </row>
    <row r="1134" spans="1:10" x14ac:dyDescent="0.25">
      <c r="A1134" s="42"/>
      <c r="B1134" s="8"/>
      <c r="C1134" s="33"/>
      <c r="D1134" s="33"/>
      <c r="E1134" s="33"/>
      <c r="F1134" s="59">
        <v>134</v>
      </c>
      <c r="G1134" s="33"/>
      <c r="H1134" s="34"/>
      <c r="I1134" s="34"/>
      <c r="J1134" s="43">
        <f t="shared" si="32"/>
        <v>3</v>
      </c>
    </row>
    <row r="1135" spans="1:10" x14ac:dyDescent="0.25">
      <c r="A1135" s="42"/>
      <c r="B1135" s="8"/>
      <c r="C1135" s="33"/>
      <c r="D1135" s="33"/>
      <c r="E1135" s="33"/>
      <c r="F1135" s="59">
        <v>135</v>
      </c>
      <c r="G1135" s="33"/>
      <c r="H1135" s="34"/>
      <c r="I1135" s="34"/>
      <c r="J1135" s="43">
        <f t="shared" si="32"/>
        <v>3</v>
      </c>
    </row>
    <row r="1136" spans="1:10" x14ac:dyDescent="0.25">
      <c r="A1136" s="42"/>
      <c r="B1136" s="8"/>
      <c r="C1136" s="33"/>
      <c r="D1136" s="33"/>
      <c r="E1136" s="33"/>
      <c r="F1136" s="59">
        <v>136</v>
      </c>
      <c r="G1136" s="33"/>
      <c r="H1136" s="34"/>
      <c r="I1136" s="34"/>
      <c r="J1136" s="43">
        <f t="shared" si="32"/>
        <v>3</v>
      </c>
    </row>
    <row r="1137" spans="1:10" x14ac:dyDescent="0.25">
      <c r="A1137" s="42"/>
      <c r="B1137" s="8"/>
      <c r="C1137" s="33"/>
      <c r="D1137" s="33"/>
      <c r="E1137" s="33"/>
      <c r="F1137" s="59">
        <v>137</v>
      </c>
      <c r="G1137" s="33"/>
      <c r="H1137" s="34"/>
      <c r="I1137" s="34"/>
      <c r="J1137" s="43">
        <f t="shared" si="32"/>
        <v>3</v>
      </c>
    </row>
    <row r="1138" spans="1:10" x14ac:dyDescent="0.25">
      <c r="A1138" s="42"/>
      <c r="B1138" s="8"/>
      <c r="C1138" s="33"/>
      <c r="D1138" s="33"/>
      <c r="E1138" s="33"/>
      <c r="F1138" s="59">
        <v>138</v>
      </c>
      <c r="G1138" s="33"/>
      <c r="H1138" s="34"/>
      <c r="I1138" s="34"/>
      <c r="J1138" s="43">
        <f t="shared" si="32"/>
        <v>2</v>
      </c>
    </row>
    <row r="1139" spans="1:10" x14ac:dyDescent="0.25">
      <c r="A1139" s="42"/>
      <c r="B1139" s="8"/>
      <c r="C1139" s="33"/>
      <c r="D1139" s="33"/>
      <c r="E1139" s="33"/>
      <c r="F1139" s="59">
        <v>139</v>
      </c>
      <c r="G1139" s="33"/>
      <c r="H1139" s="34"/>
      <c r="I1139" s="34"/>
      <c r="J1139" s="43">
        <f t="shared" si="32"/>
        <v>3</v>
      </c>
    </row>
    <row r="1140" spans="1:10" x14ac:dyDescent="0.25">
      <c r="A1140" s="42"/>
      <c r="B1140" s="8"/>
      <c r="C1140" s="33"/>
      <c r="D1140" s="33"/>
      <c r="E1140" s="33"/>
      <c r="F1140" s="59">
        <v>140</v>
      </c>
      <c r="G1140" s="33"/>
      <c r="H1140" s="34"/>
      <c r="I1140" s="34"/>
      <c r="J1140" s="43">
        <f t="shared" si="32"/>
        <v>3</v>
      </c>
    </row>
    <row r="1141" spans="1:10" x14ac:dyDescent="0.25">
      <c r="A1141" s="42"/>
      <c r="B1141" s="8"/>
      <c r="C1141" s="33"/>
      <c r="D1141" s="33"/>
      <c r="E1141" s="33"/>
      <c r="F1141" s="59">
        <v>141</v>
      </c>
      <c r="G1141" s="33"/>
      <c r="H1141" s="34"/>
      <c r="I1141" s="34"/>
      <c r="J1141" s="43">
        <f t="shared" si="32"/>
        <v>3</v>
      </c>
    </row>
    <row r="1142" spans="1:10" x14ac:dyDescent="0.25">
      <c r="A1142" s="42"/>
      <c r="B1142" s="8"/>
      <c r="C1142" s="33"/>
      <c r="D1142" s="33"/>
      <c r="E1142" s="33"/>
      <c r="F1142" s="59">
        <v>142</v>
      </c>
      <c r="G1142" s="33"/>
      <c r="H1142" s="34"/>
      <c r="I1142" s="34"/>
      <c r="J1142" s="43">
        <f t="shared" si="32"/>
        <v>3</v>
      </c>
    </row>
    <row r="1143" spans="1:10" x14ac:dyDescent="0.25">
      <c r="A1143" s="42"/>
      <c r="B1143" s="8"/>
      <c r="C1143" s="33"/>
      <c r="D1143" s="33"/>
      <c r="E1143" s="33"/>
      <c r="F1143" s="59">
        <v>143</v>
      </c>
      <c r="G1143" s="33"/>
      <c r="H1143" s="34"/>
      <c r="I1143" s="34"/>
      <c r="J1143" s="43">
        <f t="shared" si="32"/>
        <v>3</v>
      </c>
    </row>
    <row r="1144" spans="1:10" x14ac:dyDescent="0.25">
      <c r="A1144" s="42"/>
      <c r="B1144" s="8"/>
      <c r="C1144" s="33"/>
      <c r="D1144" s="33"/>
      <c r="E1144" s="33"/>
      <c r="F1144" s="59">
        <v>144</v>
      </c>
      <c r="G1144" s="33"/>
      <c r="H1144" s="34"/>
      <c r="I1144" s="34"/>
      <c r="J1144" s="43">
        <f t="shared" si="32"/>
        <v>3</v>
      </c>
    </row>
    <row r="1145" spans="1:10" x14ac:dyDescent="0.25">
      <c r="A1145" s="42"/>
      <c r="B1145" s="8"/>
      <c r="C1145" s="33"/>
      <c r="D1145" s="33"/>
      <c r="E1145" s="33"/>
      <c r="F1145" s="59">
        <v>145</v>
      </c>
      <c r="G1145" s="33"/>
      <c r="H1145" s="34"/>
      <c r="I1145" s="34"/>
      <c r="J1145" s="43">
        <f t="shared" si="32"/>
        <v>3</v>
      </c>
    </row>
    <row r="1146" spans="1:10" x14ac:dyDescent="0.25">
      <c r="A1146" s="42"/>
      <c r="B1146" s="8"/>
      <c r="C1146" s="33"/>
      <c r="D1146" s="33"/>
      <c r="E1146" s="33"/>
      <c r="F1146" s="59">
        <v>146</v>
      </c>
      <c r="G1146" s="33"/>
      <c r="H1146" s="34"/>
      <c r="I1146" s="34"/>
      <c r="J1146" s="43">
        <f t="shared" si="32"/>
        <v>3</v>
      </c>
    </row>
    <row r="1147" spans="1:10" x14ac:dyDescent="0.25">
      <c r="A1147" s="42"/>
      <c r="B1147" s="8"/>
      <c r="C1147" s="33"/>
      <c r="D1147" s="33"/>
      <c r="E1147" s="33"/>
      <c r="F1147" s="59">
        <v>147</v>
      </c>
      <c r="G1147" s="33"/>
      <c r="H1147" s="34"/>
      <c r="I1147" s="34"/>
      <c r="J1147" s="43">
        <f t="shared" si="32"/>
        <v>3</v>
      </c>
    </row>
    <row r="1148" spans="1:10" x14ac:dyDescent="0.25">
      <c r="A1148" s="42"/>
      <c r="B1148" s="8"/>
      <c r="C1148" s="33"/>
      <c r="D1148" s="33"/>
      <c r="E1148" s="33"/>
      <c r="F1148" s="59">
        <v>148</v>
      </c>
      <c r="G1148" s="33"/>
      <c r="H1148" s="34"/>
      <c r="I1148" s="34"/>
      <c r="J1148" s="43">
        <f t="shared" si="32"/>
        <v>3</v>
      </c>
    </row>
    <row r="1149" spans="1:10" x14ac:dyDescent="0.25">
      <c r="A1149" s="42"/>
      <c r="B1149" s="8"/>
      <c r="C1149" s="33"/>
      <c r="D1149" s="33"/>
      <c r="E1149" s="33"/>
      <c r="F1149" s="59">
        <v>149</v>
      </c>
      <c r="G1149" s="33"/>
      <c r="H1149" s="34"/>
      <c r="I1149" s="34"/>
      <c r="J1149" s="43">
        <f t="shared" si="32"/>
        <v>3</v>
      </c>
    </row>
    <row r="1150" spans="1:10" x14ac:dyDescent="0.25">
      <c r="A1150" s="42"/>
      <c r="B1150" s="8"/>
      <c r="C1150" s="33"/>
      <c r="D1150" s="33"/>
      <c r="E1150" s="33"/>
      <c r="F1150" s="59">
        <v>150</v>
      </c>
      <c r="G1150" s="33"/>
      <c r="H1150" s="34"/>
      <c r="I1150" s="34"/>
      <c r="J1150" s="43">
        <f t="shared" si="32"/>
        <v>2</v>
      </c>
    </row>
    <row r="1151" spans="1:10" x14ac:dyDescent="0.25">
      <c r="A1151" s="42"/>
      <c r="B1151" s="8"/>
      <c r="C1151" s="33"/>
      <c r="D1151" s="33"/>
      <c r="E1151" s="33"/>
      <c r="F1151" s="59">
        <v>151</v>
      </c>
      <c r="G1151" s="33"/>
      <c r="H1151" s="34"/>
      <c r="I1151" s="34"/>
      <c r="J1151" s="43">
        <f t="shared" si="32"/>
        <v>3</v>
      </c>
    </row>
    <row r="1152" spans="1:10" x14ac:dyDescent="0.25">
      <c r="A1152" s="42"/>
      <c r="B1152" s="8"/>
      <c r="C1152" s="33"/>
      <c r="D1152" s="33"/>
      <c r="E1152" s="33"/>
      <c r="F1152" s="59">
        <v>152</v>
      </c>
      <c r="G1152" s="33"/>
      <c r="H1152" s="34"/>
      <c r="I1152" s="34"/>
      <c r="J1152" s="43">
        <f t="shared" si="32"/>
        <v>3</v>
      </c>
    </row>
    <row r="1153" spans="1:10" x14ac:dyDescent="0.25">
      <c r="A1153" s="42"/>
      <c r="B1153" s="8"/>
      <c r="C1153" s="33"/>
      <c r="D1153" s="33"/>
      <c r="E1153" s="33"/>
      <c r="F1153" s="59">
        <v>153</v>
      </c>
      <c r="G1153" s="33"/>
      <c r="H1153" s="34"/>
      <c r="I1153" s="34"/>
      <c r="J1153" s="43">
        <f t="shared" si="32"/>
        <v>3</v>
      </c>
    </row>
    <row r="1154" spans="1:10" x14ac:dyDescent="0.25">
      <c r="A1154" s="42"/>
      <c r="B1154" s="8"/>
      <c r="C1154" s="33"/>
      <c r="D1154" s="33"/>
      <c r="E1154" s="33"/>
      <c r="F1154" s="59">
        <v>154</v>
      </c>
      <c r="G1154" s="33"/>
      <c r="H1154" s="34"/>
      <c r="I1154" s="34"/>
      <c r="J1154" s="43">
        <f t="shared" si="32"/>
        <v>3</v>
      </c>
    </row>
    <row r="1155" spans="1:10" x14ac:dyDescent="0.25">
      <c r="A1155" s="42"/>
      <c r="B1155" s="8"/>
      <c r="C1155" s="33"/>
      <c r="D1155" s="33"/>
      <c r="E1155" s="33"/>
      <c r="F1155" s="59">
        <v>155</v>
      </c>
      <c r="G1155" s="33"/>
      <c r="H1155" s="34"/>
      <c r="I1155" s="34"/>
      <c r="J1155" s="43">
        <f t="shared" si="32"/>
        <v>3</v>
      </c>
    </row>
    <row r="1156" spans="1:10" x14ac:dyDescent="0.25">
      <c r="A1156" s="42"/>
      <c r="B1156" s="8"/>
      <c r="C1156" s="33"/>
      <c r="D1156" s="33"/>
      <c r="E1156" s="33"/>
      <c r="F1156" s="59">
        <v>156</v>
      </c>
      <c r="G1156" s="33"/>
      <c r="H1156" s="34"/>
      <c r="I1156" s="34"/>
      <c r="J1156" s="43">
        <f t="shared" si="32"/>
        <v>3</v>
      </c>
    </row>
    <row r="1157" spans="1:10" x14ac:dyDescent="0.25">
      <c r="A1157" s="42"/>
      <c r="B1157" s="8"/>
      <c r="C1157" s="33"/>
      <c r="D1157" s="33"/>
      <c r="E1157" s="33"/>
      <c r="F1157" s="59">
        <v>157</v>
      </c>
      <c r="G1157" s="33"/>
      <c r="H1157" s="34"/>
      <c r="I1157" s="34"/>
      <c r="J1157" s="43">
        <f t="shared" si="32"/>
        <v>3</v>
      </c>
    </row>
    <row r="1158" spans="1:10" x14ac:dyDescent="0.25">
      <c r="A1158" s="42"/>
      <c r="B1158" s="8"/>
      <c r="C1158" s="33"/>
      <c r="D1158" s="33"/>
      <c r="E1158" s="33"/>
      <c r="F1158" s="59">
        <v>158</v>
      </c>
      <c r="G1158" s="33"/>
      <c r="H1158" s="34"/>
      <c r="I1158" s="34"/>
      <c r="J1158" s="43">
        <f t="shared" si="32"/>
        <v>3</v>
      </c>
    </row>
    <row r="1159" spans="1:10" x14ac:dyDescent="0.25">
      <c r="A1159" s="42"/>
      <c r="B1159" s="8"/>
      <c r="C1159" s="33"/>
      <c r="D1159" s="33"/>
      <c r="E1159" s="33"/>
      <c r="F1159" s="59">
        <v>159</v>
      </c>
      <c r="G1159" s="33"/>
      <c r="H1159" s="34"/>
      <c r="I1159" s="34"/>
      <c r="J1159" s="43">
        <f t="shared" si="32"/>
        <v>3</v>
      </c>
    </row>
    <row r="1160" spans="1:10" x14ac:dyDescent="0.25">
      <c r="A1160" s="42"/>
      <c r="B1160" s="8"/>
      <c r="C1160" s="33"/>
      <c r="D1160" s="33"/>
      <c r="E1160" s="33"/>
      <c r="F1160" s="59">
        <v>160</v>
      </c>
      <c r="G1160" s="33"/>
      <c r="H1160" s="34"/>
      <c r="I1160" s="34"/>
      <c r="J1160" s="43">
        <f t="shared" si="32"/>
        <v>3</v>
      </c>
    </row>
    <row r="1161" spans="1:10" x14ac:dyDescent="0.25">
      <c r="A1161" s="42"/>
      <c r="B1161" s="8"/>
      <c r="C1161" s="33"/>
      <c r="D1161" s="33"/>
      <c r="E1161" s="33"/>
      <c r="F1161" s="59">
        <v>161</v>
      </c>
      <c r="G1161" s="33"/>
      <c r="H1161" s="34"/>
      <c r="I1161" s="34"/>
      <c r="J1161" s="43">
        <f t="shared" si="32"/>
        <v>1</v>
      </c>
    </row>
    <row r="1162" spans="1:10" x14ac:dyDescent="0.25">
      <c r="A1162" s="42"/>
      <c r="B1162" s="8"/>
      <c r="C1162" s="33"/>
      <c r="D1162" s="33"/>
      <c r="E1162" s="33"/>
      <c r="F1162" s="59">
        <v>162</v>
      </c>
      <c r="G1162" s="33"/>
      <c r="H1162" s="34"/>
      <c r="I1162" s="34"/>
      <c r="J1162" s="43">
        <f t="shared" si="32"/>
        <v>3</v>
      </c>
    </row>
    <row r="1163" spans="1:10" x14ac:dyDescent="0.25">
      <c r="A1163" s="42"/>
      <c r="B1163" s="8"/>
      <c r="C1163" s="33"/>
      <c r="D1163" s="33"/>
      <c r="E1163" s="33"/>
      <c r="F1163" s="59">
        <v>163</v>
      </c>
      <c r="G1163" s="33"/>
      <c r="H1163" s="34"/>
      <c r="I1163" s="34"/>
      <c r="J1163" s="43">
        <f t="shared" si="32"/>
        <v>3</v>
      </c>
    </row>
    <row r="1164" spans="1:10" x14ac:dyDescent="0.25">
      <c r="A1164" s="42"/>
      <c r="B1164" s="8"/>
      <c r="C1164" s="33"/>
      <c r="D1164" s="33"/>
      <c r="E1164" s="33"/>
      <c r="F1164" s="59">
        <v>164</v>
      </c>
      <c r="G1164" s="33"/>
      <c r="H1164" s="34"/>
      <c r="I1164" s="34"/>
      <c r="J1164" s="43">
        <f t="shared" si="32"/>
        <v>1</v>
      </c>
    </row>
    <row r="1165" spans="1:10" x14ac:dyDescent="0.25">
      <c r="A1165" s="42"/>
      <c r="B1165" s="8"/>
      <c r="C1165" s="33"/>
      <c r="D1165" s="33"/>
      <c r="E1165" s="33"/>
      <c r="F1165" s="59">
        <v>165</v>
      </c>
      <c r="G1165" s="33"/>
      <c r="H1165" s="34"/>
      <c r="I1165" s="34"/>
      <c r="J1165" s="43">
        <f t="shared" ref="J1165:J1188" si="33">COUNTIF(F:F,F:F)</f>
        <v>3</v>
      </c>
    </row>
    <row r="1166" spans="1:10" x14ac:dyDescent="0.25">
      <c r="A1166" s="42"/>
      <c r="B1166" s="8"/>
      <c r="C1166" s="33"/>
      <c r="D1166" s="33"/>
      <c r="E1166" s="33"/>
      <c r="F1166" s="59">
        <v>166</v>
      </c>
      <c r="G1166" s="33"/>
      <c r="H1166" s="34"/>
      <c r="I1166" s="34"/>
      <c r="J1166" s="43">
        <f t="shared" si="33"/>
        <v>3</v>
      </c>
    </row>
    <row r="1167" spans="1:10" x14ac:dyDescent="0.25">
      <c r="A1167" s="42"/>
      <c r="B1167" s="8"/>
      <c r="C1167" s="33"/>
      <c r="D1167" s="33"/>
      <c r="E1167" s="33"/>
      <c r="F1167" s="59">
        <v>167</v>
      </c>
      <c r="G1167" s="33"/>
      <c r="H1167" s="34"/>
      <c r="I1167" s="34"/>
      <c r="J1167" s="43">
        <f t="shared" si="33"/>
        <v>3</v>
      </c>
    </row>
    <row r="1168" spans="1:10" x14ac:dyDescent="0.25">
      <c r="A1168" s="42"/>
      <c r="B1168" s="8"/>
      <c r="C1168" s="33"/>
      <c r="D1168" s="33"/>
      <c r="E1168" s="33"/>
      <c r="F1168" s="59">
        <v>168</v>
      </c>
      <c r="G1168" s="33"/>
      <c r="H1168" s="34"/>
      <c r="I1168" s="34"/>
      <c r="J1168" s="43">
        <f t="shared" si="33"/>
        <v>3</v>
      </c>
    </row>
    <row r="1169" spans="1:10" x14ac:dyDescent="0.25">
      <c r="A1169" s="42"/>
      <c r="B1169" s="8"/>
      <c r="C1169" s="33"/>
      <c r="D1169" s="33"/>
      <c r="E1169" s="33"/>
      <c r="F1169" s="59">
        <v>169</v>
      </c>
      <c r="G1169" s="33"/>
      <c r="H1169" s="34"/>
      <c r="I1169" s="34"/>
      <c r="J1169" s="43">
        <f t="shared" si="33"/>
        <v>3</v>
      </c>
    </row>
    <row r="1170" spans="1:10" x14ac:dyDescent="0.25">
      <c r="A1170" s="42"/>
      <c r="B1170" s="8"/>
      <c r="C1170" s="33"/>
      <c r="D1170" s="33"/>
      <c r="E1170" s="33"/>
      <c r="F1170" s="59">
        <v>170</v>
      </c>
      <c r="G1170" s="33"/>
      <c r="H1170" s="34"/>
      <c r="I1170" s="34"/>
      <c r="J1170" s="43">
        <f t="shared" si="33"/>
        <v>3</v>
      </c>
    </row>
    <row r="1171" spans="1:10" x14ac:dyDescent="0.25">
      <c r="A1171" s="42"/>
      <c r="B1171" s="8"/>
      <c r="C1171" s="33"/>
      <c r="D1171" s="33"/>
      <c r="E1171" s="33"/>
      <c r="F1171" s="59">
        <v>171</v>
      </c>
      <c r="G1171" s="33"/>
      <c r="H1171" s="34"/>
      <c r="I1171" s="34"/>
      <c r="J1171" s="43">
        <f t="shared" si="33"/>
        <v>2</v>
      </c>
    </row>
    <row r="1172" spans="1:10" x14ac:dyDescent="0.25">
      <c r="A1172" s="42"/>
      <c r="B1172" s="8"/>
      <c r="C1172" s="33"/>
      <c r="D1172" s="33"/>
      <c r="E1172" s="33"/>
      <c r="F1172" s="59">
        <v>172</v>
      </c>
      <c r="G1172" s="33"/>
      <c r="H1172" s="34"/>
      <c r="I1172" s="34"/>
      <c r="J1172" s="43">
        <f t="shared" si="33"/>
        <v>3</v>
      </c>
    </row>
    <row r="1173" spans="1:10" x14ac:dyDescent="0.25">
      <c r="A1173" s="42"/>
      <c r="B1173" s="8"/>
      <c r="C1173" s="33"/>
      <c r="D1173" s="33"/>
      <c r="E1173" s="33"/>
      <c r="F1173" s="59">
        <v>173</v>
      </c>
      <c r="G1173" s="33"/>
      <c r="H1173" s="34"/>
      <c r="I1173" s="34"/>
      <c r="J1173" s="43">
        <f t="shared" si="33"/>
        <v>3</v>
      </c>
    </row>
    <row r="1174" spans="1:10" x14ac:dyDescent="0.25">
      <c r="A1174" s="42"/>
      <c r="B1174" s="8"/>
      <c r="C1174" s="33"/>
      <c r="D1174" s="33"/>
      <c r="E1174" s="33"/>
      <c r="F1174" s="59">
        <v>174</v>
      </c>
      <c r="G1174" s="33"/>
      <c r="H1174" s="34"/>
      <c r="I1174" s="34"/>
      <c r="J1174" s="43">
        <f t="shared" si="33"/>
        <v>3</v>
      </c>
    </row>
    <row r="1175" spans="1:10" x14ac:dyDescent="0.25">
      <c r="A1175" s="42"/>
      <c r="B1175" s="8"/>
      <c r="C1175" s="33"/>
      <c r="D1175" s="33"/>
      <c r="E1175" s="33"/>
      <c r="F1175" s="59">
        <v>175</v>
      </c>
      <c r="G1175" s="33"/>
      <c r="H1175" s="34"/>
      <c r="I1175" s="34"/>
      <c r="J1175" s="43">
        <f t="shared" si="33"/>
        <v>3</v>
      </c>
    </row>
    <row r="1176" spans="1:10" x14ac:dyDescent="0.25">
      <c r="A1176" s="42"/>
      <c r="B1176" s="8"/>
      <c r="C1176" s="33"/>
      <c r="D1176" s="33"/>
      <c r="E1176" s="33"/>
      <c r="F1176" s="59">
        <v>176</v>
      </c>
      <c r="G1176" s="33"/>
      <c r="H1176" s="34"/>
      <c r="I1176" s="34"/>
      <c r="J1176" s="43">
        <f t="shared" si="33"/>
        <v>3</v>
      </c>
    </row>
    <row r="1177" spans="1:10" x14ac:dyDescent="0.25">
      <c r="A1177" s="42"/>
      <c r="B1177" s="8"/>
      <c r="C1177" s="33"/>
      <c r="D1177" s="33"/>
      <c r="E1177" s="33"/>
      <c r="F1177" s="59">
        <v>177</v>
      </c>
      <c r="G1177" s="33"/>
      <c r="H1177" s="34"/>
      <c r="I1177" s="34"/>
      <c r="J1177" s="43">
        <f t="shared" si="33"/>
        <v>3</v>
      </c>
    </row>
    <row r="1178" spans="1:10" x14ac:dyDescent="0.25">
      <c r="A1178" s="42"/>
      <c r="B1178" s="8"/>
      <c r="C1178" s="33"/>
      <c r="D1178" s="33"/>
      <c r="E1178" s="33"/>
      <c r="F1178" s="59">
        <v>178</v>
      </c>
      <c r="G1178" s="33"/>
      <c r="H1178" s="34"/>
      <c r="I1178" s="34"/>
      <c r="J1178" s="43">
        <f t="shared" si="33"/>
        <v>3</v>
      </c>
    </row>
    <row r="1179" spans="1:10" x14ac:dyDescent="0.25">
      <c r="A1179" s="42"/>
      <c r="B1179" s="8"/>
      <c r="C1179" s="33"/>
      <c r="D1179" s="33"/>
      <c r="E1179" s="33"/>
      <c r="F1179" s="59">
        <v>179</v>
      </c>
      <c r="G1179" s="33"/>
      <c r="H1179" s="34"/>
      <c r="I1179" s="34"/>
      <c r="J1179" s="43">
        <f t="shared" si="33"/>
        <v>3</v>
      </c>
    </row>
    <row r="1180" spans="1:10" x14ac:dyDescent="0.25">
      <c r="A1180" s="42"/>
      <c r="B1180" s="8"/>
      <c r="C1180" s="33"/>
      <c r="D1180" s="33"/>
      <c r="E1180" s="33"/>
      <c r="F1180" s="59">
        <v>180</v>
      </c>
      <c r="G1180" s="33"/>
      <c r="H1180" s="34"/>
      <c r="I1180" s="34"/>
      <c r="J1180" s="43">
        <f t="shared" si="33"/>
        <v>3</v>
      </c>
    </row>
    <row r="1181" spans="1:10" x14ac:dyDescent="0.25">
      <c r="A1181" s="42"/>
      <c r="B1181" s="8"/>
      <c r="C1181" s="33"/>
      <c r="D1181" s="33"/>
      <c r="E1181" s="33"/>
      <c r="F1181" s="59">
        <v>181</v>
      </c>
      <c r="G1181" s="33"/>
      <c r="H1181" s="34"/>
      <c r="I1181" s="34"/>
      <c r="J1181" s="43">
        <f t="shared" si="33"/>
        <v>3</v>
      </c>
    </row>
    <row r="1182" spans="1:10" x14ac:dyDescent="0.25">
      <c r="A1182" s="42"/>
      <c r="B1182" s="8"/>
      <c r="C1182" s="33"/>
      <c r="D1182" s="33"/>
      <c r="E1182" s="33"/>
      <c r="F1182" s="59">
        <v>182</v>
      </c>
      <c r="G1182" s="33"/>
      <c r="H1182" s="34"/>
      <c r="I1182" s="34"/>
      <c r="J1182" s="43">
        <f t="shared" si="33"/>
        <v>3</v>
      </c>
    </row>
    <row r="1183" spans="1:10" x14ac:dyDescent="0.25">
      <c r="A1183" s="42"/>
      <c r="B1183" s="8"/>
      <c r="C1183" s="33"/>
      <c r="D1183" s="33"/>
      <c r="E1183" s="33"/>
      <c r="F1183" s="59">
        <v>183</v>
      </c>
      <c r="G1183" s="33"/>
      <c r="H1183" s="34"/>
      <c r="I1183" s="34"/>
      <c r="J1183" s="43">
        <f t="shared" si="33"/>
        <v>3</v>
      </c>
    </row>
    <row r="1184" spans="1:10" x14ac:dyDescent="0.25">
      <c r="A1184" s="42"/>
      <c r="B1184" s="8"/>
      <c r="C1184" s="33"/>
      <c r="D1184" s="33"/>
      <c r="E1184" s="33"/>
      <c r="F1184" s="59">
        <v>184</v>
      </c>
      <c r="G1184" s="33"/>
      <c r="H1184" s="34"/>
      <c r="I1184" s="34"/>
      <c r="J1184" s="43">
        <f t="shared" si="33"/>
        <v>3</v>
      </c>
    </row>
    <row r="1185" spans="1:10" x14ac:dyDescent="0.25">
      <c r="A1185" s="42"/>
      <c r="B1185" s="8"/>
      <c r="C1185" s="33"/>
      <c r="D1185" s="33"/>
      <c r="E1185" s="33"/>
      <c r="F1185" s="59">
        <v>185</v>
      </c>
      <c r="G1185" s="33"/>
      <c r="H1185" s="34"/>
      <c r="I1185" s="34"/>
      <c r="J1185" s="43">
        <f t="shared" si="33"/>
        <v>3</v>
      </c>
    </row>
    <row r="1186" spans="1:10" x14ac:dyDescent="0.25">
      <c r="A1186" s="42"/>
      <c r="B1186" s="8"/>
      <c r="C1186" s="33"/>
      <c r="D1186" s="33"/>
      <c r="E1186" s="33"/>
      <c r="F1186" s="59">
        <v>186</v>
      </c>
      <c r="G1186" s="33"/>
      <c r="H1186" s="34"/>
      <c r="I1186" s="34"/>
      <c r="J1186" s="43">
        <f t="shared" si="33"/>
        <v>3</v>
      </c>
    </row>
    <row r="1187" spans="1:10" x14ac:dyDescent="0.25">
      <c r="A1187" s="42"/>
      <c r="B1187" s="8"/>
      <c r="C1187" s="33"/>
      <c r="D1187" s="33"/>
      <c r="E1187" s="33"/>
      <c r="F1187" s="59">
        <v>187</v>
      </c>
      <c r="G1187" s="33"/>
      <c r="H1187" s="34"/>
      <c r="I1187" s="34"/>
      <c r="J1187" s="43">
        <f t="shared" si="33"/>
        <v>2</v>
      </c>
    </row>
    <row r="1188" spans="1:10" x14ac:dyDescent="0.25">
      <c r="A1188" s="42"/>
      <c r="B1188" s="8"/>
      <c r="C1188" s="33"/>
      <c r="D1188" s="33"/>
      <c r="E1188" s="33"/>
      <c r="F1188" s="59">
        <v>188</v>
      </c>
      <c r="G1188" s="33"/>
      <c r="H1188" s="34"/>
      <c r="I1188" s="34"/>
      <c r="J1188" s="43">
        <f t="shared" si="33"/>
        <v>3</v>
      </c>
    </row>
    <row r="1189" spans="1:10" x14ac:dyDescent="0.25">
      <c r="A1189" s="42"/>
      <c r="B1189" s="8"/>
      <c r="C1189" s="33"/>
      <c r="D1189" s="33"/>
      <c r="E1189" s="33"/>
      <c r="F1189" s="55"/>
      <c r="G1189" s="33"/>
      <c r="H1189" s="34"/>
      <c r="I1189" s="34"/>
      <c r="J1189" s="43"/>
    </row>
    <row r="1190" spans="1:10" x14ac:dyDescent="0.25">
      <c r="A1190" s="42"/>
      <c r="B1190" s="8"/>
      <c r="C1190" s="33"/>
      <c r="D1190" s="33"/>
      <c r="E1190" s="33"/>
      <c r="F1190" s="55"/>
      <c r="G1190" s="33"/>
      <c r="H1190" s="34"/>
      <c r="I1190" s="34"/>
      <c r="J1190" s="43"/>
    </row>
    <row r="1191" spans="1:10" x14ac:dyDescent="0.25">
      <c r="A1191" s="42"/>
      <c r="B1191" s="8"/>
      <c r="C1191" s="33"/>
      <c r="D1191" s="33"/>
      <c r="E1191" s="33"/>
      <c r="F1191" s="55"/>
      <c r="G1191" s="33"/>
      <c r="H1191" s="34"/>
      <c r="I1191" s="34"/>
      <c r="J1191" s="43"/>
    </row>
    <row r="1192" spans="1:10" x14ac:dyDescent="0.25">
      <c r="A1192" s="42"/>
      <c r="B1192" s="8"/>
      <c r="C1192" s="33"/>
      <c r="D1192" s="33"/>
      <c r="E1192" s="33"/>
      <c r="F1192" s="55"/>
      <c r="G1192" s="33"/>
      <c r="H1192" s="34"/>
      <c r="I1192" s="34"/>
      <c r="J1192" s="43"/>
    </row>
    <row r="1193" spans="1:10" x14ac:dyDescent="0.25">
      <c r="A1193" s="42"/>
      <c r="B1193" s="8"/>
      <c r="C1193" s="33"/>
      <c r="D1193" s="33"/>
      <c r="E1193" s="33"/>
      <c r="F1193" s="55"/>
      <c r="G1193" s="33"/>
      <c r="H1193" s="34"/>
      <c r="I1193" s="34"/>
      <c r="J1193" s="43"/>
    </row>
    <row r="1194" spans="1:10" x14ac:dyDescent="0.25">
      <c r="A1194" s="42"/>
      <c r="B1194" s="8"/>
      <c r="C1194" s="33"/>
      <c r="D1194" s="33"/>
      <c r="E1194" s="33"/>
      <c r="F1194" s="55"/>
      <c r="G1194" s="33"/>
      <c r="H1194" s="34"/>
      <c r="I1194" s="34"/>
      <c r="J1194" s="43"/>
    </row>
    <row r="1195" spans="1:10" x14ac:dyDescent="0.25">
      <c r="A1195" s="42"/>
      <c r="B1195" s="8"/>
      <c r="C1195" s="33"/>
      <c r="D1195" s="33"/>
      <c r="E1195" s="33"/>
      <c r="F1195" s="55"/>
      <c r="G1195" s="33"/>
      <c r="H1195" s="34"/>
      <c r="I1195" s="34"/>
      <c r="J1195" s="43"/>
    </row>
    <row r="1196" spans="1:10" x14ac:dyDescent="0.25">
      <c r="A1196" s="42"/>
      <c r="B1196" s="8"/>
      <c r="C1196" s="33"/>
      <c r="D1196" s="33"/>
      <c r="E1196" s="33"/>
      <c r="F1196" s="55"/>
      <c r="G1196" s="33"/>
      <c r="H1196" s="34"/>
      <c r="I1196" s="34"/>
      <c r="J1196" s="43"/>
    </row>
    <row r="1197" spans="1:10" x14ac:dyDescent="0.25">
      <c r="A1197" s="42"/>
      <c r="B1197" s="8"/>
      <c r="C1197" s="33"/>
      <c r="D1197" s="33"/>
      <c r="E1197" s="33"/>
      <c r="F1197" s="55"/>
      <c r="G1197" s="33"/>
      <c r="H1197" s="34"/>
      <c r="I1197" s="34"/>
      <c r="J1197" s="43"/>
    </row>
    <row r="1198" spans="1:10" x14ac:dyDescent="0.25">
      <c r="A1198" s="42"/>
      <c r="B1198" s="8"/>
      <c r="C1198" s="33"/>
      <c r="D1198" s="33"/>
      <c r="E1198" s="33"/>
      <c r="F1198" s="55"/>
      <c r="G1198" s="33"/>
      <c r="H1198" s="34"/>
      <c r="I1198" s="34"/>
      <c r="J1198" s="43"/>
    </row>
    <row r="1199" spans="1:10" x14ac:dyDescent="0.25">
      <c r="A1199" s="42"/>
      <c r="B1199" s="8"/>
      <c r="C1199" s="33"/>
      <c r="D1199" s="33"/>
      <c r="E1199" s="33"/>
      <c r="F1199" s="55"/>
      <c r="G1199" s="33"/>
      <c r="H1199" s="34"/>
      <c r="I1199" s="34"/>
      <c r="J1199" s="43"/>
    </row>
    <row r="1200" spans="1:10" x14ac:dyDescent="0.25">
      <c r="A1200" s="42"/>
      <c r="B1200" s="8"/>
      <c r="C1200" s="33"/>
      <c r="D1200" s="33"/>
      <c r="E1200" s="33"/>
      <c r="F1200" s="55"/>
      <c r="G1200" s="33"/>
      <c r="H1200" s="34"/>
      <c r="I1200" s="34"/>
      <c r="J1200" s="43"/>
    </row>
    <row r="1201" spans="1:10" x14ac:dyDescent="0.25">
      <c r="A1201" s="42"/>
      <c r="B1201" s="8"/>
      <c r="C1201" s="33"/>
      <c r="D1201" s="33"/>
      <c r="E1201" s="33"/>
      <c r="F1201" s="59">
        <v>201</v>
      </c>
      <c r="G1201" s="33"/>
      <c r="H1201" s="34"/>
      <c r="I1201" s="34"/>
      <c r="J1201" s="43">
        <f t="shared" ref="J1201:J1232" si="34">COUNTIF(F:F,F:F)</f>
        <v>3</v>
      </c>
    </row>
    <row r="1202" spans="1:10" x14ac:dyDescent="0.25">
      <c r="A1202" s="42"/>
      <c r="B1202" s="8"/>
      <c r="C1202" s="33"/>
      <c r="D1202" s="33"/>
      <c r="E1202" s="33"/>
      <c r="F1202" s="59">
        <v>202</v>
      </c>
      <c r="G1202" s="33"/>
      <c r="H1202" s="34"/>
      <c r="I1202" s="34"/>
      <c r="J1202" s="43">
        <f t="shared" si="34"/>
        <v>3</v>
      </c>
    </row>
    <row r="1203" spans="1:10" x14ac:dyDescent="0.25">
      <c r="A1203" s="42"/>
      <c r="B1203" s="8"/>
      <c r="C1203" s="33"/>
      <c r="D1203" s="33"/>
      <c r="E1203" s="33"/>
      <c r="F1203" s="59">
        <v>203</v>
      </c>
      <c r="G1203" s="33"/>
      <c r="H1203" s="34"/>
      <c r="I1203" s="34"/>
      <c r="J1203" s="43">
        <f t="shared" si="34"/>
        <v>3</v>
      </c>
    </row>
    <row r="1204" spans="1:10" x14ac:dyDescent="0.25">
      <c r="A1204" s="42"/>
      <c r="B1204" s="8"/>
      <c r="C1204" s="33"/>
      <c r="D1204" s="33"/>
      <c r="E1204" s="33"/>
      <c r="F1204" s="59">
        <v>204</v>
      </c>
      <c r="G1204" s="33"/>
      <c r="H1204" s="34"/>
      <c r="I1204" s="34"/>
      <c r="J1204" s="43">
        <f t="shared" si="34"/>
        <v>3</v>
      </c>
    </row>
    <row r="1205" spans="1:10" x14ac:dyDescent="0.25">
      <c r="A1205" s="42"/>
      <c r="B1205" s="8"/>
      <c r="C1205" s="33"/>
      <c r="D1205" s="33"/>
      <c r="E1205" s="33"/>
      <c r="F1205" s="59">
        <v>205</v>
      </c>
      <c r="G1205" s="33"/>
      <c r="H1205" s="34"/>
      <c r="I1205" s="34"/>
      <c r="J1205" s="43">
        <f t="shared" si="34"/>
        <v>3</v>
      </c>
    </row>
    <row r="1206" spans="1:10" x14ac:dyDescent="0.25">
      <c r="A1206" s="42"/>
      <c r="B1206" s="8"/>
      <c r="C1206" s="33"/>
      <c r="D1206" s="33"/>
      <c r="E1206" s="33"/>
      <c r="F1206" s="59">
        <v>206</v>
      </c>
      <c r="G1206" s="33"/>
      <c r="H1206" s="34"/>
      <c r="I1206" s="34"/>
      <c r="J1206" s="43">
        <f t="shared" si="34"/>
        <v>3</v>
      </c>
    </row>
    <row r="1207" spans="1:10" x14ac:dyDescent="0.25">
      <c r="A1207" s="42"/>
      <c r="B1207" s="8"/>
      <c r="C1207" s="33"/>
      <c r="D1207" s="33"/>
      <c r="E1207" s="33"/>
      <c r="F1207" s="59">
        <v>207</v>
      </c>
      <c r="G1207" s="33"/>
      <c r="H1207" s="34"/>
      <c r="I1207" s="34"/>
      <c r="J1207" s="43">
        <f t="shared" si="34"/>
        <v>3</v>
      </c>
    </row>
    <row r="1208" spans="1:10" x14ac:dyDescent="0.25">
      <c r="A1208" s="42"/>
      <c r="B1208" s="8"/>
      <c r="C1208" s="33"/>
      <c r="D1208" s="33"/>
      <c r="E1208" s="33"/>
      <c r="F1208" s="59">
        <v>208</v>
      </c>
      <c r="G1208" s="33"/>
      <c r="H1208" s="34"/>
      <c r="I1208" s="34"/>
      <c r="J1208" s="43">
        <f t="shared" si="34"/>
        <v>3</v>
      </c>
    </row>
    <row r="1209" spans="1:10" x14ac:dyDescent="0.25">
      <c r="A1209" s="42"/>
      <c r="B1209" s="8"/>
      <c r="C1209" s="33"/>
      <c r="D1209" s="33"/>
      <c r="E1209" s="33"/>
      <c r="F1209" s="59">
        <v>209</v>
      </c>
      <c r="G1209" s="33"/>
      <c r="H1209" s="34"/>
      <c r="I1209" s="34"/>
      <c r="J1209" s="43">
        <f t="shared" si="34"/>
        <v>3</v>
      </c>
    </row>
    <row r="1210" spans="1:10" x14ac:dyDescent="0.25">
      <c r="A1210" s="42"/>
      <c r="B1210" s="8"/>
      <c r="C1210" s="33"/>
      <c r="D1210" s="33"/>
      <c r="E1210" s="33"/>
      <c r="F1210" s="59">
        <v>210</v>
      </c>
      <c r="G1210" s="33"/>
      <c r="H1210" s="34"/>
      <c r="I1210" s="34"/>
      <c r="J1210" s="43">
        <f t="shared" si="34"/>
        <v>3</v>
      </c>
    </row>
    <row r="1211" spans="1:10" x14ac:dyDescent="0.25">
      <c r="A1211" s="42"/>
      <c r="B1211" s="8"/>
      <c r="C1211" s="33"/>
      <c r="D1211" s="33"/>
      <c r="E1211" s="33"/>
      <c r="F1211" s="59">
        <v>211</v>
      </c>
      <c r="G1211" s="33"/>
      <c r="H1211" s="34"/>
      <c r="I1211" s="34"/>
      <c r="J1211" s="43">
        <f t="shared" si="34"/>
        <v>2</v>
      </c>
    </row>
    <row r="1212" spans="1:10" x14ac:dyDescent="0.25">
      <c r="A1212" s="42"/>
      <c r="B1212" s="8"/>
      <c r="C1212" s="33"/>
      <c r="D1212" s="33"/>
      <c r="E1212" s="33"/>
      <c r="F1212" s="59">
        <v>212</v>
      </c>
      <c r="G1212" s="33"/>
      <c r="H1212" s="34"/>
      <c r="I1212" s="34"/>
      <c r="J1212" s="43">
        <f t="shared" si="34"/>
        <v>3</v>
      </c>
    </row>
    <row r="1213" spans="1:10" x14ac:dyDescent="0.25">
      <c r="A1213" s="42"/>
      <c r="B1213" s="8"/>
      <c r="C1213" s="33"/>
      <c r="D1213" s="33"/>
      <c r="E1213" s="33"/>
      <c r="F1213" s="59">
        <v>213</v>
      </c>
      <c r="G1213" s="33"/>
      <c r="H1213" s="34"/>
      <c r="I1213" s="34"/>
      <c r="J1213" s="43">
        <f t="shared" si="34"/>
        <v>3</v>
      </c>
    </row>
    <row r="1214" spans="1:10" x14ac:dyDescent="0.25">
      <c r="A1214" s="42"/>
      <c r="B1214" s="8"/>
      <c r="C1214" s="33"/>
      <c r="D1214" s="33"/>
      <c r="E1214" s="33"/>
      <c r="F1214" s="59">
        <v>214</v>
      </c>
      <c r="G1214" s="33"/>
      <c r="H1214" s="34"/>
      <c r="I1214" s="34"/>
      <c r="J1214" s="43">
        <f t="shared" si="34"/>
        <v>3</v>
      </c>
    </row>
    <row r="1215" spans="1:10" x14ac:dyDescent="0.25">
      <c r="A1215" s="42"/>
      <c r="B1215" s="8"/>
      <c r="C1215" s="33"/>
      <c r="D1215" s="33"/>
      <c r="E1215" s="33"/>
      <c r="F1215" s="59">
        <v>215</v>
      </c>
      <c r="G1215" s="33"/>
      <c r="H1215" s="34"/>
      <c r="I1215" s="34"/>
      <c r="J1215" s="43">
        <f t="shared" si="34"/>
        <v>3</v>
      </c>
    </row>
    <row r="1216" spans="1:10" x14ac:dyDescent="0.25">
      <c r="A1216" s="42"/>
      <c r="B1216" s="8"/>
      <c r="C1216" s="33"/>
      <c r="D1216" s="33"/>
      <c r="E1216" s="33"/>
      <c r="F1216" s="59">
        <v>216</v>
      </c>
      <c r="G1216" s="33"/>
      <c r="H1216" s="34"/>
      <c r="I1216" s="34"/>
      <c r="J1216" s="43">
        <f t="shared" si="34"/>
        <v>1</v>
      </c>
    </row>
    <row r="1217" spans="1:10" x14ac:dyDescent="0.25">
      <c r="A1217" s="42"/>
      <c r="B1217" s="8"/>
      <c r="C1217" s="33"/>
      <c r="D1217" s="33"/>
      <c r="E1217" s="33"/>
      <c r="F1217" s="59">
        <v>217</v>
      </c>
      <c r="G1217" s="33"/>
      <c r="H1217" s="34"/>
      <c r="I1217" s="34"/>
      <c r="J1217" s="43">
        <f t="shared" si="34"/>
        <v>3</v>
      </c>
    </row>
    <row r="1218" spans="1:10" x14ac:dyDescent="0.25">
      <c r="A1218" s="42"/>
      <c r="B1218" s="8"/>
      <c r="C1218" s="33"/>
      <c r="D1218" s="33"/>
      <c r="E1218" s="33"/>
      <c r="F1218" s="59">
        <v>218</v>
      </c>
      <c r="G1218" s="33"/>
      <c r="H1218" s="34"/>
      <c r="I1218" s="34"/>
      <c r="J1218" s="43">
        <f t="shared" si="34"/>
        <v>3</v>
      </c>
    </row>
    <row r="1219" spans="1:10" x14ac:dyDescent="0.25">
      <c r="A1219" s="42"/>
      <c r="B1219" s="8"/>
      <c r="C1219" s="33"/>
      <c r="D1219" s="33"/>
      <c r="E1219" s="33"/>
      <c r="F1219" s="59">
        <v>219</v>
      </c>
      <c r="G1219" s="33"/>
      <c r="H1219" s="34"/>
      <c r="I1219" s="34"/>
      <c r="J1219" s="43">
        <f t="shared" si="34"/>
        <v>3</v>
      </c>
    </row>
    <row r="1220" spans="1:10" x14ac:dyDescent="0.25">
      <c r="A1220" s="42"/>
      <c r="B1220" s="8"/>
      <c r="C1220" s="33"/>
      <c r="D1220" s="33"/>
      <c r="E1220" s="33"/>
      <c r="F1220" s="59">
        <v>220</v>
      </c>
      <c r="G1220" s="33"/>
      <c r="H1220" s="34"/>
      <c r="I1220" s="34"/>
      <c r="J1220" s="43">
        <f t="shared" si="34"/>
        <v>3</v>
      </c>
    </row>
    <row r="1221" spans="1:10" x14ac:dyDescent="0.25">
      <c r="A1221" s="42"/>
      <c r="B1221" s="8"/>
      <c r="C1221" s="33"/>
      <c r="D1221" s="33"/>
      <c r="E1221" s="33"/>
      <c r="F1221" s="59">
        <v>221</v>
      </c>
      <c r="G1221" s="33"/>
      <c r="H1221" s="34"/>
      <c r="I1221" s="34"/>
      <c r="J1221" s="43">
        <f t="shared" si="34"/>
        <v>3</v>
      </c>
    </row>
    <row r="1222" spans="1:10" x14ac:dyDescent="0.25">
      <c r="A1222" s="42"/>
      <c r="B1222" s="8"/>
      <c r="C1222" s="33"/>
      <c r="D1222" s="33"/>
      <c r="E1222" s="33"/>
      <c r="F1222" s="59">
        <v>222</v>
      </c>
      <c r="G1222" s="33"/>
      <c r="H1222" s="34"/>
      <c r="I1222" s="34"/>
      <c r="J1222" s="43">
        <f t="shared" si="34"/>
        <v>3</v>
      </c>
    </row>
    <row r="1223" spans="1:10" x14ac:dyDescent="0.25">
      <c r="A1223" s="42"/>
      <c r="B1223" s="8"/>
      <c r="C1223" s="33"/>
      <c r="D1223" s="33"/>
      <c r="E1223" s="33"/>
      <c r="F1223" s="59">
        <v>223</v>
      </c>
      <c r="G1223" s="33"/>
      <c r="H1223" s="34"/>
      <c r="I1223" s="34"/>
      <c r="J1223" s="43">
        <f t="shared" si="34"/>
        <v>3</v>
      </c>
    </row>
    <row r="1224" spans="1:10" x14ac:dyDescent="0.25">
      <c r="A1224" s="42"/>
      <c r="B1224" s="8"/>
      <c r="C1224" s="33"/>
      <c r="D1224" s="33"/>
      <c r="E1224" s="33"/>
      <c r="F1224" s="59">
        <v>224</v>
      </c>
      <c r="G1224" s="33"/>
      <c r="H1224" s="34"/>
      <c r="I1224" s="34"/>
      <c r="J1224" s="43">
        <f t="shared" si="34"/>
        <v>3</v>
      </c>
    </row>
    <row r="1225" spans="1:10" x14ac:dyDescent="0.25">
      <c r="A1225" s="42"/>
      <c r="B1225" s="8"/>
      <c r="C1225" s="33"/>
      <c r="D1225" s="33"/>
      <c r="E1225" s="33"/>
      <c r="F1225" s="59">
        <v>225</v>
      </c>
      <c r="G1225" s="33"/>
      <c r="H1225" s="34"/>
      <c r="I1225" s="34"/>
      <c r="J1225" s="43">
        <f t="shared" si="34"/>
        <v>3</v>
      </c>
    </row>
    <row r="1226" spans="1:10" x14ac:dyDescent="0.25">
      <c r="A1226" s="42"/>
      <c r="B1226" s="8"/>
      <c r="C1226" s="33"/>
      <c r="D1226" s="33"/>
      <c r="E1226" s="33"/>
      <c r="F1226" s="59">
        <v>226</v>
      </c>
      <c r="G1226" s="33"/>
      <c r="H1226" s="34"/>
      <c r="I1226" s="34"/>
      <c r="J1226" s="43">
        <f t="shared" si="34"/>
        <v>3</v>
      </c>
    </row>
    <row r="1227" spans="1:10" x14ac:dyDescent="0.25">
      <c r="A1227" s="42"/>
      <c r="B1227" s="8"/>
      <c r="C1227" s="33"/>
      <c r="D1227" s="33"/>
      <c r="E1227" s="33"/>
      <c r="F1227" s="59">
        <v>227</v>
      </c>
      <c r="G1227" s="33"/>
      <c r="H1227" s="34"/>
      <c r="I1227" s="34"/>
      <c r="J1227" s="43">
        <f t="shared" si="34"/>
        <v>3</v>
      </c>
    </row>
    <row r="1228" spans="1:10" x14ac:dyDescent="0.25">
      <c r="A1228" s="42"/>
      <c r="B1228" s="8"/>
      <c r="C1228" s="33"/>
      <c r="D1228" s="33"/>
      <c r="E1228" s="33"/>
      <c r="F1228" s="59">
        <v>228</v>
      </c>
      <c r="G1228" s="33"/>
      <c r="H1228" s="34"/>
      <c r="I1228" s="34"/>
      <c r="J1228" s="43">
        <f t="shared" si="34"/>
        <v>3</v>
      </c>
    </row>
    <row r="1229" spans="1:10" x14ac:dyDescent="0.25">
      <c r="A1229" s="42"/>
      <c r="B1229" s="8"/>
      <c r="C1229" s="33"/>
      <c r="D1229" s="33"/>
      <c r="E1229" s="33"/>
      <c r="F1229" s="59">
        <v>229</v>
      </c>
      <c r="G1229" s="33"/>
      <c r="H1229" s="34"/>
      <c r="I1229" s="34"/>
      <c r="J1229" s="43">
        <f t="shared" si="34"/>
        <v>3</v>
      </c>
    </row>
    <row r="1230" spans="1:10" x14ac:dyDescent="0.25">
      <c r="A1230" s="42"/>
      <c r="B1230" s="8"/>
      <c r="C1230" s="33"/>
      <c r="D1230" s="33"/>
      <c r="E1230" s="33"/>
      <c r="F1230" s="59">
        <v>230</v>
      </c>
      <c r="G1230" s="33"/>
      <c r="H1230" s="34"/>
      <c r="I1230" s="34"/>
      <c r="J1230" s="43">
        <f t="shared" si="34"/>
        <v>3</v>
      </c>
    </row>
    <row r="1231" spans="1:10" x14ac:dyDescent="0.25">
      <c r="A1231" s="42"/>
      <c r="B1231" s="8"/>
      <c r="C1231" s="33"/>
      <c r="D1231" s="33"/>
      <c r="E1231" s="33"/>
      <c r="F1231" s="59">
        <v>231</v>
      </c>
      <c r="G1231" s="33"/>
      <c r="H1231" s="34"/>
      <c r="I1231" s="34"/>
      <c r="J1231" s="43">
        <f t="shared" si="34"/>
        <v>1</v>
      </c>
    </row>
    <row r="1232" spans="1:10" x14ac:dyDescent="0.25">
      <c r="A1232" s="42"/>
      <c r="B1232" s="8"/>
      <c r="C1232" s="33"/>
      <c r="D1232" s="33"/>
      <c r="E1232" s="33"/>
      <c r="F1232" s="59">
        <v>232</v>
      </c>
      <c r="G1232" s="33"/>
      <c r="H1232" s="34"/>
      <c r="I1232" s="34"/>
      <c r="J1232" s="43">
        <f t="shared" si="34"/>
        <v>3</v>
      </c>
    </row>
    <row r="1233" spans="1:10" x14ac:dyDescent="0.25">
      <c r="A1233" s="42"/>
      <c r="B1233" s="8"/>
      <c r="C1233" s="33"/>
      <c r="D1233" s="33"/>
      <c r="E1233" s="33"/>
      <c r="F1233" s="59">
        <v>233</v>
      </c>
      <c r="G1233" s="33"/>
      <c r="H1233" s="34"/>
      <c r="I1233" s="34"/>
      <c r="J1233" s="43">
        <f t="shared" ref="J1233:J1268" si="35">COUNTIF(F:F,F:F)</f>
        <v>3</v>
      </c>
    </row>
    <row r="1234" spans="1:10" x14ac:dyDescent="0.25">
      <c r="A1234" s="42"/>
      <c r="B1234" s="8"/>
      <c r="C1234" s="33"/>
      <c r="D1234" s="33"/>
      <c r="E1234" s="33"/>
      <c r="F1234" s="59">
        <v>234</v>
      </c>
      <c r="G1234" s="33"/>
      <c r="H1234" s="34"/>
      <c r="I1234" s="34"/>
      <c r="J1234" s="43">
        <f t="shared" si="35"/>
        <v>3</v>
      </c>
    </row>
    <row r="1235" spans="1:10" x14ac:dyDescent="0.25">
      <c r="A1235" s="42"/>
      <c r="B1235" s="8"/>
      <c r="C1235" s="33"/>
      <c r="D1235" s="33"/>
      <c r="E1235" s="33"/>
      <c r="F1235" s="59">
        <v>235</v>
      </c>
      <c r="G1235" s="33"/>
      <c r="H1235" s="34"/>
      <c r="I1235" s="34"/>
      <c r="J1235" s="43">
        <f t="shared" si="35"/>
        <v>3</v>
      </c>
    </row>
    <row r="1236" spans="1:10" x14ac:dyDescent="0.25">
      <c r="A1236" s="42"/>
      <c r="B1236" s="8"/>
      <c r="C1236" s="33"/>
      <c r="D1236" s="33"/>
      <c r="E1236" s="33"/>
      <c r="F1236" s="59">
        <v>236</v>
      </c>
      <c r="G1236" s="33"/>
      <c r="H1236" s="34"/>
      <c r="I1236" s="34"/>
      <c r="J1236" s="43">
        <f t="shared" si="35"/>
        <v>3</v>
      </c>
    </row>
    <row r="1237" spans="1:10" x14ac:dyDescent="0.25">
      <c r="A1237" s="42"/>
      <c r="B1237" s="8"/>
      <c r="C1237" s="33"/>
      <c r="D1237" s="33"/>
      <c r="E1237" s="33"/>
      <c r="F1237" s="59">
        <v>237</v>
      </c>
      <c r="G1237" s="33"/>
      <c r="H1237" s="34"/>
      <c r="I1237" s="34"/>
      <c r="J1237" s="43">
        <f t="shared" si="35"/>
        <v>3</v>
      </c>
    </row>
    <row r="1238" spans="1:10" x14ac:dyDescent="0.25">
      <c r="A1238" s="42"/>
      <c r="B1238" s="8"/>
      <c r="C1238" s="33"/>
      <c r="D1238" s="33"/>
      <c r="E1238" s="33"/>
      <c r="F1238" s="59">
        <v>238</v>
      </c>
      <c r="G1238" s="33"/>
      <c r="H1238" s="34"/>
      <c r="I1238" s="34"/>
      <c r="J1238" s="43">
        <f t="shared" si="35"/>
        <v>3</v>
      </c>
    </row>
    <row r="1239" spans="1:10" x14ac:dyDescent="0.25">
      <c r="A1239" s="42"/>
      <c r="B1239" s="8"/>
      <c r="C1239" s="33"/>
      <c r="D1239" s="33"/>
      <c r="E1239" s="33"/>
      <c r="F1239" s="59">
        <v>239</v>
      </c>
      <c r="G1239" s="33"/>
      <c r="H1239" s="34"/>
      <c r="I1239" s="34"/>
      <c r="J1239" s="43">
        <f t="shared" si="35"/>
        <v>3</v>
      </c>
    </row>
    <row r="1240" spans="1:10" x14ac:dyDescent="0.25">
      <c r="A1240" s="42"/>
      <c r="B1240" s="8"/>
      <c r="C1240" s="33"/>
      <c r="D1240" s="33"/>
      <c r="E1240" s="33"/>
      <c r="F1240" s="59">
        <v>240</v>
      </c>
      <c r="G1240" s="33"/>
      <c r="H1240" s="34"/>
      <c r="I1240" s="34"/>
      <c r="J1240" s="43">
        <f t="shared" si="35"/>
        <v>3</v>
      </c>
    </row>
    <row r="1241" spans="1:10" x14ac:dyDescent="0.25">
      <c r="A1241" s="42"/>
      <c r="B1241" s="8"/>
      <c r="C1241" s="33"/>
      <c r="D1241" s="33"/>
      <c r="E1241" s="33"/>
      <c r="F1241" s="59">
        <v>241</v>
      </c>
      <c r="G1241" s="33"/>
      <c r="H1241" s="34"/>
      <c r="I1241" s="34"/>
      <c r="J1241" s="43">
        <f t="shared" si="35"/>
        <v>3</v>
      </c>
    </row>
    <row r="1242" spans="1:10" x14ac:dyDescent="0.25">
      <c r="A1242" s="42"/>
      <c r="B1242" s="8"/>
      <c r="C1242" s="33"/>
      <c r="D1242" s="33"/>
      <c r="E1242" s="33"/>
      <c r="F1242" s="59">
        <v>242</v>
      </c>
      <c r="G1242" s="33"/>
      <c r="H1242" s="34"/>
      <c r="I1242" s="34"/>
      <c r="J1242" s="43">
        <f t="shared" si="35"/>
        <v>3</v>
      </c>
    </row>
    <row r="1243" spans="1:10" x14ac:dyDescent="0.25">
      <c r="A1243" s="42"/>
      <c r="B1243" s="8"/>
      <c r="C1243" s="33"/>
      <c r="D1243" s="33"/>
      <c r="E1243" s="33"/>
      <c r="F1243" s="59">
        <v>243</v>
      </c>
      <c r="G1243" s="33"/>
      <c r="H1243" s="34"/>
      <c r="I1243" s="34"/>
      <c r="J1243" s="43">
        <f t="shared" si="35"/>
        <v>2</v>
      </c>
    </row>
    <row r="1244" spans="1:10" x14ac:dyDescent="0.25">
      <c r="A1244" s="42"/>
      <c r="B1244" s="8"/>
      <c r="C1244" s="33"/>
      <c r="D1244" s="33"/>
      <c r="E1244" s="33"/>
      <c r="F1244" s="59">
        <v>244</v>
      </c>
      <c r="G1244" s="33"/>
      <c r="H1244" s="34"/>
      <c r="I1244" s="34"/>
      <c r="J1244" s="43">
        <f t="shared" si="35"/>
        <v>3</v>
      </c>
    </row>
    <row r="1245" spans="1:10" x14ac:dyDescent="0.25">
      <c r="A1245" s="42"/>
      <c r="B1245" s="8"/>
      <c r="C1245" s="33"/>
      <c r="D1245" s="33"/>
      <c r="E1245" s="33"/>
      <c r="F1245" s="59">
        <v>245</v>
      </c>
      <c r="G1245" s="33"/>
      <c r="H1245" s="34"/>
      <c r="I1245" s="34"/>
      <c r="J1245" s="43">
        <f t="shared" si="35"/>
        <v>2</v>
      </c>
    </row>
    <row r="1246" spans="1:10" x14ac:dyDescent="0.25">
      <c r="A1246" s="42"/>
      <c r="B1246" s="8"/>
      <c r="C1246" s="33"/>
      <c r="D1246" s="33"/>
      <c r="E1246" s="33"/>
      <c r="F1246" s="59">
        <v>246</v>
      </c>
      <c r="G1246" s="33"/>
      <c r="H1246" s="34"/>
      <c r="I1246" s="34"/>
      <c r="J1246" s="43">
        <f t="shared" si="35"/>
        <v>3</v>
      </c>
    </row>
    <row r="1247" spans="1:10" x14ac:dyDescent="0.25">
      <c r="A1247" s="42"/>
      <c r="B1247" s="8"/>
      <c r="C1247" s="33"/>
      <c r="D1247" s="33"/>
      <c r="E1247" s="33"/>
      <c r="F1247" s="59">
        <v>247</v>
      </c>
      <c r="G1247" s="33"/>
      <c r="H1247" s="34"/>
      <c r="I1247" s="34"/>
      <c r="J1247" s="43">
        <f t="shared" si="35"/>
        <v>2</v>
      </c>
    </row>
    <row r="1248" spans="1:10" x14ac:dyDescent="0.25">
      <c r="A1248" s="42"/>
      <c r="B1248" s="8"/>
      <c r="C1248" s="33"/>
      <c r="D1248" s="33"/>
      <c r="E1248" s="33"/>
      <c r="F1248" s="59">
        <v>248</v>
      </c>
      <c r="G1248" s="33"/>
      <c r="H1248" s="34"/>
      <c r="I1248" s="34"/>
      <c r="J1248" s="43">
        <f t="shared" si="35"/>
        <v>3</v>
      </c>
    </row>
    <row r="1249" spans="1:10" x14ac:dyDescent="0.25">
      <c r="A1249" s="42"/>
      <c r="B1249" s="8"/>
      <c r="C1249" s="33"/>
      <c r="D1249" s="33"/>
      <c r="E1249" s="33"/>
      <c r="F1249" s="59">
        <v>249</v>
      </c>
      <c r="G1249" s="33"/>
      <c r="H1249" s="34"/>
      <c r="I1249" s="34"/>
      <c r="J1249" s="43">
        <f t="shared" si="35"/>
        <v>2</v>
      </c>
    </row>
    <row r="1250" spans="1:10" x14ac:dyDescent="0.25">
      <c r="A1250" s="42"/>
      <c r="B1250" s="8"/>
      <c r="C1250" s="33"/>
      <c r="D1250" s="33"/>
      <c r="E1250" s="33"/>
      <c r="F1250" s="59">
        <v>250</v>
      </c>
      <c r="G1250" s="33"/>
      <c r="H1250" s="34"/>
      <c r="I1250" s="34"/>
      <c r="J1250" s="43">
        <f t="shared" si="35"/>
        <v>2</v>
      </c>
    </row>
    <row r="1251" spans="1:10" x14ac:dyDescent="0.25">
      <c r="A1251" s="42"/>
      <c r="B1251" s="8"/>
      <c r="C1251" s="33"/>
      <c r="D1251" s="33"/>
      <c r="E1251" s="33"/>
      <c r="F1251" s="59">
        <v>251</v>
      </c>
      <c r="G1251" s="33"/>
      <c r="H1251" s="34"/>
      <c r="I1251" s="34"/>
      <c r="J1251" s="43">
        <f t="shared" si="35"/>
        <v>2</v>
      </c>
    </row>
    <row r="1252" spans="1:10" x14ac:dyDescent="0.25">
      <c r="A1252" s="42"/>
      <c r="B1252" s="8"/>
      <c r="C1252" s="33"/>
      <c r="D1252" s="33"/>
      <c r="E1252" s="33"/>
      <c r="F1252" s="59">
        <v>252</v>
      </c>
      <c r="G1252" s="33"/>
      <c r="H1252" s="34"/>
      <c r="I1252" s="34"/>
      <c r="J1252" s="43">
        <f t="shared" si="35"/>
        <v>3</v>
      </c>
    </row>
    <row r="1253" spans="1:10" x14ac:dyDescent="0.25">
      <c r="A1253" s="42"/>
      <c r="B1253" s="8"/>
      <c r="C1253" s="33"/>
      <c r="D1253" s="33"/>
      <c r="E1253" s="33"/>
      <c r="F1253" s="59">
        <v>253</v>
      </c>
      <c r="G1253" s="33"/>
      <c r="H1253" s="34"/>
      <c r="I1253" s="34"/>
      <c r="J1253" s="43">
        <f t="shared" si="35"/>
        <v>2</v>
      </c>
    </row>
    <row r="1254" spans="1:10" x14ac:dyDescent="0.25">
      <c r="A1254" s="42"/>
      <c r="B1254" s="8"/>
      <c r="C1254" s="33"/>
      <c r="D1254" s="33"/>
      <c r="E1254" s="33"/>
      <c r="F1254" s="59">
        <v>254</v>
      </c>
      <c r="G1254" s="33"/>
      <c r="H1254" s="34"/>
      <c r="I1254" s="34"/>
      <c r="J1254" s="43">
        <f t="shared" si="35"/>
        <v>2</v>
      </c>
    </row>
    <row r="1255" spans="1:10" x14ac:dyDescent="0.25">
      <c r="A1255" s="42"/>
      <c r="B1255" s="8"/>
      <c r="C1255" s="33"/>
      <c r="D1255" s="33"/>
      <c r="E1255" s="33"/>
      <c r="F1255" s="59">
        <v>255</v>
      </c>
      <c r="G1255" s="33"/>
      <c r="H1255" s="34"/>
      <c r="I1255" s="34"/>
      <c r="J1255" s="43">
        <f t="shared" si="35"/>
        <v>2</v>
      </c>
    </row>
    <row r="1256" spans="1:10" x14ac:dyDescent="0.25">
      <c r="A1256" s="42"/>
      <c r="B1256" s="8"/>
      <c r="C1256" s="33"/>
      <c r="D1256" s="33"/>
      <c r="E1256" s="33"/>
      <c r="F1256" s="59">
        <v>256</v>
      </c>
      <c r="G1256" s="33"/>
      <c r="H1256" s="34"/>
      <c r="I1256" s="34"/>
      <c r="J1256" s="43">
        <f t="shared" si="35"/>
        <v>2</v>
      </c>
    </row>
    <row r="1257" spans="1:10" x14ac:dyDescent="0.25">
      <c r="A1257" s="42"/>
      <c r="B1257" s="8"/>
      <c r="C1257" s="33"/>
      <c r="D1257" s="33"/>
      <c r="E1257" s="33"/>
      <c r="F1257" s="59">
        <v>257</v>
      </c>
      <c r="G1257" s="33"/>
      <c r="H1257" s="34"/>
      <c r="I1257" s="34"/>
      <c r="J1257" s="43">
        <f t="shared" si="35"/>
        <v>2</v>
      </c>
    </row>
    <row r="1258" spans="1:10" x14ac:dyDescent="0.25">
      <c r="A1258" s="42"/>
      <c r="B1258" s="8"/>
      <c r="C1258" s="33"/>
      <c r="D1258" s="33"/>
      <c r="E1258" s="33"/>
      <c r="F1258" s="59">
        <v>258</v>
      </c>
      <c r="G1258" s="33"/>
      <c r="H1258" s="34"/>
      <c r="I1258" s="34"/>
      <c r="J1258" s="43">
        <f t="shared" si="35"/>
        <v>2</v>
      </c>
    </row>
    <row r="1259" spans="1:10" x14ac:dyDescent="0.25">
      <c r="A1259" s="42"/>
      <c r="B1259" s="8"/>
      <c r="C1259" s="33"/>
      <c r="D1259" s="33"/>
      <c r="E1259" s="33"/>
      <c r="F1259" s="59">
        <v>259</v>
      </c>
      <c r="G1259" s="33"/>
      <c r="H1259" s="34"/>
      <c r="I1259" s="34"/>
      <c r="J1259" s="43">
        <f t="shared" si="35"/>
        <v>3</v>
      </c>
    </row>
    <row r="1260" spans="1:10" x14ac:dyDescent="0.25">
      <c r="A1260" s="42"/>
      <c r="B1260" s="8"/>
      <c r="C1260" s="33"/>
      <c r="D1260" s="33"/>
      <c r="E1260" s="33"/>
      <c r="F1260" s="59">
        <v>260</v>
      </c>
      <c r="G1260" s="33"/>
      <c r="H1260" s="34"/>
      <c r="I1260" s="34"/>
      <c r="J1260" s="43">
        <f t="shared" si="35"/>
        <v>2</v>
      </c>
    </row>
    <row r="1261" spans="1:10" x14ac:dyDescent="0.25">
      <c r="A1261" s="42"/>
      <c r="B1261" s="8"/>
      <c r="C1261" s="33"/>
      <c r="D1261" s="33"/>
      <c r="E1261" s="33"/>
      <c r="F1261" s="59">
        <v>261</v>
      </c>
      <c r="G1261" s="33"/>
      <c r="H1261" s="34"/>
      <c r="I1261" s="34"/>
      <c r="J1261" s="43">
        <f t="shared" si="35"/>
        <v>2</v>
      </c>
    </row>
    <row r="1262" spans="1:10" x14ac:dyDescent="0.25">
      <c r="A1262" s="42"/>
      <c r="B1262" s="8"/>
      <c r="C1262" s="33"/>
      <c r="D1262" s="33"/>
      <c r="E1262" s="33"/>
      <c r="F1262" s="59">
        <v>262</v>
      </c>
      <c r="G1262" s="33"/>
      <c r="H1262" s="34"/>
      <c r="I1262" s="34"/>
      <c r="J1262" s="43">
        <f t="shared" si="35"/>
        <v>2</v>
      </c>
    </row>
    <row r="1263" spans="1:10" x14ac:dyDescent="0.25">
      <c r="A1263" s="42"/>
      <c r="B1263" s="8"/>
      <c r="C1263" s="33"/>
      <c r="D1263" s="33"/>
      <c r="E1263" s="33"/>
      <c r="F1263" s="59">
        <v>263</v>
      </c>
      <c r="G1263" s="33"/>
      <c r="H1263" s="34"/>
      <c r="I1263" s="34"/>
      <c r="J1263" s="43">
        <f t="shared" si="35"/>
        <v>2</v>
      </c>
    </row>
    <row r="1264" spans="1:10" x14ac:dyDescent="0.25">
      <c r="A1264" s="42"/>
      <c r="B1264" s="8"/>
      <c r="C1264" s="33"/>
      <c r="D1264" s="33"/>
      <c r="E1264" s="33"/>
      <c r="F1264" s="59">
        <v>264</v>
      </c>
      <c r="G1264" s="33"/>
      <c r="H1264" s="34"/>
      <c r="I1264" s="34"/>
      <c r="J1264" s="43">
        <f t="shared" si="35"/>
        <v>2</v>
      </c>
    </row>
    <row r="1265" spans="1:10" x14ac:dyDescent="0.25">
      <c r="A1265" s="42"/>
      <c r="B1265" s="8"/>
      <c r="C1265" s="33"/>
      <c r="D1265" s="33"/>
      <c r="E1265" s="33"/>
      <c r="F1265" s="59">
        <v>265</v>
      </c>
      <c r="G1265" s="33"/>
      <c r="H1265" s="34"/>
      <c r="I1265" s="34"/>
      <c r="J1265" s="43">
        <f t="shared" si="35"/>
        <v>2</v>
      </c>
    </row>
    <row r="1266" spans="1:10" x14ac:dyDescent="0.25">
      <c r="A1266" s="42"/>
      <c r="B1266" s="8"/>
      <c r="C1266" s="33"/>
      <c r="D1266" s="33"/>
      <c r="E1266" s="33"/>
      <c r="F1266" s="59">
        <v>266</v>
      </c>
      <c r="G1266" s="33"/>
      <c r="H1266" s="34"/>
      <c r="I1266" s="34"/>
      <c r="J1266" s="43">
        <f t="shared" si="35"/>
        <v>2</v>
      </c>
    </row>
    <row r="1267" spans="1:10" ht="15.75" thickBot="1" x14ac:dyDescent="0.3">
      <c r="A1267" s="44"/>
      <c r="B1267" s="45"/>
      <c r="C1267" s="46"/>
      <c r="D1267" s="33"/>
      <c r="E1267" s="33"/>
      <c r="F1267" s="59">
        <v>267</v>
      </c>
      <c r="G1267" s="33"/>
      <c r="H1267" s="34"/>
      <c r="I1267" s="34"/>
      <c r="J1267" s="43">
        <f t="shared" si="35"/>
        <v>1</v>
      </c>
    </row>
    <row r="1268" spans="1:10" ht="15.75" thickBot="1" x14ac:dyDescent="0.3">
      <c r="D1268" s="46"/>
      <c r="E1268" s="46"/>
      <c r="F1268" s="60">
        <v>268</v>
      </c>
      <c r="G1268" s="46"/>
      <c r="H1268" s="47"/>
      <c r="I1268" s="47"/>
      <c r="J1268" s="48">
        <f t="shared" si="35"/>
        <v>1</v>
      </c>
    </row>
  </sheetData>
  <autoFilter ref="A1:F445">
    <sortState ref="A2:F446">
      <sortCondition ref="F1:F445"/>
    </sortState>
  </autoFilter>
  <sortState ref="A2:H435">
    <sortCondition ref="F2:F435"/>
  </sortState>
  <mergeCells count="15">
    <mergeCell ref="L27:W27"/>
    <mergeCell ref="K1:AG1"/>
    <mergeCell ref="K3:AA3"/>
    <mergeCell ref="AD3:AG3"/>
    <mergeCell ref="AD5:AG5"/>
    <mergeCell ref="L5:O5"/>
    <mergeCell ref="P5:AA5"/>
    <mergeCell ref="L11:M11"/>
    <mergeCell ref="N11:Q11"/>
    <mergeCell ref="K17:AG17"/>
    <mergeCell ref="L19:AG19"/>
    <mergeCell ref="K25:W25"/>
    <mergeCell ref="AD4:AG4"/>
    <mergeCell ref="AD6:AG6"/>
    <mergeCell ref="AD7:AG7"/>
  </mergeCells>
  <conditionalFormatting sqref="AH25:AH27 AH29:AH33 AB29 AI18:AJ39">
    <cfRule type="dataBar" priority="5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{A4A7E699-3DF3-428C-A697-77613581D30B}</x14:id>
        </ext>
      </extLst>
    </cfRule>
  </conditionalFormatting>
  <conditionalFormatting sqref="M6">
    <cfRule type="expression" dxfId="1350" priority="303">
      <formula>$J$1002&gt;3</formula>
    </cfRule>
    <cfRule type="expression" dxfId="1349" priority="494">
      <formula>$J$1002=2</formula>
    </cfRule>
    <cfRule type="expression" dxfId="1348" priority="763">
      <formula>$J$1002=3</formula>
    </cfRule>
  </conditionalFormatting>
  <conditionalFormatting sqref="L7">
    <cfRule type="expression" dxfId="1347" priority="302">
      <formula>$J$1003&gt;3</formula>
    </cfRule>
    <cfRule type="expression" dxfId="1346" priority="493">
      <formula>$J$1003=2</formula>
    </cfRule>
    <cfRule type="expression" dxfId="1345" priority="764">
      <formula>$J$1003=3</formula>
    </cfRule>
  </conditionalFormatting>
  <conditionalFormatting sqref="M7">
    <cfRule type="expression" dxfId="1344" priority="301">
      <formula>$J$1004&gt;3</formula>
    </cfRule>
    <cfRule type="expression" dxfId="1343" priority="492">
      <formula>$J$1004=2</formula>
    </cfRule>
    <cfRule type="expression" dxfId="1342" priority="765">
      <formula>$J$1004=3</formula>
    </cfRule>
  </conditionalFormatting>
  <conditionalFormatting sqref="L8">
    <cfRule type="expression" dxfId="1341" priority="62">
      <formula>$J$1005&gt;3</formula>
    </cfRule>
    <cfRule type="expression" dxfId="1340" priority="491">
      <formula>$J$1005=2</formula>
    </cfRule>
    <cfRule type="expression" dxfId="1339" priority="766">
      <formula>$J$1005=3</formula>
    </cfRule>
  </conditionalFormatting>
  <conditionalFormatting sqref="M8">
    <cfRule type="expression" dxfId="1338" priority="300">
      <formula>$J$1006&gt;3</formula>
    </cfRule>
    <cfRule type="expression" dxfId="1337" priority="490">
      <formula>$J$1006=2</formula>
    </cfRule>
    <cfRule type="expression" dxfId="1336" priority="767">
      <formula>$J$1006=3</formula>
    </cfRule>
  </conditionalFormatting>
  <conditionalFormatting sqref="L9">
    <cfRule type="expression" dxfId="1335" priority="299">
      <formula>$J$1007&gt;3</formula>
    </cfRule>
    <cfRule type="expression" dxfId="1334" priority="489">
      <formula>$J$1007=2</formula>
    </cfRule>
    <cfRule type="expression" dxfId="1333" priority="768">
      <formula>$J$1007=3</formula>
    </cfRule>
  </conditionalFormatting>
  <conditionalFormatting sqref="N6">
    <cfRule type="expression" dxfId="1332" priority="297">
      <formula>$J$1009&gt;3</formula>
    </cfRule>
    <cfRule type="expression" dxfId="1331" priority="487">
      <formula>$J$1009=2</formula>
    </cfRule>
    <cfRule type="expression" dxfId="1330" priority="769">
      <formula>$J$1009=3</formula>
    </cfRule>
  </conditionalFormatting>
  <conditionalFormatting sqref="M9">
    <cfRule type="expression" dxfId="1329" priority="298">
      <formula>$J$1008&gt;3</formula>
    </cfRule>
    <cfRule type="expression" dxfId="1328" priority="488">
      <formula>$J$1008=2</formula>
    </cfRule>
    <cfRule type="expression" dxfId="1327" priority="770">
      <formula>$J$1008=3</formula>
    </cfRule>
  </conditionalFormatting>
  <conditionalFormatting sqref="O6">
    <cfRule type="expression" dxfId="1326" priority="296">
      <formula>$J$1010&gt;3</formula>
    </cfRule>
    <cfRule type="expression" dxfId="1325" priority="486">
      <formula>$J$1010=2</formula>
    </cfRule>
    <cfRule type="expression" dxfId="1324" priority="771">
      <formula>$J$1010=3</formula>
    </cfRule>
  </conditionalFormatting>
  <conditionalFormatting sqref="N7">
    <cfRule type="expression" dxfId="1323" priority="295">
      <formula>$J$1011&gt;3</formula>
    </cfRule>
    <cfRule type="expression" dxfId="1322" priority="485">
      <formula>$J$1011=2</formula>
    </cfRule>
    <cfRule type="expression" dxfId="1321" priority="772">
      <formula>$J$1011=3</formula>
    </cfRule>
  </conditionalFormatting>
  <conditionalFormatting sqref="O7">
    <cfRule type="expression" dxfId="1320" priority="294">
      <formula>$J$1012&gt;3</formula>
    </cfRule>
    <cfRule type="expression" dxfId="1319" priority="484">
      <formula>$J$1012=2</formula>
    </cfRule>
    <cfRule type="expression" dxfId="1318" priority="773">
      <formula>$J$1012=3</formula>
    </cfRule>
  </conditionalFormatting>
  <conditionalFormatting sqref="N8">
    <cfRule type="expression" dxfId="1317" priority="293">
      <formula>$J$1013&gt;3</formula>
    </cfRule>
    <cfRule type="expression" dxfId="1316" priority="483">
      <formula>$J$1013=2</formula>
    </cfRule>
    <cfRule type="expression" dxfId="1315" priority="774">
      <formula>$J$1013=3</formula>
    </cfRule>
  </conditionalFormatting>
  <conditionalFormatting sqref="O8">
    <cfRule type="expression" dxfId="1314" priority="292">
      <formula>$J$1014&gt;3</formula>
    </cfRule>
    <cfRule type="expression" dxfId="1313" priority="482">
      <formula>$J$1014=2</formula>
    </cfRule>
    <cfRule type="expression" dxfId="1312" priority="775">
      <formula>$J$1014=3</formula>
    </cfRule>
  </conditionalFormatting>
  <conditionalFormatting sqref="P6">
    <cfRule type="expression" dxfId="1311" priority="290">
      <formula>$J$1017&gt;2</formula>
    </cfRule>
    <cfRule type="expression" dxfId="1310" priority="778">
      <formula>$J$1017=2</formula>
    </cfRule>
  </conditionalFormatting>
  <conditionalFormatting sqref="Q6">
    <cfRule type="expression" dxfId="1309" priority="289">
      <formula>$J$1018&gt;2</formula>
    </cfRule>
    <cfRule type="expression" dxfId="1308" priority="779">
      <formula>$J$1018=2</formula>
    </cfRule>
  </conditionalFormatting>
  <conditionalFormatting sqref="P7">
    <cfRule type="expression" dxfId="1307" priority="288">
      <formula>$J$1019&gt;2</formula>
    </cfRule>
    <cfRule type="expression" dxfId="1306" priority="780">
      <formula>$J$1019=2</formula>
    </cfRule>
  </conditionalFormatting>
  <conditionalFormatting sqref="Q7">
    <cfRule type="expression" dxfId="1305" priority="287">
      <formula>$J$1020&gt;2</formula>
    </cfRule>
    <cfRule type="expression" dxfId="1304" priority="781">
      <formula>$J$1020=2</formula>
    </cfRule>
  </conditionalFormatting>
  <conditionalFormatting sqref="P8">
    <cfRule type="expression" dxfId="1303" priority="286">
      <formula>$J$1021&gt;2</formula>
    </cfRule>
    <cfRule type="expression" dxfId="1302" priority="782">
      <formula>$J$1021=2</formula>
    </cfRule>
  </conditionalFormatting>
  <conditionalFormatting sqref="Q8">
    <cfRule type="expression" dxfId="1301" priority="285">
      <formula>$J$1022&gt;2</formula>
    </cfRule>
    <cfRule type="expression" dxfId="1300" priority="783">
      <formula>$J$1022=2</formula>
    </cfRule>
  </conditionalFormatting>
  <conditionalFormatting sqref="P9">
    <cfRule type="expression" dxfId="1299" priority="284">
      <formula>$J$1023&gt;2</formula>
    </cfRule>
    <cfRule type="expression" dxfId="1298" priority="784">
      <formula>$J$1023=2</formula>
    </cfRule>
  </conditionalFormatting>
  <conditionalFormatting sqref="Q9">
    <cfRule type="expression" dxfId="1297" priority="283">
      <formula>$J$1024&gt;2</formula>
    </cfRule>
    <cfRule type="expression" dxfId="1296" priority="785">
      <formula>$J$1024=2</formula>
    </cfRule>
  </conditionalFormatting>
  <conditionalFormatting sqref="R6">
    <cfRule type="expression" dxfId="1295" priority="282">
      <formula>$J$1025&gt;2</formula>
    </cfRule>
    <cfRule type="expression" dxfId="1294" priority="786">
      <formula>$J$1025=2</formula>
    </cfRule>
  </conditionalFormatting>
  <conditionalFormatting sqref="S6">
    <cfRule type="expression" dxfId="1293" priority="280">
      <formula>$J$1026&gt;2</formula>
    </cfRule>
    <cfRule type="expression" dxfId="1292" priority="787">
      <formula>$J$1026=2</formula>
    </cfRule>
  </conditionalFormatting>
  <conditionalFormatting sqref="R7">
    <cfRule type="expression" dxfId="1291" priority="278">
      <formula>$J$1027&gt;2</formula>
    </cfRule>
    <cfRule type="expression" dxfId="1290" priority="788">
      <formula>$J$1027=2</formula>
    </cfRule>
  </conditionalFormatting>
  <conditionalFormatting sqref="S7">
    <cfRule type="expression" dxfId="1289" priority="279">
      <formula>$J$1028&gt;2</formula>
    </cfRule>
    <cfRule type="expression" dxfId="1288" priority="789">
      <formula>$J$1028=2</formula>
    </cfRule>
  </conditionalFormatting>
  <conditionalFormatting sqref="R8">
    <cfRule type="expression" dxfId="1287" priority="261">
      <formula>$J$1029&gt;2</formula>
    </cfRule>
    <cfRule type="expression" dxfId="1286" priority="790">
      <formula>$J$1029=2</formula>
    </cfRule>
  </conditionalFormatting>
  <conditionalFormatting sqref="S8">
    <cfRule type="expression" dxfId="1285" priority="281">
      <formula>$J$1030&gt;2</formula>
    </cfRule>
    <cfRule type="expression" dxfId="1284" priority="791">
      <formula>$J$1030=2</formula>
    </cfRule>
  </conditionalFormatting>
  <conditionalFormatting sqref="R9">
    <cfRule type="expression" dxfId="1283" priority="277">
      <formula>$J$1031&gt;2</formula>
    </cfRule>
    <cfRule type="expression" dxfId="1282" priority="792">
      <formula>$J$1031=2</formula>
    </cfRule>
  </conditionalFormatting>
  <conditionalFormatting sqref="S9">
    <cfRule type="expression" dxfId="1281" priority="276">
      <formula>$J$1032&gt;2</formula>
    </cfRule>
    <cfRule type="expression" dxfId="1280" priority="793">
      <formula>$J$1032=2</formula>
    </cfRule>
  </conditionalFormatting>
  <conditionalFormatting sqref="T6">
    <cfRule type="expression" dxfId="1279" priority="275">
      <formula>$J$1033&gt;2</formula>
    </cfRule>
    <cfRule type="expression" dxfId="1278" priority="794">
      <formula>$J$1033=2</formula>
    </cfRule>
  </conditionalFormatting>
  <conditionalFormatting sqref="U6">
    <cfRule type="expression" dxfId="1277" priority="274">
      <formula>$J$1034&gt;2</formula>
    </cfRule>
    <cfRule type="expression" dxfId="1276" priority="795">
      <formula>$J$1034=2</formula>
    </cfRule>
  </conditionalFormatting>
  <conditionalFormatting sqref="T7">
    <cfRule type="expression" dxfId="1275" priority="273">
      <formula>$J$1035&gt;2</formula>
    </cfRule>
    <cfRule type="expression" dxfId="1274" priority="796">
      <formula>$J$1035=2</formula>
    </cfRule>
  </conditionalFormatting>
  <conditionalFormatting sqref="U7">
    <cfRule type="expression" dxfId="1273" priority="272">
      <formula>$J$1036&gt;2</formula>
    </cfRule>
    <cfRule type="expression" dxfId="1272" priority="797">
      <formula>$J$1036=2</formula>
    </cfRule>
  </conditionalFormatting>
  <conditionalFormatting sqref="T8">
    <cfRule type="expression" dxfId="1271" priority="271">
      <formula>$J$1037&gt;2</formula>
    </cfRule>
    <cfRule type="expression" dxfId="1270" priority="798">
      <formula>$J$1037=2</formula>
    </cfRule>
  </conditionalFormatting>
  <conditionalFormatting sqref="U8">
    <cfRule type="expression" dxfId="1269" priority="270">
      <formula>$J$1038&gt;2</formula>
    </cfRule>
    <cfRule type="expression" dxfId="1268" priority="799">
      <formula>$J$1038=2</formula>
    </cfRule>
  </conditionalFormatting>
  <conditionalFormatting sqref="T9">
    <cfRule type="expression" dxfId="1267" priority="269">
      <formula>$J$1039&gt;2</formula>
    </cfRule>
    <cfRule type="expression" dxfId="1266" priority="800">
      <formula>$J$1039=2</formula>
    </cfRule>
  </conditionalFormatting>
  <conditionalFormatting sqref="U9">
    <cfRule type="expression" dxfId="1265" priority="260">
      <formula>$J$1040&gt;2</formula>
    </cfRule>
    <cfRule type="expression" dxfId="1264" priority="801">
      <formula>$J$1040=2</formula>
    </cfRule>
  </conditionalFormatting>
  <conditionalFormatting sqref="V7">
    <cfRule type="expression" dxfId="1263" priority="266">
      <formula>$J$1043&gt;2</formula>
    </cfRule>
    <cfRule type="expression" dxfId="1262" priority="804">
      <formula>$J$1043=2</formula>
    </cfRule>
  </conditionalFormatting>
  <conditionalFormatting sqref="W7">
    <cfRule type="expression" dxfId="1261" priority="265">
      <formula>$J$1044&gt;2</formula>
    </cfRule>
    <cfRule type="expression" dxfId="1260" priority="805">
      <formula>$J$1044=2</formula>
    </cfRule>
  </conditionalFormatting>
  <conditionalFormatting sqref="V8">
    <cfRule type="expression" dxfId="1259" priority="264">
      <formula>$J$1045&gt;2</formula>
    </cfRule>
    <cfRule type="expression" dxfId="1258" priority="806">
      <formula>$J$1045=2</formula>
    </cfRule>
  </conditionalFormatting>
  <conditionalFormatting sqref="W8">
    <cfRule type="expression" dxfId="1257" priority="263">
      <formula>$J$1046&gt;2</formula>
    </cfRule>
    <cfRule type="expression" dxfId="1256" priority="807">
      <formula>$J$1046=2</formula>
    </cfRule>
  </conditionalFormatting>
  <conditionalFormatting sqref="Y6">
    <cfRule type="expression" dxfId="1255" priority="255">
      <formula>$J1050&gt;2</formula>
    </cfRule>
    <cfRule type="expression" dxfId="1254" priority="808">
      <formula>$J1050=2</formula>
    </cfRule>
  </conditionalFormatting>
  <conditionalFormatting sqref="X8">
    <cfRule type="expression" dxfId="1253" priority="254">
      <formula>$J1053&gt;2</formula>
    </cfRule>
    <cfRule type="expression" dxfId="1252" priority="811">
      <formula>$J1053=2</formula>
    </cfRule>
  </conditionalFormatting>
  <conditionalFormatting sqref="AA6">
    <cfRule type="expression" dxfId="1251" priority="243">
      <formula>$J1058&gt;2</formula>
    </cfRule>
    <cfRule type="expression" dxfId="1250" priority="814">
      <formula>$J1058=2</formula>
    </cfRule>
  </conditionalFormatting>
  <conditionalFormatting sqref="Z6">
    <cfRule type="expression" dxfId="1249" priority="247">
      <formula>$J1057&gt;2</formula>
    </cfRule>
    <cfRule type="expression" dxfId="1248" priority="815">
      <formula>$J1057=2</formula>
    </cfRule>
  </conditionalFormatting>
  <conditionalFormatting sqref="L12">
    <cfRule type="expression" dxfId="1247" priority="241">
      <formula>$J1065&gt;2</formula>
    </cfRule>
    <cfRule type="expression" dxfId="1246" priority="816">
      <formula>$J1065=2</formula>
    </cfRule>
  </conditionalFormatting>
  <conditionalFormatting sqref="L13">
    <cfRule type="expression" dxfId="1245" priority="244">
      <formula>$J1067&gt;2</formula>
    </cfRule>
    <cfRule type="expression" dxfId="1244" priority="817">
      <formula>$J1067=2</formula>
    </cfRule>
  </conditionalFormatting>
  <conditionalFormatting sqref="AA9">
    <cfRule type="expression" dxfId="1243" priority="237">
      <formula>$J1064&gt;2</formula>
    </cfRule>
    <cfRule type="expression" dxfId="1242" priority="818">
      <formula>$J1064=2</formula>
    </cfRule>
  </conditionalFormatting>
  <conditionalFormatting sqref="V9">
    <cfRule type="expression" dxfId="1241" priority="262">
      <formula>$J$1047&gt;2</formula>
    </cfRule>
    <cfRule type="expression" dxfId="1240" priority="819">
      <formula>$J$1047=2</formula>
    </cfRule>
  </conditionalFormatting>
  <conditionalFormatting sqref="Z8">
    <cfRule type="expression" dxfId="1239" priority="245">
      <formula>$J$1061&gt;2</formula>
    </cfRule>
    <cfRule type="expression" dxfId="1238" priority="827">
      <formula>$J$1061=2</formula>
    </cfRule>
  </conditionalFormatting>
  <conditionalFormatting sqref="M13">
    <cfRule type="expression" dxfId="1237" priority="239">
      <formula>$J$1068&gt;2</formula>
    </cfRule>
    <cfRule type="expression" dxfId="1236" priority="831">
      <formula>$J$1068=2</formula>
    </cfRule>
  </conditionalFormatting>
  <conditionalFormatting sqref="N12">
    <cfRule type="expression" dxfId="1235" priority="231">
      <formula>$J$1073&gt;3</formula>
    </cfRule>
    <cfRule type="expression" dxfId="1234" priority="479">
      <formula>$J$1073=2</formula>
    </cfRule>
    <cfRule type="expression" dxfId="1233" priority="834">
      <formula>$J$1073=3</formula>
    </cfRule>
  </conditionalFormatting>
  <conditionalFormatting sqref="O12">
    <cfRule type="expression" dxfId="1232" priority="234">
      <formula>$J$1074&gt;3</formula>
    </cfRule>
    <cfRule type="expression" dxfId="1231" priority="478">
      <formula>$J$1074=2</formula>
    </cfRule>
    <cfRule type="expression" dxfId="1230" priority="835">
      <formula>$J$1074=3</formula>
    </cfRule>
  </conditionalFormatting>
  <conditionalFormatting sqref="N13">
    <cfRule type="expression" dxfId="1229" priority="230">
      <formula>$J$1075&gt;3</formula>
    </cfRule>
    <cfRule type="expression" dxfId="1228" priority="477">
      <formula>$J$1075=2</formula>
    </cfRule>
    <cfRule type="expression" dxfId="1227" priority="836">
      <formula>$J$1075=3</formula>
    </cfRule>
  </conditionalFormatting>
  <conditionalFormatting sqref="O13">
    <cfRule type="expression" dxfId="1226" priority="233">
      <formula>$J$1076&gt;3</formula>
    </cfRule>
    <cfRule type="expression" dxfId="1225" priority="476">
      <formula>$J$1076=2</formula>
    </cfRule>
    <cfRule type="expression" dxfId="1224" priority="837">
      <formula>$J$1076=3</formula>
    </cfRule>
  </conditionalFormatting>
  <conditionalFormatting sqref="N14">
    <cfRule type="expression" dxfId="1223" priority="229">
      <formula>$J$1077&gt;3</formula>
    </cfRule>
    <cfRule type="expression" dxfId="1222" priority="475">
      <formula>$J$1077=2</formula>
    </cfRule>
    <cfRule type="expression" dxfId="1221" priority="838">
      <formula>$J$1077=3</formula>
    </cfRule>
  </conditionalFormatting>
  <conditionalFormatting sqref="O14">
    <cfRule type="expression" dxfId="1220" priority="232">
      <formula>$J$1078&gt;3</formula>
    </cfRule>
    <cfRule type="expression" dxfId="1219" priority="474">
      <formula>$J$1078=2</formula>
    </cfRule>
    <cfRule type="expression" dxfId="1218" priority="839">
      <formula>$J$1078=3</formula>
    </cfRule>
  </conditionalFormatting>
  <conditionalFormatting sqref="N15">
    <cfRule type="expression" dxfId="1217" priority="228">
      <formula>$J$1079&gt;3</formula>
    </cfRule>
    <cfRule type="expression" dxfId="1216" priority="473">
      <formula>$J$1079=2</formula>
    </cfRule>
    <cfRule type="expression" dxfId="1215" priority="840">
      <formula>$J$1079=3</formula>
    </cfRule>
  </conditionalFormatting>
  <conditionalFormatting sqref="O15">
    <cfRule type="expression" dxfId="1214" priority="227">
      <formula>$J$1080&gt;3</formula>
    </cfRule>
    <cfRule type="expression" dxfId="1213" priority="472">
      <formula>$J$1080=2</formula>
    </cfRule>
    <cfRule type="expression" dxfId="1212" priority="841">
      <formula>$J$1080=3</formula>
    </cfRule>
  </conditionalFormatting>
  <conditionalFormatting sqref="P12">
    <cfRule type="expression" dxfId="1211" priority="223">
      <formula>$J$1081&gt;3</formula>
    </cfRule>
    <cfRule type="expression" dxfId="1210" priority="471">
      <formula>$J$1081=2</formula>
    </cfRule>
    <cfRule type="expression" dxfId="1209" priority="842">
      <formula>$J$1081=3</formula>
    </cfRule>
  </conditionalFormatting>
  <conditionalFormatting sqref="Q12">
    <cfRule type="expression" dxfId="1208" priority="226">
      <formula>$J$1082&gt;3</formula>
    </cfRule>
    <cfRule type="expression" dxfId="1207" priority="470">
      <formula>$J$1082=2</formula>
    </cfRule>
    <cfRule type="expression" dxfId="1206" priority="843">
      <formula>$J$1082=3</formula>
    </cfRule>
  </conditionalFormatting>
  <conditionalFormatting sqref="P13">
    <cfRule type="expression" dxfId="1205" priority="222">
      <formula>$J$1083&gt;3</formula>
    </cfRule>
    <cfRule type="expression" dxfId="1204" priority="469">
      <formula>$J$1083=2</formula>
    </cfRule>
    <cfRule type="expression" dxfId="1203" priority="844">
      <formula>$J$1083=3</formula>
    </cfRule>
  </conditionalFormatting>
  <conditionalFormatting sqref="Q14">
    <cfRule type="expression" dxfId="1202" priority="220">
      <formula>$J$1086&gt;3</formula>
    </cfRule>
    <cfRule type="expression" dxfId="1201" priority="467">
      <formula>$J$1086=2</formula>
    </cfRule>
    <cfRule type="expression" dxfId="1200" priority="847">
      <formula>$J$1086=3</formula>
    </cfRule>
  </conditionalFormatting>
  <conditionalFormatting sqref="P15">
    <cfRule type="expression" dxfId="1199" priority="219">
      <formula>$J$1087&gt;3</formula>
    </cfRule>
    <cfRule type="expression" dxfId="1198" priority="466">
      <formula>$J$1087=2</formula>
    </cfRule>
    <cfRule type="expression" dxfId="1197" priority="848">
      <formula>$J$1087=3</formula>
    </cfRule>
  </conditionalFormatting>
  <conditionalFormatting sqref="L20">
    <cfRule type="expression" dxfId="1196" priority="217">
      <formula>$J$1101&gt;3</formula>
    </cfRule>
    <cfRule type="expression" dxfId="1195" priority="464">
      <formula>$J$1101=2</formula>
    </cfRule>
    <cfRule type="expression" dxfId="1194" priority="862">
      <formula>$J$1101=3</formula>
    </cfRule>
  </conditionalFormatting>
  <conditionalFormatting sqref="L21">
    <cfRule type="expression" dxfId="1193" priority="216">
      <formula>$J$1102&gt;3</formula>
    </cfRule>
    <cfRule type="expression" dxfId="1192" priority="463">
      <formula>$J$1102=2</formula>
    </cfRule>
    <cfRule type="expression" dxfId="1191" priority="863">
      <formula>$J$1102=3</formula>
    </cfRule>
  </conditionalFormatting>
  <conditionalFormatting sqref="L22">
    <cfRule type="expression" dxfId="1190" priority="215">
      <formula>$J$1103&gt;3</formula>
    </cfRule>
    <cfRule type="expression" dxfId="1189" priority="462">
      <formula>$J$1103=2</formula>
    </cfRule>
    <cfRule type="expression" dxfId="1188" priority="864">
      <formula>$J$1103=3</formula>
    </cfRule>
  </conditionalFormatting>
  <conditionalFormatting sqref="L23">
    <cfRule type="expression" dxfId="1187" priority="214">
      <formula>$J$1104&gt;3</formula>
    </cfRule>
    <cfRule type="expression" dxfId="1186" priority="461">
      <formula>$J$1104=2</formula>
    </cfRule>
    <cfRule type="expression" dxfId="1185" priority="865">
      <formula>$J$1104=3</formula>
    </cfRule>
  </conditionalFormatting>
  <conditionalFormatting sqref="M20">
    <cfRule type="expression" dxfId="1184" priority="213">
      <formula>$J$1105&gt;3</formula>
    </cfRule>
    <cfRule type="expression" dxfId="1183" priority="460">
      <formula>$J$1105=2</formula>
    </cfRule>
    <cfRule type="expression" dxfId="1182" priority="866">
      <formula>$J$1105=3</formula>
    </cfRule>
  </conditionalFormatting>
  <conditionalFormatting sqref="M21">
    <cfRule type="expression" dxfId="1181" priority="212">
      <formula>$J$1106&gt;3</formula>
    </cfRule>
    <cfRule type="expression" dxfId="1180" priority="459">
      <formula>$J$1106=2</formula>
    </cfRule>
    <cfRule type="expression" dxfId="1179" priority="867">
      <formula>$J$1106=3</formula>
    </cfRule>
  </conditionalFormatting>
  <conditionalFormatting sqref="M22">
    <cfRule type="expression" dxfId="1178" priority="211">
      <formula>$J$1107&gt;3</formula>
    </cfRule>
    <cfRule type="expression" dxfId="1177" priority="458">
      <formula>$J$1107=2</formula>
    </cfRule>
    <cfRule type="expression" dxfId="1176" priority="868">
      <formula>$J$1107=3</formula>
    </cfRule>
  </conditionalFormatting>
  <conditionalFormatting sqref="M23">
    <cfRule type="expression" dxfId="1175" priority="210">
      <formula>$J$1108&gt;3</formula>
    </cfRule>
    <cfRule type="expression" dxfId="1174" priority="457">
      <formula>$J$1108=2</formula>
    </cfRule>
    <cfRule type="expression" dxfId="1173" priority="869">
      <formula>$J$1108=3</formula>
    </cfRule>
  </conditionalFormatting>
  <conditionalFormatting sqref="N20">
    <cfRule type="expression" dxfId="1172" priority="209">
      <formula>$J$1109&gt;3</formula>
    </cfRule>
    <cfRule type="expression" dxfId="1171" priority="456">
      <formula>$J$1109=2</formula>
    </cfRule>
    <cfRule type="expression" dxfId="1170" priority="870">
      <formula>$J$1109=3</formula>
    </cfRule>
  </conditionalFormatting>
  <conditionalFormatting sqref="N21">
    <cfRule type="expression" dxfId="1169" priority="208">
      <formula>$J$1110&gt;3</formula>
    </cfRule>
    <cfRule type="expression" dxfId="1168" priority="455">
      <formula>$J$1110=2</formula>
    </cfRule>
    <cfRule type="expression" dxfId="1167" priority="871">
      <formula>$J$1110=3</formula>
    </cfRule>
  </conditionalFormatting>
  <conditionalFormatting sqref="N22">
    <cfRule type="expression" dxfId="1166" priority="207">
      <formula>$J$1111&gt;3</formula>
    </cfRule>
    <cfRule type="expression" dxfId="1165" priority="454">
      <formula>$J$1111=2</formula>
    </cfRule>
    <cfRule type="expression" dxfId="1164" priority="872">
      <formula>$J$1111=3</formula>
    </cfRule>
  </conditionalFormatting>
  <conditionalFormatting sqref="N23">
    <cfRule type="expression" dxfId="1163" priority="206">
      <formula>$J$1112&gt;3</formula>
    </cfRule>
    <cfRule type="expression" dxfId="1162" priority="453">
      <formula>$J$1112=2</formula>
    </cfRule>
    <cfRule type="expression" dxfId="1161" priority="873">
      <formula>$J$1112=3</formula>
    </cfRule>
  </conditionalFormatting>
  <conditionalFormatting sqref="O20">
    <cfRule type="expression" dxfId="1160" priority="205">
      <formula>$J$1113&gt;3</formula>
    </cfRule>
    <cfRule type="expression" dxfId="1159" priority="452">
      <formula>$J$1113=2</formula>
    </cfRule>
    <cfRule type="expression" dxfId="1158" priority="874">
      <formula>$J$1113=3</formula>
    </cfRule>
  </conditionalFormatting>
  <conditionalFormatting sqref="O21">
    <cfRule type="expression" dxfId="1157" priority="204">
      <formula>$J$1114&gt;3</formula>
    </cfRule>
    <cfRule type="expression" dxfId="1156" priority="451">
      <formula>$J$1114=2</formula>
    </cfRule>
    <cfRule type="expression" dxfId="1155" priority="875">
      <formula>$J$1114=3</formula>
    </cfRule>
  </conditionalFormatting>
  <conditionalFormatting sqref="O22">
    <cfRule type="expression" dxfId="1154" priority="203">
      <formula>$J$1115&gt;3</formula>
    </cfRule>
    <cfRule type="expression" dxfId="1153" priority="450">
      <formula>$J$1115=2</formula>
    </cfRule>
    <cfRule type="expression" dxfId="1152" priority="876">
      <formula>$J$1115=3</formula>
    </cfRule>
  </conditionalFormatting>
  <conditionalFormatting sqref="O23">
    <cfRule type="expression" dxfId="1151" priority="202">
      <formula>$J$1116&gt;3</formula>
    </cfRule>
    <cfRule type="expression" dxfId="1150" priority="449">
      <formula>$J$1116=2</formula>
    </cfRule>
    <cfRule type="expression" dxfId="1149" priority="877">
      <formula>$J$1116=3</formula>
    </cfRule>
  </conditionalFormatting>
  <conditionalFormatting sqref="P20">
    <cfRule type="expression" dxfId="1148" priority="201">
      <formula>$J$1117&gt;3</formula>
    </cfRule>
    <cfRule type="expression" dxfId="1147" priority="448">
      <formula>$J$1117=2</formula>
    </cfRule>
    <cfRule type="expression" dxfId="1146" priority="878">
      <formula>$J$1117=3</formula>
    </cfRule>
  </conditionalFormatting>
  <conditionalFormatting sqref="P21">
    <cfRule type="expression" dxfId="1145" priority="200">
      <formula>$J$1118&gt;3</formula>
    </cfRule>
    <cfRule type="expression" dxfId="1144" priority="447">
      <formula>$J$1118=2</formula>
    </cfRule>
    <cfRule type="expression" dxfId="1143" priority="879">
      <formula>$J$1118=3</formula>
    </cfRule>
  </conditionalFormatting>
  <conditionalFormatting sqref="P22">
    <cfRule type="expression" dxfId="1142" priority="199">
      <formula>$J$1119&gt;3</formula>
    </cfRule>
    <cfRule type="expression" dxfId="1141" priority="446">
      <formula>$J$1119=2</formula>
    </cfRule>
    <cfRule type="expression" dxfId="1140" priority="880">
      <formula>$J$1119=3</formula>
    </cfRule>
  </conditionalFormatting>
  <conditionalFormatting sqref="P23">
    <cfRule type="expression" dxfId="1139" priority="198">
      <formula>$J$1120&gt;3</formula>
    </cfRule>
    <cfRule type="expression" dxfId="1138" priority="445">
      <formula>$J$1120=2</formula>
    </cfRule>
    <cfRule type="expression" dxfId="1137" priority="881">
      <formula>$J$1120=3</formula>
    </cfRule>
  </conditionalFormatting>
  <conditionalFormatting sqref="Q20">
    <cfRule type="expression" dxfId="1136" priority="197">
      <formula>$J$1121&gt;3</formula>
    </cfRule>
    <cfRule type="expression" dxfId="1135" priority="444">
      <formula>$J$1121=2</formula>
    </cfRule>
    <cfRule type="expression" dxfId="1134" priority="882">
      <formula>$J$1121=3</formula>
    </cfRule>
  </conditionalFormatting>
  <conditionalFormatting sqref="Q21">
    <cfRule type="expression" dxfId="1133" priority="196">
      <formula>$J$1122&gt;3</formula>
    </cfRule>
    <cfRule type="expression" dxfId="1132" priority="443">
      <formula>$J$1122=2</formula>
    </cfRule>
    <cfRule type="expression" dxfId="1131" priority="883">
      <formula>$J$1122=3</formula>
    </cfRule>
  </conditionalFormatting>
  <conditionalFormatting sqref="Q22">
    <cfRule type="expression" dxfId="1130" priority="195">
      <formula>$J$1123&gt;3</formula>
    </cfRule>
    <cfRule type="expression" dxfId="1129" priority="442">
      <formula>$J$1123=2</formula>
    </cfRule>
    <cfRule type="expression" dxfId="1128" priority="884">
      <formula>$J$1123=3</formula>
    </cfRule>
  </conditionalFormatting>
  <conditionalFormatting sqref="Q23">
    <cfRule type="expression" dxfId="1127" priority="194">
      <formula>$J$1124&gt;3</formula>
    </cfRule>
    <cfRule type="expression" dxfId="1126" priority="441">
      <formula>$J$1124=2</formula>
    </cfRule>
    <cfRule type="expression" dxfId="1125" priority="885">
      <formula>$J$1124=3</formula>
    </cfRule>
  </conditionalFormatting>
  <conditionalFormatting sqref="R20">
    <cfRule type="expression" dxfId="1124" priority="193">
      <formula>$J$1125&gt;3</formula>
    </cfRule>
    <cfRule type="expression" dxfId="1123" priority="440">
      <formula>$J$1125=2</formula>
    </cfRule>
    <cfRule type="expression" dxfId="1122" priority="886">
      <formula>$J$1125=3</formula>
    </cfRule>
  </conditionalFormatting>
  <conditionalFormatting sqref="R21">
    <cfRule type="expression" dxfId="1121" priority="192">
      <formula>$J$1126&gt;3</formula>
    </cfRule>
    <cfRule type="expression" dxfId="1120" priority="439">
      <formula>$J$1126=2</formula>
    </cfRule>
    <cfRule type="expression" dxfId="1119" priority="887">
      <formula>$J$1126=3</formula>
    </cfRule>
  </conditionalFormatting>
  <conditionalFormatting sqref="R22">
    <cfRule type="expression" dxfId="1118" priority="191">
      <formula>$J$1127&gt;3</formula>
    </cfRule>
    <cfRule type="expression" dxfId="1117" priority="438">
      <formula>$J$1127=2</formula>
    </cfRule>
    <cfRule type="expression" dxfId="1116" priority="888">
      <formula>$J$1127=3</formula>
    </cfRule>
  </conditionalFormatting>
  <conditionalFormatting sqref="R23">
    <cfRule type="expression" dxfId="1115" priority="190">
      <formula>$J$1128&gt;3</formula>
    </cfRule>
    <cfRule type="expression" dxfId="1114" priority="437">
      <formula>$J$1128=2</formula>
    </cfRule>
    <cfRule type="expression" dxfId="1113" priority="889">
      <formula>$J$1128=3</formula>
    </cfRule>
  </conditionalFormatting>
  <conditionalFormatting sqref="S20">
    <cfRule type="expression" dxfId="1112" priority="189">
      <formula>$J$1129&gt;3</formula>
    </cfRule>
    <cfRule type="expression" dxfId="1111" priority="436">
      <formula>$J$1129=2</formula>
    </cfRule>
    <cfRule type="expression" dxfId="1110" priority="890">
      <formula>$J$1129=3</formula>
    </cfRule>
  </conditionalFormatting>
  <conditionalFormatting sqref="S21">
    <cfRule type="expression" dxfId="1109" priority="188">
      <formula>$J$1130&gt;3</formula>
    </cfRule>
    <cfRule type="expression" dxfId="1108" priority="435">
      <formula>$J$1130=2</formula>
    </cfRule>
    <cfRule type="expression" dxfId="1107" priority="891">
      <formula>$J$1130=3</formula>
    </cfRule>
  </conditionalFormatting>
  <conditionalFormatting sqref="S22">
    <cfRule type="expression" dxfId="1106" priority="187">
      <formula>$J$1131&gt;3</formula>
    </cfRule>
    <cfRule type="expression" dxfId="1105" priority="434">
      <formula>$J$1131=2</formula>
    </cfRule>
    <cfRule type="expression" dxfId="1104" priority="892">
      <formula>$J$1131=3</formula>
    </cfRule>
  </conditionalFormatting>
  <conditionalFormatting sqref="S23">
    <cfRule type="expression" dxfId="1103" priority="186">
      <formula>$J$1132&gt;3</formula>
    </cfRule>
    <cfRule type="expression" dxfId="1102" priority="433">
      <formula>$J$1132=2</formula>
    </cfRule>
    <cfRule type="expression" dxfId="1101" priority="893">
      <formula>$J$1132=3</formula>
    </cfRule>
  </conditionalFormatting>
  <conditionalFormatting sqref="T20">
    <cfRule type="expression" dxfId="1100" priority="185">
      <formula>$J$1133&gt;3</formula>
    </cfRule>
    <cfRule type="expression" dxfId="1099" priority="432">
      <formula>$J$1133=2</formula>
    </cfRule>
    <cfRule type="expression" dxfId="1098" priority="894">
      <formula>$J$1133=3</formula>
    </cfRule>
  </conditionalFormatting>
  <conditionalFormatting sqref="T21">
    <cfRule type="expression" dxfId="1097" priority="184">
      <formula>$J$1134&gt;3</formula>
    </cfRule>
    <cfRule type="expression" dxfId="1096" priority="431">
      <formula>$J$1134=2</formula>
    </cfRule>
    <cfRule type="expression" dxfId="1095" priority="895">
      <formula>$J$1134=3</formula>
    </cfRule>
  </conditionalFormatting>
  <conditionalFormatting sqref="T22">
    <cfRule type="expression" dxfId="1094" priority="183">
      <formula>$J$1135&gt;3</formula>
    </cfRule>
    <cfRule type="expression" dxfId="1093" priority="430">
      <formula>$J$1135=2</formula>
    </cfRule>
    <cfRule type="expression" dxfId="1092" priority="896">
      <formula>$J$1135=3</formula>
    </cfRule>
  </conditionalFormatting>
  <conditionalFormatting sqref="T23">
    <cfRule type="expression" dxfId="1091" priority="182">
      <formula>$J$1136&gt;3</formula>
    </cfRule>
    <cfRule type="expression" dxfId="1090" priority="429">
      <formula>$J$1136=2</formula>
    </cfRule>
    <cfRule type="expression" dxfId="1089" priority="897">
      <formula>$J$1136=3</formula>
    </cfRule>
  </conditionalFormatting>
  <conditionalFormatting sqref="U20">
    <cfRule type="expression" dxfId="1088" priority="181">
      <formula>$J$1137&gt;3</formula>
    </cfRule>
    <cfRule type="expression" dxfId="1087" priority="428">
      <formula>$J$1137=2</formula>
    </cfRule>
    <cfRule type="expression" dxfId="1086" priority="898">
      <formula>$J$1137=3</formula>
    </cfRule>
  </conditionalFormatting>
  <conditionalFormatting sqref="U21">
    <cfRule type="expression" dxfId="1085" priority="180">
      <formula>$J$1138&gt;3</formula>
    </cfRule>
    <cfRule type="expression" dxfId="1084" priority="427">
      <formula>$J$1138=2</formula>
    </cfRule>
    <cfRule type="expression" dxfId="1083" priority="899">
      <formula>$J$1138=3</formula>
    </cfRule>
  </conditionalFormatting>
  <conditionalFormatting sqref="U22">
    <cfRule type="expression" dxfId="1082" priority="179">
      <formula>$J$1139&gt;3</formula>
    </cfRule>
    <cfRule type="expression" dxfId="1081" priority="426">
      <formula>$J$1139=2</formula>
    </cfRule>
    <cfRule type="expression" dxfId="1080" priority="900">
      <formula>$J$1139=3</formula>
    </cfRule>
  </conditionalFormatting>
  <conditionalFormatting sqref="U23">
    <cfRule type="expression" dxfId="1079" priority="178">
      <formula>$J$1140&gt;3</formula>
    </cfRule>
    <cfRule type="expression" dxfId="1078" priority="425">
      <formula>$J$1140=2</formula>
    </cfRule>
    <cfRule type="expression" dxfId="1077" priority="901">
      <formula>$J$1140=3</formula>
    </cfRule>
  </conditionalFormatting>
  <conditionalFormatting sqref="V20">
    <cfRule type="expression" dxfId="1076" priority="177">
      <formula>$J$1141&gt;3</formula>
    </cfRule>
    <cfRule type="expression" dxfId="1075" priority="424">
      <formula>$J$1141=2</formula>
    </cfRule>
    <cfRule type="expression" dxfId="1074" priority="902">
      <formula>$J$1141=3</formula>
    </cfRule>
  </conditionalFormatting>
  <conditionalFormatting sqref="V21">
    <cfRule type="expression" dxfId="1073" priority="176">
      <formula>$J$1142&gt;3</formula>
    </cfRule>
    <cfRule type="expression" dxfId="1072" priority="423">
      <formula>$J$1142=2</formula>
    </cfRule>
    <cfRule type="expression" dxfId="1071" priority="903">
      <formula>$J$1142=3</formula>
    </cfRule>
  </conditionalFormatting>
  <conditionalFormatting sqref="V22">
    <cfRule type="expression" dxfId="1070" priority="175">
      <formula>$J$1143&gt;3</formula>
    </cfRule>
    <cfRule type="expression" dxfId="1069" priority="422">
      <formula>$J$1143=2</formula>
    </cfRule>
    <cfRule type="expression" dxfId="1068" priority="904">
      <formula>$J$1143=3</formula>
    </cfRule>
  </conditionalFormatting>
  <conditionalFormatting sqref="V23">
    <cfRule type="expression" dxfId="1067" priority="174">
      <formula>$J$1144&gt;3</formula>
    </cfRule>
    <cfRule type="expression" dxfId="1066" priority="421">
      <formula>$J$1144=2</formula>
    </cfRule>
    <cfRule type="expression" dxfId="1065" priority="905">
      <formula>$J$1144=3</formula>
    </cfRule>
  </conditionalFormatting>
  <conditionalFormatting sqref="W22">
    <cfRule type="expression" dxfId="1064" priority="171">
      <formula>$J$1147&gt;3</formula>
    </cfRule>
    <cfRule type="expression" dxfId="1063" priority="418">
      <formula>$J$1147=2</formula>
    </cfRule>
    <cfRule type="expression" dxfId="1062" priority="908">
      <formula>$J$1147=3</formula>
    </cfRule>
  </conditionalFormatting>
  <conditionalFormatting sqref="W23">
    <cfRule type="expression" dxfId="1061" priority="170">
      <formula>$J$1148&gt;3</formula>
    </cfRule>
    <cfRule type="expression" dxfId="1060" priority="417">
      <formula>$J$1148=2</formula>
    </cfRule>
    <cfRule type="expression" dxfId="1059" priority="909">
      <formula>$J$1148=3</formula>
    </cfRule>
  </conditionalFormatting>
  <conditionalFormatting sqref="X20">
    <cfRule type="expression" dxfId="1058" priority="169">
      <formula>$J$1149&gt;3</formula>
    </cfRule>
    <cfRule type="expression" dxfId="1057" priority="416">
      <formula>$J$1149=2</formula>
    </cfRule>
    <cfRule type="expression" dxfId="1056" priority="910">
      <formula>$J$1149=3</formula>
    </cfRule>
  </conditionalFormatting>
  <conditionalFormatting sqref="X21">
    <cfRule type="expression" dxfId="1055" priority="168">
      <formula>$J$1150&gt;3</formula>
    </cfRule>
    <cfRule type="expression" dxfId="1054" priority="415">
      <formula>$J$1150=2</formula>
    </cfRule>
    <cfRule type="expression" dxfId="1053" priority="911">
      <formula>$J$1150=3</formula>
    </cfRule>
  </conditionalFormatting>
  <conditionalFormatting sqref="X22">
    <cfRule type="expression" dxfId="1052" priority="167">
      <formula>$J$1151&gt;3</formula>
    </cfRule>
    <cfRule type="expression" dxfId="1051" priority="414">
      <formula>$J$1151=2</formula>
    </cfRule>
    <cfRule type="expression" dxfId="1050" priority="912">
      <formula>$J$1151=3</formula>
    </cfRule>
  </conditionalFormatting>
  <conditionalFormatting sqref="X23">
    <cfRule type="expression" dxfId="1049" priority="166">
      <formula>$J$1152&gt;3</formula>
    </cfRule>
    <cfRule type="expression" dxfId="1048" priority="413">
      <formula>$J$1152=2</formula>
    </cfRule>
    <cfRule type="expression" dxfId="1047" priority="913">
      <formula>$J$1152=3</formula>
    </cfRule>
  </conditionalFormatting>
  <conditionalFormatting sqref="Y20">
    <cfRule type="expression" dxfId="1046" priority="165">
      <formula>$J$1153&gt;3</formula>
    </cfRule>
    <cfRule type="expression" dxfId="1045" priority="412">
      <formula>$J$1153=2</formula>
    </cfRule>
    <cfRule type="expression" dxfId="1044" priority="914">
      <formula>$J$1153=3</formula>
    </cfRule>
  </conditionalFormatting>
  <conditionalFormatting sqref="Y23">
    <cfRule type="expression" dxfId="1043" priority="162">
      <formula>$J$1156&gt;3</formula>
    </cfRule>
    <cfRule type="expression" dxfId="1042" priority="409">
      <formula>$J$1156=2</formula>
    </cfRule>
    <cfRule type="expression" dxfId="1041" priority="916">
      <formula>$J$1156=3</formula>
    </cfRule>
  </conditionalFormatting>
  <conditionalFormatting sqref="Z20">
    <cfRule type="expression" dxfId="1040" priority="161">
      <formula>$J$1157&gt;3</formula>
    </cfRule>
    <cfRule type="expression" dxfId="1039" priority="408">
      <formula>$J$1157=2</formula>
    </cfRule>
    <cfRule type="expression" dxfId="1038" priority="917">
      <formula>$J$1157=3</formula>
    </cfRule>
  </conditionalFormatting>
  <conditionalFormatting sqref="Z23">
    <cfRule type="expression" dxfId="1037" priority="158">
      <formula>$J$1160&gt;3</formula>
    </cfRule>
    <cfRule type="expression" dxfId="1036" priority="405">
      <formula>$J$1160=2</formula>
    </cfRule>
    <cfRule type="expression" dxfId="1035" priority="920">
      <formula>$J$1160=3</formula>
    </cfRule>
  </conditionalFormatting>
  <conditionalFormatting sqref="AA20">
    <cfRule type="expression" dxfId="1034" priority="157">
      <formula>$J$1161&gt;3</formula>
    </cfRule>
    <cfRule type="expression" dxfId="1033" priority="404">
      <formula>$J$1161=2</formula>
    </cfRule>
    <cfRule type="expression" dxfId="1032" priority="921">
      <formula>$J$1161=3</formula>
    </cfRule>
  </conditionalFormatting>
  <conditionalFormatting sqref="AA21">
    <cfRule type="expression" dxfId="1031" priority="156">
      <formula>$J$1162&gt;3</formula>
    </cfRule>
    <cfRule type="expression" dxfId="1030" priority="403">
      <formula>$J$1162=2</formula>
    </cfRule>
    <cfRule type="expression" dxfId="1029" priority="922">
      <formula>$J$1162=3</formula>
    </cfRule>
  </conditionalFormatting>
  <conditionalFormatting sqref="AA22">
    <cfRule type="expression" dxfId="1028" priority="155">
      <formula>$J$1163&gt;3</formula>
    </cfRule>
    <cfRule type="expression" dxfId="1027" priority="402">
      <formula>$J$1163=2</formula>
    </cfRule>
    <cfRule type="expression" dxfId="1026" priority="923">
      <formula>$J$1163=3</formula>
    </cfRule>
  </conditionalFormatting>
  <conditionalFormatting sqref="AA23">
    <cfRule type="expression" dxfId="1025" priority="154">
      <formula>$J$1164&gt;3</formula>
    </cfRule>
    <cfRule type="expression" dxfId="1024" priority="401">
      <formula>$J$1164=2</formula>
    </cfRule>
    <cfRule type="expression" dxfId="1023" priority="924">
      <formula>$J$1164=3</formula>
    </cfRule>
  </conditionalFormatting>
  <conditionalFormatting sqref="AB20">
    <cfRule type="expression" dxfId="1022" priority="153">
      <formula>$J$1165&gt;3</formula>
    </cfRule>
    <cfRule type="expression" dxfId="1021" priority="400">
      <formula>$J$1165=2</formula>
    </cfRule>
    <cfRule type="expression" dxfId="1020" priority="925">
      <formula>$J$1165=3</formula>
    </cfRule>
  </conditionalFormatting>
  <conditionalFormatting sqref="AB21">
    <cfRule type="expression" dxfId="1019" priority="152">
      <formula>$J$1166&gt;3</formula>
    </cfRule>
    <cfRule type="expression" dxfId="1018" priority="399">
      <formula>$J$1166=2</formula>
    </cfRule>
    <cfRule type="expression" dxfId="1017" priority="926">
      <formula>$J$1166=3</formula>
    </cfRule>
  </conditionalFormatting>
  <conditionalFormatting sqref="AB23">
    <cfRule type="expression" dxfId="1016" priority="150">
      <formula>$J$1168&gt;3</formula>
    </cfRule>
    <cfRule type="expression" dxfId="1015" priority="396">
      <formula>$J$1168=2</formula>
    </cfRule>
    <cfRule type="expression" dxfId="1014" priority="928">
      <formula>$J$1168=3</formula>
    </cfRule>
  </conditionalFormatting>
  <conditionalFormatting sqref="AC20">
    <cfRule type="expression" dxfId="1013" priority="149">
      <formula>$J$1169&gt;3</formula>
    </cfRule>
    <cfRule type="expression" dxfId="1012" priority="395">
      <formula>$J$1169=2</formula>
    </cfRule>
    <cfRule type="expression" dxfId="1011" priority="929">
      <formula>$J$1169=3</formula>
    </cfRule>
  </conditionalFormatting>
  <conditionalFormatting sqref="AC21">
    <cfRule type="expression" dxfId="1010" priority="148">
      <formula>$J$1170&gt;3</formula>
    </cfRule>
    <cfRule type="expression" dxfId="1009" priority="394">
      <formula>$J$1170=2</formula>
    </cfRule>
    <cfRule type="expression" dxfId="1008" priority="930">
      <formula>$J$1170=3</formula>
    </cfRule>
  </conditionalFormatting>
  <conditionalFormatting sqref="AC22">
    <cfRule type="expression" dxfId="1007" priority="147">
      <formula>$J$1171&gt;3</formula>
    </cfRule>
    <cfRule type="expression" dxfId="1006" priority="393">
      <formula>$J$1171=2</formula>
    </cfRule>
    <cfRule type="expression" dxfId="1005" priority="931">
      <formula>$J$1171=3</formula>
    </cfRule>
  </conditionalFormatting>
  <conditionalFormatting sqref="AC23">
    <cfRule type="expression" dxfId="1004" priority="146">
      <formula>$J$1172&gt;3</formula>
    </cfRule>
    <cfRule type="expression" dxfId="1003" priority="392">
      <formula>$J$1172=2</formula>
    </cfRule>
    <cfRule type="expression" dxfId="1002" priority="932">
      <formula>$J$1172=3</formula>
    </cfRule>
  </conditionalFormatting>
  <conditionalFormatting sqref="AD20">
    <cfRule type="expression" dxfId="1001" priority="145">
      <formula>$J$1173&gt;3</formula>
    </cfRule>
    <cfRule type="expression" dxfId="1000" priority="391">
      <formula>$J$1173=2</formula>
    </cfRule>
    <cfRule type="expression" dxfId="999" priority="933">
      <formula>$J$1173=3</formula>
    </cfRule>
  </conditionalFormatting>
  <conditionalFormatting sqref="AD21">
    <cfRule type="expression" dxfId="998" priority="144">
      <formula>$J$1174&gt;3</formula>
    </cfRule>
    <cfRule type="expression" dxfId="997" priority="390">
      <formula>$J$1174=2</formula>
    </cfRule>
    <cfRule type="expression" dxfId="996" priority="934">
      <formula>$J$1174=3</formula>
    </cfRule>
  </conditionalFormatting>
  <conditionalFormatting sqref="AD22">
    <cfRule type="expression" dxfId="995" priority="143">
      <formula>$J$1175&gt;3</formula>
    </cfRule>
    <cfRule type="expression" dxfId="994" priority="389">
      <formula>$J$1175=2</formula>
    </cfRule>
    <cfRule type="expression" dxfId="993" priority="935">
      <formula>$J$1175=3</formula>
    </cfRule>
  </conditionalFormatting>
  <conditionalFormatting sqref="AD23">
    <cfRule type="expression" dxfId="992" priority="142">
      <formula>$J$1176&gt;3</formula>
    </cfRule>
    <cfRule type="expression" dxfId="991" priority="388">
      <formula>$J$1176=2</formula>
    </cfRule>
    <cfRule type="expression" dxfId="990" priority="936">
      <formula>$J$1176=3</formula>
    </cfRule>
  </conditionalFormatting>
  <conditionalFormatting sqref="AE20">
    <cfRule type="expression" dxfId="989" priority="141">
      <formula>$J$1177&gt;3</formula>
    </cfRule>
    <cfRule type="expression" dxfId="988" priority="387">
      <formula>$J$1177=2</formula>
    </cfRule>
    <cfRule type="expression" dxfId="987" priority="937">
      <formula>$J$1177=3</formula>
    </cfRule>
  </conditionalFormatting>
  <conditionalFormatting sqref="AE21">
    <cfRule type="expression" dxfId="986" priority="140">
      <formula>$J$1178&gt;3</formula>
    </cfRule>
    <cfRule type="expression" dxfId="985" priority="386">
      <formula>$J$1178=2</formula>
    </cfRule>
    <cfRule type="expression" dxfId="984" priority="938">
      <formula>$J$1178=3</formula>
    </cfRule>
  </conditionalFormatting>
  <conditionalFormatting sqref="AE22">
    <cfRule type="expression" dxfId="983" priority="139">
      <formula>$J$1179&gt;3</formula>
    </cfRule>
    <cfRule type="expression" dxfId="982" priority="385">
      <formula>$J$1179=2</formula>
    </cfRule>
    <cfRule type="expression" dxfId="981" priority="939">
      <formula>$J$1179=3</formula>
    </cfRule>
  </conditionalFormatting>
  <conditionalFormatting sqref="AE23">
    <cfRule type="expression" dxfId="980" priority="138">
      <formula>$J$1180&gt;3</formula>
    </cfRule>
    <cfRule type="expression" dxfId="979" priority="384">
      <formula>$J$1180=2</formula>
    </cfRule>
    <cfRule type="expression" dxfId="978" priority="940">
      <formula>$J$1180=3</formula>
    </cfRule>
  </conditionalFormatting>
  <conditionalFormatting sqref="AF20">
    <cfRule type="expression" dxfId="977" priority="137">
      <formula>$J$1181&gt;3</formula>
    </cfRule>
    <cfRule type="expression" dxfId="976" priority="383">
      <formula>$J$1181=2</formula>
    </cfRule>
    <cfRule type="expression" dxfId="975" priority="941">
      <formula>$J$1181=3</formula>
    </cfRule>
  </conditionalFormatting>
  <conditionalFormatting sqref="AF21">
    <cfRule type="expression" dxfId="974" priority="136">
      <formula>$J$1182&gt;3</formula>
    </cfRule>
    <cfRule type="expression" dxfId="973" priority="382">
      <formula>$J$1182=2</formula>
    </cfRule>
    <cfRule type="expression" dxfId="972" priority="942">
      <formula>$J$1182=3</formula>
    </cfRule>
  </conditionalFormatting>
  <conditionalFormatting sqref="AF22">
    <cfRule type="expression" dxfId="971" priority="135">
      <formula>$J$1183&gt;3</formula>
    </cfRule>
    <cfRule type="expression" dxfId="970" priority="381">
      <formula>$J$1183=2</formula>
    </cfRule>
    <cfRule type="expression" dxfId="969" priority="943">
      <formula>$J$1183=3</formula>
    </cfRule>
  </conditionalFormatting>
  <conditionalFormatting sqref="AF23">
    <cfRule type="expression" dxfId="968" priority="134">
      <formula>$J$1184&gt;3</formula>
    </cfRule>
    <cfRule type="expression" dxfId="967" priority="380">
      <formula>$J$1184=2</formula>
    </cfRule>
    <cfRule type="expression" dxfId="966" priority="944">
      <formula>$J$1184=3</formula>
    </cfRule>
  </conditionalFormatting>
  <conditionalFormatting sqref="AG20">
    <cfRule type="expression" dxfId="965" priority="133">
      <formula>$J$1185&gt;3</formula>
    </cfRule>
    <cfRule type="expression" dxfId="964" priority="379">
      <formula>$J$1185=2</formula>
    </cfRule>
    <cfRule type="expression" dxfId="963" priority="945">
      <formula>$J$1185=3</formula>
    </cfRule>
  </conditionalFormatting>
  <conditionalFormatting sqref="AG21">
    <cfRule type="expression" dxfId="962" priority="132">
      <formula>$J$1186&gt;3</formula>
    </cfRule>
    <cfRule type="expression" dxfId="961" priority="378">
      <formula>$J$1186=2</formula>
    </cfRule>
    <cfRule type="expression" dxfId="960" priority="946">
      <formula>$J$1186=3</formula>
    </cfRule>
  </conditionalFormatting>
  <conditionalFormatting sqref="AG22">
    <cfRule type="expression" dxfId="959" priority="131">
      <formula>$J$1187&gt;3</formula>
    </cfRule>
    <cfRule type="expression" dxfId="958" priority="377">
      <formula>$J$1187=2</formula>
    </cfRule>
    <cfRule type="expression" dxfId="957" priority="947">
      <formula>$J$1187=3</formula>
    </cfRule>
  </conditionalFormatting>
  <conditionalFormatting sqref="L28">
    <cfRule type="expression" dxfId="956" priority="126">
      <formula>$J$1201&gt;3</formula>
    </cfRule>
    <cfRule type="expression" dxfId="955" priority="375">
      <formula>$J$1201=2</formula>
    </cfRule>
    <cfRule type="expression" dxfId="954" priority="961">
      <formula>$J$1201=3</formula>
    </cfRule>
  </conditionalFormatting>
  <conditionalFormatting sqref="M28">
    <cfRule type="expression" dxfId="953" priority="129">
      <formula>$J$1202&gt;3</formula>
    </cfRule>
    <cfRule type="expression" dxfId="952" priority="374">
      <formula>$J$1202=2</formula>
    </cfRule>
    <cfRule type="expression" dxfId="951" priority="962">
      <formula>$J$1202=3</formula>
    </cfRule>
  </conditionalFormatting>
  <conditionalFormatting sqref="L29">
    <cfRule type="expression" dxfId="950" priority="125">
      <formula>$J$1203&gt;3</formula>
    </cfRule>
    <cfRule type="expression" dxfId="949" priority="373">
      <formula>$J$1203=2</formula>
    </cfRule>
    <cfRule type="expression" dxfId="948" priority="963">
      <formula>$J$1203=3</formula>
    </cfRule>
  </conditionalFormatting>
  <conditionalFormatting sqref="M29">
    <cfRule type="expression" dxfId="947" priority="128">
      <formula>$J$1204&gt;3</formula>
    </cfRule>
    <cfRule type="expression" dxfId="946" priority="372">
      <formula>$J$1204=2</formula>
    </cfRule>
    <cfRule type="expression" dxfId="945" priority="964">
      <formula>$J$1204=3</formula>
    </cfRule>
  </conditionalFormatting>
  <conditionalFormatting sqref="L30">
    <cfRule type="expression" dxfId="944" priority="124">
      <formula>$J$1205&gt;3</formula>
    </cfRule>
    <cfRule type="expression" dxfId="943" priority="371">
      <formula>$J$1205=2</formula>
    </cfRule>
    <cfRule type="expression" dxfId="942" priority="965">
      <formula>$J$1205=3</formula>
    </cfRule>
  </conditionalFormatting>
  <conditionalFormatting sqref="M30">
    <cfRule type="expression" dxfId="941" priority="127">
      <formula>$J$1206&gt;3</formula>
    </cfRule>
    <cfRule type="expression" dxfId="940" priority="370">
      <formula>$J$1206=2</formula>
    </cfRule>
    <cfRule type="expression" dxfId="939" priority="966">
      <formula>$J$1206=3</formula>
    </cfRule>
  </conditionalFormatting>
  <conditionalFormatting sqref="L31">
    <cfRule type="expression" dxfId="938" priority="123">
      <formula>$J$1207&gt;3</formula>
    </cfRule>
    <cfRule type="expression" dxfId="937" priority="369">
      <formula>$J$1207=2</formula>
    </cfRule>
    <cfRule type="expression" dxfId="936" priority="967">
      <formula>$J$1207=3</formula>
    </cfRule>
  </conditionalFormatting>
  <conditionalFormatting sqref="M31">
    <cfRule type="expression" dxfId="935" priority="122">
      <formula>$J$1208&gt;3</formula>
    </cfRule>
    <cfRule type="expression" dxfId="934" priority="368">
      <formula>$J$1208=2</formula>
    </cfRule>
    <cfRule type="expression" dxfId="933" priority="968">
      <formula>$J$1208=3</formula>
    </cfRule>
  </conditionalFormatting>
  <conditionalFormatting sqref="N28">
    <cfRule type="expression" dxfId="932" priority="121">
      <formula>$J$1209&gt;3</formula>
    </cfRule>
    <cfRule type="expression" dxfId="931" priority="367">
      <formula>$J$1209=2</formula>
    </cfRule>
    <cfRule type="expression" dxfId="930" priority="969">
      <formula>$J$1209=3</formula>
    </cfRule>
  </conditionalFormatting>
  <conditionalFormatting sqref="N29">
    <cfRule type="expression" dxfId="929" priority="120">
      <formula>$J$1210&gt;3</formula>
    </cfRule>
    <cfRule type="expression" dxfId="928" priority="366">
      <formula>$J$1210=2</formula>
    </cfRule>
    <cfRule type="expression" dxfId="927" priority="970">
      <formula>$J$1210=3</formula>
    </cfRule>
  </conditionalFormatting>
  <conditionalFormatting sqref="N30">
    <cfRule type="expression" dxfId="926" priority="119">
      <formula>$J$1211&gt;3</formula>
    </cfRule>
    <cfRule type="expression" dxfId="925" priority="365">
      <formula>$J$1211=2</formula>
    </cfRule>
    <cfRule type="expression" dxfId="924" priority="971">
      <formula>$J$1211=3</formula>
    </cfRule>
  </conditionalFormatting>
  <conditionalFormatting sqref="N31">
    <cfRule type="expression" dxfId="923" priority="118">
      <formula>$J$1212&gt;3</formula>
    </cfRule>
    <cfRule type="expression" dxfId="922" priority="364">
      <formula>$J$1212=2</formula>
    </cfRule>
    <cfRule type="expression" dxfId="921" priority="972">
      <formula>$J$1212=3</formula>
    </cfRule>
  </conditionalFormatting>
  <conditionalFormatting sqref="O28">
    <cfRule type="expression" dxfId="920" priority="117">
      <formula>$J$1213&gt;3</formula>
    </cfRule>
    <cfRule type="expression" dxfId="919" priority="363">
      <formula>$J$1213=2</formula>
    </cfRule>
    <cfRule type="expression" dxfId="918" priority="973">
      <formula>$J$1213=3</formula>
    </cfRule>
  </conditionalFormatting>
  <conditionalFormatting sqref="O29">
    <cfRule type="expression" dxfId="917" priority="116">
      <formula>$J$1214&gt;3</formula>
    </cfRule>
    <cfRule type="expression" dxfId="916" priority="362">
      <formula>$J$1214=2</formula>
    </cfRule>
    <cfRule type="expression" dxfId="915" priority="974">
      <formula>$J$1214=3</formula>
    </cfRule>
  </conditionalFormatting>
  <conditionalFormatting sqref="O30">
    <cfRule type="expression" dxfId="914" priority="115">
      <formula>$J$1215&gt;3</formula>
    </cfRule>
    <cfRule type="expression" dxfId="913" priority="361">
      <formula>$J$1215=2</formula>
    </cfRule>
    <cfRule type="expression" dxfId="912" priority="975">
      <formula>$J$1215=3</formula>
    </cfRule>
  </conditionalFormatting>
  <conditionalFormatting sqref="O31">
    <cfRule type="expression" dxfId="911" priority="114">
      <formula>$J$1216&gt;3</formula>
    </cfRule>
    <cfRule type="expression" dxfId="910" priority="360">
      <formula>$J$1216=2</formula>
    </cfRule>
    <cfRule type="expression" dxfId="909" priority="976">
      <formula>$J$1216=3</formula>
    </cfRule>
  </conditionalFormatting>
  <conditionalFormatting sqref="P28">
    <cfRule type="expression" dxfId="908" priority="113">
      <formula>$J$1217&gt;3</formula>
    </cfRule>
    <cfRule type="expression" dxfId="907" priority="359">
      <formula>$J$1217=2</formula>
    </cfRule>
    <cfRule type="expression" dxfId="906" priority="977">
      <formula>$J$1217=3</formula>
    </cfRule>
  </conditionalFormatting>
  <conditionalFormatting sqref="P29">
    <cfRule type="expression" dxfId="905" priority="112">
      <formula>$J$1218&gt;3</formula>
    </cfRule>
    <cfRule type="expression" dxfId="904" priority="358">
      <formula>$J$1218=2</formula>
    </cfRule>
    <cfRule type="expression" dxfId="903" priority="978">
      <formula>$J$1218=3</formula>
    </cfRule>
  </conditionalFormatting>
  <conditionalFormatting sqref="P30">
    <cfRule type="expression" dxfId="902" priority="111">
      <formula>$J$1219&gt;3</formula>
    </cfRule>
    <cfRule type="expression" dxfId="901" priority="357">
      <formula>$J$1219=2</formula>
    </cfRule>
    <cfRule type="expression" dxfId="900" priority="979">
      <formula>$J$1219=3</formula>
    </cfRule>
  </conditionalFormatting>
  <conditionalFormatting sqref="P31">
    <cfRule type="expression" dxfId="899" priority="110">
      <formula>$J$1220&gt;3</formula>
    </cfRule>
    <cfRule type="expression" dxfId="898" priority="356">
      <formula>$J$1220=2</formula>
    </cfRule>
    <cfRule type="expression" dxfId="897" priority="980">
      <formula>$J$1220=3</formula>
    </cfRule>
  </conditionalFormatting>
  <conditionalFormatting sqref="Q28">
    <cfRule type="expression" dxfId="896" priority="109">
      <formula>$J$1221&gt;3</formula>
    </cfRule>
    <cfRule type="expression" dxfId="895" priority="355">
      <formula>$J$1221=2</formula>
    </cfRule>
    <cfRule type="expression" dxfId="894" priority="981">
      <formula>$J$1221=3</formula>
    </cfRule>
  </conditionalFormatting>
  <conditionalFormatting sqref="Q29">
    <cfRule type="expression" dxfId="893" priority="108">
      <formula>$J$1222&gt;3</formula>
    </cfRule>
    <cfRule type="expression" dxfId="892" priority="354">
      <formula>$J$1222=2</formula>
    </cfRule>
    <cfRule type="expression" dxfId="891" priority="982">
      <formula>$J$1222=3</formula>
    </cfRule>
  </conditionalFormatting>
  <conditionalFormatting sqref="N9">
    <cfRule type="expression" dxfId="890" priority="291">
      <formula>$J$1015&gt;3</formula>
    </cfRule>
    <cfRule type="expression" dxfId="889" priority="481">
      <formula>$J$1015=2</formula>
    </cfRule>
    <cfRule type="expression" dxfId="888" priority="998">
      <formula>$J$1015=3</formula>
    </cfRule>
  </conditionalFormatting>
  <conditionalFormatting sqref="Y8">
    <cfRule type="expression" dxfId="887" priority="252">
      <formula>$J1054&gt;2</formula>
    </cfRule>
    <cfRule type="expression" dxfId="886" priority="1035">
      <formula>$J1054=2</formula>
    </cfRule>
  </conditionalFormatting>
  <conditionalFormatting sqref="L15">
    <cfRule type="expression" dxfId="885" priority="236">
      <formula>$J1071&gt;2</formula>
    </cfRule>
    <cfRule type="expression" dxfId="884" priority="1042">
      <formula>$J1071=2</formula>
    </cfRule>
  </conditionalFormatting>
  <conditionalFormatting sqref="W9">
    <cfRule type="expression" dxfId="883" priority="259">
      <formula>$J$1048&gt;2</formula>
    </cfRule>
    <cfRule type="expression" dxfId="882" priority="1043">
      <formula>$J$1048=2</formula>
    </cfRule>
  </conditionalFormatting>
  <conditionalFormatting sqref="X7">
    <cfRule type="expression" dxfId="881" priority="256">
      <formula>$J$1051&gt;2</formula>
    </cfRule>
    <cfRule type="expression" dxfId="880" priority="1045">
      <formula>$J$1051=2</formula>
    </cfRule>
  </conditionalFormatting>
  <conditionalFormatting sqref="AA8">
    <cfRule type="expression" dxfId="879" priority="248">
      <formula>$J$1062&gt;2</formula>
    </cfRule>
    <cfRule type="expression" dxfId="878" priority="1050">
      <formula>$J$1062=2</formula>
    </cfRule>
  </conditionalFormatting>
  <conditionalFormatting sqref="L14">
    <cfRule type="expression" dxfId="877" priority="238">
      <formula>$J$1069&gt;2</formula>
    </cfRule>
    <cfRule type="expression" dxfId="876" priority="1054">
      <formula>$J$1069=2</formula>
    </cfRule>
  </conditionalFormatting>
  <conditionalFormatting sqref="W20">
    <cfRule type="expression" dxfId="875" priority="173">
      <formula>$J$1145&gt;3</formula>
    </cfRule>
    <cfRule type="expression" dxfId="874" priority="420">
      <formula>$J$1145=2</formula>
    </cfRule>
    <cfRule type="expression" dxfId="873" priority="1128">
      <formula>$J$1145=3</formula>
    </cfRule>
  </conditionalFormatting>
  <conditionalFormatting sqref="Y21">
    <cfRule type="expression" dxfId="872" priority="164">
      <formula>$J$1154&gt;3</formula>
    </cfRule>
    <cfRule type="expression" dxfId="871" priority="411">
      <formula>$J$1154=2</formula>
    </cfRule>
    <cfRule type="expression" dxfId="870" priority="1137">
      <formula>$J$1154=3</formula>
    </cfRule>
  </conditionalFormatting>
  <conditionalFormatting sqref="Q30">
    <cfRule type="expression" dxfId="869" priority="107">
      <formula>$J$1223&gt;3</formula>
    </cfRule>
    <cfRule type="expression" dxfId="868" priority="353">
      <formula>$J$1223=2</formula>
    </cfRule>
    <cfRule type="expression" dxfId="867" priority="1205">
      <formula>$J$1223=3</formula>
    </cfRule>
  </conditionalFormatting>
  <conditionalFormatting sqref="W21">
    <cfRule type="expression" dxfId="866" priority="172">
      <formula>$J$1146&gt;3</formula>
    </cfRule>
    <cfRule type="expression" dxfId="865" priority="419">
      <formula>$J$1146=2</formula>
    </cfRule>
    <cfRule type="expression" dxfId="864" priority="1252">
      <formula>$J$1146=3</formula>
    </cfRule>
  </conditionalFormatting>
  <conditionalFormatting sqref="Y22">
    <cfRule type="expression" dxfId="863" priority="163">
      <formula>$J$1155&gt;3</formula>
    </cfRule>
    <cfRule type="expression" dxfId="862" priority="410">
      <formula>$J$1155=2</formula>
    </cfRule>
    <cfRule type="expression" dxfId="861" priority="1261">
      <formula>$J$1155=3</formula>
    </cfRule>
  </conditionalFormatting>
  <conditionalFormatting sqref="Q31">
    <cfRule type="expression" dxfId="860" priority="106">
      <formula>$J$1224&gt;3</formula>
    </cfRule>
    <cfRule type="expression" dxfId="859" priority="352">
      <formula>$J$1224=2</formula>
    </cfRule>
    <cfRule type="expression" dxfId="858" priority="1326">
      <formula>$J$1224=3</formula>
    </cfRule>
  </conditionalFormatting>
  <conditionalFormatting sqref="R28">
    <cfRule type="expression" dxfId="857" priority="105">
      <formula>$J$1225&gt;3</formula>
    </cfRule>
    <cfRule type="expression" dxfId="856" priority="351">
      <formula>$J$1225=2</formula>
    </cfRule>
    <cfRule type="expression" dxfId="855" priority="1327">
      <formula>$J$1225=3</formula>
    </cfRule>
  </conditionalFormatting>
  <conditionalFormatting sqref="R29">
    <cfRule type="expression" dxfId="854" priority="104">
      <formula>$J$1226&gt;3</formula>
    </cfRule>
    <cfRule type="expression" dxfId="853" priority="350">
      <formula>$J$1226=2</formula>
    </cfRule>
    <cfRule type="expression" dxfId="852" priority="1328">
      <formula>$J$1226=3</formula>
    </cfRule>
  </conditionalFormatting>
  <conditionalFormatting sqref="R30">
    <cfRule type="expression" dxfId="851" priority="103">
      <formula>$J$1227&gt;3</formula>
    </cfRule>
    <cfRule type="expression" dxfId="850" priority="349">
      <formula>$J$1227=2</formula>
    </cfRule>
    <cfRule type="expression" dxfId="849" priority="1329">
      <formula>$J$1227=3</formula>
    </cfRule>
  </conditionalFormatting>
  <conditionalFormatting sqref="R31">
    <cfRule type="expression" dxfId="848" priority="102">
      <formula>$J$1228&gt;3</formula>
    </cfRule>
    <cfRule type="expression" dxfId="847" priority="348">
      <formula>$J$1228=2</formula>
    </cfRule>
    <cfRule type="expression" dxfId="846" priority="1330">
      <formula>$J$1228=3</formula>
    </cfRule>
  </conditionalFormatting>
  <conditionalFormatting sqref="S28">
    <cfRule type="expression" dxfId="845" priority="101">
      <formula>$J$1229&gt;3</formula>
    </cfRule>
    <cfRule type="expression" dxfId="844" priority="347">
      <formula>$J$1229=2</formula>
    </cfRule>
    <cfRule type="expression" dxfId="843" priority="1331">
      <formula>$J$1229=3</formula>
    </cfRule>
  </conditionalFormatting>
  <conditionalFormatting sqref="S29">
    <cfRule type="expression" dxfId="842" priority="100">
      <formula>$J$1230&gt;3</formula>
    </cfRule>
    <cfRule type="expression" dxfId="841" priority="346">
      <formula>$J$1230=2</formula>
    </cfRule>
    <cfRule type="expression" dxfId="840" priority="1332">
      <formula>$J$1230=3</formula>
    </cfRule>
  </conditionalFormatting>
  <conditionalFormatting sqref="S30">
    <cfRule type="expression" dxfId="839" priority="99">
      <formula>$J$1231&gt;3</formula>
    </cfRule>
    <cfRule type="expression" dxfId="838" priority="345">
      <formula>$J$1231=2</formula>
    </cfRule>
    <cfRule type="expression" dxfId="837" priority="1333">
      <formula>$J$1231=3</formula>
    </cfRule>
  </conditionalFormatting>
  <conditionalFormatting sqref="S31">
    <cfRule type="expression" dxfId="836" priority="98">
      <formula>$J$1232&gt;3</formula>
    </cfRule>
    <cfRule type="expression" dxfId="835" priority="344">
      <formula>$J$1232=2</formula>
    </cfRule>
    <cfRule type="expression" dxfId="834" priority="1334">
      <formula>$J$1232=3</formula>
    </cfRule>
  </conditionalFormatting>
  <conditionalFormatting sqref="T28">
    <cfRule type="expression" dxfId="833" priority="97">
      <formula>$J$1233&gt;3</formula>
    </cfRule>
    <cfRule type="expression" dxfId="832" priority="343">
      <formula>$J$1233=2</formula>
    </cfRule>
    <cfRule type="expression" dxfId="831" priority="1335">
      <formula>$J$1233=3</formula>
    </cfRule>
  </conditionalFormatting>
  <conditionalFormatting sqref="T29">
    <cfRule type="expression" dxfId="830" priority="96">
      <formula>$J$1234&gt;3</formula>
    </cfRule>
    <cfRule type="expression" dxfId="829" priority="342">
      <formula>$J$1234=2</formula>
    </cfRule>
    <cfRule type="expression" dxfId="828" priority="1336">
      <formula>$J$1234=3</formula>
    </cfRule>
  </conditionalFormatting>
  <conditionalFormatting sqref="T30">
    <cfRule type="expression" dxfId="827" priority="95">
      <formula>$J$1235&gt;3</formula>
    </cfRule>
    <cfRule type="expression" dxfId="826" priority="341">
      <formula>$J$1235=2</formula>
    </cfRule>
    <cfRule type="expression" dxfId="825" priority="1340">
      <formula>$J$1235=3</formula>
    </cfRule>
  </conditionalFormatting>
  <conditionalFormatting sqref="T31">
    <cfRule type="expression" dxfId="824" priority="94">
      <formula>$J$1236&gt;3</formula>
    </cfRule>
    <cfRule type="expression" dxfId="823" priority="340">
      <formula>$J$1236=2</formula>
    </cfRule>
    <cfRule type="expression" dxfId="822" priority="1377">
      <formula>$J$1236=3</formula>
    </cfRule>
  </conditionalFormatting>
  <conditionalFormatting sqref="U28">
    <cfRule type="expression" dxfId="821" priority="93">
      <formula>$J$1237&gt;3</formula>
    </cfRule>
    <cfRule type="expression" dxfId="820" priority="339">
      <formula>$J$1237=2</formula>
    </cfRule>
    <cfRule type="expression" dxfId="819" priority="1378">
      <formula>$J$1237=3</formula>
    </cfRule>
  </conditionalFormatting>
  <conditionalFormatting sqref="U29">
    <cfRule type="expression" dxfId="818" priority="92">
      <formula>$J$1238&gt;3</formula>
    </cfRule>
    <cfRule type="expression" dxfId="817" priority="338">
      <formula>$J$1238=2</formula>
    </cfRule>
    <cfRule type="expression" dxfId="816" priority="1379">
      <formula>$J$1238=3</formula>
    </cfRule>
  </conditionalFormatting>
  <conditionalFormatting sqref="U30">
    <cfRule type="expression" dxfId="815" priority="91">
      <formula>$J$1239&gt;3</formula>
    </cfRule>
    <cfRule type="expression" dxfId="814" priority="337">
      <formula>$J$1239=2</formula>
    </cfRule>
    <cfRule type="expression" dxfId="813" priority="1380">
      <formula>$J$1239=3</formula>
    </cfRule>
  </conditionalFormatting>
  <conditionalFormatting sqref="U31">
    <cfRule type="expression" dxfId="812" priority="90">
      <formula>$J$1240&gt;3</formula>
    </cfRule>
    <cfRule type="expression" dxfId="811" priority="336">
      <formula>$J$1240=2</formula>
    </cfRule>
    <cfRule type="expression" dxfId="810" priority="1381">
      <formula>$J$1240=3</formula>
    </cfRule>
  </conditionalFormatting>
  <conditionalFormatting sqref="V28">
    <cfRule type="expression" dxfId="809" priority="89">
      <formula>$J$1241&gt;3</formula>
    </cfRule>
    <cfRule type="expression" dxfId="808" priority="335">
      <formula>$J$1241=2</formula>
    </cfRule>
    <cfRule type="expression" dxfId="807" priority="1382">
      <formula>$J$1241=3</formula>
    </cfRule>
  </conditionalFormatting>
  <conditionalFormatting sqref="V29">
    <cfRule type="expression" dxfId="806" priority="88">
      <formula>$J$1242&gt;3</formula>
    </cfRule>
    <cfRule type="expression" dxfId="805" priority="334">
      <formula>$J$1242=2</formula>
    </cfRule>
    <cfRule type="expression" dxfId="804" priority="1383">
      <formula>$J$1242=3</formula>
    </cfRule>
  </conditionalFormatting>
  <conditionalFormatting sqref="V30">
    <cfRule type="expression" dxfId="803" priority="87">
      <formula>$J$1243&gt;3</formula>
    </cfRule>
    <cfRule type="expression" dxfId="802" priority="333">
      <formula>$J$1243=2</formula>
    </cfRule>
    <cfRule type="expression" dxfId="801" priority="1384">
      <formula>$J$1243=3</formula>
    </cfRule>
  </conditionalFormatting>
  <conditionalFormatting sqref="V31">
    <cfRule type="expression" dxfId="800" priority="86">
      <formula>$J$1244&gt;3</formula>
    </cfRule>
    <cfRule type="expression" dxfId="799" priority="332">
      <formula>$J$1244=2</formula>
    </cfRule>
    <cfRule type="expression" dxfId="798" priority="1385">
      <formula>$J$1244=3</formula>
    </cfRule>
  </conditionalFormatting>
  <conditionalFormatting sqref="W28">
    <cfRule type="expression" dxfId="797" priority="85">
      <formula>$J$1245&gt;3</formula>
    </cfRule>
    <cfRule type="expression" dxfId="796" priority="331">
      <formula>$J$1245=2</formula>
    </cfRule>
    <cfRule type="expression" dxfId="795" priority="1386">
      <formula>$J$1245=3</formula>
    </cfRule>
  </conditionalFormatting>
  <conditionalFormatting sqref="W29">
    <cfRule type="expression" dxfId="794" priority="84">
      <formula>$J$1246&gt;3</formula>
    </cfRule>
    <cfRule type="expression" dxfId="793" priority="329">
      <formula>$J$1246=2</formula>
    </cfRule>
    <cfRule type="expression" dxfId="792" priority="1387">
      <formula>$J$1246=3</formula>
    </cfRule>
  </conditionalFormatting>
  <conditionalFormatting sqref="W30">
    <cfRule type="expression" dxfId="791" priority="83">
      <formula>$J$1247&gt;3</formula>
    </cfRule>
    <cfRule type="expression" dxfId="790" priority="328">
      <formula>$J$1247=2</formula>
    </cfRule>
    <cfRule type="expression" dxfId="789" priority="1388">
      <formula>$J$1247=3</formula>
    </cfRule>
  </conditionalFormatting>
  <conditionalFormatting sqref="W31">
    <cfRule type="expression" dxfId="788" priority="82">
      <formula>$J$1248&gt;3</formula>
    </cfRule>
    <cfRule type="expression" dxfId="787" priority="327">
      <formula>$J$1248=2</formula>
    </cfRule>
    <cfRule type="expression" dxfId="786" priority="516">
      <formula>$J$1248=3</formula>
    </cfRule>
  </conditionalFormatting>
  <conditionalFormatting sqref="L34">
    <cfRule type="expression" dxfId="785" priority="81">
      <formula>$J$1249&gt;3</formula>
    </cfRule>
    <cfRule type="expression" dxfId="784" priority="326">
      <formula>$J$1249=2</formula>
    </cfRule>
    <cfRule type="expression" dxfId="783" priority="515">
      <formula>$J$1249=3</formula>
    </cfRule>
  </conditionalFormatting>
  <conditionalFormatting sqref="M34">
    <cfRule type="expression" dxfId="782" priority="80">
      <formula>$J$1250&gt;3</formula>
    </cfRule>
    <cfRule type="expression" dxfId="781" priority="325">
      <formula>$J$1250=2</formula>
    </cfRule>
    <cfRule type="expression" dxfId="780" priority="514">
      <formula>$J$1250=3</formula>
    </cfRule>
  </conditionalFormatting>
  <conditionalFormatting sqref="L35">
    <cfRule type="expression" dxfId="779" priority="79">
      <formula>$J$1251&gt;3</formula>
    </cfRule>
    <cfRule type="expression" dxfId="778" priority="323">
      <formula>$J$1251=2</formula>
    </cfRule>
    <cfRule type="expression" dxfId="777" priority="513">
      <formula>$J$1251=3</formula>
    </cfRule>
  </conditionalFormatting>
  <conditionalFormatting sqref="M35">
    <cfRule type="expression" dxfId="776" priority="78">
      <formula>$J$1252&gt;3</formula>
    </cfRule>
    <cfRule type="expression" dxfId="775" priority="322">
      <formula>$J$1252=2</formula>
    </cfRule>
    <cfRule type="expression" dxfId="774" priority="512">
      <formula>$J$1252=3</formula>
    </cfRule>
  </conditionalFormatting>
  <conditionalFormatting sqref="L36">
    <cfRule type="expression" dxfId="773" priority="77">
      <formula>$J$1253&gt;3</formula>
    </cfRule>
    <cfRule type="expression" dxfId="772" priority="321">
      <formula>$J$1253=2</formula>
    </cfRule>
    <cfRule type="expression" dxfId="771" priority="511">
      <formula>$J$1253=3</formula>
    </cfRule>
  </conditionalFormatting>
  <conditionalFormatting sqref="M36">
    <cfRule type="expression" dxfId="770" priority="76">
      <formula>$J$1254&gt;3</formula>
    </cfRule>
    <cfRule type="expression" dxfId="769" priority="320">
      <formula>$J$1254=2</formula>
    </cfRule>
    <cfRule type="expression" dxfId="768" priority="510">
      <formula>$J$1254=3</formula>
    </cfRule>
  </conditionalFormatting>
  <conditionalFormatting sqref="L37">
    <cfRule type="expression" dxfId="767" priority="75">
      <formula>$J$1255&gt;3</formula>
    </cfRule>
    <cfRule type="expression" dxfId="766" priority="319">
      <formula>$J$1255=2</formula>
    </cfRule>
    <cfRule type="expression" dxfId="765" priority="509">
      <formula>$J$1255=3</formula>
    </cfRule>
  </conditionalFormatting>
  <conditionalFormatting sqref="M37">
    <cfRule type="expression" dxfId="764" priority="74">
      <formula>$J$1256&gt;3</formula>
    </cfRule>
    <cfRule type="expression" dxfId="763" priority="318">
      <formula>$J$1256=2</formula>
    </cfRule>
    <cfRule type="expression" dxfId="762" priority="508">
      <formula>$J$1256=3</formula>
    </cfRule>
  </conditionalFormatting>
  <conditionalFormatting sqref="L38">
    <cfRule type="expression" dxfId="761" priority="73">
      <formula>$J$1257&gt;3</formula>
    </cfRule>
    <cfRule type="expression" dxfId="760" priority="317">
      <formula>$J$1257=2</formula>
    </cfRule>
    <cfRule type="expression" dxfId="759" priority="507">
      <formula>$J$1257=3</formula>
    </cfRule>
  </conditionalFormatting>
  <conditionalFormatting sqref="M38">
    <cfRule type="expression" dxfId="758" priority="72">
      <formula>$J$1258&gt;3</formula>
    </cfRule>
    <cfRule type="expression" dxfId="757" priority="316">
      <formula>$J$1258=2</formula>
    </cfRule>
    <cfRule type="expression" dxfId="756" priority="506">
      <formula>$J$1258=3</formula>
    </cfRule>
  </conditionalFormatting>
  <conditionalFormatting sqref="N34">
    <cfRule type="expression" dxfId="755" priority="71">
      <formula>$J$1259&gt;3</formula>
    </cfRule>
    <cfRule type="expression" dxfId="754" priority="315">
      <formula>$J$1259=2</formula>
    </cfRule>
    <cfRule type="expression" dxfId="753" priority="505">
      <formula>$J$1259=3</formula>
    </cfRule>
  </conditionalFormatting>
  <conditionalFormatting sqref="O34">
    <cfRule type="expression" dxfId="752" priority="70">
      <formula>$J$1260&gt;3</formula>
    </cfRule>
    <cfRule type="expression" dxfId="751" priority="314">
      <formula>$J$1260=2</formula>
    </cfRule>
    <cfRule type="expression" dxfId="750" priority="504">
      <formula>$J$1260=3</formula>
    </cfRule>
  </conditionalFormatting>
  <conditionalFormatting sqref="N35">
    <cfRule type="expression" dxfId="749" priority="69">
      <formula>$J$1261&gt;3</formula>
    </cfRule>
    <cfRule type="expression" dxfId="748" priority="313">
      <formula>$J$1261=2</formula>
    </cfRule>
    <cfRule type="expression" dxfId="747" priority="503">
      <formula>$J$1261=3</formula>
    </cfRule>
  </conditionalFormatting>
  <conditionalFormatting sqref="O35">
    <cfRule type="expression" dxfId="746" priority="68">
      <formula>$J$1262&gt;3</formula>
    </cfRule>
    <cfRule type="expression" dxfId="745" priority="312">
      <formula>$J$1262=2</formula>
    </cfRule>
    <cfRule type="expression" dxfId="744" priority="502">
      <formula>$J$1262=3</formula>
    </cfRule>
  </conditionalFormatting>
  <conditionalFormatting sqref="N36">
    <cfRule type="expression" dxfId="743" priority="67">
      <formula>$J$1263&gt;3</formula>
    </cfRule>
    <cfRule type="expression" dxfId="742" priority="311">
      <formula>$J$1263=2</formula>
    </cfRule>
    <cfRule type="expression" dxfId="741" priority="501">
      <formula>$J$1263=3</formula>
    </cfRule>
  </conditionalFormatting>
  <conditionalFormatting sqref="O36">
    <cfRule type="expression" dxfId="740" priority="66">
      <formula>$J$1264&gt;3</formula>
    </cfRule>
    <cfRule type="expression" dxfId="739" priority="310">
      <formula>$J$1264=2</formula>
    </cfRule>
    <cfRule type="expression" dxfId="738" priority="500">
      <formula>$J$1264=3</formula>
    </cfRule>
  </conditionalFormatting>
  <conditionalFormatting sqref="N37">
    <cfRule type="expression" dxfId="737" priority="65">
      <formula>$J$1265&gt;3</formula>
    </cfRule>
    <cfRule type="expression" dxfId="736" priority="309">
      <formula>$J$1265=2</formula>
    </cfRule>
    <cfRule type="expression" dxfId="735" priority="499">
      <formula>$J$1265=3</formula>
    </cfRule>
  </conditionalFormatting>
  <conditionalFormatting sqref="O37">
    <cfRule type="expression" dxfId="734" priority="64">
      <formula>$J$1266&gt;3</formula>
    </cfRule>
    <cfRule type="expression" dxfId="733" priority="308">
      <formula>$J$1266=2</formula>
    </cfRule>
    <cfRule type="expression" dxfId="732" priority="498">
      <formula>$J$1266=3</formula>
    </cfRule>
  </conditionalFormatting>
  <conditionalFormatting sqref="N38">
    <cfRule type="expression" dxfId="731" priority="63">
      <formula>$J$1267&gt;3</formula>
    </cfRule>
    <cfRule type="expression" dxfId="730" priority="307">
      <formula>$J$1267=2</formula>
    </cfRule>
    <cfRule type="expression" dxfId="729" priority="497">
      <formula>$J$1267=3</formula>
    </cfRule>
  </conditionalFormatting>
  <conditionalFormatting sqref="AB22">
    <cfRule type="expression" dxfId="728" priority="151">
      <formula>$J$1167&gt;3</formula>
    </cfRule>
    <cfRule type="expression" dxfId="727" priority="397">
      <formula>$J$1167=2</formula>
    </cfRule>
    <cfRule type="expression" dxfId="726" priority="398">
      <formula>$J$1167=3</formula>
    </cfRule>
  </conditionalFormatting>
  <conditionalFormatting sqref="I1:I999 I1001:I1048576">
    <cfRule type="beginsWith" dxfId="725" priority="1" operator="beginsWith" text="Seul">
      <formula>LEFT(I1,LEN("Seul"))="Seul"</formula>
    </cfRule>
  </conditionalFormatting>
  <conditionalFormatting sqref="V6">
    <cfRule type="expression" dxfId="724" priority="1479">
      <formula>$J$1041&gt;2</formula>
    </cfRule>
    <cfRule type="expression" dxfId="723" priority="1480">
      <formula>$J$1041=2</formula>
    </cfRule>
  </conditionalFormatting>
  <conditionalFormatting sqref="W6 AA7">
    <cfRule type="expression" dxfId="722" priority="1481">
      <formula>$J$1060=2</formula>
    </cfRule>
  </conditionalFormatting>
  <conditionalFormatting sqref="Q13">
    <cfRule type="expression" dxfId="721" priority="1556">
      <formula>$J$1084&gt;3</formula>
    </cfRule>
    <cfRule type="expression" dxfId="720" priority="1557">
      <formula>$J$1084=2</formula>
    </cfRule>
    <cfRule type="expression" dxfId="719" priority="1558">
      <formula>$J$1084=3</formula>
    </cfRule>
  </conditionalFormatting>
  <conditionalFormatting sqref="P14">
    <cfRule type="expression" dxfId="718" priority="1559">
      <formula>$J$1085=2</formula>
    </cfRule>
    <cfRule type="expression" dxfId="717" priority="1560">
      <formula>$J$1085&gt;3</formula>
    </cfRule>
    <cfRule type="expression" dxfId="716" priority="1561">
      <formula>$J$1085=3</formula>
    </cfRule>
  </conditionalFormatting>
  <conditionalFormatting sqref="Q15">
    <cfRule type="expression" dxfId="715" priority="1568">
      <formula>$J$1088&gt;3</formula>
    </cfRule>
    <cfRule type="expression" dxfId="714" priority="1569">
      <formula>$J$1088=2</formula>
    </cfRule>
    <cfRule type="expression" dxfId="713" priority="1570">
      <formula>$J$1088=3</formula>
    </cfRule>
  </conditionalFormatting>
  <conditionalFormatting sqref="Z21">
    <cfRule type="expression" dxfId="712" priority="1730">
      <formula>$J$1158&gt;3</formula>
    </cfRule>
    <cfRule type="expression" dxfId="711" priority="1731">
      <formula>$J$1158=2</formula>
    </cfRule>
    <cfRule type="expression" dxfId="710" priority="1732">
      <formula>$J$1158=3</formula>
    </cfRule>
  </conditionalFormatting>
  <conditionalFormatting sqref="AG23">
    <cfRule type="expression" dxfId="709" priority="1814">
      <formula>$J$1188&gt;3</formula>
    </cfRule>
    <cfRule type="expression" dxfId="708" priority="1815">
      <formula>$J$1188=2</formula>
    </cfRule>
    <cfRule type="expression" dxfId="707" priority="1816">
      <formula>$J$1188=3</formula>
    </cfRule>
  </conditionalFormatting>
  <conditionalFormatting sqref="L6">
    <cfRule type="expression" dxfId="706" priority="1886">
      <formula>$J$1001&gt;3</formula>
    </cfRule>
    <cfRule type="expression" dxfId="705" priority="1887">
      <formula>$J$1001=2</formula>
    </cfRule>
    <cfRule type="expression" dxfId="704" priority="1888">
      <formula>$J$1001=3</formula>
    </cfRule>
  </conditionalFormatting>
  <conditionalFormatting sqref="O9">
    <cfRule type="expression" dxfId="703" priority="1889">
      <formula>$J$1016&gt;3</formula>
    </cfRule>
    <cfRule type="expression" dxfId="702" priority="1890">
      <formula>$J$1016=2</formula>
    </cfRule>
    <cfRule type="expression" dxfId="701" priority="1891">
      <formula>$J$1016=3</formula>
    </cfRule>
  </conditionalFormatting>
  <conditionalFormatting sqref="Y9">
    <cfRule type="expression" dxfId="700" priority="1892">
      <formula>$J1056&gt;2</formula>
    </cfRule>
    <cfRule type="expression" dxfId="699" priority="1893">
      <formula>$J1056=2</formula>
    </cfRule>
  </conditionalFormatting>
  <conditionalFormatting sqref="M15">
    <cfRule type="expression" dxfId="698" priority="1894">
      <formula>$J1072&gt;2</formula>
    </cfRule>
    <cfRule type="expression" dxfId="697" priority="1895">
      <formula>$J1072=2</formula>
    </cfRule>
  </conditionalFormatting>
  <conditionalFormatting sqref="X6">
    <cfRule type="expression" dxfId="696" priority="1896">
      <formula>$J$1049&gt;2</formula>
    </cfRule>
    <cfRule type="expression" dxfId="695" priority="1897">
      <formula>$J$1049=2</formula>
    </cfRule>
  </conditionalFormatting>
  <conditionalFormatting sqref="Y7">
    <cfRule type="expression" dxfId="694" priority="1898">
      <formula>$J$1052&gt;2</formula>
    </cfRule>
    <cfRule type="expression" dxfId="693" priority="1899">
      <formula>$J$1052=2</formula>
    </cfRule>
  </conditionalFormatting>
  <conditionalFormatting sqref="X9">
    <cfRule type="expression" dxfId="692" priority="1900">
      <formula>$J$1055&gt;2</formula>
    </cfRule>
    <cfRule type="expression" dxfId="691" priority="1901">
      <formula>$J$1055=2</formula>
    </cfRule>
  </conditionalFormatting>
  <conditionalFormatting sqref="Z7">
    <cfRule type="expression" dxfId="690" priority="1902">
      <formula>$J$1059&gt;2</formula>
    </cfRule>
    <cfRule type="expression" dxfId="689" priority="1903">
      <formula>$J$1059=2</formula>
    </cfRule>
  </conditionalFormatting>
  <conditionalFormatting sqref="Z9">
    <cfRule type="expression" dxfId="688" priority="1904">
      <formula>$J$1063&gt;2</formula>
    </cfRule>
    <cfRule type="expression" dxfId="687" priority="1905">
      <formula>$J$1063=2</formula>
    </cfRule>
  </conditionalFormatting>
  <conditionalFormatting sqref="M12">
    <cfRule type="expression" dxfId="686" priority="1906">
      <formula>$J$1066&gt;2</formula>
    </cfRule>
    <cfRule type="expression" dxfId="685" priority="1907">
      <formula>$J$1066=2</formula>
    </cfRule>
  </conditionalFormatting>
  <conditionalFormatting sqref="M14">
    <cfRule type="expression" dxfId="684" priority="1908">
      <formula>$J$1070&gt;2</formula>
    </cfRule>
    <cfRule type="expression" dxfId="683" priority="1909">
      <formula>$J$1070=2</formula>
    </cfRule>
  </conditionalFormatting>
  <conditionalFormatting sqref="Z22">
    <cfRule type="expression" dxfId="682" priority="1958">
      <formula>$J$1159&gt;3</formula>
    </cfRule>
    <cfRule type="expression" dxfId="681" priority="1959">
      <formula>$J$1159=2</formula>
    </cfRule>
    <cfRule type="expression" dxfId="680" priority="1960">
      <formula>$J$1159=3</formula>
    </cfRule>
  </conditionalFormatting>
  <conditionalFormatting sqref="O38">
    <cfRule type="expression" dxfId="679" priority="2057">
      <formula>$J$1268&gt;3</formula>
    </cfRule>
    <cfRule type="expression" dxfId="678" priority="2058">
      <formula>$J$1268=2</formula>
    </cfRule>
    <cfRule type="expression" dxfId="677" priority="2059">
      <formula>$J$1268=3</formula>
    </cfRule>
  </conditionalFormatting>
  <conditionalFormatting sqref="W6">
    <cfRule type="expression" dxfId="676" priority="2063">
      <formula>$J$1042&gt;2</formula>
    </cfRule>
  </conditionalFormatting>
  <conditionalFormatting sqref="AA7">
    <cfRule type="expression" dxfId="675" priority="2064">
      <formula>$J$1060&gt;2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4A7E699-3DF3-428C-A697-77613581D30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AH25:AH27 AH29:AH33 AB29 AI18:AJ39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268"/>
  <sheetViews>
    <sheetView showFormulas="1" topLeftCell="H16" workbookViewId="0">
      <selection activeCell="F9" sqref="F9"/>
    </sheetView>
  </sheetViews>
  <sheetFormatPr baseColWidth="10" defaultColWidth="10.7109375" defaultRowHeight="15" x14ac:dyDescent="0.25"/>
  <cols>
    <col min="1" max="1" width="27.42578125" bestFit="1" customWidth="1"/>
    <col min="2" max="2" width="11.85546875" bestFit="1" customWidth="1"/>
    <col min="3" max="3" width="7.140625" style="1" bestFit="1" customWidth="1"/>
    <col min="4" max="4" width="6.5703125" style="1" bestFit="1" customWidth="1"/>
    <col min="5" max="5" width="6.42578125" style="56" bestFit="1" customWidth="1"/>
    <col min="6" max="6" width="14.42578125" style="1" bestFit="1" customWidth="1"/>
    <col min="7" max="7" width="8.140625" style="2" bestFit="1" customWidth="1"/>
    <col min="8" max="8" width="2" style="35" bestFit="1" customWidth="1"/>
    <col min="9" max="9" width="5.140625" customWidth="1"/>
    <col min="10" max="31" width="4" customWidth="1"/>
  </cols>
  <sheetData>
    <row r="1" spans="1:31" ht="21.75" thickBot="1" x14ac:dyDescent="0.4">
      <c r="A1" s="27" t="s">
        <v>0</v>
      </c>
      <c r="B1" s="27" t="s">
        <v>1</v>
      </c>
      <c r="C1" s="32" t="s">
        <v>18</v>
      </c>
      <c r="D1" s="32" t="s">
        <v>2</v>
      </c>
      <c r="E1" s="54" t="s">
        <v>7</v>
      </c>
      <c r="F1" s="32" t="s">
        <v>8</v>
      </c>
      <c r="G1" s="32" t="s">
        <v>30</v>
      </c>
      <c r="H1" s="49">
        <f>COUNTIF(E:E,E:E)</f>
        <v>1</v>
      </c>
      <c r="I1" s="73" t="s">
        <v>24</v>
      </c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74"/>
      <c r="X1" s="74"/>
      <c r="Y1" s="74"/>
      <c r="Z1" s="74"/>
      <c r="AA1" s="74"/>
      <c r="AB1" s="74"/>
      <c r="AC1" s="74"/>
      <c r="AD1" s="74"/>
      <c r="AE1" s="75"/>
    </row>
    <row r="2" spans="1:31" x14ac:dyDescent="0.25">
      <c r="A2" s="50"/>
      <c r="B2" s="28"/>
      <c r="C2" s="34" t="s">
        <v>31</v>
      </c>
      <c r="D2" s="51" t="s">
        <v>6</v>
      </c>
      <c r="E2" s="55">
        <v>1</v>
      </c>
      <c r="F2" s="34" t="str">
        <f t="shared" ref="F2:F65" si="0">IF(ISBLANK(E2)," ",IF(AND(16&lt;E2,E2&lt;73),"Simple","Double"))</f>
        <v>Double</v>
      </c>
      <c r="G2" s="34" t="str">
        <f t="shared" ref="G2:G65" si="1">IF(ISBLANK(E2)," ",IF(OR(E2=7,E2=8,E2=15,E2=16,E2=23,E2=24,E2=31,E2=32,E2=39,E2=40,E2=47,E2=48,E2=55,E2=56,E2=63,E2=64,E2=71,E2=72,E2=79,E2=80,E2=87,E2=88,E2=104,E2=108,E2=112,E2=116,E2=120,E2=124,E2=128,E2=132,E2=136,E2=140,E2=144,E2=148,E2=152,E2=156,E2=160,E2=164,E2=168,E2=172,E2=176,E2=180,E2=184,E2=188,E2=207,E2=208,E2=212,E2=216,E2=220,E2=224,E2=228,E2=232,E2=236,E2=240,E2=244,E2=248,E2=257,E2=258,E2=267,E2=268),"Bas",IF(OR(E2=1,E2=2,E2=9,E2=10,E2=17,E2=18,E2=25,E2=26,E2=33,E2=34,E2=41,E2=42,E2=49,E2=50,E2=57,E2=58,E2=65,E2=66,E2=73,E2=74,E2=81,E2=82,E2=101,E2=105,E2=109,E2=113,E2=117,E2=121,E2=125,E2=129,E2=133,E2=137,E2=141,E2=145,E2=149,E2=153,E2=157,E2=161,E2=165,E2=169,E2=173,E2=177,E2=181,E2=185,E2=201,E2=202,E2=209,E2=213,E2=217,E2=221,E2=225,E2=229,E2=233,E2=237,E2=241,E2=245,E2=249,E2=250,E2=259,E2=260),"Haut","Moyen")))</f>
        <v>Haut</v>
      </c>
      <c r="H2" s="36">
        <f t="shared" ref="H2:H65" si="2">COUNTIF(E:E,E:E)</f>
        <v>3</v>
      </c>
    </row>
    <row r="3" spans="1:31" ht="18.75" x14ac:dyDescent="0.3">
      <c r="A3" s="50"/>
      <c r="B3" s="28"/>
      <c r="C3" s="34" t="s">
        <v>31</v>
      </c>
      <c r="D3" s="51" t="s">
        <v>6</v>
      </c>
      <c r="E3" s="55">
        <v>1</v>
      </c>
      <c r="F3" s="34" t="str">
        <f t="shared" si="0"/>
        <v>Double</v>
      </c>
      <c r="G3" s="34" t="str">
        <f t="shared" si="1"/>
        <v>Haut</v>
      </c>
      <c r="H3" s="36">
        <f t="shared" si="2"/>
        <v>3</v>
      </c>
      <c r="I3" s="76" t="s">
        <v>9</v>
      </c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77"/>
      <c r="V3" s="77"/>
      <c r="W3" s="77"/>
      <c r="X3" s="77"/>
      <c r="Y3" s="78"/>
      <c r="AA3" s="19"/>
      <c r="AB3" s="71" t="s">
        <v>33</v>
      </c>
      <c r="AC3" s="72"/>
      <c r="AD3" s="72"/>
      <c r="AE3" s="79"/>
    </row>
    <row r="4" spans="1:31" x14ac:dyDescent="0.25">
      <c r="A4" s="50"/>
      <c r="B4" s="28"/>
      <c r="C4" s="34" t="s">
        <v>31</v>
      </c>
      <c r="D4" s="51" t="s">
        <v>6</v>
      </c>
      <c r="E4" s="55">
        <v>2</v>
      </c>
      <c r="F4" s="34" t="str">
        <f t="shared" si="0"/>
        <v>Double</v>
      </c>
      <c r="G4" s="34" t="str">
        <f t="shared" si="1"/>
        <v>Haut</v>
      </c>
      <c r="H4" s="36">
        <f t="shared" si="2"/>
        <v>3</v>
      </c>
      <c r="I4" s="7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9"/>
      <c r="AA4" s="52"/>
      <c r="AB4" s="71" t="s">
        <v>35</v>
      </c>
      <c r="AC4" s="72"/>
      <c r="AD4" s="72"/>
      <c r="AE4" s="79"/>
    </row>
    <row r="5" spans="1:31" x14ac:dyDescent="0.25">
      <c r="A5" s="50"/>
      <c r="B5" s="28"/>
      <c r="C5" s="34" t="s">
        <v>31</v>
      </c>
      <c r="D5" s="51" t="s">
        <v>6</v>
      </c>
      <c r="E5" s="55">
        <v>2</v>
      </c>
      <c r="F5" s="34" t="str">
        <f t="shared" si="0"/>
        <v>Double</v>
      </c>
      <c r="G5" s="34" t="str">
        <f t="shared" si="1"/>
        <v>Haut</v>
      </c>
      <c r="H5" s="36">
        <f t="shared" si="2"/>
        <v>3</v>
      </c>
      <c r="I5" s="10"/>
      <c r="J5" s="71" t="s">
        <v>25</v>
      </c>
      <c r="K5" s="72"/>
      <c r="L5" s="72"/>
      <c r="M5" s="79"/>
      <c r="N5" s="71" t="s">
        <v>26</v>
      </c>
      <c r="O5" s="72"/>
      <c r="P5" s="72"/>
      <c r="Q5" s="72"/>
      <c r="R5" s="72"/>
      <c r="S5" s="72"/>
      <c r="T5" s="72"/>
      <c r="U5" s="72"/>
      <c r="V5" s="72"/>
      <c r="W5" s="72"/>
      <c r="X5" s="72"/>
      <c r="Y5" s="79"/>
      <c r="AA5" s="20"/>
      <c r="AB5" s="71" t="s">
        <v>34</v>
      </c>
      <c r="AC5" s="72"/>
      <c r="AD5" s="72"/>
      <c r="AE5" s="79"/>
    </row>
    <row r="6" spans="1:31" x14ac:dyDescent="0.25">
      <c r="A6" s="50"/>
      <c r="B6" s="28"/>
      <c r="C6" s="34" t="s">
        <v>32</v>
      </c>
      <c r="D6" s="51" t="s">
        <v>6</v>
      </c>
      <c r="E6" s="55">
        <v>3</v>
      </c>
      <c r="F6" s="34" t="str">
        <f t="shared" si="0"/>
        <v>Double</v>
      </c>
      <c r="G6" s="34" t="str">
        <f t="shared" si="1"/>
        <v>Moyen</v>
      </c>
      <c r="H6" s="36">
        <f t="shared" si="2"/>
        <v>3</v>
      </c>
      <c r="I6" s="10" t="s">
        <v>27</v>
      </c>
      <c r="J6" s="21">
        <v>1</v>
      </c>
      <c r="K6" s="15">
        <v>2</v>
      </c>
      <c r="L6" s="15">
        <v>9</v>
      </c>
      <c r="M6" s="22">
        <v>10</v>
      </c>
      <c r="N6" s="23">
        <v>17</v>
      </c>
      <c r="O6" s="15">
        <v>18</v>
      </c>
      <c r="P6" s="15">
        <v>25</v>
      </c>
      <c r="Q6" s="15">
        <v>26</v>
      </c>
      <c r="R6" s="15">
        <v>33</v>
      </c>
      <c r="S6" s="15">
        <v>34</v>
      </c>
      <c r="T6" s="15">
        <v>41</v>
      </c>
      <c r="U6" s="15">
        <v>42</v>
      </c>
      <c r="V6">
        <v>49</v>
      </c>
      <c r="W6">
        <v>50</v>
      </c>
      <c r="X6">
        <v>57</v>
      </c>
      <c r="Y6">
        <v>58</v>
      </c>
      <c r="AA6" s="53"/>
      <c r="AB6" s="71" t="s">
        <v>36</v>
      </c>
      <c r="AC6" s="72"/>
      <c r="AD6" s="72"/>
      <c r="AE6" s="79"/>
    </row>
    <row r="7" spans="1:31" x14ac:dyDescent="0.25">
      <c r="A7" s="50"/>
      <c r="B7" s="28"/>
      <c r="C7" s="34" t="s">
        <v>32</v>
      </c>
      <c r="D7" s="51" t="s">
        <v>6</v>
      </c>
      <c r="E7" s="55">
        <v>3</v>
      </c>
      <c r="F7" s="34" t="str">
        <f t="shared" si="0"/>
        <v>Double</v>
      </c>
      <c r="G7" s="34" t="str">
        <f t="shared" si="1"/>
        <v>Moyen</v>
      </c>
      <c r="H7" s="36">
        <f t="shared" si="2"/>
        <v>3</v>
      </c>
      <c r="I7" s="10"/>
      <c r="J7" s="7">
        <v>3</v>
      </c>
      <c r="K7" s="8">
        <v>4</v>
      </c>
      <c r="L7" s="8">
        <v>11</v>
      </c>
      <c r="M7" s="9">
        <v>12</v>
      </c>
      <c r="N7" s="7">
        <v>19</v>
      </c>
      <c r="O7" s="8">
        <v>20</v>
      </c>
      <c r="P7" s="28">
        <v>27</v>
      </c>
      <c r="Q7" s="8">
        <v>28</v>
      </c>
      <c r="R7" s="8">
        <v>35</v>
      </c>
      <c r="S7" s="8">
        <v>36</v>
      </c>
      <c r="T7" s="8">
        <v>43</v>
      </c>
      <c r="U7" s="8">
        <v>44</v>
      </c>
      <c r="V7">
        <v>51</v>
      </c>
      <c r="W7">
        <v>52</v>
      </c>
      <c r="X7">
        <v>59</v>
      </c>
      <c r="Y7">
        <v>60</v>
      </c>
    </row>
    <row r="8" spans="1:31" x14ac:dyDescent="0.25">
      <c r="A8" s="50"/>
      <c r="B8" s="28"/>
      <c r="C8" s="34" t="s">
        <v>31</v>
      </c>
      <c r="D8" s="51" t="s">
        <v>6</v>
      </c>
      <c r="E8" s="55">
        <v>4</v>
      </c>
      <c r="F8" s="34" t="str">
        <f t="shared" si="0"/>
        <v>Double</v>
      </c>
      <c r="G8" s="34" t="str">
        <f t="shared" si="1"/>
        <v>Moyen</v>
      </c>
      <c r="H8" s="36">
        <f t="shared" si="2"/>
        <v>3</v>
      </c>
      <c r="I8" s="10"/>
      <c r="J8" s="7">
        <v>5</v>
      </c>
      <c r="K8" s="8">
        <v>6</v>
      </c>
      <c r="L8" s="8">
        <v>13</v>
      </c>
      <c r="M8" s="9">
        <v>14</v>
      </c>
      <c r="N8" s="7">
        <v>21</v>
      </c>
      <c r="O8" s="8">
        <v>22</v>
      </c>
      <c r="P8" s="8">
        <v>29</v>
      </c>
      <c r="Q8" s="8">
        <v>30</v>
      </c>
      <c r="R8" s="8">
        <v>37</v>
      </c>
      <c r="S8" s="8">
        <v>38</v>
      </c>
      <c r="T8" s="8">
        <v>45</v>
      </c>
      <c r="U8" s="8">
        <v>46</v>
      </c>
      <c r="V8">
        <v>53</v>
      </c>
      <c r="W8">
        <v>54</v>
      </c>
      <c r="X8">
        <v>61</v>
      </c>
      <c r="Y8">
        <v>62</v>
      </c>
    </row>
    <row r="9" spans="1:31" x14ac:dyDescent="0.25">
      <c r="A9" s="50"/>
      <c r="B9" s="28"/>
      <c r="C9" s="34" t="s">
        <v>31</v>
      </c>
      <c r="D9" s="51" t="s">
        <v>6</v>
      </c>
      <c r="E9" s="55">
        <v>4</v>
      </c>
      <c r="F9" s="34" t="str">
        <f t="shared" si="0"/>
        <v>Double</v>
      </c>
      <c r="G9" s="34" t="str">
        <f t="shared" si="1"/>
        <v>Moyen</v>
      </c>
      <c r="H9" s="36">
        <f t="shared" si="2"/>
        <v>3</v>
      </c>
      <c r="I9" s="10" t="s">
        <v>28</v>
      </c>
      <c r="J9" s="12">
        <v>7</v>
      </c>
      <c r="K9" s="13">
        <v>8</v>
      </c>
      <c r="L9" s="13">
        <v>15</v>
      </c>
      <c r="M9" s="14">
        <v>16</v>
      </c>
      <c r="N9" s="12">
        <v>23</v>
      </c>
      <c r="O9" s="13">
        <v>24</v>
      </c>
      <c r="P9" s="24">
        <v>31</v>
      </c>
      <c r="Q9" s="24">
        <v>32</v>
      </c>
      <c r="R9" s="24">
        <v>39</v>
      </c>
      <c r="S9" s="24">
        <v>40</v>
      </c>
      <c r="T9" s="24">
        <v>47</v>
      </c>
      <c r="U9" s="24">
        <v>48</v>
      </c>
      <c r="V9">
        <v>55</v>
      </c>
      <c r="W9">
        <v>56</v>
      </c>
      <c r="X9">
        <v>63</v>
      </c>
      <c r="Y9">
        <v>64</v>
      </c>
    </row>
    <row r="10" spans="1:31" x14ac:dyDescent="0.25">
      <c r="A10" s="50"/>
      <c r="B10" s="28"/>
      <c r="C10" s="34" t="s">
        <v>32</v>
      </c>
      <c r="D10" s="51" t="s">
        <v>6</v>
      </c>
      <c r="E10" s="55">
        <v>5</v>
      </c>
      <c r="F10" s="34" t="str">
        <f t="shared" si="0"/>
        <v>Double</v>
      </c>
      <c r="G10" s="34" t="str">
        <f t="shared" si="1"/>
        <v>Moyen</v>
      </c>
      <c r="H10" s="36">
        <f t="shared" si="2"/>
        <v>3</v>
      </c>
      <c r="I10" s="7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9"/>
    </row>
    <row r="11" spans="1:31" x14ac:dyDescent="0.25">
      <c r="A11" s="50"/>
      <c r="B11" s="28"/>
      <c r="C11" s="34" t="s">
        <v>32</v>
      </c>
      <c r="D11" s="51" t="s">
        <v>6</v>
      </c>
      <c r="E11" s="55">
        <v>5</v>
      </c>
      <c r="F11" s="34" t="str">
        <f t="shared" si="0"/>
        <v>Double</v>
      </c>
      <c r="G11" s="34" t="str">
        <f t="shared" si="1"/>
        <v>Moyen</v>
      </c>
      <c r="H11" s="36">
        <f t="shared" si="2"/>
        <v>3</v>
      </c>
      <c r="I11" s="10"/>
      <c r="J11" s="71" t="s">
        <v>26</v>
      </c>
      <c r="K11" s="79"/>
      <c r="L11" s="72" t="s">
        <v>25</v>
      </c>
      <c r="M11" s="72"/>
      <c r="N11" s="72"/>
      <c r="O11" s="79"/>
      <c r="P11" s="8"/>
      <c r="Q11" s="8"/>
      <c r="R11" s="8"/>
      <c r="S11" s="8"/>
      <c r="T11" s="8"/>
      <c r="U11" s="8"/>
      <c r="V11" s="8"/>
      <c r="W11" s="8"/>
      <c r="X11" s="8"/>
      <c r="Y11" s="9"/>
    </row>
    <row r="12" spans="1:31" x14ac:dyDescent="0.25">
      <c r="A12" s="50"/>
      <c r="B12" s="28"/>
      <c r="C12" s="34" t="s">
        <v>32</v>
      </c>
      <c r="D12" s="51" t="s">
        <v>6</v>
      </c>
      <c r="E12" s="55">
        <v>6</v>
      </c>
      <c r="F12" s="34" t="str">
        <f t="shared" si="0"/>
        <v>Double</v>
      </c>
      <c r="G12" s="34" t="str">
        <f t="shared" si="1"/>
        <v>Moyen</v>
      </c>
      <c r="H12" s="36">
        <f t="shared" si="2"/>
        <v>3</v>
      </c>
      <c r="I12" s="10" t="s">
        <v>27</v>
      </c>
      <c r="J12">
        <v>65</v>
      </c>
      <c r="K12" s="22">
        <v>66</v>
      </c>
      <c r="L12" s="8">
        <v>73</v>
      </c>
      <c r="M12" s="8">
        <v>74</v>
      </c>
      <c r="N12" s="8">
        <v>81</v>
      </c>
      <c r="O12" s="9">
        <v>82</v>
      </c>
      <c r="P12" s="8"/>
      <c r="Q12" s="8"/>
      <c r="R12" s="8"/>
      <c r="S12" s="8"/>
      <c r="T12" s="8"/>
      <c r="U12" s="8"/>
      <c r="V12" s="8"/>
      <c r="W12" s="8"/>
      <c r="X12" s="8"/>
      <c r="Y12" s="9"/>
      <c r="Z12" s="8"/>
      <c r="AA12" s="8"/>
      <c r="AB12" s="8"/>
      <c r="AC12" s="8"/>
      <c r="AD12" s="8"/>
      <c r="AE12" s="8"/>
    </row>
    <row r="13" spans="1:31" x14ac:dyDescent="0.25">
      <c r="A13" s="50"/>
      <c r="B13" s="28"/>
      <c r="C13" s="34" t="s">
        <v>32</v>
      </c>
      <c r="D13" s="51" t="s">
        <v>6</v>
      </c>
      <c r="E13" s="55">
        <v>6</v>
      </c>
      <c r="F13" s="34" t="str">
        <f t="shared" si="0"/>
        <v>Double</v>
      </c>
      <c r="G13" s="34" t="str">
        <f t="shared" si="1"/>
        <v>Moyen</v>
      </c>
      <c r="H13" s="36">
        <f t="shared" si="2"/>
        <v>3</v>
      </c>
      <c r="I13" s="10"/>
      <c r="J13">
        <v>67</v>
      </c>
      <c r="K13" s="9">
        <v>68</v>
      </c>
      <c r="L13" s="8">
        <v>75</v>
      </c>
      <c r="M13" s="8">
        <v>76</v>
      </c>
      <c r="N13" s="8">
        <v>83</v>
      </c>
      <c r="O13" s="9">
        <v>84</v>
      </c>
      <c r="P13" s="8"/>
      <c r="Q13" s="8"/>
      <c r="R13" s="8"/>
      <c r="S13" s="8"/>
      <c r="T13" s="8"/>
      <c r="U13" s="8"/>
      <c r="V13" s="8"/>
      <c r="W13" s="8"/>
      <c r="X13" s="8"/>
      <c r="Y13" s="9"/>
      <c r="Z13" s="8"/>
      <c r="AA13" s="8"/>
      <c r="AB13" s="8"/>
      <c r="AC13" s="8"/>
      <c r="AD13" s="8"/>
      <c r="AE13" s="8"/>
    </row>
    <row r="14" spans="1:31" x14ac:dyDescent="0.25">
      <c r="A14" s="50"/>
      <c r="B14" s="28"/>
      <c r="C14" s="34" t="s">
        <v>31</v>
      </c>
      <c r="D14" s="51" t="s">
        <v>6</v>
      </c>
      <c r="E14" s="55">
        <v>7</v>
      </c>
      <c r="F14" s="34" t="str">
        <f t="shared" si="0"/>
        <v>Double</v>
      </c>
      <c r="G14" s="34" t="str">
        <f t="shared" si="1"/>
        <v>Bas</v>
      </c>
      <c r="H14" s="36">
        <f t="shared" si="2"/>
        <v>3</v>
      </c>
      <c r="I14" s="10"/>
      <c r="J14">
        <v>69</v>
      </c>
      <c r="K14" s="9">
        <v>70</v>
      </c>
      <c r="L14" s="8">
        <v>77</v>
      </c>
      <c r="M14" s="8">
        <v>78</v>
      </c>
      <c r="N14" s="8">
        <v>85</v>
      </c>
      <c r="O14" s="25">
        <v>86</v>
      </c>
      <c r="P14" s="8"/>
      <c r="Q14" s="8"/>
      <c r="R14" s="8"/>
      <c r="S14" s="8"/>
      <c r="T14" s="8"/>
      <c r="U14" s="8"/>
      <c r="V14" s="8"/>
      <c r="W14" s="8"/>
      <c r="X14" s="8"/>
      <c r="Y14" s="9"/>
      <c r="Z14" s="8"/>
      <c r="AA14" s="8"/>
      <c r="AB14" s="8"/>
      <c r="AC14" s="8"/>
      <c r="AD14" s="8"/>
      <c r="AE14" s="8"/>
    </row>
    <row r="15" spans="1:31" x14ac:dyDescent="0.25">
      <c r="A15" s="50"/>
      <c r="B15" s="28"/>
      <c r="C15" s="34" t="s">
        <v>31</v>
      </c>
      <c r="D15" s="51" t="s">
        <v>6</v>
      </c>
      <c r="E15" s="55">
        <v>7</v>
      </c>
      <c r="F15" s="34" t="str">
        <f t="shared" si="0"/>
        <v>Double</v>
      </c>
      <c r="G15" s="34" t="str">
        <f t="shared" si="1"/>
        <v>Bas</v>
      </c>
      <c r="H15" s="36">
        <f t="shared" si="2"/>
        <v>3</v>
      </c>
      <c r="I15" s="11" t="s">
        <v>28</v>
      </c>
      <c r="J15">
        <v>71</v>
      </c>
      <c r="K15" s="14">
        <v>72</v>
      </c>
      <c r="L15" s="13">
        <v>79</v>
      </c>
      <c r="M15" s="13">
        <v>80</v>
      </c>
      <c r="N15" s="13">
        <v>87</v>
      </c>
      <c r="O15" s="14">
        <v>88</v>
      </c>
      <c r="P15" s="12"/>
      <c r="Q15" s="13"/>
      <c r="R15" s="13"/>
      <c r="S15" s="13"/>
      <c r="T15" s="13"/>
      <c r="U15" s="13"/>
      <c r="V15" s="13"/>
      <c r="W15" s="13"/>
      <c r="X15" s="13"/>
      <c r="Y15" s="14"/>
      <c r="Z15" s="8"/>
      <c r="AA15" s="8"/>
      <c r="AB15" s="8"/>
      <c r="AC15" s="8"/>
      <c r="AD15" s="8"/>
      <c r="AE15" s="8"/>
    </row>
    <row r="16" spans="1:31" x14ac:dyDescent="0.25">
      <c r="A16" s="50"/>
      <c r="B16" s="28"/>
      <c r="C16" s="34" t="s">
        <v>31</v>
      </c>
      <c r="D16" s="51" t="s">
        <v>6</v>
      </c>
      <c r="E16" s="55">
        <v>8</v>
      </c>
      <c r="F16" s="34" t="str">
        <f t="shared" si="0"/>
        <v>Double</v>
      </c>
      <c r="G16" s="34" t="str">
        <f t="shared" si="1"/>
        <v>Bas</v>
      </c>
      <c r="H16" s="36">
        <f t="shared" si="2"/>
        <v>3</v>
      </c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</row>
    <row r="17" spans="1:31" ht="18.75" x14ac:dyDescent="0.3">
      <c r="A17" s="50"/>
      <c r="B17" s="28"/>
      <c r="C17" s="34" t="s">
        <v>31</v>
      </c>
      <c r="D17" s="51" t="s">
        <v>6</v>
      </c>
      <c r="E17" s="55">
        <v>8</v>
      </c>
      <c r="F17" s="34" t="str">
        <f t="shared" si="0"/>
        <v>Double</v>
      </c>
      <c r="G17" s="34" t="str">
        <f t="shared" si="1"/>
        <v>Bas</v>
      </c>
      <c r="H17" s="36">
        <f t="shared" si="2"/>
        <v>3</v>
      </c>
      <c r="I17" s="76" t="s">
        <v>29</v>
      </c>
      <c r="J17" s="77"/>
      <c r="K17" s="77"/>
      <c r="L17" s="77"/>
      <c r="M17" s="77"/>
      <c r="N17" s="77"/>
      <c r="O17" s="77"/>
      <c r="P17" s="77"/>
      <c r="Q17" s="77"/>
      <c r="R17" s="77"/>
      <c r="S17" s="77"/>
      <c r="T17" s="77"/>
      <c r="U17" s="77"/>
      <c r="V17" s="77"/>
      <c r="W17" s="77"/>
      <c r="X17" s="77"/>
      <c r="Y17" s="77"/>
      <c r="Z17" s="77"/>
      <c r="AA17" s="77"/>
      <c r="AB17" s="77"/>
      <c r="AC17" s="77"/>
      <c r="AD17" s="77"/>
      <c r="AE17" s="78"/>
    </row>
    <row r="18" spans="1:31" x14ac:dyDescent="0.25">
      <c r="A18" s="50"/>
      <c r="B18" s="28"/>
      <c r="C18" s="34" t="s">
        <v>32</v>
      </c>
      <c r="D18" s="51" t="s">
        <v>6</v>
      </c>
      <c r="E18" s="55">
        <v>9</v>
      </c>
      <c r="F18" s="34" t="str">
        <f t="shared" si="0"/>
        <v>Double</v>
      </c>
      <c r="G18" s="34" t="str">
        <f t="shared" si="1"/>
        <v>Haut</v>
      </c>
      <c r="H18" s="36">
        <f t="shared" si="2"/>
        <v>3</v>
      </c>
      <c r="I18" s="7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9"/>
    </row>
    <row r="19" spans="1:31" x14ac:dyDescent="0.25">
      <c r="A19" s="50"/>
      <c r="B19" s="28"/>
      <c r="C19" s="34" t="s">
        <v>32</v>
      </c>
      <c r="D19" s="51" t="s">
        <v>6</v>
      </c>
      <c r="E19" s="55">
        <v>9</v>
      </c>
      <c r="F19" s="34" t="str">
        <f t="shared" si="0"/>
        <v>Double</v>
      </c>
      <c r="G19" s="34" t="str">
        <f t="shared" si="1"/>
        <v>Haut</v>
      </c>
      <c r="H19" s="36">
        <f t="shared" si="2"/>
        <v>3</v>
      </c>
      <c r="I19" s="7"/>
      <c r="J19" s="71" t="s">
        <v>25</v>
      </c>
      <c r="K19" s="72"/>
      <c r="L19" s="72"/>
      <c r="M19" s="72"/>
      <c r="N19" s="72"/>
      <c r="O19" s="72"/>
      <c r="P19" s="72"/>
      <c r="Q19" s="72"/>
      <c r="R19" s="72"/>
      <c r="S19" s="72"/>
      <c r="T19" s="72"/>
      <c r="U19" s="72"/>
      <c r="V19" s="72"/>
      <c r="W19" s="72"/>
      <c r="X19" s="72"/>
      <c r="Y19" s="72"/>
      <c r="Z19" s="72"/>
      <c r="AA19" s="72"/>
      <c r="AB19" s="72"/>
      <c r="AC19" s="72"/>
      <c r="AD19" s="72"/>
      <c r="AE19" s="79"/>
    </row>
    <row r="20" spans="1:31" x14ac:dyDescent="0.25">
      <c r="A20" s="16"/>
      <c r="B20" s="3"/>
      <c r="C20" s="2" t="s">
        <v>32</v>
      </c>
      <c r="D20" s="4" t="s">
        <v>5</v>
      </c>
      <c r="E20" s="56">
        <v>10</v>
      </c>
      <c r="F20" s="2" t="str">
        <f t="shared" si="0"/>
        <v>Double</v>
      </c>
      <c r="G20" s="2" t="str">
        <f t="shared" si="1"/>
        <v>Haut</v>
      </c>
      <c r="H20" s="35">
        <f t="shared" si="2"/>
        <v>3</v>
      </c>
      <c r="I20" s="7" t="s">
        <v>27</v>
      </c>
      <c r="J20" s="23">
        <v>101</v>
      </c>
      <c r="K20" s="15">
        <v>105</v>
      </c>
      <c r="L20" s="15">
        <v>109</v>
      </c>
      <c r="M20" s="15">
        <v>113</v>
      </c>
      <c r="N20" s="15">
        <v>117</v>
      </c>
      <c r="O20" s="15">
        <v>121</v>
      </c>
      <c r="P20" s="15">
        <v>125</v>
      </c>
      <c r="Q20" s="27">
        <v>129</v>
      </c>
      <c r="R20" s="27">
        <v>133</v>
      </c>
      <c r="S20" s="27">
        <v>137</v>
      </c>
      <c r="T20" s="27">
        <v>141</v>
      </c>
      <c r="U20" s="27">
        <v>145</v>
      </c>
      <c r="V20" s="27">
        <v>149</v>
      </c>
      <c r="W20" s="27">
        <v>153</v>
      </c>
      <c r="X20" s="27">
        <v>157</v>
      </c>
      <c r="Y20" s="27">
        <v>161</v>
      </c>
      <c r="Z20" s="27">
        <v>165</v>
      </c>
      <c r="AA20" s="27">
        <v>169</v>
      </c>
      <c r="AB20" s="27">
        <v>173</v>
      </c>
      <c r="AC20" s="27">
        <v>177</v>
      </c>
      <c r="AD20" s="15">
        <v>181</v>
      </c>
      <c r="AE20" s="22">
        <v>185</v>
      </c>
    </row>
    <row r="21" spans="1:31" x14ac:dyDescent="0.25">
      <c r="A21" s="3"/>
      <c r="B21" s="3"/>
      <c r="C21" s="2" t="s">
        <v>32</v>
      </c>
      <c r="D21" s="4" t="s">
        <v>5</v>
      </c>
      <c r="E21" s="56">
        <v>10</v>
      </c>
      <c r="F21" s="2" t="str">
        <f t="shared" si="0"/>
        <v>Double</v>
      </c>
      <c r="G21" s="2" t="str">
        <f t="shared" si="1"/>
        <v>Haut</v>
      </c>
      <c r="H21" s="35">
        <f t="shared" si="2"/>
        <v>3</v>
      </c>
      <c r="I21" s="7"/>
      <c r="J21" s="7">
        <v>102</v>
      </c>
      <c r="K21" s="8">
        <v>106</v>
      </c>
      <c r="L21" s="8">
        <v>110</v>
      </c>
      <c r="M21" s="8">
        <v>114</v>
      </c>
      <c r="N21" s="8">
        <v>118</v>
      </c>
      <c r="O21" s="8">
        <v>122</v>
      </c>
      <c r="P21" s="8">
        <v>126</v>
      </c>
      <c r="Q21" s="28">
        <v>130</v>
      </c>
      <c r="R21" s="28">
        <v>134</v>
      </c>
      <c r="S21" s="28">
        <v>138</v>
      </c>
      <c r="T21" s="28">
        <v>142</v>
      </c>
      <c r="U21" s="28">
        <v>146</v>
      </c>
      <c r="V21" s="28">
        <v>150</v>
      </c>
      <c r="W21" s="28">
        <v>154</v>
      </c>
      <c r="X21" s="28">
        <v>158</v>
      </c>
      <c r="Y21" s="28">
        <v>162</v>
      </c>
      <c r="Z21" s="28">
        <v>166</v>
      </c>
      <c r="AA21" s="28">
        <v>170</v>
      </c>
      <c r="AB21" s="28">
        <v>174</v>
      </c>
      <c r="AC21" s="28">
        <v>178</v>
      </c>
      <c r="AD21" s="8">
        <v>182</v>
      </c>
      <c r="AE21" s="9">
        <v>186</v>
      </c>
    </row>
    <row r="22" spans="1:31" x14ac:dyDescent="0.25">
      <c r="A22" s="3"/>
      <c r="B22" s="3"/>
      <c r="C22" s="2" t="s">
        <v>32</v>
      </c>
      <c r="D22" s="4" t="s">
        <v>6</v>
      </c>
      <c r="E22" s="56">
        <v>11</v>
      </c>
      <c r="F22" s="2" t="str">
        <f t="shared" si="0"/>
        <v>Double</v>
      </c>
      <c r="G22" s="2" t="str">
        <f t="shared" si="1"/>
        <v>Moyen</v>
      </c>
      <c r="H22" s="35">
        <f t="shared" si="2"/>
        <v>3</v>
      </c>
      <c r="I22" s="7"/>
      <c r="J22" s="7">
        <v>103</v>
      </c>
      <c r="K22" s="8">
        <v>107</v>
      </c>
      <c r="L22" s="8">
        <v>111</v>
      </c>
      <c r="M22" s="8">
        <v>115</v>
      </c>
      <c r="N22" s="8">
        <v>119</v>
      </c>
      <c r="O22" s="8">
        <v>123</v>
      </c>
      <c r="P22" s="8">
        <v>127</v>
      </c>
      <c r="Q22" s="28">
        <v>131</v>
      </c>
      <c r="R22" s="28">
        <v>135</v>
      </c>
      <c r="S22" s="28">
        <v>139</v>
      </c>
      <c r="T22" s="28">
        <v>143</v>
      </c>
      <c r="U22" s="28">
        <v>147</v>
      </c>
      <c r="V22" s="28">
        <v>151</v>
      </c>
      <c r="W22" s="28">
        <v>155</v>
      </c>
      <c r="X22" s="28">
        <v>159</v>
      </c>
      <c r="Y22" s="28">
        <v>163</v>
      </c>
      <c r="Z22" s="28">
        <v>167</v>
      </c>
      <c r="AA22" s="28">
        <v>171</v>
      </c>
      <c r="AB22" s="28">
        <v>175</v>
      </c>
      <c r="AC22" s="28">
        <v>179</v>
      </c>
      <c r="AD22" s="8">
        <v>183</v>
      </c>
      <c r="AE22" s="9">
        <v>187</v>
      </c>
    </row>
    <row r="23" spans="1:31" x14ac:dyDescent="0.25">
      <c r="A23" s="3"/>
      <c r="B23" s="3"/>
      <c r="C23" s="2" t="s">
        <v>32</v>
      </c>
      <c r="D23" s="4" t="s">
        <v>6</v>
      </c>
      <c r="E23" s="56">
        <v>11</v>
      </c>
      <c r="F23" s="2" t="str">
        <f t="shared" si="0"/>
        <v>Double</v>
      </c>
      <c r="G23" s="2" t="str">
        <f t="shared" si="1"/>
        <v>Moyen</v>
      </c>
      <c r="H23" s="35">
        <f t="shared" si="2"/>
        <v>3</v>
      </c>
      <c r="I23" s="7" t="s">
        <v>28</v>
      </c>
      <c r="J23" s="7">
        <v>104</v>
      </c>
      <c r="K23" s="28">
        <v>108</v>
      </c>
      <c r="L23" s="8">
        <v>112</v>
      </c>
      <c r="M23" s="8">
        <v>116</v>
      </c>
      <c r="N23" s="8">
        <v>120</v>
      </c>
      <c r="O23" s="8">
        <v>124</v>
      </c>
      <c r="P23" s="8">
        <v>128</v>
      </c>
      <c r="Q23" s="28">
        <v>132</v>
      </c>
      <c r="R23" s="28">
        <v>136</v>
      </c>
      <c r="S23" s="28">
        <v>140</v>
      </c>
      <c r="T23" s="28">
        <v>144</v>
      </c>
      <c r="U23" s="28">
        <v>148</v>
      </c>
      <c r="V23" s="28">
        <v>152</v>
      </c>
      <c r="W23" s="28">
        <v>156</v>
      </c>
      <c r="X23" s="28">
        <v>160</v>
      </c>
      <c r="Y23" s="28">
        <v>164</v>
      </c>
      <c r="Z23" s="28">
        <v>168</v>
      </c>
      <c r="AA23" s="28">
        <v>172</v>
      </c>
      <c r="AB23" s="28">
        <v>176</v>
      </c>
      <c r="AC23" s="28">
        <v>180</v>
      </c>
      <c r="AD23" s="8">
        <v>184</v>
      </c>
      <c r="AE23" s="9">
        <v>188</v>
      </c>
    </row>
    <row r="24" spans="1:31" x14ac:dyDescent="0.25">
      <c r="A24" s="3"/>
      <c r="B24" s="3"/>
      <c r="C24" s="2" t="s">
        <v>32</v>
      </c>
      <c r="D24" s="4" t="s">
        <v>6</v>
      </c>
      <c r="E24" s="56">
        <v>12</v>
      </c>
      <c r="F24" s="2" t="str">
        <f t="shared" si="0"/>
        <v>Double</v>
      </c>
      <c r="G24" s="2" t="str">
        <f t="shared" si="1"/>
        <v>Moyen</v>
      </c>
      <c r="H24" s="35">
        <f t="shared" si="2"/>
        <v>3</v>
      </c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</row>
    <row r="25" spans="1:31" ht="18.75" x14ac:dyDescent="0.3">
      <c r="A25" s="3"/>
      <c r="B25" s="3"/>
      <c r="C25" s="2" t="s">
        <v>32</v>
      </c>
      <c r="D25" s="4" t="s">
        <v>6</v>
      </c>
      <c r="E25" s="56">
        <v>12</v>
      </c>
      <c r="F25" s="2" t="str">
        <f t="shared" si="0"/>
        <v>Double</v>
      </c>
      <c r="G25" s="2" t="str">
        <f t="shared" si="1"/>
        <v>Moyen</v>
      </c>
      <c r="H25" s="35">
        <f t="shared" si="2"/>
        <v>3</v>
      </c>
      <c r="I25" s="76" t="s">
        <v>19</v>
      </c>
      <c r="J25" s="77"/>
      <c r="K25" s="77"/>
      <c r="L25" s="77"/>
      <c r="M25" s="77"/>
      <c r="N25" s="77"/>
      <c r="O25" s="77"/>
      <c r="P25" s="77"/>
      <c r="Q25" s="77"/>
      <c r="R25" s="77"/>
      <c r="S25" s="77"/>
      <c r="T25" s="77"/>
      <c r="U25" s="77"/>
      <c r="V25" s="18"/>
      <c r="W25" s="17"/>
      <c r="X25" s="17"/>
      <c r="Y25" s="17"/>
      <c r="Z25" s="8"/>
      <c r="AA25" s="8"/>
      <c r="AB25" s="8"/>
      <c r="AC25" s="8"/>
      <c r="AD25" s="8"/>
      <c r="AE25" s="8"/>
    </row>
    <row r="26" spans="1:31" x14ac:dyDescent="0.25">
      <c r="A26" s="3"/>
      <c r="B26" s="3"/>
      <c r="C26" s="2" t="s">
        <v>31</v>
      </c>
      <c r="D26" s="4" t="s">
        <v>6</v>
      </c>
      <c r="E26" s="56">
        <v>13</v>
      </c>
      <c r="F26" s="2" t="str">
        <f t="shared" si="0"/>
        <v>Double</v>
      </c>
      <c r="G26" s="2" t="str">
        <f t="shared" si="1"/>
        <v>Moyen</v>
      </c>
      <c r="H26" s="35">
        <f t="shared" si="2"/>
        <v>3</v>
      </c>
      <c r="I26" s="7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7"/>
      <c r="W26" s="8"/>
      <c r="X26" s="8"/>
      <c r="Y26" s="8"/>
      <c r="Z26" s="8"/>
      <c r="AA26" s="8"/>
      <c r="AB26" s="8"/>
      <c r="AC26" s="8"/>
      <c r="AD26" s="8"/>
      <c r="AE26" s="8"/>
    </row>
    <row r="27" spans="1:31" x14ac:dyDescent="0.25">
      <c r="A27" s="3"/>
      <c r="B27" s="3"/>
      <c r="C27" s="2" t="s">
        <v>31</v>
      </c>
      <c r="D27" s="4" t="s">
        <v>6</v>
      </c>
      <c r="E27" s="56">
        <v>13</v>
      </c>
      <c r="F27" s="2" t="str">
        <f t="shared" si="0"/>
        <v>Double</v>
      </c>
      <c r="G27" s="2" t="str">
        <f t="shared" si="1"/>
        <v>Moyen</v>
      </c>
      <c r="H27" s="35">
        <f t="shared" si="2"/>
        <v>3</v>
      </c>
      <c r="I27" s="7"/>
      <c r="J27" s="71" t="s">
        <v>25</v>
      </c>
      <c r="K27" s="72"/>
      <c r="L27" s="72"/>
      <c r="M27" s="72"/>
      <c r="N27" s="72"/>
      <c r="O27" s="72"/>
      <c r="P27" s="72"/>
      <c r="Q27" s="72"/>
      <c r="R27" s="72"/>
      <c r="S27" s="72"/>
      <c r="T27" s="72"/>
      <c r="U27" s="72"/>
      <c r="V27" s="7"/>
      <c r="W27" s="8"/>
      <c r="X27" s="8"/>
      <c r="Y27" s="8"/>
      <c r="Z27" s="8"/>
      <c r="AA27" s="8"/>
      <c r="AB27" s="8"/>
      <c r="AC27" s="8"/>
      <c r="AD27" s="8"/>
      <c r="AE27" s="8"/>
    </row>
    <row r="28" spans="1:31" x14ac:dyDescent="0.25">
      <c r="A28" s="3"/>
      <c r="B28" s="3"/>
      <c r="C28" s="2" t="s">
        <v>31</v>
      </c>
      <c r="D28" s="4" t="s">
        <v>5</v>
      </c>
      <c r="E28" s="56">
        <v>14</v>
      </c>
      <c r="F28" s="2" t="str">
        <f t="shared" si="0"/>
        <v>Double</v>
      </c>
      <c r="G28" s="2" t="str">
        <f t="shared" si="1"/>
        <v>Moyen</v>
      </c>
      <c r="H28" s="35">
        <f t="shared" si="2"/>
        <v>3</v>
      </c>
      <c r="I28" s="7" t="s">
        <v>27</v>
      </c>
      <c r="J28" s="30">
        <v>201</v>
      </c>
      <c r="K28" s="27">
        <v>202</v>
      </c>
      <c r="L28" s="27">
        <v>209</v>
      </c>
      <c r="M28" s="27">
        <v>213</v>
      </c>
      <c r="N28" s="27">
        <v>217</v>
      </c>
      <c r="O28" s="27">
        <v>221</v>
      </c>
      <c r="P28" s="27">
        <v>225</v>
      </c>
      <c r="Q28" s="27">
        <v>229</v>
      </c>
      <c r="R28" s="27">
        <v>233</v>
      </c>
      <c r="S28" s="27">
        <v>237</v>
      </c>
      <c r="T28" s="27">
        <v>241</v>
      </c>
      <c r="U28" s="27">
        <v>245</v>
      </c>
      <c r="V28" s="7"/>
      <c r="W28" s="8"/>
      <c r="X28" s="8"/>
      <c r="Y28" s="8"/>
      <c r="Z28" s="8"/>
      <c r="AA28" s="8"/>
      <c r="AB28" s="8"/>
      <c r="AC28" s="8"/>
      <c r="AD28" s="8"/>
      <c r="AE28" s="8"/>
    </row>
    <row r="29" spans="1:31" x14ac:dyDescent="0.25">
      <c r="A29" s="3"/>
      <c r="B29" s="3"/>
      <c r="C29" s="2" t="s">
        <v>31</v>
      </c>
      <c r="D29" s="4" t="s">
        <v>5</v>
      </c>
      <c r="E29" s="56">
        <v>14</v>
      </c>
      <c r="F29" s="2" t="str">
        <f t="shared" si="0"/>
        <v>Double</v>
      </c>
      <c r="G29" s="2" t="str">
        <f t="shared" si="1"/>
        <v>Moyen</v>
      </c>
      <c r="H29" s="35">
        <f t="shared" si="2"/>
        <v>3</v>
      </c>
      <c r="I29" s="7"/>
      <c r="J29" s="31">
        <v>203</v>
      </c>
      <c r="K29" s="28">
        <v>204</v>
      </c>
      <c r="L29" s="28">
        <v>210</v>
      </c>
      <c r="M29" s="28">
        <v>214</v>
      </c>
      <c r="N29" s="28">
        <v>218</v>
      </c>
      <c r="O29" s="28">
        <v>222</v>
      </c>
      <c r="P29" s="28">
        <v>226</v>
      </c>
      <c r="Q29" s="28">
        <v>230</v>
      </c>
      <c r="R29" s="28">
        <v>234</v>
      </c>
      <c r="S29" s="28">
        <v>238</v>
      </c>
      <c r="T29" s="28">
        <v>242</v>
      </c>
      <c r="U29" s="28">
        <v>246</v>
      </c>
      <c r="V29" s="7"/>
      <c r="W29" s="8"/>
      <c r="X29" s="8"/>
      <c r="Y29" s="8"/>
      <c r="Z29" s="8"/>
      <c r="AA29" s="8"/>
      <c r="AB29" s="8"/>
      <c r="AC29" s="8"/>
      <c r="AD29" s="8"/>
      <c r="AE29" s="8"/>
    </row>
    <row r="30" spans="1:31" x14ac:dyDescent="0.25">
      <c r="A30" s="3"/>
      <c r="B30" s="3"/>
      <c r="C30" s="2" t="s">
        <v>31</v>
      </c>
      <c r="D30" s="4" t="s">
        <v>5</v>
      </c>
      <c r="E30" s="56">
        <v>15</v>
      </c>
      <c r="F30" s="2" t="str">
        <f t="shared" si="0"/>
        <v>Double</v>
      </c>
      <c r="G30" s="2" t="str">
        <f t="shared" si="1"/>
        <v>Bas</v>
      </c>
      <c r="H30" s="35">
        <f t="shared" si="2"/>
        <v>3</v>
      </c>
      <c r="I30" s="7"/>
      <c r="J30" s="31">
        <v>205</v>
      </c>
      <c r="K30" s="28">
        <v>206</v>
      </c>
      <c r="L30" s="28">
        <v>211</v>
      </c>
      <c r="M30" s="28">
        <v>215</v>
      </c>
      <c r="N30" s="28">
        <v>219</v>
      </c>
      <c r="O30" s="28">
        <v>223</v>
      </c>
      <c r="P30" s="28">
        <v>227</v>
      </c>
      <c r="Q30" s="28">
        <v>231</v>
      </c>
      <c r="R30" s="28">
        <v>235</v>
      </c>
      <c r="S30" s="28">
        <v>239</v>
      </c>
      <c r="T30" s="28">
        <v>243</v>
      </c>
      <c r="U30" s="28">
        <v>247</v>
      </c>
      <c r="V30" s="7"/>
      <c r="W30" s="8"/>
      <c r="X30" s="8"/>
      <c r="Y30" s="8"/>
      <c r="Z30" s="8"/>
      <c r="AA30" s="8"/>
      <c r="AB30" s="8"/>
      <c r="AC30" s="8"/>
      <c r="AD30" s="8"/>
      <c r="AE30" s="8"/>
    </row>
    <row r="31" spans="1:31" x14ac:dyDescent="0.25">
      <c r="A31" s="3"/>
      <c r="B31" s="3"/>
      <c r="C31" s="2" t="s">
        <v>31</v>
      </c>
      <c r="D31" s="4" t="s">
        <v>5</v>
      </c>
      <c r="E31" s="56">
        <v>15</v>
      </c>
      <c r="F31" s="2" t="str">
        <f t="shared" si="0"/>
        <v>Double</v>
      </c>
      <c r="G31" s="2" t="str">
        <f t="shared" si="1"/>
        <v>Bas</v>
      </c>
      <c r="H31" s="35">
        <f t="shared" si="2"/>
        <v>3</v>
      </c>
      <c r="I31" s="7" t="s">
        <v>28</v>
      </c>
      <c r="J31" s="26">
        <v>207</v>
      </c>
      <c r="K31" s="24">
        <v>208</v>
      </c>
      <c r="L31" s="24">
        <v>212</v>
      </c>
      <c r="M31" s="24">
        <v>216</v>
      </c>
      <c r="N31" s="24">
        <v>220</v>
      </c>
      <c r="O31" s="24">
        <v>224</v>
      </c>
      <c r="P31" s="24">
        <v>228</v>
      </c>
      <c r="Q31" s="24">
        <v>232</v>
      </c>
      <c r="R31" s="24">
        <v>236</v>
      </c>
      <c r="S31" s="24">
        <v>240</v>
      </c>
      <c r="T31" s="24">
        <v>244</v>
      </c>
      <c r="U31" s="24">
        <v>248</v>
      </c>
      <c r="V31" s="7"/>
      <c r="W31" s="8"/>
      <c r="X31" s="8"/>
      <c r="Y31" s="8"/>
      <c r="Z31" s="8"/>
      <c r="AA31" s="8"/>
      <c r="AB31" s="8"/>
      <c r="AC31" s="8"/>
      <c r="AD31" s="8"/>
      <c r="AE31" s="8"/>
    </row>
    <row r="32" spans="1:31" x14ac:dyDescent="0.25">
      <c r="A32" s="3"/>
      <c r="B32" s="3"/>
      <c r="C32" s="2" t="s">
        <v>32</v>
      </c>
      <c r="D32" s="4" t="s">
        <v>5</v>
      </c>
      <c r="E32" s="56">
        <v>16</v>
      </c>
      <c r="F32" s="2" t="str">
        <f t="shared" si="0"/>
        <v>Double</v>
      </c>
      <c r="G32" s="2" t="str">
        <f t="shared" si="1"/>
        <v>Bas</v>
      </c>
      <c r="H32" s="35">
        <f t="shared" si="2"/>
        <v>3</v>
      </c>
      <c r="I32" s="7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7"/>
      <c r="W32" s="8"/>
      <c r="X32" s="8"/>
      <c r="Y32" s="8"/>
      <c r="Z32" s="8"/>
      <c r="AA32" s="8"/>
      <c r="AB32" s="8"/>
      <c r="AC32" s="8"/>
      <c r="AD32" s="8"/>
      <c r="AE32" s="8"/>
    </row>
    <row r="33" spans="1:31" x14ac:dyDescent="0.25">
      <c r="A33" s="3"/>
      <c r="B33" s="3"/>
      <c r="C33" s="2" t="s">
        <v>32</v>
      </c>
      <c r="D33" s="4" t="s">
        <v>5</v>
      </c>
      <c r="E33" s="56">
        <v>16</v>
      </c>
      <c r="F33" s="2" t="str">
        <f t="shared" si="0"/>
        <v>Double</v>
      </c>
      <c r="G33" s="2" t="str">
        <f t="shared" si="1"/>
        <v>Bas</v>
      </c>
      <c r="H33" s="35">
        <f t="shared" si="2"/>
        <v>3</v>
      </c>
      <c r="I33" s="7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7"/>
      <c r="W33" s="8"/>
      <c r="X33" s="8"/>
      <c r="Y33" s="8"/>
      <c r="Z33" s="8"/>
      <c r="AA33" s="8"/>
      <c r="AB33" s="8"/>
      <c r="AC33" s="8"/>
      <c r="AD33" s="8"/>
      <c r="AE33" s="8"/>
    </row>
    <row r="34" spans="1:31" x14ac:dyDescent="0.25">
      <c r="A34" s="3"/>
      <c r="B34" s="3"/>
      <c r="C34" s="2" t="s">
        <v>32</v>
      </c>
      <c r="D34" s="4" t="s">
        <v>6</v>
      </c>
      <c r="E34" s="56">
        <v>17</v>
      </c>
      <c r="F34" s="2" t="str">
        <f t="shared" si="0"/>
        <v>Simple</v>
      </c>
      <c r="G34" s="2" t="str">
        <f t="shared" si="1"/>
        <v>Haut</v>
      </c>
      <c r="H34" s="35">
        <f t="shared" si="2"/>
        <v>3</v>
      </c>
      <c r="I34" s="7" t="s">
        <v>27</v>
      </c>
      <c r="J34" s="23">
        <v>249</v>
      </c>
      <c r="K34" s="15">
        <v>250</v>
      </c>
      <c r="L34" s="15">
        <v>259</v>
      </c>
      <c r="M34" s="22">
        <v>260</v>
      </c>
      <c r="N34" s="8"/>
      <c r="O34" s="8"/>
      <c r="P34" s="8"/>
      <c r="Q34" s="8"/>
      <c r="R34" s="8"/>
      <c r="S34" s="8"/>
      <c r="T34" s="8"/>
      <c r="U34" s="8"/>
      <c r="V34" s="7"/>
      <c r="W34" s="8"/>
      <c r="X34" s="8"/>
      <c r="Y34" s="8"/>
      <c r="Z34" s="8"/>
      <c r="AA34" s="8"/>
      <c r="AB34" s="8"/>
      <c r="AC34" s="8"/>
      <c r="AD34" s="8"/>
      <c r="AE34" s="8"/>
    </row>
    <row r="35" spans="1:31" x14ac:dyDescent="0.25">
      <c r="A35" s="3"/>
      <c r="B35" s="3"/>
      <c r="C35" s="2" t="s">
        <v>31</v>
      </c>
      <c r="D35" s="4" t="s">
        <v>6</v>
      </c>
      <c r="E35" s="56">
        <v>17</v>
      </c>
      <c r="F35" s="2" t="str">
        <f t="shared" si="0"/>
        <v>Simple</v>
      </c>
      <c r="G35" s="2" t="str">
        <f t="shared" si="1"/>
        <v>Haut</v>
      </c>
      <c r="H35" s="35">
        <f t="shared" si="2"/>
        <v>3</v>
      </c>
      <c r="I35" s="7"/>
      <c r="J35" s="31">
        <v>251</v>
      </c>
      <c r="K35" s="28">
        <v>252</v>
      </c>
      <c r="L35" s="28">
        <v>261</v>
      </c>
      <c r="M35" s="25">
        <v>262</v>
      </c>
      <c r="N35" s="8"/>
      <c r="O35" s="8"/>
      <c r="P35" s="8"/>
      <c r="Q35" s="8"/>
      <c r="R35" s="8"/>
      <c r="S35" s="8"/>
      <c r="T35" s="8"/>
      <c r="U35" s="8"/>
      <c r="V35" s="7"/>
      <c r="W35" s="8"/>
      <c r="X35" s="8"/>
      <c r="Y35" s="8"/>
      <c r="Z35" s="8"/>
      <c r="AA35" s="8"/>
      <c r="AB35" s="8"/>
      <c r="AC35" s="8"/>
      <c r="AD35" s="8"/>
      <c r="AE35" s="8"/>
    </row>
    <row r="36" spans="1:31" x14ac:dyDescent="0.25">
      <c r="A36" s="3"/>
      <c r="B36" s="3"/>
      <c r="C36" s="2" t="s">
        <v>32</v>
      </c>
      <c r="D36" s="4" t="s">
        <v>6</v>
      </c>
      <c r="E36" s="56">
        <v>18</v>
      </c>
      <c r="F36" s="2" t="str">
        <f t="shared" si="0"/>
        <v>Simple</v>
      </c>
      <c r="G36" s="2" t="str">
        <f t="shared" si="1"/>
        <v>Haut</v>
      </c>
      <c r="H36" s="35">
        <f t="shared" si="2"/>
        <v>2</v>
      </c>
      <c r="I36" s="7"/>
      <c r="J36" s="31">
        <v>253</v>
      </c>
      <c r="K36" s="28">
        <v>254</v>
      </c>
      <c r="L36" s="28">
        <v>263</v>
      </c>
      <c r="M36" s="25">
        <v>264</v>
      </c>
      <c r="N36" s="8"/>
      <c r="O36" s="8"/>
      <c r="P36" s="8"/>
      <c r="Q36" s="8"/>
      <c r="R36" s="8"/>
      <c r="S36" s="8"/>
      <c r="T36" s="8"/>
      <c r="U36" s="8"/>
      <c r="V36" s="7"/>
      <c r="W36" s="8"/>
      <c r="X36" s="8"/>
      <c r="Y36" s="8"/>
      <c r="Z36" s="8"/>
      <c r="AA36" s="8"/>
      <c r="AB36" s="8"/>
      <c r="AC36" s="8"/>
      <c r="AD36" s="8"/>
      <c r="AE36" s="8"/>
    </row>
    <row r="37" spans="1:31" x14ac:dyDescent="0.25">
      <c r="A37" s="3"/>
      <c r="B37" s="3"/>
      <c r="C37" s="2" t="s">
        <v>32</v>
      </c>
      <c r="D37" s="4" t="s">
        <v>5</v>
      </c>
      <c r="E37" s="56">
        <v>19</v>
      </c>
      <c r="F37" s="2" t="str">
        <f t="shared" si="0"/>
        <v>Simple</v>
      </c>
      <c r="G37" s="2" t="str">
        <f t="shared" si="1"/>
        <v>Moyen</v>
      </c>
      <c r="H37" s="35">
        <f t="shared" si="2"/>
        <v>2</v>
      </c>
      <c r="I37" s="7"/>
      <c r="J37" s="31">
        <v>255</v>
      </c>
      <c r="K37" s="28">
        <v>256</v>
      </c>
      <c r="L37" s="28">
        <v>265</v>
      </c>
      <c r="M37" s="25">
        <v>266</v>
      </c>
      <c r="N37" s="8"/>
      <c r="O37" s="8"/>
      <c r="P37" s="8"/>
      <c r="Q37" s="8"/>
      <c r="R37" s="8"/>
      <c r="S37" s="8"/>
      <c r="T37" s="8"/>
      <c r="U37" s="8"/>
      <c r="V37" s="7"/>
      <c r="W37" s="8"/>
      <c r="X37" s="8"/>
      <c r="Y37" s="8"/>
      <c r="Z37" s="8"/>
      <c r="AA37" s="8"/>
      <c r="AB37" s="8"/>
      <c r="AC37" s="8"/>
      <c r="AD37" s="8"/>
      <c r="AE37" s="8"/>
    </row>
    <row r="38" spans="1:31" x14ac:dyDescent="0.25">
      <c r="A38" s="3"/>
      <c r="B38" s="3"/>
      <c r="C38" s="2" t="s">
        <v>32</v>
      </c>
      <c r="D38" s="4" t="s">
        <v>5</v>
      </c>
      <c r="E38" s="56">
        <v>20</v>
      </c>
      <c r="F38" s="2" t="str">
        <f t="shared" si="0"/>
        <v>Simple</v>
      </c>
      <c r="G38" s="2" t="str">
        <f t="shared" si="1"/>
        <v>Moyen</v>
      </c>
      <c r="H38" s="35">
        <f t="shared" si="2"/>
        <v>2</v>
      </c>
      <c r="I38" s="12" t="s">
        <v>28</v>
      </c>
      <c r="J38" s="26">
        <v>257</v>
      </c>
      <c r="K38" s="24">
        <v>258</v>
      </c>
      <c r="L38" s="24">
        <v>267</v>
      </c>
      <c r="M38" s="29">
        <v>268</v>
      </c>
      <c r="N38" s="12"/>
      <c r="O38" s="13"/>
      <c r="P38" s="13"/>
      <c r="Q38" s="13"/>
      <c r="R38" s="13"/>
      <c r="S38" s="13"/>
      <c r="T38" s="13"/>
      <c r="U38" s="13"/>
      <c r="V38" s="7"/>
      <c r="W38" s="8"/>
      <c r="X38" s="8"/>
      <c r="Y38" s="8"/>
      <c r="Z38" s="8"/>
      <c r="AA38" s="8"/>
      <c r="AB38" s="8"/>
      <c r="AC38" s="8"/>
      <c r="AD38" s="8"/>
      <c r="AE38" s="8"/>
    </row>
    <row r="39" spans="1:31" x14ac:dyDescent="0.25">
      <c r="A39" s="3"/>
      <c r="B39" s="3"/>
      <c r="C39" s="2" t="s">
        <v>32</v>
      </c>
      <c r="D39" s="4" t="s">
        <v>4</v>
      </c>
      <c r="E39" s="56">
        <v>21</v>
      </c>
      <c r="F39" s="2" t="str">
        <f t="shared" si="0"/>
        <v>Simple</v>
      </c>
      <c r="G39" s="2" t="str">
        <f t="shared" si="1"/>
        <v>Moyen</v>
      </c>
      <c r="H39" s="35">
        <f t="shared" si="2"/>
        <v>2</v>
      </c>
      <c r="J39" s="3"/>
      <c r="K39" s="3"/>
      <c r="L39" s="3"/>
      <c r="M39" s="3"/>
    </row>
    <row r="40" spans="1:31" x14ac:dyDescent="0.25">
      <c r="A40" s="3"/>
      <c r="B40" s="3"/>
      <c r="C40" s="2" t="s">
        <v>32</v>
      </c>
      <c r="D40" s="4" t="s">
        <v>4</v>
      </c>
      <c r="E40" s="56">
        <v>22</v>
      </c>
      <c r="F40" s="2" t="str">
        <f t="shared" si="0"/>
        <v>Simple</v>
      </c>
      <c r="G40" s="2" t="str">
        <f t="shared" si="1"/>
        <v>Moyen</v>
      </c>
      <c r="H40" s="35">
        <f t="shared" si="2"/>
        <v>2</v>
      </c>
    </row>
    <row r="41" spans="1:31" x14ac:dyDescent="0.25">
      <c r="A41" s="3"/>
      <c r="B41" s="3"/>
      <c r="C41" s="2" t="s">
        <v>31</v>
      </c>
      <c r="D41" s="4" t="s">
        <v>6</v>
      </c>
      <c r="E41" s="56">
        <v>23</v>
      </c>
      <c r="F41" s="2" t="str">
        <f t="shared" si="0"/>
        <v>Simple</v>
      </c>
      <c r="G41" s="2" t="str">
        <f t="shared" si="1"/>
        <v>Bas</v>
      </c>
      <c r="H41" s="35">
        <f t="shared" si="2"/>
        <v>3</v>
      </c>
    </row>
    <row r="42" spans="1:31" x14ac:dyDescent="0.25">
      <c r="A42" s="3"/>
      <c r="B42" s="3"/>
      <c r="C42" s="2" t="s">
        <v>32</v>
      </c>
      <c r="D42" s="4" t="s">
        <v>6</v>
      </c>
      <c r="E42" s="56">
        <v>23</v>
      </c>
      <c r="F42" s="2" t="str">
        <f t="shared" si="0"/>
        <v>Simple</v>
      </c>
      <c r="G42" s="2" t="str">
        <f t="shared" si="1"/>
        <v>Bas</v>
      </c>
      <c r="H42" s="35">
        <f t="shared" si="2"/>
        <v>3</v>
      </c>
    </row>
    <row r="43" spans="1:31" x14ac:dyDescent="0.25">
      <c r="A43" s="3"/>
      <c r="B43" s="3"/>
      <c r="C43" s="2" t="s">
        <v>32</v>
      </c>
      <c r="D43" s="4" t="s">
        <v>4</v>
      </c>
      <c r="E43" s="56">
        <v>24</v>
      </c>
      <c r="F43" s="2" t="str">
        <f t="shared" si="0"/>
        <v>Simple</v>
      </c>
      <c r="G43" s="2" t="str">
        <f t="shared" si="1"/>
        <v>Bas</v>
      </c>
      <c r="H43" s="35">
        <f t="shared" si="2"/>
        <v>2</v>
      </c>
    </row>
    <row r="44" spans="1:31" x14ac:dyDescent="0.25">
      <c r="A44" s="3"/>
      <c r="B44" s="3"/>
      <c r="C44" s="2" t="s">
        <v>31</v>
      </c>
      <c r="D44" s="4" t="s">
        <v>5</v>
      </c>
      <c r="E44" s="56">
        <v>26</v>
      </c>
      <c r="F44" s="2" t="str">
        <f t="shared" si="0"/>
        <v>Simple</v>
      </c>
      <c r="G44" s="2" t="str">
        <f t="shared" si="1"/>
        <v>Haut</v>
      </c>
      <c r="H44" s="35">
        <f t="shared" si="2"/>
        <v>2</v>
      </c>
    </row>
    <row r="45" spans="1:31" x14ac:dyDescent="0.25">
      <c r="A45" s="3"/>
      <c r="B45" s="3"/>
      <c r="C45" s="2" t="s">
        <v>32</v>
      </c>
      <c r="D45" s="4" t="s">
        <v>5</v>
      </c>
      <c r="E45" s="56">
        <v>27</v>
      </c>
      <c r="F45" s="2" t="str">
        <f t="shared" si="0"/>
        <v>Simple</v>
      </c>
      <c r="G45" s="2" t="str">
        <f t="shared" si="1"/>
        <v>Moyen</v>
      </c>
      <c r="H45" s="35">
        <f t="shared" si="2"/>
        <v>2</v>
      </c>
    </row>
    <row r="46" spans="1:31" x14ac:dyDescent="0.25">
      <c r="A46" s="3"/>
      <c r="B46" s="3"/>
      <c r="C46" s="2" t="s">
        <v>32</v>
      </c>
      <c r="D46" s="4" t="s">
        <v>5</v>
      </c>
      <c r="E46" s="56">
        <v>28</v>
      </c>
      <c r="F46" s="2" t="str">
        <f t="shared" si="0"/>
        <v>Simple</v>
      </c>
      <c r="G46" s="2" t="str">
        <f t="shared" si="1"/>
        <v>Moyen</v>
      </c>
      <c r="H46" s="35">
        <f t="shared" si="2"/>
        <v>2</v>
      </c>
    </row>
    <row r="47" spans="1:31" x14ac:dyDescent="0.25">
      <c r="A47" s="3"/>
      <c r="B47" s="3"/>
      <c r="C47" s="2" t="s">
        <v>31</v>
      </c>
      <c r="D47" s="4" t="s">
        <v>4</v>
      </c>
      <c r="E47" s="56">
        <v>29</v>
      </c>
      <c r="F47" s="2" t="str">
        <f t="shared" si="0"/>
        <v>Simple</v>
      </c>
      <c r="G47" s="2" t="str">
        <f t="shared" si="1"/>
        <v>Moyen</v>
      </c>
      <c r="H47" s="35">
        <f t="shared" si="2"/>
        <v>2</v>
      </c>
    </row>
    <row r="48" spans="1:31" x14ac:dyDescent="0.25">
      <c r="A48" s="3"/>
      <c r="B48" s="3"/>
      <c r="C48" s="2" t="s">
        <v>31</v>
      </c>
      <c r="D48" s="4" t="s">
        <v>4</v>
      </c>
      <c r="E48" s="56">
        <v>30</v>
      </c>
      <c r="F48" s="2" t="str">
        <f t="shared" si="0"/>
        <v>Simple</v>
      </c>
      <c r="G48" s="2" t="str">
        <f t="shared" si="1"/>
        <v>Moyen</v>
      </c>
      <c r="H48" s="35">
        <f t="shared" si="2"/>
        <v>2</v>
      </c>
    </row>
    <row r="49" spans="1:8" x14ac:dyDescent="0.25">
      <c r="A49" s="3"/>
      <c r="B49" s="3"/>
      <c r="C49" s="2" t="s">
        <v>31</v>
      </c>
      <c r="D49" s="4" t="s">
        <v>4</v>
      </c>
      <c r="E49" s="56">
        <v>32</v>
      </c>
      <c r="F49" s="2" t="str">
        <f t="shared" si="0"/>
        <v>Simple</v>
      </c>
      <c r="G49" s="2" t="str">
        <f t="shared" si="1"/>
        <v>Bas</v>
      </c>
      <c r="H49" s="35">
        <f t="shared" si="2"/>
        <v>2</v>
      </c>
    </row>
    <row r="50" spans="1:8" x14ac:dyDescent="0.25">
      <c r="A50" s="3"/>
      <c r="B50" s="3"/>
      <c r="C50" s="2" t="s">
        <v>31</v>
      </c>
      <c r="D50" s="4" t="s">
        <v>14</v>
      </c>
      <c r="E50" s="56">
        <v>33</v>
      </c>
      <c r="F50" s="2" t="str">
        <f t="shared" si="0"/>
        <v>Simple</v>
      </c>
      <c r="G50" s="2" t="str">
        <f t="shared" si="1"/>
        <v>Haut</v>
      </c>
      <c r="H50" s="35">
        <f t="shared" si="2"/>
        <v>2</v>
      </c>
    </row>
    <row r="51" spans="1:8" x14ac:dyDescent="0.25">
      <c r="A51" s="3"/>
      <c r="B51" s="3"/>
      <c r="C51" s="2" t="s">
        <v>32</v>
      </c>
      <c r="D51" s="4" t="s">
        <v>5</v>
      </c>
      <c r="E51" s="56">
        <v>34</v>
      </c>
      <c r="F51" s="2" t="str">
        <f t="shared" si="0"/>
        <v>Simple</v>
      </c>
      <c r="G51" s="2" t="str">
        <f t="shared" si="1"/>
        <v>Haut</v>
      </c>
      <c r="H51" s="35">
        <f t="shared" si="2"/>
        <v>2</v>
      </c>
    </row>
    <row r="52" spans="1:8" x14ac:dyDescent="0.25">
      <c r="A52" s="3"/>
      <c r="B52" s="3"/>
      <c r="C52" s="2" t="s">
        <v>31</v>
      </c>
      <c r="D52" s="4" t="s">
        <v>5</v>
      </c>
      <c r="E52" s="56">
        <v>35</v>
      </c>
      <c r="F52" s="2" t="str">
        <f t="shared" si="0"/>
        <v>Simple</v>
      </c>
      <c r="G52" s="2" t="str">
        <f t="shared" si="1"/>
        <v>Moyen</v>
      </c>
      <c r="H52" s="35">
        <f t="shared" si="2"/>
        <v>2</v>
      </c>
    </row>
    <row r="53" spans="1:8" x14ac:dyDescent="0.25">
      <c r="A53" s="3"/>
      <c r="B53" s="5"/>
      <c r="C53" s="2" t="s">
        <v>31</v>
      </c>
      <c r="D53" s="6" t="s">
        <v>3</v>
      </c>
      <c r="E53" s="56">
        <v>36</v>
      </c>
      <c r="F53" s="2" t="str">
        <f t="shared" si="0"/>
        <v>Simple</v>
      </c>
      <c r="G53" s="2" t="str">
        <f t="shared" si="1"/>
        <v>Moyen</v>
      </c>
      <c r="H53" s="35">
        <f t="shared" si="2"/>
        <v>2</v>
      </c>
    </row>
    <row r="54" spans="1:8" x14ac:dyDescent="0.25">
      <c r="A54" s="3"/>
      <c r="B54" s="3"/>
      <c r="C54" s="2" t="s">
        <v>31</v>
      </c>
      <c r="D54" s="4" t="s">
        <v>4</v>
      </c>
      <c r="E54" s="56">
        <v>37</v>
      </c>
      <c r="F54" s="2" t="str">
        <f t="shared" si="0"/>
        <v>Simple</v>
      </c>
      <c r="G54" s="2" t="str">
        <f t="shared" si="1"/>
        <v>Moyen</v>
      </c>
      <c r="H54" s="35">
        <f t="shared" si="2"/>
        <v>2</v>
      </c>
    </row>
    <row r="55" spans="1:8" x14ac:dyDescent="0.25">
      <c r="A55" s="3"/>
      <c r="B55" s="3"/>
      <c r="C55" s="2" t="s">
        <v>31</v>
      </c>
      <c r="D55" s="4" t="s">
        <v>4</v>
      </c>
      <c r="E55" s="56">
        <v>38</v>
      </c>
      <c r="F55" s="2" t="str">
        <f t="shared" si="0"/>
        <v>Simple</v>
      </c>
      <c r="G55" s="2" t="str">
        <f t="shared" si="1"/>
        <v>Moyen</v>
      </c>
      <c r="H55" s="35">
        <f t="shared" si="2"/>
        <v>2</v>
      </c>
    </row>
    <row r="56" spans="1:8" x14ac:dyDescent="0.25">
      <c r="A56" s="3"/>
      <c r="B56" s="5"/>
      <c r="C56" s="2" t="s">
        <v>32</v>
      </c>
      <c r="D56" s="6" t="s">
        <v>3</v>
      </c>
      <c r="E56" s="56">
        <v>39</v>
      </c>
      <c r="F56" s="2" t="str">
        <f t="shared" si="0"/>
        <v>Simple</v>
      </c>
      <c r="G56" s="2" t="str">
        <f t="shared" si="1"/>
        <v>Bas</v>
      </c>
      <c r="H56" s="35">
        <f t="shared" si="2"/>
        <v>2</v>
      </c>
    </row>
    <row r="57" spans="1:8" x14ac:dyDescent="0.25">
      <c r="A57" s="3"/>
      <c r="B57" s="5"/>
      <c r="C57" s="2" t="s">
        <v>32</v>
      </c>
      <c r="D57" s="6" t="s">
        <v>3</v>
      </c>
      <c r="E57" s="56">
        <v>40</v>
      </c>
      <c r="F57" s="2" t="str">
        <f t="shared" si="0"/>
        <v>Simple</v>
      </c>
      <c r="G57" s="2" t="str">
        <f t="shared" si="1"/>
        <v>Bas</v>
      </c>
      <c r="H57" s="35">
        <f t="shared" si="2"/>
        <v>2</v>
      </c>
    </row>
    <row r="58" spans="1:8" x14ac:dyDescent="0.25">
      <c r="A58" s="3"/>
      <c r="B58" s="3"/>
      <c r="C58" s="2" t="s">
        <v>31</v>
      </c>
      <c r="D58" s="4" t="s">
        <v>5</v>
      </c>
      <c r="E58" s="56">
        <v>41</v>
      </c>
      <c r="F58" s="2" t="str">
        <f t="shared" si="0"/>
        <v>Simple</v>
      </c>
      <c r="G58" s="2" t="str">
        <f t="shared" si="1"/>
        <v>Haut</v>
      </c>
      <c r="H58" s="35">
        <f t="shared" si="2"/>
        <v>2</v>
      </c>
    </row>
    <row r="59" spans="1:8" x14ac:dyDescent="0.25">
      <c r="A59" s="3"/>
      <c r="B59" s="3"/>
      <c r="C59" s="2" t="s">
        <v>32</v>
      </c>
      <c r="D59" s="4" t="s">
        <v>5</v>
      </c>
      <c r="E59" s="56">
        <v>42</v>
      </c>
      <c r="F59" s="2" t="str">
        <f t="shared" si="0"/>
        <v>Simple</v>
      </c>
      <c r="G59" s="2" t="str">
        <f t="shared" si="1"/>
        <v>Haut</v>
      </c>
      <c r="H59" s="35">
        <f t="shared" si="2"/>
        <v>2</v>
      </c>
    </row>
    <row r="60" spans="1:8" x14ac:dyDescent="0.25">
      <c r="A60" s="3"/>
      <c r="B60" s="3"/>
      <c r="C60" s="2" t="s">
        <v>31</v>
      </c>
      <c r="D60" s="4" t="s">
        <v>5</v>
      </c>
      <c r="E60" s="56">
        <v>44</v>
      </c>
      <c r="F60" s="2" t="str">
        <f t="shared" si="0"/>
        <v>Simple</v>
      </c>
      <c r="G60" s="2" t="str">
        <f t="shared" si="1"/>
        <v>Moyen</v>
      </c>
      <c r="H60" s="35">
        <f t="shared" si="2"/>
        <v>2</v>
      </c>
    </row>
    <row r="61" spans="1:8" x14ac:dyDescent="0.25">
      <c r="A61" s="3"/>
      <c r="B61" s="5"/>
      <c r="C61" s="2" t="s">
        <v>32</v>
      </c>
      <c r="D61" s="6" t="s">
        <v>3</v>
      </c>
      <c r="E61" s="56">
        <v>45</v>
      </c>
      <c r="F61" s="2" t="str">
        <f t="shared" si="0"/>
        <v>Simple</v>
      </c>
      <c r="G61" s="2" t="str">
        <f t="shared" si="1"/>
        <v>Moyen</v>
      </c>
      <c r="H61" s="35">
        <f t="shared" si="2"/>
        <v>2</v>
      </c>
    </row>
    <row r="62" spans="1:8" x14ac:dyDescent="0.25">
      <c r="A62" s="3"/>
      <c r="B62" s="3"/>
      <c r="C62" s="2" t="s">
        <v>32</v>
      </c>
      <c r="D62" s="4" t="s">
        <v>4</v>
      </c>
      <c r="E62" s="56">
        <v>46</v>
      </c>
      <c r="F62" s="2" t="str">
        <f t="shared" si="0"/>
        <v>Simple</v>
      </c>
      <c r="G62" s="2" t="str">
        <f t="shared" si="1"/>
        <v>Moyen</v>
      </c>
      <c r="H62" s="35">
        <f t="shared" si="2"/>
        <v>2</v>
      </c>
    </row>
    <row r="63" spans="1:8" x14ac:dyDescent="0.25">
      <c r="A63" s="3"/>
      <c r="B63" s="5"/>
      <c r="C63" s="2" t="s">
        <v>32</v>
      </c>
      <c r="D63" s="6" t="s">
        <v>3</v>
      </c>
      <c r="E63" s="56">
        <v>48</v>
      </c>
      <c r="F63" s="2" t="str">
        <f t="shared" si="0"/>
        <v>Simple</v>
      </c>
      <c r="G63" s="2" t="str">
        <f t="shared" si="1"/>
        <v>Bas</v>
      </c>
      <c r="H63" s="35">
        <f t="shared" si="2"/>
        <v>2</v>
      </c>
    </row>
    <row r="64" spans="1:8" x14ac:dyDescent="0.25">
      <c r="A64" s="3"/>
      <c r="B64" s="5"/>
      <c r="C64" s="2" t="s">
        <v>32</v>
      </c>
      <c r="D64" s="6" t="s">
        <v>3</v>
      </c>
      <c r="E64" s="56">
        <v>49</v>
      </c>
      <c r="F64" s="2" t="str">
        <f t="shared" si="0"/>
        <v>Simple</v>
      </c>
      <c r="G64" s="2" t="str">
        <f t="shared" si="1"/>
        <v>Haut</v>
      </c>
      <c r="H64" s="35">
        <f t="shared" si="2"/>
        <v>2</v>
      </c>
    </row>
    <row r="65" spans="1:8" x14ac:dyDescent="0.25">
      <c r="A65" s="3"/>
      <c r="B65" s="3"/>
      <c r="C65" s="2" t="s">
        <v>31</v>
      </c>
      <c r="D65" s="4" t="s">
        <v>5</v>
      </c>
      <c r="E65" s="56">
        <v>50</v>
      </c>
      <c r="F65" s="2" t="str">
        <f t="shared" si="0"/>
        <v>Simple</v>
      </c>
      <c r="G65" s="2" t="str">
        <f t="shared" si="1"/>
        <v>Haut</v>
      </c>
      <c r="H65" s="35">
        <f t="shared" si="2"/>
        <v>2</v>
      </c>
    </row>
    <row r="66" spans="1:8" x14ac:dyDescent="0.25">
      <c r="A66" s="3"/>
      <c r="B66" s="3"/>
      <c r="C66" s="2" t="s">
        <v>32</v>
      </c>
      <c r="D66" s="4" t="s">
        <v>5</v>
      </c>
      <c r="E66" s="56">
        <v>51</v>
      </c>
      <c r="F66" s="2" t="str">
        <f t="shared" ref="F66:F129" si="3">IF(ISBLANK(E66)," ",IF(AND(16&lt;E66,E66&lt;73),"Simple","Double"))</f>
        <v>Simple</v>
      </c>
      <c r="G66" s="2" t="str">
        <f t="shared" ref="G66:G129" si="4">IF(ISBLANK(E66)," ",IF(OR(E66=7,E66=8,E66=15,E66=16,E66=23,E66=24,E66=31,E66=32,E66=39,E66=40,E66=47,E66=48,E66=55,E66=56,E66=63,E66=64,E66=71,E66=72,E66=79,E66=80,E66=87,E66=88,E66=104,E66=108,E66=112,E66=116,E66=120,E66=124,E66=128,E66=132,E66=136,E66=140,E66=144,E66=148,E66=152,E66=156,E66=160,E66=164,E66=168,E66=172,E66=176,E66=180,E66=184,E66=188,E66=207,E66=208,E66=212,E66=216,E66=220,E66=224,E66=228,E66=232,E66=236,E66=240,E66=244,E66=248,E66=257,E66=258,E66=267,E66=268),"Bas",IF(OR(E66=1,E66=2,E66=9,E66=10,E66=17,E66=18,E66=25,E66=26,E66=33,E66=34,E66=41,E66=42,E66=49,E66=50,E66=57,E66=58,E66=65,E66=66,E66=73,E66=74,E66=81,E66=82,E66=101,E66=105,E66=109,E66=113,E66=117,E66=121,E66=125,E66=129,E66=133,E66=137,E66=141,E66=145,E66=149,E66=153,E66=157,E66=161,E66=165,E66=169,E66=173,E66=177,E66=181,E66=185,E66=201,E66=202,E66=209,E66=213,E66=217,E66=221,E66=225,E66=229,E66=233,E66=237,E66=241,E66=245,E66=249,E66=250,E66=259,E66=260),"Haut","Moyen")))</f>
        <v>Moyen</v>
      </c>
      <c r="H66" s="35">
        <f t="shared" ref="H66:H129" si="5">COUNTIF(E:E,E:E)</f>
        <v>2</v>
      </c>
    </row>
    <row r="67" spans="1:8" x14ac:dyDescent="0.25">
      <c r="A67" s="3"/>
      <c r="B67" s="5"/>
      <c r="C67" s="2" t="s">
        <v>32</v>
      </c>
      <c r="D67" s="6" t="s">
        <v>3</v>
      </c>
      <c r="E67" s="56">
        <v>52</v>
      </c>
      <c r="F67" s="2" t="str">
        <f t="shared" si="3"/>
        <v>Simple</v>
      </c>
      <c r="G67" s="2" t="str">
        <f t="shared" si="4"/>
        <v>Moyen</v>
      </c>
      <c r="H67" s="35">
        <f t="shared" si="5"/>
        <v>2</v>
      </c>
    </row>
    <row r="68" spans="1:8" x14ac:dyDescent="0.25">
      <c r="A68" s="3"/>
      <c r="B68" s="3"/>
      <c r="C68" s="2" t="s">
        <v>31</v>
      </c>
      <c r="D68" s="4" t="s">
        <v>4</v>
      </c>
      <c r="E68" s="56">
        <v>53</v>
      </c>
      <c r="F68" s="2" t="str">
        <f t="shared" si="3"/>
        <v>Simple</v>
      </c>
      <c r="G68" s="2" t="str">
        <f t="shared" si="4"/>
        <v>Moyen</v>
      </c>
      <c r="H68" s="35">
        <f t="shared" si="5"/>
        <v>2</v>
      </c>
    </row>
    <row r="69" spans="1:8" x14ac:dyDescent="0.25">
      <c r="A69" s="3"/>
      <c r="B69" s="3"/>
      <c r="C69" s="2" t="s">
        <v>32</v>
      </c>
      <c r="D69" s="4" t="s">
        <v>4</v>
      </c>
      <c r="E69" s="56">
        <v>54</v>
      </c>
      <c r="F69" s="2" t="str">
        <f t="shared" si="3"/>
        <v>Simple</v>
      </c>
      <c r="G69" s="2" t="str">
        <f t="shared" si="4"/>
        <v>Moyen</v>
      </c>
      <c r="H69" s="35">
        <f t="shared" si="5"/>
        <v>2</v>
      </c>
    </row>
    <row r="70" spans="1:8" x14ac:dyDescent="0.25">
      <c r="A70" s="3"/>
      <c r="B70" s="3"/>
      <c r="C70" s="2" t="s">
        <v>31</v>
      </c>
      <c r="D70" s="4" t="s">
        <v>4</v>
      </c>
      <c r="E70" s="56">
        <v>56</v>
      </c>
      <c r="F70" s="2" t="str">
        <f t="shared" si="3"/>
        <v>Simple</v>
      </c>
      <c r="G70" s="2" t="str">
        <f t="shared" si="4"/>
        <v>Bas</v>
      </c>
      <c r="H70" s="35">
        <f t="shared" si="5"/>
        <v>2</v>
      </c>
    </row>
    <row r="71" spans="1:8" x14ac:dyDescent="0.25">
      <c r="A71" s="3"/>
      <c r="B71" s="3"/>
      <c r="C71" s="2" t="s">
        <v>31</v>
      </c>
      <c r="D71" s="4" t="s">
        <v>5</v>
      </c>
      <c r="E71" s="56">
        <v>57</v>
      </c>
      <c r="F71" s="2" t="str">
        <f t="shared" si="3"/>
        <v>Simple</v>
      </c>
      <c r="G71" s="2" t="str">
        <f t="shared" si="4"/>
        <v>Haut</v>
      </c>
      <c r="H71" s="35">
        <f t="shared" si="5"/>
        <v>2</v>
      </c>
    </row>
    <row r="72" spans="1:8" x14ac:dyDescent="0.25">
      <c r="A72" s="3"/>
      <c r="B72" s="3"/>
      <c r="C72" s="2" t="s">
        <v>32</v>
      </c>
      <c r="D72" s="4" t="s">
        <v>5</v>
      </c>
      <c r="E72" s="56">
        <v>58</v>
      </c>
      <c r="F72" s="2" t="str">
        <f t="shared" si="3"/>
        <v>Simple</v>
      </c>
      <c r="G72" s="2" t="str">
        <f t="shared" si="4"/>
        <v>Haut</v>
      </c>
      <c r="H72" s="35">
        <f t="shared" si="5"/>
        <v>2</v>
      </c>
    </row>
    <row r="73" spans="1:8" x14ac:dyDescent="0.25">
      <c r="A73" s="3"/>
      <c r="B73" s="3"/>
      <c r="C73" s="2" t="s">
        <v>31</v>
      </c>
      <c r="D73" s="4" t="s">
        <v>5</v>
      </c>
      <c r="E73" s="56">
        <v>59</v>
      </c>
      <c r="F73" s="2" t="str">
        <f t="shared" si="3"/>
        <v>Simple</v>
      </c>
      <c r="G73" s="2" t="str">
        <f t="shared" si="4"/>
        <v>Moyen</v>
      </c>
      <c r="H73" s="35">
        <f t="shared" si="5"/>
        <v>2</v>
      </c>
    </row>
    <row r="74" spans="1:8" x14ac:dyDescent="0.25">
      <c r="A74" s="3"/>
      <c r="B74" s="3"/>
      <c r="C74" s="2" t="s">
        <v>31</v>
      </c>
      <c r="D74" s="4" t="s">
        <v>5</v>
      </c>
      <c r="E74" s="56">
        <v>60</v>
      </c>
      <c r="F74" s="2" t="str">
        <f t="shared" si="3"/>
        <v>Simple</v>
      </c>
      <c r="G74" s="2" t="str">
        <f t="shared" si="4"/>
        <v>Moyen</v>
      </c>
      <c r="H74" s="35">
        <f t="shared" si="5"/>
        <v>2</v>
      </c>
    </row>
    <row r="75" spans="1:8" x14ac:dyDescent="0.25">
      <c r="A75" s="3"/>
      <c r="B75" s="3"/>
      <c r="C75" s="2" t="s">
        <v>32</v>
      </c>
      <c r="D75" s="4" t="s">
        <v>4</v>
      </c>
      <c r="E75" s="56">
        <v>61</v>
      </c>
      <c r="F75" s="2" t="str">
        <f t="shared" si="3"/>
        <v>Simple</v>
      </c>
      <c r="G75" s="2" t="str">
        <f t="shared" si="4"/>
        <v>Moyen</v>
      </c>
      <c r="H75" s="35">
        <f t="shared" si="5"/>
        <v>2</v>
      </c>
    </row>
    <row r="76" spans="1:8" x14ac:dyDescent="0.25">
      <c r="A76" s="3"/>
      <c r="B76" s="5"/>
      <c r="C76" s="2" t="s">
        <v>32</v>
      </c>
      <c r="D76" s="6" t="s">
        <v>3</v>
      </c>
      <c r="E76" s="56">
        <v>62</v>
      </c>
      <c r="F76" s="2" t="str">
        <f t="shared" si="3"/>
        <v>Simple</v>
      </c>
      <c r="G76" s="2" t="str">
        <f t="shared" si="4"/>
        <v>Moyen</v>
      </c>
      <c r="H76" s="35">
        <f t="shared" si="5"/>
        <v>2</v>
      </c>
    </row>
    <row r="77" spans="1:8" x14ac:dyDescent="0.25">
      <c r="A77" s="3"/>
      <c r="B77" s="3"/>
      <c r="C77" s="2" t="s">
        <v>32</v>
      </c>
      <c r="D77" s="4" t="s">
        <v>4</v>
      </c>
      <c r="E77" s="56">
        <v>63</v>
      </c>
      <c r="F77" s="2" t="str">
        <f t="shared" si="3"/>
        <v>Simple</v>
      </c>
      <c r="G77" s="2" t="str">
        <f t="shared" si="4"/>
        <v>Bas</v>
      </c>
      <c r="H77" s="35">
        <f t="shared" si="5"/>
        <v>2</v>
      </c>
    </row>
    <row r="78" spans="1:8" x14ac:dyDescent="0.25">
      <c r="A78" s="3"/>
      <c r="B78" s="3"/>
      <c r="C78" s="2" t="s">
        <v>31</v>
      </c>
      <c r="D78" s="4" t="s">
        <v>5</v>
      </c>
      <c r="E78" s="56">
        <v>64</v>
      </c>
      <c r="F78" s="2" t="str">
        <f t="shared" si="3"/>
        <v>Simple</v>
      </c>
      <c r="G78" s="2" t="str">
        <f t="shared" si="4"/>
        <v>Bas</v>
      </c>
      <c r="H78" s="35">
        <f t="shared" si="5"/>
        <v>2</v>
      </c>
    </row>
    <row r="79" spans="1:8" x14ac:dyDescent="0.25">
      <c r="A79" s="3"/>
      <c r="B79" s="3"/>
      <c r="C79" s="2" t="s">
        <v>32</v>
      </c>
      <c r="D79" s="4" t="s">
        <v>4</v>
      </c>
      <c r="E79" s="56">
        <v>65</v>
      </c>
      <c r="F79" s="2" t="str">
        <f t="shared" si="3"/>
        <v>Simple</v>
      </c>
      <c r="G79" s="2" t="str">
        <f t="shared" si="4"/>
        <v>Haut</v>
      </c>
      <c r="H79" s="35">
        <f t="shared" si="5"/>
        <v>2</v>
      </c>
    </row>
    <row r="80" spans="1:8" x14ac:dyDescent="0.25">
      <c r="A80" s="3"/>
      <c r="B80" s="3"/>
      <c r="C80" s="2" t="s">
        <v>32</v>
      </c>
      <c r="D80" s="4" t="s">
        <v>4</v>
      </c>
      <c r="E80" s="56">
        <v>66</v>
      </c>
      <c r="F80" s="2" t="str">
        <f t="shared" si="3"/>
        <v>Simple</v>
      </c>
      <c r="G80" s="2" t="str">
        <f t="shared" si="4"/>
        <v>Haut</v>
      </c>
      <c r="H80" s="35">
        <f t="shared" si="5"/>
        <v>2</v>
      </c>
    </row>
    <row r="81" spans="1:8" x14ac:dyDescent="0.25">
      <c r="A81" s="3"/>
      <c r="B81" s="3"/>
      <c r="C81" s="2" t="s">
        <v>31</v>
      </c>
      <c r="D81" s="4" t="s">
        <v>4</v>
      </c>
      <c r="E81" s="56">
        <v>67</v>
      </c>
      <c r="F81" s="2" t="str">
        <f t="shared" si="3"/>
        <v>Simple</v>
      </c>
      <c r="G81" s="2" t="str">
        <f t="shared" si="4"/>
        <v>Moyen</v>
      </c>
      <c r="H81" s="35">
        <f t="shared" si="5"/>
        <v>2</v>
      </c>
    </row>
    <row r="82" spans="1:8" x14ac:dyDescent="0.25">
      <c r="A82" s="3"/>
      <c r="B82" s="3"/>
      <c r="C82" s="2" t="s">
        <v>32</v>
      </c>
      <c r="D82" s="4" t="s">
        <v>4</v>
      </c>
      <c r="E82" s="56">
        <v>68</v>
      </c>
      <c r="F82" s="2" t="str">
        <f t="shared" si="3"/>
        <v>Simple</v>
      </c>
      <c r="G82" s="2" t="str">
        <f t="shared" si="4"/>
        <v>Moyen</v>
      </c>
      <c r="H82" s="35">
        <f t="shared" si="5"/>
        <v>2</v>
      </c>
    </row>
    <row r="83" spans="1:8" x14ac:dyDescent="0.25">
      <c r="A83" s="3"/>
      <c r="B83" s="5"/>
      <c r="C83" s="2" t="s">
        <v>31</v>
      </c>
      <c r="D83" s="6" t="s">
        <v>3</v>
      </c>
      <c r="E83" s="56">
        <v>69</v>
      </c>
      <c r="F83" s="2" t="str">
        <f t="shared" si="3"/>
        <v>Simple</v>
      </c>
      <c r="G83" s="2" t="str">
        <f t="shared" si="4"/>
        <v>Moyen</v>
      </c>
      <c r="H83" s="35">
        <f t="shared" si="5"/>
        <v>2</v>
      </c>
    </row>
    <row r="84" spans="1:8" x14ac:dyDescent="0.25">
      <c r="A84" s="3"/>
      <c r="B84" s="5"/>
      <c r="C84" s="2" t="s">
        <v>32</v>
      </c>
      <c r="D84" s="6" t="s">
        <v>3</v>
      </c>
      <c r="E84" s="56">
        <v>70</v>
      </c>
      <c r="F84" s="2" t="str">
        <f t="shared" si="3"/>
        <v>Simple</v>
      </c>
      <c r="G84" s="2" t="str">
        <f t="shared" si="4"/>
        <v>Moyen</v>
      </c>
      <c r="H84" s="35">
        <f t="shared" si="5"/>
        <v>2</v>
      </c>
    </row>
    <row r="85" spans="1:8" x14ac:dyDescent="0.25">
      <c r="A85" s="3"/>
      <c r="B85" s="5"/>
      <c r="C85" s="2" t="s">
        <v>32</v>
      </c>
      <c r="D85" s="6" t="s">
        <v>3</v>
      </c>
      <c r="E85" s="56">
        <v>71</v>
      </c>
      <c r="F85" s="2" t="str">
        <f t="shared" si="3"/>
        <v>Simple</v>
      </c>
      <c r="G85" s="2" t="str">
        <f t="shared" si="4"/>
        <v>Bas</v>
      </c>
      <c r="H85" s="35">
        <f t="shared" si="5"/>
        <v>2</v>
      </c>
    </row>
    <row r="86" spans="1:8" x14ac:dyDescent="0.25">
      <c r="A86" s="3"/>
      <c r="B86" s="3"/>
      <c r="C86" s="2" t="s">
        <v>31</v>
      </c>
      <c r="D86" s="4" t="s">
        <v>4</v>
      </c>
      <c r="E86" s="56">
        <v>73</v>
      </c>
      <c r="F86" s="2" t="str">
        <f t="shared" si="3"/>
        <v>Double</v>
      </c>
      <c r="G86" s="2" t="str">
        <f t="shared" si="4"/>
        <v>Haut</v>
      </c>
      <c r="H86" s="35">
        <f t="shared" si="5"/>
        <v>3</v>
      </c>
    </row>
    <row r="87" spans="1:8" x14ac:dyDescent="0.25">
      <c r="A87" s="3"/>
      <c r="B87" s="5"/>
      <c r="C87" s="2" t="s">
        <v>31</v>
      </c>
      <c r="D87" s="4" t="s">
        <v>4</v>
      </c>
      <c r="E87" s="56">
        <v>73</v>
      </c>
      <c r="F87" s="2" t="str">
        <f t="shared" si="3"/>
        <v>Double</v>
      </c>
      <c r="G87" s="2" t="str">
        <f t="shared" si="4"/>
        <v>Haut</v>
      </c>
      <c r="H87" s="35">
        <f t="shared" si="5"/>
        <v>3</v>
      </c>
    </row>
    <row r="88" spans="1:8" x14ac:dyDescent="0.25">
      <c r="A88" s="3"/>
      <c r="B88" s="3"/>
      <c r="C88" s="2" t="s">
        <v>32</v>
      </c>
      <c r="D88" s="4" t="s">
        <v>4</v>
      </c>
      <c r="E88" s="56">
        <v>74</v>
      </c>
      <c r="F88" s="2" t="str">
        <f t="shared" si="3"/>
        <v>Double</v>
      </c>
      <c r="G88" s="2" t="str">
        <f t="shared" si="4"/>
        <v>Haut</v>
      </c>
      <c r="H88" s="35">
        <f t="shared" si="5"/>
        <v>3</v>
      </c>
    </row>
    <row r="89" spans="1:8" x14ac:dyDescent="0.25">
      <c r="A89" s="3"/>
      <c r="B89" s="3"/>
      <c r="C89" s="2" t="s">
        <v>32</v>
      </c>
      <c r="D89" s="4" t="s">
        <v>4</v>
      </c>
      <c r="E89" s="56">
        <v>74</v>
      </c>
      <c r="F89" s="2" t="str">
        <f t="shared" si="3"/>
        <v>Double</v>
      </c>
      <c r="G89" s="2" t="str">
        <f t="shared" si="4"/>
        <v>Haut</v>
      </c>
      <c r="H89" s="35">
        <f t="shared" si="5"/>
        <v>3</v>
      </c>
    </row>
    <row r="90" spans="1:8" x14ac:dyDescent="0.25">
      <c r="A90" s="3"/>
      <c r="B90" s="5"/>
      <c r="C90" s="2" t="s">
        <v>31</v>
      </c>
      <c r="D90" s="6" t="s">
        <v>3</v>
      </c>
      <c r="E90" s="56">
        <v>75</v>
      </c>
      <c r="F90" s="2" t="str">
        <f t="shared" si="3"/>
        <v>Double</v>
      </c>
      <c r="G90" s="2" t="str">
        <f t="shared" si="4"/>
        <v>Moyen</v>
      </c>
      <c r="H90" s="35">
        <f t="shared" si="5"/>
        <v>3</v>
      </c>
    </row>
    <row r="91" spans="1:8" x14ac:dyDescent="0.25">
      <c r="A91" s="3"/>
      <c r="B91" s="5"/>
      <c r="C91" s="2" t="s">
        <v>31</v>
      </c>
      <c r="D91" s="6" t="s">
        <v>3</v>
      </c>
      <c r="E91" s="56">
        <v>75</v>
      </c>
      <c r="F91" s="2" t="str">
        <f t="shared" si="3"/>
        <v>Double</v>
      </c>
      <c r="G91" s="2" t="str">
        <f t="shared" si="4"/>
        <v>Moyen</v>
      </c>
      <c r="H91" s="35">
        <f t="shared" si="5"/>
        <v>3</v>
      </c>
    </row>
    <row r="92" spans="1:8" x14ac:dyDescent="0.25">
      <c r="A92" s="3"/>
      <c r="B92" s="5"/>
      <c r="C92" s="2" t="s">
        <v>31</v>
      </c>
      <c r="D92" s="6" t="s">
        <v>3</v>
      </c>
      <c r="E92" s="56">
        <v>76</v>
      </c>
      <c r="F92" s="2" t="str">
        <f t="shared" si="3"/>
        <v>Double</v>
      </c>
      <c r="G92" s="2" t="str">
        <f t="shared" si="4"/>
        <v>Moyen</v>
      </c>
      <c r="H92" s="35">
        <f t="shared" si="5"/>
        <v>3</v>
      </c>
    </row>
    <row r="93" spans="1:8" x14ac:dyDescent="0.25">
      <c r="A93" s="3"/>
      <c r="B93" s="5"/>
      <c r="C93" s="2" t="s">
        <v>31</v>
      </c>
      <c r="D93" s="6" t="s">
        <v>3</v>
      </c>
      <c r="E93" s="56">
        <v>76</v>
      </c>
      <c r="F93" s="2" t="str">
        <f t="shared" si="3"/>
        <v>Double</v>
      </c>
      <c r="G93" s="2" t="str">
        <f t="shared" si="4"/>
        <v>Moyen</v>
      </c>
      <c r="H93" s="35">
        <f t="shared" si="5"/>
        <v>3</v>
      </c>
    </row>
    <row r="94" spans="1:8" x14ac:dyDescent="0.25">
      <c r="A94" s="3"/>
      <c r="B94" s="5"/>
      <c r="C94" s="2" t="s">
        <v>32</v>
      </c>
      <c r="D94" s="6" t="s">
        <v>3</v>
      </c>
      <c r="E94" s="56">
        <v>77</v>
      </c>
      <c r="F94" s="2" t="str">
        <f t="shared" si="3"/>
        <v>Double</v>
      </c>
      <c r="G94" s="2" t="str">
        <f t="shared" si="4"/>
        <v>Moyen</v>
      </c>
      <c r="H94" s="35">
        <f t="shared" si="5"/>
        <v>3</v>
      </c>
    </row>
    <row r="95" spans="1:8" x14ac:dyDescent="0.25">
      <c r="A95" s="3"/>
      <c r="B95" s="5"/>
      <c r="C95" s="2" t="s">
        <v>32</v>
      </c>
      <c r="D95" s="6" t="s">
        <v>3</v>
      </c>
      <c r="E95" s="56">
        <v>77</v>
      </c>
      <c r="F95" s="2" t="str">
        <f t="shared" si="3"/>
        <v>Double</v>
      </c>
      <c r="G95" s="2" t="str">
        <f t="shared" si="4"/>
        <v>Moyen</v>
      </c>
      <c r="H95" s="35">
        <f t="shared" si="5"/>
        <v>3</v>
      </c>
    </row>
    <row r="96" spans="1:8" x14ac:dyDescent="0.25">
      <c r="A96" s="3"/>
      <c r="B96" s="5"/>
      <c r="C96" s="2" t="s">
        <v>32</v>
      </c>
      <c r="D96" s="6" t="s">
        <v>3</v>
      </c>
      <c r="E96" s="56">
        <v>78</v>
      </c>
      <c r="F96" s="2" t="str">
        <f t="shared" si="3"/>
        <v>Double</v>
      </c>
      <c r="G96" s="2" t="str">
        <f t="shared" si="4"/>
        <v>Moyen</v>
      </c>
      <c r="H96" s="35">
        <f t="shared" si="5"/>
        <v>3</v>
      </c>
    </row>
    <row r="97" spans="1:8" x14ac:dyDescent="0.25">
      <c r="A97" s="3"/>
      <c r="B97" s="5"/>
      <c r="C97" s="2" t="s">
        <v>32</v>
      </c>
      <c r="D97" s="6" t="s">
        <v>3</v>
      </c>
      <c r="E97" s="56">
        <v>78</v>
      </c>
      <c r="F97" s="2" t="str">
        <f t="shared" si="3"/>
        <v>Double</v>
      </c>
      <c r="G97" s="2" t="str">
        <f t="shared" si="4"/>
        <v>Moyen</v>
      </c>
      <c r="H97" s="35">
        <f t="shared" si="5"/>
        <v>3</v>
      </c>
    </row>
    <row r="98" spans="1:8" x14ac:dyDescent="0.25">
      <c r="A98" s="3"/>
      <c r="B98" s="3"/>
      <c r="C98" s="2" t="s">
        <v>32</v>
      </c>
      <c r="D98" s="4" t="s">
        <v>4</v>
      </c>
      <c r="E98" s="56">
        <v>81</v>
      </c>
      <c r="F98" s="2" t="str">
        <f t="shared" si="3"/>
        <v>Double</v>
      </c>
      <c r="G98" s="2" t="str">
        <f t="shared" si="4"/>
        <v>Haut</v>
      </c>
      <c r="H98" s="35">
        <f t="shared" si="5"/>
        <v>3</v>
      </c>
    </row>
    <row r="99" spans="1:8" x14ac:dyDescent="0.25">
      <c r="A99" s="3"/>
      <c r="B99" s="3"/>
      <c r="C99" s="2" t="s">
        <v>32</v>
      </c>
      <c r="D99" s="4" t="s">
        <v>4</v>
      </c>
      <c r="E99" s="56">
        <v>81</v>
      </c>
      <c r="F99" s="2" t="str">
        <f t="shared" si="3"/>
        <v>Double</v>
      </c>
      <c r="G99" s="2" t="str">
        <f t="shared" si="4"/>
        <v>Haut</v>
      </c>
      <c r="H99" s="35">
        <f t="shared" si="5"/>
        <v>3</v>
      </c>
    </row>
    <row r="100" spans="1:8" x14ac:dyDescent="0.25">
      <c r="A100" s="3"/>
      <c r="B100" s="3"/>
      <c r="C100" s="2" t="s">
        <v>31</v>
      </c>
      <c r="D100" s="4" t="s">
        <v>4</v>
      </c>
      <c r="E100" s="56">
        <v>82</v>
      </c>
      <c r="F100" s="2" t="str">
        <f t="shared" si="3"/>
        <v>Double</v>
      </c>
      <c r="G100" s="2" t="str">
        <f t="shared" si="4"/>
        <v>Haut</v>
      </c>
      <c r="H100" s="35">
        <f t="shared" si="5"/>
        <v>3</v>
      </c>
    </row>
    <row r="101" spans="1:8" x14ac:dyDescent="0.25">
      <c r="A101" s="3"/>
      <c r="B101" s="3"/>
      <c r="C101" s="2" t="s">
        <v>31</v>
      </c>
      <c r="D101" s="4" t="s">
        <v>4</v>
      </c>
      <c r="E101" s="56">
        <v>82</v>
      </c>
      <c r="F101" s="2" t="str">
        <f t="shared" si="3"/>
        <v>Double</v>
      </c>
      <c r="G101" s="2" t="str">
        <f t="shared" si="4"/>
        <v>Haut</v>
      </c>
      <c r="H101" s="35">
        <f t="shared" si="5"/>
        <v>3</v>
      </c>
    </row>
    <row r="102" spans="1:8" x14ac:dyDescent="0.25">
      <c r="A102" s="3"/>
      <c r="B102" s="5"/>
      <c r="C102" s="2" t="s">
        <v>31</v>
      </c>
      <c r="D102" s="6" t="s">
        <v>3</v>
      </c>
      <c r="E102" s="56">
        <v>83</v>
      </c>
      <c r="F102" s="2" t="str">
        <f t="shared" si="3"/>
        <v>Double</v>
      </c>
      <c r="G102" s="2" t="str">
        <f t="shared" si="4"/>
        <v>Moyen</v>
      </c>
      <c r="H102" s="35">
        <f t="shared" si="5"/>
        <v>3</v>
      </c>
    </row>
    <row r="103" spans="1:8" x14ac:dyDescent="0.25">
      <c r="A103" s="3"/>
      <c r="B103" s="5"/>
      <c r="C103" s="2" t="s">
        <v>31</v>
      </c>
      <c r="D103" s="6" t="s">
        <v>3</v>
      </c>
      <c r="E103" s="56">
        <v>83</v>
      </c>
      <c r="F103" s="2" t="str">
        <f t="shared" si="3"/>
        <v>Double</v>
      </c>
      <c r="G103" s="2" t="str">
        <f t="shared" si="4"/>
        <v>Moyen</v>
      </c>
      <c r="H103" s="35">
        <f t="shared" si="5"/>
        <v>3</v>
      </c>
    </row>
    <row r="104" spans="1:8" x14ac:dyDescent="0.25">
      <c r="A104" s="3"/>
      <c r="B104" s="5"/>
      <c r="C104" s="2" t="s">
        <v>31</v>
      </c>
      <c r="D104" s="6" t="s">
        <v>3</v>
      </c>
      <c r="E104" s="56">
        <v>84</v>
      </c>
      <c r="F104" s="2" t="str">
        <f t="shared" si="3"/>
        <v>Double</v>
      </c>
      <c r="G104" s="2" t="str">
        <f t="shared" si="4"/>
        <v>Moyen</v>
      </c>
      <c r="H104" s="35">
        <f t="shared" si="5"/>
        <v>3</v>
      </c>
    </row>
    <row r="105" spans="1:8" x14ac:dyDescent="0.25">
      <c r="A105" s="3"/>
      <c r="B105" s="5"/>
      <c r="C105" s="2" t="s">
        <v>31</v>
      </c>
      <c r="D105" s="6" t="s">
        <v>3</v>
      </c>
      <c r="E105" s="56">
        <v>84</v>
      </c>
      <c r="F105" s="2" t="str">
        <f t="shared" si="3"/>
        <v>Double</v>
      </c>
      <c r="G105" s="2" t="str">
        <f t="shared" si="4"/>
        <v>Moyen</v>
      </c>
      <c r="H105" s="35">
        <f t="shared" si="5"/>
        <v>3</v>
      </c>
    </row>
    <row r="106" spans="1:8" x14ac:dyDescent="0.25">
      <c r="A106" s="3"/>
      <c r="B106" s="5"/>
      <c r="C106" s="2" t="s">
        <v>31</v>
      </c>
      <c r="D106" s="6" t="s">
        <v>3</v>
      </c>
      <c r="E106" s="56">
        <v>85</v>
      </c>
      <c r="F106" s="2" t="str">
        <f t="shared" si="3"/>
        <v>Double</v>
      </c>
      <c r="G106" s="2" t="str">
        <f t="shared" si="4"/>
        <v>Moyen</v>
      </c>
      <c r="H106" s="35">
        <f t="shared" si="5"/>
        <v>3</v>
      </c>
    </row>
    <row r="107" spans="1:8" x14ac:dyDescent="0.25">
      <c r="A107" s="3"/>
      <c r="B107" s="5"/>
      <c r="C107" s="2" t="s">
        <v>31</v>
      </c>
      <c r="D107" s="6" t="s">
        <v>3</v>
      </c>
      <c r="E107" s="56">
        <v>85</v>
      </c>
      <c r="F107" s="2" t="str">
        <f t="shared" si="3"/>
        <v>Double</v>
      </c>
      <c r="G107" s="2" t="str">
        <f t="shared" si="4"/>
        <v>Moyen</v>
      </c>
      <c r="H107" s="35">
        <f t="shared" si="5"/>
        <v>3</v>
      </c>
    </row>
    <row r="108" spans="1:8" x14ac:dyDescent="0.25">
      <c r="A108" s="3"/>
      <c r="B108" s="3"/>
      <c r="C108" s="2" t="s">
        <v>32</v>
      </c>
      <c r="D108" s="4" t="s">
        <v>10</v>
      </c>
      <c r="E108" s="56">
        <v>101</v>
      </c>
      <c r="F108" s="2" t="str">
        <f t="shared" si="3"/>
        <v>Double</v>
      </c>
      <c r="G108" s="2" t="str">
        <f t="shared" si="4"/>
        <v>Haut</v>
      </c>
      <c r="H108" s="35">
        <f t="shared" si="5"/>
        <v>3</v>
      </c>
    </row>
    <row r="109" spans="1:8" x14ac:dyDescent="0.25">
      <c r="A109" s="3"/>
      <c r="B109" s="3"/>
      <c r="C109" s="2" t="s">
        <v>32</v>
      </c>
      <c r="D109" s="4" t="s">
        <v>10</v>
      </c>
      <c r="E109" s="56">
        <v>101</v>
      </c>
      <c r="F109" s="2" t="str">
        <f t="shared" si="3"/>
        <v>Double</v>
      </c>
      <c r="G109" s="2" t="str">
        <f t="shared" si="4"/>
        <v>Haut</v>
      </c>
      <c r="H109" s="35">
        <f t="shared" si="5"/>
        <v>3</v>
      </c>
    </row>
    <row r="110" spans="1:8" x14ac:dyDescent="0.25">
      <c r="A110" s="3"/>
      <c r="B110" s="3"/>
      <c r="C110" s="2" t="s">
        <v>31</v>
      </c>
      <c r="D110" s="4" t="s">
        <v>10</v>
      </c>
      <c r="E110" s="56">
        <v>102</v>
      </c>
      <c r="F110" s="2" t="str">
        <f t="shared" si="3"/>
        <v>Double</v>
      </c>
      <c r="G110" s="2" t="str">
        <f t="shared" si="4"/>
        <v>Moyen</v>
      </c>
      <c r="H110" s="35">
        <f t="shared" si="5"/>
        <v>3</v>
      </c>
    </row>
    <row r="111" spans="1:8" x14ac:dyDescent="0.25">
      <c r="A111" s="3"/>
      <c r="B111" s="3"/>
      <c r="C111" s="2" t="s">
        <v>31</v>
      </c>
      <c r="D111" s="4" t="s">
        <v>10</v>
      </c>
      <c r="E111" s="56">
        <v>102</v>
      </c>
      <c r="F111" s="2" t="str">
        <f t="shared" si="3"/>
        <v>Double</v>
      </c>
      <c r="G111" s="2" t="str">
        <f t="shared" si="4"/>
        <v>Moyen</v>
      </c>
      <c r="H111" s="35">
        <f t="shared" si="5"/>
        <v>3</v>
      </c>
    </row>
    <row r="112" spans="1:8" x14ac:dyDescent="0.25">
      <c r="A112" s="3"/>
      <c r="B112" s="3"/>
      <c r="C112" s="2" t="s">
        <v>32</v>
      </c>
      <c r="D112" s="4" t="s">
        <v>10</v>
      </c>
      <c r="E112" s="56">
        <v>103</v>
      </c>
      <c r="F112" s="2" t="str">
        <f t="shared" si="3"/>
        <v>Double</v>
      </c>
      <c r="G112" s="2" t="str">
        <f t="shared" si="4"/>
        <v>Moyen</v>
      </c>
      <c r="H112" s="35">
        <f t="shared" si="5"/>
        <v>3</v>
      </c>
    </row>
    <row r="113" spans="1:8" x14ac:dyDescent="0.25">
      <c r="A113" s="3"/>
      <c r="B113" s="3"/>
      <c r="C113" s="2" t="s">
        <v>32</v>
      </c>
      <c r="D113" s="4" t="s">
        <v>10</v>
      </c>
      <c r="E113" s="56">
        <v>103</v>
      </c>
      <c r="F113" s="2" t="str">
        <f t="shared" si="3"/>
        <v>Double</v>
      </c>
      <c r="G113" s="2" t="str">
        <f t="shared" si="4"/>
        <v>Moyen</v>
      </c>
      <c r="H113" s="35">
        <f t="shared" si="5"/>
        <v>3</v>
      </c>
    </row>
    <row r="114" spans="1:8" x14ac:dyDescent="0.25">
      <c r="A114" s="3"/>
      <c r="B114" s="3"/>
      <c r="C114" s="2" t="s">
        <v>32</v>
      </c>
      <c r="D114" s="4" t="s">
        <v>10</v>
      </c>
      <c r="E114" s="56">
        <v>104</v>
      </c>
      <c r="F114" s="2" t="str">
        <f t="shared" si="3"/>
        <v>Double</v>
      </c>
      <c r="G114" s="2" t="str">
        <f t="shared" si="4"/>
        <v>Bas</v>
      </c>
      <c r="H114" s="35">
        <f t="shared" si="5"/>
        <v>3</v>
      </c>
    </row>
    <row r="115" spans="1:8" x14ac:dyDescent="0.25">
      <c r="A115" s="3"/>
      <c r="B115" s="3"/>
      <c r="C115" s="2" t="s">
        <v>32</v>
      </c>
      <c r="D115" s="4" t="s">
        <v>10</v>
      </c>
      <c r="E115" s="56">
        <v>104</v>
      </c>
      <c r="F115" s="2" t="str">
        <f t="shared" si="3"/>
        <v>Double</v>
      </c>
      <c r="G115" s="2" t="str">
        <f t="shared" si="4"/>
        <v>Bas</v>
      </c>
      <c r="H115" s="35">
        <f t="shared" si="5"/>
        <v>3</v>
      </c>
    </row>
    <row r="116" spans="1:8" x14ac:dyDescent="0.25">
      <c r="A116" s="3"/>
      <c r="B116" s="3"/>
      <c r="C116" s="2" t="s">
        <v>32</v>
      </c>
      <c r="D116" s="4" t="s">
        <v>10</v>
      </c>
      <c r="E116" s="56">
        <v>105</v>
      </c>
      <c r="F116" s="2" t="str">
        <f t="shared" si="3"/>
        <v>Double</v>
      </c>
      <c r="G116" s="2" t="str">
        <f t="shared" si="4"/>
        <v>Haut</v>
      </c>
      <c r="H116" s="35">
        <f t="shared" si="5"/>
        <v>3</v>
      </c>
    </row>
    <row r="117" spans="1:8" x14ac:dyDescent="0.25">
      <c r="A117" s="3"/>
      <c r="B117" s="3"/>
      <c r="C117" s="2" t="s">
        <v>32</v>
      </c>
      <c r="D117" s="4" t="s">
        <v>10</v>
      </c>
      <c r="E117" s="56">
        <v>105</v>
      </c>
      <c r="F117" s="2" t="str">
        <f t="shared" si="3"/>
        <v>Double</v>
      </c>
      <c r="G117" s="2" t="str">
        <f t="shared" si="4"/>
        <v>Haut</v>
      </c>
      <c r="H117" s="35">
        <f t="shared" si="5"/>
        <v>3</v>
      </c>
    </row>
    <row r="118" spans="1:8" x14ac:dyDescent="0.25">
      <c r="A118" s="3"/>
      <c r="B118" s="3"/>
      <c r="C118" s="2" t="s">
        <v>32</v>
      </c>
      <c r="D118" s="4" t="s">
        <v>10</v>
      </c>
      <c r="E118" s="56">
        <v>106</v>
      </c>
      <c r="F118" s="2" t="str">
        <f t="shared" si="3"/>
        <v>Double</v>
      </c>
      <c r="G118" s="2" t="str">
        <f t="shared" si="4"/>
        <v>Moyen</v>
      </c>
      <c r="H118" s="35">
        <f t="shared" si="5"/>
        <v>3</v>
      </c>
    </row>
    <row r="119" spans="1:8" x14ac:dyDescent="0.25">
      <c r="A119" s="3"/>
      <c r="B119" s="3"/>
      <c r="C119" s="2" t="s">
        <v>32</v>
      </c>
      <c r="D119" s="4" t="s">
        <v>10</v>
      </c>
      <c r="E119" s="56">
        <v>106</v>
      </c>
      <c r="F119" s="2" t="str">
        <f t="shared" si="3"/>
        <v>Double</v>
      </c>
      <c r="G119" s="2" t="str">
        <f t="shared" si="4"/>
        <v>Moyen</v>
      </c>
      <c r="H119" s="35">
        <f t="shared" si="5"/>
        <v>3</v>
      </c>
    </row>
    <row r="120" spans="1:8" x14ac:dyDescent="0.25">
      <c r="A120" s="3"/>
      <c r="B120" s="3"/>
      <c r="C120" s="2" t="s">
        <v>31</v>
      </c>
      <c r="D120" s="4" t="s">
        <v>10</v>
      </c>
      <c r="E120" s="56">
        <v>107</v>
      </c>
      <c r="F120" s="2" t="str">
        <f t="shared" si="3"/>
        <v>Double</v>
      </c>
      <c r="G120" s="2" t="str">
        <f t="shared" si="4"/>
        <v>Moyen</v>
      </c>
      <c r="H120" s="35">
        <f t="shared" si="5"/>
        <v>3</v>
      </c>
    </row>
    <row r="121" spans="1:8" x14ac:dyDescent="0.25">
      <c r="A121" s="3"/>
      <c r="B121" s="3"/>
      <c r="C121" s="2" t="s">
        <v>31</v>
      </c>
      <c r="D121" s="4" t="s">
        <v>10</v>
      </c>
      <c r="E121" s="56">
        <v>107</v>
      </c>
      <c r="F121" s="2" t="str">
        <f t="shared" si="3"/>
        <v>Double</v>
      </c>
      <c r="G121" s="2" t="str">
        <f t="shared" si="4"/>
        <v>Moyen</v>
      </c>
      <c r="H121" s="35">
        <f t="shared" si="5"/>
        <v>3</v>
      </c>
    </row>
    <row r="122" spans="1:8" x14ac:dyDescent="0.25">
      <c r="A122" s="3"/>
      <c r="B122" s="3"/>
      <c r="C122" s="2" t="s">
        <v>32</v>
      </c>
      <c r="D122" s="4" t="s">
        <v>10</v>
      </c>
      <c r="E122" s="56">
        <v>109</v>
      </c>
      <c r="F122" s="2" t="str">
        <f t="shared" si="3"/>
        <v>Double</v>
      </c>
      <c r="G122" s="2" t="str">
        <f t="shared" si="4"/>
        <v>Haut</v>
      </c>
      <c r="H122" s="35">
        <f t="shared" si="5"/>
        <v>3</v>
      </c>
    </row>
    <row r="123" spans="1:8" x14ac:dyDescent="0.25">
      <c r="A123" s="3"/>
      <c r="B123" s="3"/>
      <c r="C123" s="2" t="s">
        <v>32</v>
      </c>
      <c r="D123" s="4" t="s">
        <v>10</v>
      </c>
      <c r="E123" s="56">
        <v>109</v>
      </c>
      <c r="F123" s="2" t="str">
        <f t="shared" si="3"/>
        <v>Double</v>
      </c>
      <c r="G123" s="2" t="str">
        <f t="shared" si="4"/>
        <v>Haut</v>
      </c>
      <c r="H123" s="35">
        <f t="shared" si="5"/>
        <v>3</v>
      </c>
    </row>
    <row r="124" spans="1:8" x14ac:dyDescent="0.25">
      <c r="A124" s="3"/>
      <c r="B124" s="3"/>
      <c r="C124" s="2" t="s">
        <v>31</v>
      </c>
      <c r="D124" s="4" t="s">
        <v>10</v>
      </c>
      <c r="E124" s="56">
        <v>110</v>
      </c>
      <c r="F124" s="2" t="str">
        <f t="shared" si="3"/>
        <v>Double</v>
      </c>
      <c r="G124" s="2" t="str">
        <f t="shared" si="4"/>
        <v>Moyen</v>
      </c>
      <c r="H124" s="35">
        <f t="shared" si="5"/>
        <v>3</v>
      </c>
    </row>
    <row r="125" spans="1:8" x14ac:dyDescent="0.25">
      <c r="A125" s="3"/>
      <c r="B125" s="3"/>
      <c r="C125" s="2" t="s">
        <v>31</v>
      </c>
      <c r="D125" s="4" t="s">
        <v>10</v>
      </c>
      <c r="E125" s="56">
        <v>110</v>
      </c>
      <c r="F125" s="2" t="str">
        <f t="shared" si="3"/>
        <v>Double</v>
      </c>
      <c r="G125" s="2" t="str">
        <f t="shared" si="4"/>
        <v>Moyen</v>
      </c>
      <c r="H125" s="35">
        <f t="shared" si="5"/>
        <v>3</v>
      </c>
    </row>
    <row r="126" spans="1:8" x14ac:dyDescent="0.25">
      <c r="A126" s="3"/>
      <c r="B126" s="3"/>
      <c r="C126" s="2" t="s">
        <v>32</v>
      </c>
      <c r="D126" s="4" t="s">
        <v>10</v>
      </c>
      <c r="E126" s="56">
        <v>111</v>
      </c>
      <c r="F126" s="2" t="str">
        <f t="shared" si="3"/>
        <v>Double</v>
      </c>
      <c r="G126" s="2" t="str">
        <f t="shared" si="4"/>
        <v>Moyen</v>
      </c>
      <c r="H126" s="35">
        <f t="shared" si="5"/>
        <v>3</v>
      </c>
    </row>
    <row r="127" spans="1:8" x14ac:dyDescent="0.25">
      <c r="A127" s="3"/>
      <c r="B127" s="3"/>
      <c r="C127" s="2" t="s">
        <v>32</v>
      </c>
      <c r="D127" s="4" t="s">
        <v>10</v>
      </c>
      <c r="E127" s="56">
        <v>111</v>
      </c>
      <c r="F127" s="2" t="str">
        <f t="shared" si="3"/>
        <v>Double</v>
      </c>
      <c r="G127" s="2" t="str">
        <f t="shared" si="4"/>
        <v>Moyen</v>
      </c>
      <c r="H127" s="35">
        <f t="shared" si="5"/>
        <v>3</v>
      </c>
    </row>
    <row r="128" spans="1:8" x14ac:dyDescent="0.25">
      <c r="A128" s="3"/>
      <c r="B128" s="3"/>
      <c r="C128" s="2" t="s">
        <v>31</v>
      </c>
      <c r="D128" s="4" t="s">
        <v>10</v>
      </c>
      <c r="E128" s="56">
        <v>112</v>
      </c>
      <c r="F128" s="2" t="str">
        <f t="shared" si="3"/>
        <v>Double</v>
      </c>
      <c r="G128" s="2" t="str">
        <f t="shared" si="4"/>
        <v>Bas</v>
      </c>
      <c r="H128" s="35">
        <f t="shared" si="5"/>
        <v>2</v>
      </c>
    </row>
    <row r="129" spans="1:8" x14ac:dyDescent="0.25">
      <c r="A129" s="3"/>
      <c r="B129" s="3"/>
      <c r="C129" s="2" t="s">
        <v>31</v>
      </c>
      <c r="D129" s="4" t="s">
        <v>11</v>
      </c>
      <c r="E129" s="56">
        <v>113</v>
      </c>
      <c r="F129" s="2" t="str">
        <f t="shared" si="3"/>
        <v>Double</v>
      </c>
      <c r="G129" s="2" t="str">
        <f t="shared" si="4"/>
        <v>Haut</v>
      </c>
      <c r="H129" s="35">
        <f t="shared" si="5"/>
        <v>2</v>
      </c>
    </row>
    <row r="130" spans="1:8" x14ac:dyDescent="0.25">
      <c r="A130" s="3"/>
      <c r="B130" s="3"/>
      <c r="C130" s="2" t="s">
        <v>32</v>
      </c>
      <c r="D130" s="4" t="s">
        <v>11</v>
      </c>
      <c r="E130" s="56">
        <v>114</v>
      </c>
      <c r="F130" s="2" t="str">
        <f t="shared" ref="F130:F193" si="6">IF(ISBLANK(E130)," ",IF(AND(16&lt;E130,E130&lt;73),"Simple","Double"))</f>
        <v>Double</v>
      </c>
      <c r="G130" s="2" t="str">
        <f t="shared" ref="G130:G193" si="7">IF(ISBLANK(E130)," ",IF(OR(E130=7,E130=8,E130=15,E130=16,E130=23,E130=24,E130=31,E130=32,E130=39,E130=40,E130=47,E130=48,E130=55,E130=56,E130=63,E130=64,E130=71,E130=72,E130=79,E130=80,E130=87,E130=88,E130=104,E130=108,E130=112,E130=116,E130=120,E130=124,E130=128,E130=132,E130=136,E130=140,E130=144,E130=148,E130=152,E130=156,E130=160,E130=164,E130=168,E130=172,E130=176,E130=180,E130=184,E130=188,E130=207,E130=208,E130=212,E130=216,E130=220,E130=224,E130=228,E130=232,E130=236,E130=240,E130=244,E130=248,E130=257,E130=258,E130=267,E130=268),"Bas",IF(OR(E130=1,E130=2,E130=9,E130=10,E130=17,E130=18,E130=25,E130=26,E130=33,E130=34,E130=41,E130=42,E130=49,E130=50,E130=57,E130=58,E130=65,E130=66,E130=73,E130=74,E130=81,E130=82,E130=101,E130=105,E130=109,E130=113,E130=117,E130=121,E130=125,E130=129,E130=133,E130=137,E130=141,E130=145,E130=149,E130=153,E130=157,E130=161,E130=165,E130=169,E130=173,E130=177,E130=181,E130=185,E130=201,E130=202,E130=209,E130=213,E130=217,E130=221,E130=225,E130=229,E130=233,E130=237,E130=241,E130=245,E130=249,E130=250,E130=259,E130=260),"Haut","Moyen")))</f>
        <v>Moyen</v>
      </c>
      <c r="H130" s="35">
        <f t="shared" ref="H130:H193" si="8">COUNTIF(E:E,E:E)</f>
        <v>3</v>
      </c>
    </row>
    <row r="131" spans="1:8" x14ac:dyDescent="0.25">
      <c r="A131" s="3"/>
      <c r="B131" s="3"/>
      <c r="C131" s="2" t="s">
        <v>32</v>
      </c>
      <c r="D131" s="4" t="s">
        <v>11</v>
      </c>
      <c r="E131" s="56">
        <v>114</v>
      </c>
      <c r="F131" s="2" t="str">
        <f t="shared" si="6"/>
        <v>Double</v>
      </c>
      <c r="G131" s="2" t="str">
        <f t="shared" si="7"/>
        <v>Moyen</v>
      </c>
      <c r="H131" s="35">
        <f t="shared" si="8"/>
        <v>3</v>
      </c>
    </row>
    <row r="132" spans="1:8" x14ac:dyDescent="0.25">
      <c r="A132" s="3"/>
      <c r="B132" s="3"/>
      <c r="C132" s="2" t="s">
        <v>32</v>
      </c>
      <c r="D132" s="4" t="s">
        <v>11</v>
      </c>
      <c r="E132" s="56">
        <v>115</v>
      </c>
      <c r="F132" s="2" t="str">
        <f t="shared" si="6"/>
        <v>Double</v>
      </c>
      <c r="G132" s="2" t="str">
        <f t="shared" si="7"/>
        <v>Moyen</v>
      </c>
      <c r="H132" s="35">
        <f t="shared" si="8"/>
        <v>3</v>
      </c>
    </row>
    <row r="133" spans="1:8" x14ac:dyDescent="0.25">
      <c r="A133" s="3"/>
      <c r="B133" s="3"/>
      <c r="C133" s="2" t="s">
        <v>32</v>
      </c>
      <c r="D133" s="4" t="s">
        <v>11</v>
      </c>
      <c r="E133" s="56">
        <v>115</v>
      </c>
      <c r="F133" s="2" t="str">
        <f t="shared" si="6"/>
        <v>Double</v>
      </c>
      <c r="G133" s="2" t="str">
        <f t="shared" si="7"/>
        <v>Moyen</v>
      </c>
      <c r="H133" s="35">
        <f t="shared" si="8"/>
        <v>3</v>
      </c>
    </row>
    <row r="134" spans="1:8" x14ac:dyDescent="0.25">
      <c r="A134" s="3"/>
      <c r="B134" s="3"/>
      <c r="C134" s="2" t="s">
        <v>31</v>
      </c>
      <c r="D134" s="4" t="s">
        <v>11</v>
      </c>
      <c r="E134" s="56">
        <v>116</v>
      </c>
      <c r="F134" s="2" t="str">
        <f t="shared" si="6"/>
        <v>Double</v>
      </c>
      <c r="G134" s="2" t="str">
        <f t="shared" si="7"/>
        <v>Bas</v>
      </c>
      <c r="H134" s="35">
        <f t="shared" si="8"/>
        <v>3</v>
      </c>
    </row>
    <row r="135" spans="1:8" x14ac:dyDescent="0.25">
      <c r="A135" s="3"/>
      <c r="B135" s="3"/>
      <c r="C135" s="2" t="s">
        <v>31</v>
      </c>
      <c r="D135" s="4" t="s">
        <v>11</v>
      </c>
      <c r="E135" s="56">
        <v>116</v>
      </c>
      <c r="F135" s="2" t="str">
        <f t="shared" si="6"/>
        <v>Double</v>
      </c>
      <c r="G135" s="2" t="str">
        <f t="shared" si="7"/>
        <v>Bas</v>
      </c>
      <c r="H135" s="35">
        <f t="shared" si="8"/>
        <v>3</v>
      </c>
    </row>
    <row r="136" spans="1:8" x14ac:dyDescent="0.25">
      <c r="A136" s="3"/>
      <c r="B136" s="3"/>
      <c r="C136" s="2" t="s">
        <v>31</v>
      </c>
      <c r="D136" s="4" t="s">
        <v>10</v>
      </c>
      <c r="E136" s="56">
        <v>117</v>
      </c>
      <c r="F136" s="2" t="str">
        <f t="shared" si="6"/>
        <v>Double</v>
      </c>
      <c r="G136" s="2" t="str">
        <f t="shared" si="7"/>
        <v>Haut</v>
      </c>
      <c r="H136" s="35">
        <f t="shared" si="8"/>
        <v>5</v>
      </c>
    </row>
    <row r="137" spans="1:8" x14ac:dyDescent="0.25">
      <c r="A137" s="3"/>
      <c r="B137" s="3"/>
      <c r="C137" s="2" t="s">
        <v>31</v>
      </c>
      <c r="D137" s="4" t="s">
        <v>10</v>
      </c>
      <c r="E137" s="56">
        <v>117</v>
      </c>
      <c r="F137" s="2" t="str">
        <f t="shared" si="6"/>
        <v>Double</v>
      </c>
      <c r="G137" s="2" t="str">
        <f t="shared" si="7"/>
        <v>Haut</v>
      </c>
      <c r="H137" s="35">
        <f t="shared" si="8"/>
        <v>5</v>
      </c>
    </row>
    <row r="138" spans="1:8" x14ac:dyDescent="0.25">
      <c r="A138" s="3"/>
      <c r="B138" s="3"/>
      <c r="C138" s="2" t="s">
        <v>31</v>
      </c>
      <c r="D138" s="4" t="s">
        <v>11</v>
      </c>
      <c r="E138" s="56">
        <v>117</v>
      </c>
      <c r="F138" s="2" t="str">
        <f t="shared" si="6"/>
        <v>Double</v>
      </c>
      <c r="G138" s="2" t="str">
        <f t="shared" si="7"/>
        <v>Haut</v>
      </c>
      <c r="H138" s="35">
        <f t="shared" si="8"/>
        <v>5</v>
      </c>
    </row>
    <row r="139" spans="1:8" x14ac:dyDescent="0.25">
      <c r="A139" s="3"/>
      <c r="B139" s="3"/>
      <c r="C139" s="2" t="s">
        <v>31</v>
      </c>
      <c r="D139" s="4" t="s">
        <v>11</v>
      </c>
      <c r="E139" s="56">
        <v>117</v>
      </c>
      <c r="F139" s="2" t="str">
        <f t="shared" si="6"/>
        <v>Double</v>
      </c>
      <c r="G139" s="2" t="str">
        <f t="shared" si="7"/>
        <v>Haut</v>
      </c>
      <c r="H139" s="35">
        <f t="shared" si="8"/>
        <v>5</v>
      </c>
    </row>
    <row r="140" spans="1:8" x14ac:dyDescent="0.25">
      <c r="A140" s="3"/>
      <c r="B140" s="3"/>
      <c r="C140" s="2" t="s">
        <v>32</v>
      </c>
      <c r="D140" s="4" t="s">
        <v>11</v>
      </c>
      <c r="E140" s="56">
        <v>118</v>
      </c>
      <c r="F140" s="2" t="str">
        <f t="shared" si="6"/>
        <v>Double</v>
      </c>
      <c r="G140" s="2" t="str">
        <f t="shared" si="7"/>
        <v>Moyen</v>
      </c>
      <c r="H140" s="35">
        <f t="shared" si="8"/>
        <v>3</v>
      </c>
    </row>
    <row r="141" spans="1:8" x14ac:dyDescent="0.25">
      <c r="A141" s="3"/>
      <c r="B141" s="3"/>
      <c r="C141" s="2" t="s">
        <v>31</v>
      </c>
      <c r="D141" s="4" t="s">
        <v>11</v>
      </c>
      <c r="E141" s="56">
        <v>118</v>
      </c>
      <c r="F141" s="2" t="str">
        <f t="shared" si="6"/>
        <v>Double</v>
      </c>
      <c r="G141" s="2" t="str">
        <f t="shared" si="7"/>
        <v>Moyen</v>
      </c>
      <c r="H141" s="35">
        <f t="shared" si="8"/>
        <v>3</v>
      </c>
    </row>
    <row r="142" spans="1:8" x14ac:dyDescent="0.25">
      <c r="A142" s="3"/>
      <c r="B142" s="3"/>
      <c r="C142" s="2" t="s">
        <v>31</v>
      </c>
      <c r="D142" s="4" t="s">
        <v>11</v>
      </c>
      <c r="E142" s="56">
        <v>119</v>
      </c>
      <c r="F142" s="2" t="str">
        <f t="shared" si="6"/>
        <v>Double</v>
      </c>
      <c r="G142" s="2" t="str">
        <f t="shared" si="7"/>
        <v>Moyen</v>
      </c>
      <c r="H142" s="35">
        <f t="shared" si="8"/>
        <v>4</v>
      </c>
    </row>
    <row r="143" spans="1:8" x14ac:dyDescent="0.25">
      <c r="A143" s="3"/>
      <c r="B143" s="3"/>
      <c r="C143" s="2" t="s">
        <v>31</v>
      </c>
      <c r="D143" s="4" t="s">
        <v>11</v>
      </c>
      <c r="E143" s="56">
        <v>119</v>
      </c>
      <c r="F143" s="2" t="str">
        <f t="shared" si="6"/>
        <v>Double</v>
      </c>
      <c r="G143" s="2" t="str">
        <f t="shared" si="7"/>
        <v>Moyen</v>
      </c>
      <c r="H143" s="35">
        <f t="shared" si="8"/>
        <v>4</v>
      </c>
    </row>
    <row r="144" spans="1:8" x14ac:dyDescent="0.25">
      <c r="A144" s="3"/>
      <c r="B144" s="3"/>
      <c r="C144" s="2" t="s">
        <v>31</v>
      </c>
      <c r="D144" s="4" t="s">
        <v>11</v>
      </c>
      <c r="E144" s="56">
        <v>119</v>
      </c>
      <c r="F144" s="2" t="str">
        <f t="shared" si="6"/>
        <v>Double</v>
      </c>
      <c r="G144" s="2" t="str">
        <f t="shared" si="7"/>
        <v>Moyen</v>
      </c>
      <c r="H144" s="35">
        <f t="shared" si="8"/>
        <v>4</v>
      </c>
    </row>
    <row r="145" spans="1:8" x14ac:dyDescent="0.25">
      <c r="A145" s="3"/>
      <c r="B145" s="3"/>
      <c r="C145" s="2" t="s">
        <v>31</v>
      </c>
      <c r="D145" s="4" t="s">
        <v>11</v>
      </c>
      <c r="E145" s="56">
        <v>120</v>
      </c>
      <c r="F145" s="2" t="str">
        <f t="shared" si="6"/>
        <v>Double</v>
      </c>
      <c r="G145" s="2" t="str">
        <f t="shared" si="7"/>
        <v>Bas</v>
      </c>
      <c r="H145" s="35">
        <f t="shared" si="8"/>
        <v>3</v>
      </c>
    </row>
    <row r="146" spans="1:8" x14ac:dyDescent="0.25">
      <c r="A146" s="3"/>
      <c r="B146" s="3"/>
      <c r="C146" s="2" t="s">
        <v>31</v>
      </c>
      <c r="D146" s="4" t="s">
        <v>11</v>
      </c>
      <c r="E146" s="56">
        <v>120</v>
      </c>
      <c r="F146" s="2" t="str">
        <f t="shared" si="6"/>
        <v>Double</v>
      </c>
      <c r="G146" s="2" t="str">
        <f t="shared" si="7"/>
        <v>Bas</v>
      </c>
      <c r="H146" s="35">
        <f t="shared" si="8"/>
        <v>3</v>
      </c>
    </row>
    <row r="147" spans="1:8" x14ac:dyDescent="0.25">
      <c r="A147" s="3"/>
      <c r="B147" s="3"/>
      <c r="C147" s="2" t="s">
        <v>32</v>
      </c>
      <c r="D147" s="4" t="s">
        <v>11</v>
      </c>
      <c r="E147" s="56">
        <v>121</v>
      </c>
      <c r="F147" s="2" t="str">
        <f t="shared" si="6"/>
        <v>Double</v>
      </c>
      <c r="G147" s="2" t="str">
        <f t="shared" si="7"/>
        <v>Haut</v>
      </c>
      <c r="H147" s="35">
        <f t="shared" si="8"/>
        <v>3</v>
      </c>
    </row>
    <row r="148" spans="1:8" x14ac:dyDescent="0.25">
      <c r="A148" s="3"/>
      <c r="B148" s="3"/>
      <c r="C148" s="2" t="s">
        <v>32</v>
      </c>
      <c r="D148" s="4" t="s">
        <v>11</v>
      </c>
      <c r="E148" s="56">
        <v>121</v>
      </c>
      <c r="F148" s="2" t="str">
        <f t="shared" si="6"/>
        <v>Double</v>
      </c>
      <c r="G148" s="2" t="str">
        <f t="shared" si="7"/>
        <v>Haut</v>
      </c>
      <c r="H148" s="35">
        <f t="shared" si="8"/>
        <v>3</v>
      </c>
    </row>
    <row r="149" spans="1:8" x14ac:dyDescent="0.25">
      <c r="A149" s="3"/>
      <c r="B149" s="3"/>
      <c r="C149" s="2" t="s">
        <v>32</v>
      </c>
      <c r="D149" s="4" t="s">
        <v>11</v>
      </c>
      <c r="E149" s="56">
        <v>122</v>
      </c>
      <c r="F149" s="2" t="str">
        <f t="shared" si="6"/>
        <v>Double</v>
      </c>
      <c r="G149" s="2" t="str">
        <f t="shared" si="7"/>
        <v>Moyen</v>
      </c>
      <c r="H149" s="35">
        <f t="shared" si="8"/>
        <v>3</v>
      </c>
    </row>
    <row r="150" spans="1:8" x14ac:dyDescent="0.25">
      <c r="A150" s="3"/>
      <c r="B150" s="3"/>
      <c r="C150" s="2" t="s">
        <v>32</v>
      </c>
      <c r="D150" s="4" t="s">
        <v>11</v>
      </c>
      <c r="E150" s="56">
        <v>122</v>
      </c>
      <c r="F150" s="2" t="str">
        <f t="shared" si="6"/>
        <v>Double</v>
      </c>
      <c r="G150" s="2" t="str">
        <f t="shared" si="7"/>
        <v>Moyen</v>
      </c>
      <c r="H150" s="35">
        <f t="shared" si="8"/>
        <v>3</v>
      </c>
    </row>
    <row r="151" spans="1:8" x14ac:dyDescent="0.25">
      <c r="A151" s="3"/>
      <c r="B151" s="3"/>
      <c r="C151" s="2" t="s">
        <v>32</v>
      </c>
      <c r="D151" s="4" t="s">
        <v>11</v>
      </c>
      <c r="E151" s="56">
        <v>123</v>
      </c>
      <c r="F151" s="2" t="str">
        <f t="shared" si="6"/>
        <v>Double</v>
      </c>
      <c r="G151" s="2" t="str">
        <f t="shared" si="7"/>
        <v>Moyen</v>
      </c>
      <c r="H151" s="35">
        <f t="shared" si="8"/>
        <v>3</v>
      </c>
    </row>
    <row r="152" spans="1:8" x14ac:dyDescent="0.25">
      <c r="A152" s="3"/>
      <c r="B152" s="3"/>
      <c r="C152" s="2" t="s">
        <v>32</v>
      </c>
      <c r="D152" s="4" t="s">
        <v>11</v>
      </c>
      <c r="E152" s="56">
        <v>123</v>
      </c>
      <c r="F152" s="2" t="str">
        <f t="shared" si="6"/>
        <v>Double</v>
      </c>
      <c r="G152" s="2" t="str">
        <f t="shared" si="7"/>
        <v>Moyen</v>
      </c>
      <c r="H152" s="35">
        <f t="shared" si="8"/>
        <v>3</v>
      </c>
    </row>
    <row r="153" spans="1:8" x14ac:dyDescent="0.25">
      <c r="A153" s="3"/>
      <c r="B153" s="3"/>
      <c r="C153" s="2" t="s">
        <v>31</v>
      </c>
      <c r="D153" s="4" t="s">
        <v>11</v>
      </c>
      <c r="E153" s="56">
        <v>124</v>
      </c>
      <c r="F153" s="2" t="str">
        <f t="shared" si="6"/>
        <v>Double</v>
      </c>
      <c r="G153" s="2" t="str">
        <f t="shared" si="7"/>
        <v>Bas</v>
      </c>
      <c r="H153" s="35">
        <f t="shared" si="8"/>
        <v>3</v>
      </c>
    </row>
    <row r="154" spans="1:8" x14ac:dyDescent="0.25">
      <c r="A154" s="3"/>
      <c r="B154" s="3"/>
      <c r="C154" s="2" t="s">
        <v>31</v>
      </c>
      <c r="D154" s="4" t="s">
        <v>11</v>
      </c>
      <c r="E154" s="56">
        <v>124</v>
      </c>
      <c r="F154" s="2" t="str">
        <f t="shared" si="6"/>
        <v>Double</v>
      </c>
      <c r="G154" s="2" t="str">
        <f t="shared" si="7"/>
        <v>Bas</v>
      </c>
      <c r="H154" s="35">
        <f t="shared" si="8"/>
        <v>3</v>
      </c>
    </row>
    <row r="155" spans="1:8" x14ac:dyDescent="0.25">
      <c r="A155" s="3"/>
      <c r="B155" s="3"/>
      <c r="C155" s="2" t="s">
        <v>31</v>
      </c>
      <c r="D155" s="4" t="s">
        <v>12</v>
      </c>
      <c r="E155" s="56">
        <v>125</v>
      </c>
      <c r="F155" s="2" t="str">
        <f t="shared" si="6"/>
        <v>Double</v>
      </c>
      <c r="G155" s="2" t="str">
        <f t="shared" si="7"/>
        <v>Haut</v>
      </c>
      <c r="H155" s="35">
        <f t="shared" si="8"/>
        <v>3</v>
      </c>
    </row>
    <row r="156" spans="1:8" x14ac:dyDescent="0.25">
      <c r="A156" s="3"/>
      <c r="B156" s="3"/>
      <c r="C156" s="2" t="s">
        <v>31</v>
      </c>
      <c r="D156" s="4" t="s">
        <v>12</v>
      </c>
      <c r="E156" s="56">
        <v>125</v>
      </c>
      <c r="F156" s="2" t="str">
        <f t="shared" si="6"/>
        <v>Double</v>
      </c>
      <c r="G156" s="2" t="str">
        <f t="shared" si="7"/>
        <v>Haut</v>
      </c>
      <c r="H156" s="35">
        <f t="shared" si="8"/>
        <v>3</v>
      </c>
    </row>
    <row r="157" spans="1:8" x14ac:dyDescent="0.25">
      <c r="A157" s="3"/>
      <c r="B157" s="3"/>
      <c r="C157" s="2" t="s">
        <v>32</v>
      </c>
      <c r="D157" s="4" t="s">
        <v>12</v>
      </c>
      <c r="E157" s="56">
        <v>126</v>
      </c>
      <c r="F157" s="2" t="str">
        <f t="shared" si="6"/>
        <v>Double</v>
      </c>
      <c r="G157" s="2" t="str">
        <f t="shared" si="7"/>
        <v>Moyen</v>
      </c>
      <c r="H157" s="35">
        <f t="shared" si="8"/>
        <v>3</v>
      </c>
    </row>
    <row r="158" spans="1:8" x14ac:dyDescent="0.25">
      <c r="A158" s="3"/>
      <c r="B158" s="3"/>
      <c r="C158" s="2" t="s">
        <v>31</v>
      </c>
      <c r="D158" s="4" t="s">
        <v>12</v>
      </c>
      <c r="E158" s="56">
        <v>126</v>
      </c>
      <c r="F158" s="2" t="str">
        <f t="shared" si="6"/>
        <v>Double</v>
      </c>
      <c r="G158" s="2" t="str">
        <f t="shared" si="7"/>
        <v>Moyen</v>
      </c>
      <c r="H158" s="35">
        <f t="shared" si="8"/>
        <v>3</v>
      </c>
    </row>
    <row r="159" spans="1:8" x14ac:dyDescent="0.25">
      <c r="A159" s="3"/>
      <c r="B159" s="3"/>
      <c r="C159" s="2" t="s">
        <v>31</v>
      </c>
      <c r="D159" s="4" t="s">
        <v>12</v>
      </c>
      <c r="E159" s="56">
        <v>127</v>
      </c>
      <c r="F159" s="2" t="str">
        <f t="shared" si="6"/>
        <v>Double</v>
      </c>
      <c r="G159" s="2" t="str">
        <f t="shared" si="7"/>
        <v>Moyen</v>
      </c>
      <c r="H159" s="35">
        <f t="shared" si="8"/>
        <v>3</v>
      </c>
    </row>
    <row r="160" spans="1:8" x14ac:dyDescent="0.25">
      <c r="A160" s="3"/>
      <c r="B160" s="3"/>
      <c r="C160" s="2" t="s">
        <v>31</v>
      </c>
      <c r="D160" s="4" t="s">
        <v>12</v>
      </c>
      <c r="E160" s="56">
        <v>127</v>
      </c>
      <c r="F160" s="2" t="str">
        <f t="shared" si="6"/>
        <v>Double</v>
      </c>
      <c r="G160" s="2" t="str">
        <f t="shared" si="7"/>
        <v>Moyen</v>
      </c>
      <c r="H160" s="35">
        <f t="shared" si="8"/>
        <v>3</v>
      </c>
    </row>
    <row r="161" spans="1:8" x14ac:dyDescent="0.25">
      <c r="A161" s="3"/>
      <c r="B161" s="3"/>
      <c r="C161" s="2" t="s">
        <v>31</v>
      </c>
      <c r="D161" s="4" t="s">
        <v>12</v>
      </c>
      <c r="E161" s="56">
        <v>128</v>
      </c>
      <c r="F161" s="2" t="str">
        <f t="shared" si="6"/>
        <v>Double</v>
      </c>
      <c r="G161" s="2" t="str">
        <f t="shared" si="7"/>
        <v>Bas</v>
      </c>
      <c r="H161" s="35">
        <f t="shared" si="8"/>
        <v>3</v>
      </c>
    </row>
    <row r="162" spans="1:8" x14ac:dyDescent="0.25">
      <c r="A162" s="3"/>
      <c r="B162" s="3"/>
      <c r="C162" s="2" t="s">
        <v>31</v>
      </c>
      <c r="D162" s="4" t="s">
        <v>12</v>
      </c>
      <c r="E162" s="56">
        <v>128</v>
      </c>
      <c r="F162" s="2" t="str">
        <f t="shared" si="6"/>
        <v>Double</v>
      </c>
      <c r="G162" s="2" t="str">
        <f t="shared" si="7"/>
        <v>Bas</v>
      </c>
      <c r="H162" s="35">
        <f t="shared" si="8"/>
        <v>3</v>
      </c>
    </row>
    <row r="163" spans="1:8" x14ac:dyDescent="0.25">
      <c r="A163" s="3"/>
      <c r="B163" s="3"/>
      <c r="C163" s="2" t="s">
        <v>32</v>
      </c>
      <c r="D163" s="4" t="s">
        <v>12</v>
      </c>
      <c r="E163" s="56">
        <v>129</v>
      </c>
      <c r="F163" s="2" t="str">
        <f t="shared" si="6"/>
        <v>Double</v>
      </c>
      <c r="G163" s="2" t="str">
        <f t="shared" si="7"/>
        <v>Haut</v>
      </c>
      <c r="H163" s="35">
        <f t="shared" si="8"/>
        <v>3</v>
      </c>
    </row>
    <row r="164" spans="1:8" x14ac:dyDescent="0.25">
      <c r="A164" s="3"/>
      <c r="B164" s="3"/>
      <c r="C164" s="2" t="s">
        <v>32</v>
      </c>
      <c r="D164" s="4" t="s">
        <v>12</v>
      </c>
      <c r="E164" s="56">
        <v>129</v>
      </c>
      <c r="F164" s="2" t="str">
        <f t="shared" si="6"/>
        <v>Double</v>
      </c>
      <c r="G164" s="2" t="str">
        <f t="shared" si="7"/>
        <v>Haut</v>
      </c>
      <c r="H164" s="35">
        <f t="shared" si="8"/>
        <v>3</v>
      </c>
    </row>
    <row r="165" spans="1:8" x14ac:dyDescent="0.25">
      <c r="A165" s="3"/>
      <c r="B165" s="3"/>
      <c r="C165" s="2" t="s">
        <v>31</v>
      </c>
      <c r="D165" s="4" t="s">
        <v>12</v>
      </c>
      <c r="E165" s="56">
        <v>130</v>
      </c>
      <c r="F165" s="2" t="str">
        <f t="shared" si="6"/>
        <v>Double</v>
      </c>
      <c r="G165" s="2" t="str">
        <f t="shared" si="7"/>
        <v>Moyen</v>
      </c>
      <c r="H165" s="35">
        <f t="shared" si="8"/>
        <v>3</v>
      </c>
    </row>
    <row r="166" spans="1:8" x14ac:dyDescent="0.25">
      <c r="A166" s="3"/>
      <c r="B166" s="3"/>
      <c r="C166" s="2" t="s">
        <v>31</v>
      </c>
      <c r="D166" s="4" t="s">
        <v>12</v>
      </c>
      <c r="E166" s="56">
        <v>130</v>
      </c>
      <c r="F166" s="2" t="str">
        <f t="shared" si="6"/>
        <v>Double</v>
      </c>
      <c r="G166" s="2" t="str">
        <f t="shared" si="7"/>
        <v>Moyen</v>
      </c>
      <c r="H166" s="35">
        <f t="shared" si="8"/>
        <v>3</v>
      </c>
    </row>
    <row r="167" spans="1:8" x14ac:dyDescent="0.25">
      <c r="A167" s="3"/>
      <c r="B167" s="3"/>
      <c r="C167" s="2" t="s">
        <v>32</v>
      </c>
      <c r="D167" s="4" t="s">
        <v>12</v>
      </c>
      <c r="E167" s="56">
        <v>131</v>
      </c>
      <c r="F167" s="2" t="str">
        <f t="shared" si="6"/>
        <v>Double</v>
      </c>
      <c r="G167" s="2" t="str">
        <f t="shared" si="7"/>
        <v>Moyen</v>
      </c>
      <c r="H167" s="35">
        <f t="shared" si="8"/>
        <v>3</v>
      </c>
    </row>
    <row r="168" spans="1:8" x14ac:dyDescent="0.25">
      <c r="A168" s="3"/>
      <c r="B168" s="3"/>
      <c r="C168" s="2" t="s">
        <v>32</v>
      </c>
      <c r="D168" s="4" t="s">
        <v>12</v>
      </c>
      <c r="E168" s="56">
        <v>131</v>
      </c>
      <c r="F168" s="2" t="str">
        <f t="shared" si="6"/>
        <v>Double</v>
      </c>
      <c r="G168" s="2" t="str">
        <f t="shared" si="7"/>
        <v>Moyen</v>
      </c>
      <c r="H168" s="35">
        <f t="shared" si="8"/>
        <v>3</v>
      </c>
    </row>
    <row r="169" spans="1:8" x14ac:dyDescent="0.25">
      <c r="A169" s="3"/>
      <c r="B169" s="3"/>
      <c r="C169" s="2" t="s">
        <v>32</v>
      </c>
      <c r="D169" s="4" t="s">
        <v>12</v>
      </c>
      <c r="E169" s="56">
        <v>132</v>
      </c>
      <c r="F169" s="2" t="str">
        <f t="shared" si="6"/>
        <v>Double</v>
      </c>
      <c r="G169" s="2" t="str">
        <f t="shared" si="7"/>
        <v>Bas</v>
      </c>
      <c r="H169" s="35">
        <f t="shared" si="8"/>
        <v>3</v>
      </c>
    </row>
    <row r="170" spans="1:8" x14ac:dyDescent="0.25">
      <c r="A170" s="3"/>
      <c r="B170" s="3"/>
      <c r="C170" s="2" t="s">
        <v>32</v>
      </c>
      <c r="D170" s="4" t="s">
        <v>12</v>
      </c>
      <c r="E170" s="56">
        <v>132</v>
      </c>
      <c r="F170" s="2" t="str">
        <f t="shared" si="6"/>
        <v>Double</v>
      </c>
      <c r="G170" s="2" t="str">
        <f t="shared" si="7"/>
        <v>Bas</v>
      </c>
      <c r="H170" s="35">
        <f t="shared" si="8"/>
        <v>3</v>
      </c>
    </row>
    <row r="171" spans="1:8" x14ac:dyDescent="0.25">
      <c r="A171" s="3"/>
      <c r="B171" s="3"/>
      <c r="C171" s="2" t="s">
        <v>31</v>
      </c>
      <c r="D171" s="4" t="s">
        <v>12</v>
      </c>
      <c r="E171" s="56">
        <v>133</v>
      </c>
      <c r="F171" s="2" t="str">
        <f t="shared" si="6"/>
        <v>Double</v>
      </c>
      <c r="G171" s="2" t="str">
        <f t="shared" si="7"/>
        <v>Haut</v>
      </c>
      <c r="H171" s="35">
        <f t="shared" si="8"/>
        <v>3</v>
      </c>
    </row>
    <row r="172" spans="1:8" x14ac:dyDescent="0.25">
      <c r="A172" s="3"/>
      <c r="B172" s="3"/>
      <c r="C172" s="2" t="s">
        <v>31</v>
      </c>
      <c r="D172" s="4" t="s">
        <v>12</v>
      </c>
      <c r="E172" s="56">
        <v>133</v>
      </c>
      <c r="F172" s="2" t="str">
        <f t="shared" si="6"/>
        <v>Double</v>
      </c>
      <c r="G172" s="2" t="str">
        <f t="shared" si="7"/>
        <v>Haut</v>
      </c>
      <c r="H172" s="35">
        <f t="shared" si="8"/>
        <v>3</v>
      </c>
    </row>
    <row r="173" spans="1:8" x14ac:dyDescent="0.25">
      <c r="A173" s="3"/>
      <c r="B173" s="3"/>
      <c r="C173" s="2" t="s">
        <v>32</v>
      </c>
      <c r="D173" s="4" t="s">
        <v>12</v>
      </c>
      <c r="E173" s="56">
        <v>134</v>
      </c>
      <c r="F173" s="2" t="str">
        <f t="shared" si="6"/>
        <v>Double</v>
      </c>
      <c r="G173" s="2" t="str">
        <f t="shared" si="7"/>
        <v>Moyen</v>
      </c>
      <c r="H173" s="35">
        <f t="shared" si="8"/>
        <v>3</v>
      </c>
    </row>
    <row r="174" spans="1:8" x14ac:dyDescent="0.25">
      <c r="A174" s="3"/>
      <c r="B174" s="3"/>
      <c r="C174" s="2" t="s">
        <v>32</v>
      </c>
      <c r="D174" s="4" t="s">
        <v>12</v>
      </c>
      <c r="E174" s="56">
        <v>134</v>
      </c>
      <c r="F174" s="2" t="str">
        <f t="shared" si="6"/>
        <v>Double</v>
      </c>
      <c r="G174" s="2" t="str">
        <f t="shared" si="7"/>
        <v>Moyen</v>
      </c>
      <c r="H174" s="35">
        <f t="shared" si="8"/>
        <v>3</v>
      </c>
    </row>
    <row r="175" spans="1:8" x14ac:dyDescent="0.25">
      <c r="A175" s="3"/>
      <c r="B175" s="3"/>
      <c r="C175" s="2" t="s">
        <v>31</v>
      </c>
      <c r="D175" s="4" t="s">
        <v>12</v>
      </c>
      <c r="E175" s="56">
        <v>135</v>
      </c>
      <c r="F175" s="2" t="str">
        <f t="shared" si="6"/>
        <v>Double</v>
      </c>
      <c r="G175" s="2" t="str">
        <f t="shared" si="7"/>
        <v>Moyen</v>
      </c>
      <c r="H175" s="35">
        <f t="shared" si="8"/>
        <v>3</v>
      </c>
    </row>
    <row r="176" spans="1:8" x14ac:dyDescent="0.25">
      <c r="A176" s="3"/>
      <c r="B176" s="3"/>
      <c r="C176" s="2" t="s">
        <v>31</v>
      </c>
      <c r="D176" s="4" t="s">
        <v>12</v>
      </c>
      <c r="E176" s="56">
        <v>135</v>
      </c>
      <c r="F176" s="2" t="str">
        <f t="shared" si="6"/>
        <v>Double</v>
      </c>
      <c r="G176" s="2" t="str">
        <f t="shared" si="7"/>
        <v>Moyen</v>
      </c>
      <c r="H176" s="35">
        <f t="shared" si="8"/>
        <v>3</v>
      </c>
    </row>
    <row r="177" spans="1:8" x14ac:dyDescent="0.25">
      <c r="A177" s="3"/>
      <c r="B177" s="3"/>
      <c r="C177" s="2" t="s">
        <v>32</v>
      </c>
      <c r="D177" s="4" t="s">
        <v>12</v>
      </c>
      <c r="E177" s="56">
        <v>136</v>
      </c>
      <c r="F177" s="2" t="str">
        <f t="shared" si="6"/>
        <v>Double</v>
      </c>
      <c r="G177" s="2" t="str">
        <f t="shared" si="7"/>
        <v>Bas</v>
      </c>
      <c r="H177" s="35">
        <f t="shared" si="8"/>
        <v>3</v>
      </c>
    </row>
    <row r="178" spans="1:8" x14ac:dyDescent="0.25">
      <c r="A178" s="3"/>
      <c r="B178" s="3"/>
      <c r="C178" s="2" t="s">
        <v>32</v>
      </c>
      <c r="D178" s="4" t="s">
        <v>12</v>
      </c>
      <c r="E178" s="56">
        <v>136</v>
      </c>
      <c r="F178" s="2" t="str">
        <f t="shared" si="6"/>
        <v>Double</v>
      </c>
      <c r="G178" s="2" t="str">
        <f t="shared" si="7"/>
        <v>Bas</v>
      </c>
      <c r="H178" s="35">
        <f t="shared" si="8"/>
        <v>3</v>
      </c>
    </row>
    <row r="179" spans="1:8" x14ac:dyDescent="0.25">
      <c r="A179" s="3"/>
      <c r="B179" s="3"/>
      <c r="C179" s="2" t="s">
        <v>31</v>
      </c>
      <c r="D179" s="4" t="s">
        <v>12</v>
      </c>
      <c r="E179" s="56">
        <v>137</v>
      </c>
      <c r="F179" s="2" t="str">
        <f t="shared" si="6"/>
        <v>Double</v>
      </c>
      <c r="G179" s="2" t="str">
        <f t="shared" si="7"/>
        <v>Haut</v>
      </c>
      <c r="H179" s="35">
        <f t="shared" si="8"/>
        <v>2</v>
      </c>
    </row>
    <row r="180" spans="1:8" x14ac:dyDescent="0.25">
      <c r="A180" s="3"/>
      <c r="B180" s="3"/>
      <c r="C180" s="2" t="s">
        <v>31</v>
      </c>
      <c r="D180" s="4" t="s">
        <v>13</v>
      </c>
      <c r="E180" s="56">
        <v>138</v>
      </c>
      <c r="F180" s="2" t="str">
        <f t="shared" si="6"/>
        <v>Double</v>
      </c>
      <c r="G180" s="2" t="str">
        <f t="shared" si="7"/>
        <v>Moyen</v>
      </c>
      <c r="H180" s="35">
        <f t="shared" si="8"/>
        <v>3</v>
      </c>
    </row>
    <row r="181" spans="1:8" x14ac:dyDescent="0.25">
      <c r="A181" s="3"/>
      <c r="B181" s="3"/>
      <c r="C181" s="2" t="s">
        <v>31</v>
      </c>
      <c r="D181" s="4" t="s">
        <v>13</v>
      </c>
      <c r="E181" s="56">
        <v>138</v>
      </c>
      <c r="F181" s="2" t="str">
        <f t="shared" si="6"/>
        <v>Double</v>
      </c>
      <c r="G181" s="2" t="str">
        <f t="shared" si="7"/>
        <v>Moyen</v>
      </c>
      <c r="H181" s="35">
        <f t="shared" si="8"/>
        <v>3</v>
      </c>
    </row>
    <row r="182" spans="1:8" x14ac:dyDescent="0.25">
      <c r="A182" s="3"/>
      <c r="B182" s="3"/>
      <c r="C182" s="2" t="s">
        <v>32</v>
      </c>
      <c r="D182" s="4" t="s">
        <v>13</v>
      </c>
      <c r="E182" s="56">
        <v>139</v>
      </c>
      <c r="F182" s="2" t="str">
        <f t="shared" si="6"/>
        <v>Double</v>
      </c>
      <c r="G182" s="2" t="str">
        <f t="shared" si="7"/>
        <v>Moyen</v>
      </c>
      <c r="H182" s="35">
        <f t="shared" si="8"/>
        <v>3</v>
      </c>
    </row>
    <row r="183" spans="1:8" x14ac:dyDescent="0.25">
      <c r="A183" s="3"/>
      <c r="B183" s="3"/>
      <c r="C183" s="2" t="s">
        <v>32</v>
      </c>
      <c r="D183" s="4" t="s">
        <v>13</v>
      </c>
      <c r="E183" s="56">
        <v>139</v>
      </c>
      <c r="F183" s="2" t="str">
        <f t="shared" si="6"/>
        <v>Double</v>
      </c>
      <c r="G183" s="2" t="str">
        <f t="shared" si="7"/>
        <v>Moyen</v>
      </c>
      <c r="H183" s="35">
        <f t="shared" si="8"/>
        <v>3</v>
      </c>
    </row>
    <row r="184" spans="1:8" x14ac:dyDescent="0.25">
      <c r="A184" s="3"/>
      <c r="B184" s="3"/>
      <c r="C184" s="2" t="s">
        <v>31</v>
      </c>
      <c r="D184" s="4" t="s">
        <v>13</v>
      </c>
      <c r="E184" s="56">
        <v>140</v>
      </c>
      <c r="F184" s="2" t="str">
        <f t="shared" si="6"/>
        <v>Double</v>
      </c>
      <c r="G184" s="2" t="str">
        <f t="shared" si="7"/>
        <v>Bas</v>
      </c>
      <c r="H184" s="35">
        <f t="shared" si="8"/>
        <v>3</v>
      </c>
    </row>
    <row r="185" spans="1:8" x14ac:dyDescent="0.25">
      <c r="A185" s="3"/>
      <c r="B185" s="3"/>
      <c r="C185" s="2" t="s">
        <v>31</v>
      </c>
      <c r="D185" s="4" t="s">
        <v>13</v>
      </c>
      <c r="E185" s="56">
        <v>140</v>
      </c>
      <c r="F185" s="2" t="str">
        <f t="shared" si="6"/>
        <v>Double</v>
      </c>
      <c r="G185" s="2" t="str">
        <f t="shared" si="7"/>
        <v>Bas</v>
      </c>
      <c r="H185" s="35">
        <f t="shared" si="8"/>
        <v>3</v>
      </c>
    </row>
    <row r="186" spans="1:8" x14ac:dyDescent="0.25">
      <c r="A186" s="3"/>
      <c r="B186" s="3"/>
      <c r="C186" s="2" t="s">
        <v>32</v>
      </c>
      <c r="D186" s="4" t="s">
        <v>13</v>
      </c>
      <c r="E186" s="56">
        <v>141</v>
      </c>
      <c r="F186" s="2" t="str">
        <f t="shared" si="6"/>
        <v>Double</v>
      </c>
      <c r="G186" s="2" t="str">
        <f t="shared" si="7"/>
        <v>Haut</v>
      </c>
      <c r="H186" s="35">
        <f t="shared" si="8"/>
        <v>3</v>
      </c>
    </row>
    <row r="187" spans="1:8" x14ac:dyDescent="0.25">
      <c r="A187" s="3"/>
      <c r="B187" s="3"/>
      <c r="C187" s="2" t="s">
        <v>32</v>
      </c>
      <c r="D187" s="4" t="s">
        <v>13</v>
      </c>
      <c r="E187" s="56">
        <v>141</v>
      </c>
      <c r="F187" s="2" t="str">
        <f t="shared" si="6"/>
        <v>Double</v>
      </c>
      <c r="G187" s="2" t="str">
        <f t="shared" si="7"/>
        <v>Haut</v>
      </c>
      <c r="H187" s="35">
        <f t="shared" si="8"/>
        <v>3</v>
      </c>
    </row>
    <row r="188" spans="1:8" x14ac:dyDescent="0.25">
      <c r="A188" s="3"/>
      <c r="B188" s="3"/>
      <c r="C188" s="2" t="s">
        <v>31</v>
      </c>
      <c r="D188" s="4" t="s">
        <v>13</v>
      </c>
      <c r="E188" s="56">
        <v>142</v>
      </c>
      <c r="F188" s="2" t="str">
        <f t="shared" si="6"/>
        <v>Double</v>
      </c>
      <c r="G188" s="2" t="str">
        <f t="shared" si="7"/>
        <v>Moyen</v>
      </c>
      <c r="H188" s="35">
        <f t="shared" si="8"/>
        <v>3</v>
      </c>
    </row>
    <row r="189" spans="1:8" x14ac:dyDescent="0.25">
      <c r="A189" s="3"/>
      <c r="B189" s="3"/>
      <c r="C189" s="2" t="s">
        <v>32</v>
      </c>
      <c r="D189" s="4" t="s">
        <v>13</v>
      </c>
      <c r="E189" s="56">
        <v>142</v>
      </c>
      <c r="F189" s="2" t="str">
        <f t="shared" si="6"/>
        <v>Double</v>
      </c>
      <c r="G189" s="2" t="str">
        <f t="shared" si="7"/>
        <v>Moyen</v>
      </c>
      <c r="H189" s="35">
        <f t="shared" si="8"/>
        <v>3</v>
      </c>
    </row>
    <row r="190" spans="1:8" x14ac:dyDescent="0.25">
      <c r="A190" s="3"/>
      <c r="B190" s="3"/>
      <c r="C190" s="2" t="s">
        <v>31</v>
      </c>
      <c r="D190" s="4" t="s">
        <v>13</v>
      </c>
      <c r="E190" s="56">
        <v>143</v>
      </c>
      <c r="F190" s="2" t="str">
        <f t="shared" si="6"/>
        <v>Double</v>
      </c>
      <c r="G190" s="2" t="str">
        <f t="shared" si="7"/>
        <v>Moyen</v>
      </c>
      <c r="H190" s="35">
        <f t="shared" si="8"/>
        <v>3</v>
      </c>
    </row>
    <row r="191" spans="1:8" x14ac:dyDescent="0.25">
      <c r="A191" s="3"/>
      <c r="B191" s="3"/>
      <c r="C191" s="2" t="s">
        <v>31</v>
      </c>
      <c r="D191" s="4" t="s">
        <v>13</v>
      </c>
      <c r="E191" s="56">
        <v>143</v>
      </c>
      <c r="F191" s="2" t="str">
        <f t="shared" si="6"/>
        <v>Double</v>
      </c>
      <c r="G191" s="2" t="str">
        <f t="shared" si="7"/>
        <v>Moyen</v>
      </c>
      <c r="H191" s="35">
        <f t="shared" si="8"/>
        <v>3</v>
      </c>
    </row>
    <row r="192" spans="1:8" x14ac:dyDescent="0.25">
      <c r="A192" s="3"/>
      <c r="B192" s="3"/>
      <c r="C192" s="2" t="s">
        <v>32</v>
      </c>
      <c r="D192" s="4" t="s">
        <v>13</v>
      </c>
      <c r="E192" s="56">
        <v>144</v>
      </c>
      <c r="F192" s="2" t="str">
        <f t="shared" si="6"/>
        <v>Double</v>
      </c>
      <c r="G192" s="2" t="str">
        <f t="shared" si="7"/>
        <v>Bas</v>
      </c>
      <c r="H192" s="35">
        <f t="shared" si="8"/>
        <v>3</v>
      </c>
    </row>
    <row r="193" spans="1:8" x14ac:dyDescent="0.25">
      <c r="A193" s="3"/>
      <c r="B193" s="3"/>
      <c r="C193" s="2" t="s">
        <v>32</v>
      </c>
      <c r="D193" s="4" t="s">
        <v>13</v>
      </c>
      <c r="E193" s="56">
        <v>144</v>
      </c>
      <c r="F193" s="2" t="str">
        <f t="shared" si="6"/>
        <v>Double</v>
      </c>
      <c r="G193" s="2" t="str">
        <f t="shared" si="7"/>
        <v>Bas</v>
      </c>
      <c r="H193" s="35">
        <f t="shared" si="8"/>
        <v>3</v>
      </c>
    </row>
    <row r="194" spans="1:8" x14ac:dyDescent="0.25">
      <c r="A194" s="3"/>
      <c r="B194" s="3"/>
      <c r="C194" s="2" t="s">
        <v>31</v>
      </c>
      <c r="D194" s="4" t="s">
        <v>13</v>
      </c>
      <c r="E194" s="56">
        <v>145</v>
      </c>
      <c r="F194" s="2" t="str">
        <f t="shared" ref="F194:F257" si="9">IF(ISBLANK(E194)," ",IF(AND(16&lt;E194,E194&lt;73),"Simple","Double"))</f>
        <v>Double</v>
      </c>
      <c r="G194" s="2" t="str">
        <f t="shared" ref="G194:G257" si="10">IF(ISBLANK(E194)," ",IF(OR(E194=7,E194=8,E194=15,E194=16,E194=23,E194=24,E194=31,E194=32,E194=39,E194=40,E194=47,E194=48,E194=55,E194=56,E194=63,E194=64,E194=71,E194=72,E194=79,E194=80,E194=87,E194=88,E194=104,E194=108,E194=112,E194=116,E194=120,E194=124,E194=128,E194=132,E194=136,E194=140,E194=144,E194=148,E194=152,E194=156,E194=160,E194=164,E194=168,E194=172,E194=176,E194=180,E194=184,E194=188,E194=207,E194=208,E194=212,E194=216,E194=220,E194=224,E194=228,E194=232,E194=236,E194=240,E194=244,E194=248,E194=257,E194=258,E194=267,E194=268),"Bas",IF(OR(E194=1,E194=2,E194=9,E194=10,E194=17,E194=18,E194=25,E194=26,E194=33,E194=34,E194=41,E194=42,E194=49,E194=50,E194=57,E194=58,E194=65,E194=66,E194=73,E194=74,E194=81,E194=82,E194=101,E194=105,E194=109,E194=113,E194=117,E194=121,E194=125,E194=129,E194=133,E194=137,E194=141,E194=145,E194=149,E194=153,E194=157,E194=161,E194=165,E194=169,E194=173,E194=177,E194=181,E194=185,E194=201,E194=202,E194=209,E194=213,E194=217,E194=221,E194=225,E194=229,E194=233,E194=237,E194=241,E194=245,E194=249,E194=250,E194=259,E194=260),"Haut","Moyen")))</f>
        <v>Haut</v>
      </c>
      <c r="H194" s="35">
        <f t="shared" ref="H194:H257" si="11">COUNTIF(E:E,E:E)</f>
        <v>3</v>
      </c>
    </row>
    <row r="195" spans="1:8" x14ac:dyDescent="0.25">
      <c r="A195" s="3"/>
      <c r="B195" s="3"/>
      <c r="C195" s="2" t="s">
        <v>31</v>
      </c>
      <c r="D195" s="4" t="s">
        <v>13</v>
      </c>
      <c r="E195" s="56">
        <v>145</v>
      </c>
      <c r="F195" s="2" t="str">
        <f t="shared" si="9"/>
        <v>Double</v>
      </c>
      <c r="G195" s="2" t="str">
        <f t="shared" si="10"/>
        <v>Haut</v>
      </c>
      <c r="H195" s="35">
        <f t="shared" si="11"/>
        <v>3</v>
      </c>
    </row>
    <row r="196" spans="1:8" x14ac:dyDescent="0.25">
      <c r="A196" s="3"/>
      <c r="B196" s="3"/>
      <c r="C196" s="2" t="s">
        <v>32</v>
      </c>
      <c r="D196" s="4" t="s">
        <v>13</v>
      </c>
      <c r="E196" s="56">
        <v>146</v>
      </c>
      <c r="F196" s="2" t="str">
        <f t="shared" si="9"/>
        <v>Double</v>
      </c>
      <c r="G196" s="2" t="str">
        <f t="shared" si="10"/>
        <v>Moyen</v>
      </c>
      <c r="H196" s="35">
        <f t="shared" si="11"/>
        <v>2</v>
      </c>
    </row>
    <row r="197" spans="1:8" x14ac:dyDescent="0.25">
      <c r="A197" s="3"/>
      <c r="B197" s="3"/>
      <c r="C197" s="2" t="s">
        <v>31</v>
      </c>
      <c r="D197" s="4" t="s">
        <v>13</v>
      </c>
      <c r="E197" s="56">
        <v>147</v>
      </c>
      <c r="F197" s="2" t="str">
        <f t="shared" si="9"/>
        <v>Double</v>
      </c>
      <c r="G197" s="2" t="str">
        <f t="shared" si="10"/>
        <v>Moyen</v>
      </c>
      <c r="H197" s="35">
        <f t="shared" si="11"/>
        <v>3</v>
      </c>
    </row>
    <row r="198" spans="1:8" x14ac:dyDescent="0.25">
      <c r="A198" s="3"/>
      <c r="B198" s="3"/>
      <c r="C198" s="2" t="s">
        <v>32</v>
      </c>
      <c r="D198" s="4" t="s">
        <v>13</v>
      </c>
      <c r="E198" s="56">
        <v>147</v>
      </c>
      <c r="F198" s="2" t="str">
        <f t="shared" si="9"/>
        <v>Double</v>
      </c>
      <c r="G198" s="2" t="str">
        <f t="shared" si="10"/>
        <v>Moyen</v>
      </c>
      <c r="H198" s="35">
        <f t="shared" si="11"/>
        <v>3</v>
      </c>
    </row>
    <row r="199" spans="1:8" x14ac:dyDescent="0.25">
      <c r="A199" s="3"/>
      <c r="B199" s="3"/>
      <c r="C199" s="2" t="s">
        <v>31</v>
      </c>
      <c r="D199" s="4" t="s">
        <v>13</v>
      </c>
      <c r="E199" s="56">
        <v>148</v>
      </c>
      <c r="F199" s="2" t="str">
        <f t="shared" si="9"/>
        <v>Double</v>
      </c>
      <c r="G199" s="2" t="str">
        <f t="shared" si="10"/>
        <v>Bas</v>
      </c>
      <c r="H199" s="35">
        <f t="shared" si="11"/>
        <v>2</v>
      </c>
    </row>
    <row r="200" spans="1:8" x14ac:dyDescent="0.25">
      <c r="A200" s="3"/>
      <c r="B200" s="3"/>
      <c r="C200" s="2" t="s">
        <v>32</v>
      </c>
      <c r="D200" s="4" t="s">
        <v>13</v>
      </c>
      <c r="E200" s="56">
        <v>149</v>
      </c>
      <c r="F200" s="2" t="str">
        <f t="shared" si="9"/>
        <v>Double</v>
      </c>
      <c r="G200" s="2" t="str">
        <f t="shared" si="10"/>
        <v>Haut</v>
      </c>
      <c r="H200" s="35">
        <f t="shared" si="11"/>
        <v>3</v>
      </c>
    </row>
    <row r="201" spans="1:8" x14ac:dyDescent="0.25">
      <c r="A201" s="3"/>
      <c r="B201" s="3"/>
      <c r="C201" s="2" t="s">
        <v>32</v>
      </c>
      <c r="D201" s="4" t="s">
        <v>13</v>
      </c>
      <c r="E201" s="56">
        <v>149</v>
      </c>
      <c r="F201" s="2" t="str">
        <f t="shared" si="9"/>
        <v>Double</v>
      </c>
      <c r="G201" s="2" t="str">
        <f t="shared" si="10"/>
        <v>Haut</v>
      </c>
      <c r="H201" s="35">
        <f t="shared" si="11"/>
        <v>3</v>
      </c>
    </row>
    <row r="202" spans="1:8" x14ac:dyDescent="0.25">
      <c r="A202" s="3"/>
      <c r="B202" s="3"/>
      <c r="C202" s="2" t="s">
        <v>31</v>
      </c>
      <c r="D202" s="4" t="s">
        <v>14</v>
      </c>
      <c r="E202" s="56">
        <v>150</v>
      </c>
      <c r="F202" s="2" t="str">
        <f t="shared" si="9"/>
        <v>Double</v>
      </c>
      <c r="G202" s="2" t="str">
        <f t="shared" si="10"/>
        <v>Moyen</v>
      </c>
      <c r="H202" s="35">
        <f t="shared" si="11"/>
        <v>3</v>
      </c>
    </row>
    <row r="203" spans="1:8" x14ac:dyDescent="0.25">
      <c r="A203" s="3"/>
      <c r="B203" s="3"/>
      <c r="C203" s="2" t="s">
        <v>31</v>
      </c>
      <c r="D203" s="4" t="s">
        <v>14</v>
      </c>
      <c r="E203" s="56">
        <v>150</v>
      </c>
      <c r="F203" s="2" t="str">
        <f t="shared" si="9"/>
        <v>Double</v>
      </c>
      <c r="G203" s="2" t="str">
        <f t="shared" si="10"/>
        <v>Moyen</v>
      </c>
      <c r="H203" s="35">
        <f t="shared" si="11"/>
        <v>3</v>
      </c>
    </row>
    <row r="204" spans="1:8" x14ac:dyDescent="0.25">
      <c r="A204" s="3"/>
      <c r="B204" s="3"/>
      <c r="C204" s="2" t="s">
        <v>32</v>
      </c>
      <c r="D204" s="4" t="s">
        <v>14</v>
      </c>
      <c r="E204" s="56">
        <v>151</v>
      </c>
      <c r="F204" s="2" t="str">
        <f t="shared" si="9"/>
        <v>Double</v>
      </c>
      <c r="G204" s="2" t="str">
        <f t="shared" si="10"/>
        <v>Moyen</v>
      </c>
      <c r="H204" s="35">
        <f t="shared" si="11"/>
        <v>3</v>
      </c>
    </row>
    <row r="205" spans="1:8" x14ac:dyDescent="0.25">
      <c r="A205" s="3"/>
      <c r="B205" s="3"/>
      <c r="C205" s="2" t="s">
        <v>32</v>
      </c>
      <c r="D205" s="4" t="s">
        <v>14</v>
      </c>
      <c r="E205" s="56">
        <v>151</v>
      </c>
      <c r="F205" s="2" t="str">
        <f t="shared" si="9"/>
        <v>Double</v>
      </c>
      <c r="G205" s="2" t="str">
        <f t="shared" si="10"/>
        <v>Moyen</v>
      </c>
      <c r="H205" s="35">
        <f t="shared" si="11"/>
        <v>3</v>
      </c>
    </row>
    <row r="206" spans="1:8" x14ac:dyDescent="0.25">
      <c r="A206" s="3"/>
      <c r="B206" s="3"/>
      <c r="C206" s="2" t="s">
        <v>31</v>
      </c>
      <c r="D206" s="4" t="s">
        <v>14</v>
      </c>
      <c r="E206" s="56">
        <v>152</v>
      </c>
      <c r="F206" s="2" t="str">
        <f t="shared" si="9"/>
        <v>Double</v>
      </c>
      <c r="G206" s="2" t="str">
        <f t="shared" si="10"/>
        <v>Bas</v>
      </c>
      <c r="H206" s="35">
        <f t="shared" si="11"/>
        <v>3</v>
      </c>
    </row>
    <row r="207" spans="1:8" x14ac:dyDescent="0.25">
      <c r="A207" s="3"/>
      <c r="B207" s="3"/>
      <c r="C207" s="2" t="s">
        <v>31</v>
      </c>
      <c r="D207" s="4" t="s">
        <v>14</v>
      </c>
      <c r="E207" s="56">
        <v>152</v>
      </c>
      <c r="F207" s="2" t="str">
        <f t="shared" si="9"/>
        <v>Double</v>
      </c>
      <c r="G207" s="2" t="str">
        <f t="shared" si="10"/>
        <v>Bas</v>
      </c>
      <c r="H207" s="35">
        <f t="shared" si="11"/>
        <v>3</v>
      </c>
    </row>
    <row r="208" spans="1:8" x14ac:dyDescent="0.25">
      <c r="A208" s="3"/>
      <c r="B208" s="3"/>
      <c r="C208" s="2" t="s">
        <v>32</v>
      </c>
      <c r="D208" s="4" t="s">
        <v>14</v>
      </c>
      <c r="E208" s="56">
        <v>153</v>
      </c>
      <c r="F208" s="2" t="str">
        <f t="shared" si="9"/>
        <v>Double</v>
      </c>
      <c r="G208" s="2" t="str">
        <f t="shared" si="10"/>
        <v>Haut</v>
      </c>
      <c r="H208" s="35">
        <f t="shared" si="11"/>
        <v>3</v>
      </c>
    </row>
    <row r="209" spans="1:8" x14ac:dyDescent="0.25">
      <c r="A209" s="3"/>
      <c r="B209" s="3"/>
      <c r="C209" s="2" t="s">
        <v>32</v>
      </c>
      <c r="D209" s="4" t="s">
        <v>15</v>
      </c>
      <c r="E209" s="56">
        <v>153</v>
      </c>
      <c r="F209" s="2" t="str">
        <f t="shared" si="9"/>
        <v>Double</v>
      </c>
      <c r="G209" s="2" t="str">
        <f t="shared" si="10"/>
        <v>Haut</v>
      </c>
      <c r="H209" s="35">
        <f t="shared" si="11"/>
        <v>3</v>
      </c>
    </row>
    <row r="210" spans="1:8" x14ac:dyDescent="0.25">
      <c r="A210" s="3"/>
      <c r="B210" s="3"/>
      <c r="C210" s="2" t="s">
        <v>32</v>
      </c>
      <c r="D210" s="4" t="s">
        <v>14</v>
      </c>
      <c r="E210" s="56">
        <v>154</v>
      </c>
      <c r="F210" s="2" t="str">
        <f t="shared" si="9"/>
        <v>Double</v>
      </c>
      <c r="G210" s="2" t="str">
        <f t="shared" si="10"/>
        <v>Moyen</v>
      </c>
      <c r="H210" s="35">
        <f t="shared" si="11"/>
        <v>3</v>
      </c>
    </row>
    <row r="211" spans="1:8" x14ac:dyDescent="0.25">
      <c r="A211" s="3"/>
      <c r="B211" s="3"/>
      <c r="C211" s="2" t="s">
        <v>32</v>
      </c>
      <c r="D211" s="4" t="s">
        <v>14</v>
      </c>
      <c r="E211" s="56">
        <v>154</v>
      </c>
      <c r="F211" s="2" t="str">
        <f t="shared" si="9"/>
        <v>Double</v>
      </c>
      <c r="G211" s="2" t="str">
        <f t="shared" si="10"/>
        <v>Moyen</v>
      </c>
      <c r="H211" s="35">
        <f t="shared" si="11"/>
        <v>3</v>
      </c>
    </row>
    <row r="212" spans="1:8" x14ac:dyDescent="0.25">
      <c r="A212" s="3"/>
      <c r="B212" s="3"/>
      <c r="C212" s="2" t="s">
        <v>31</v>
      </c>
      <c r="D212" s="4" t="s">
        <v>14</v>
      </c>
      <c r="E212" s="56">
        <v>155</v>
      </c>
      <c r="F212" s="2" t="str">
        <f t="shared" si="9"/>
        <v>Double</v>
      </c>
      <c r="G212" s="2" t="str">
        <f t="shared" si="10"/>
        <v>Moyen</v>
      </c>
      <c r="H212" s="35">
        <f t="shared" si="11"/>
        <v>3</v>
      </c>
    </row>
    <row r="213" spans="1:8" x14ac:dyDescent="0.25">
      <c r="A213" s="3"/>
      <c r="B213" s="3"/>
      <c r="C213" s="2" t="s">
        <v>31</v>
      </c>
      <c r="D213" s="4" t="s">
        <v>14</v>
      </c>
      <c r="E213" s="56">
        <v>155</v>
      </c>
      <c r="F213" s="2" t="str">
        <f t="shared" si="9"/>
        <v>Double</v>
      </c>
      <c r="G213" s="2" t="str">
        <f t="shared" si="10"/>
        <v>Moyen</v>
      </c>
      <c r="H213" s="35">
        <f t="shared" si="11"/>
        <v>3</v>
      </c>
    </row>
    <row r="214" spans="1:8" x14ac:dyDescent="0.25">
      <c r="A214" s="3"/>
      <c r="B214" s="3"/>
      <c r="C214" s="2" t="s">
        <v>32</v>
      </c>
      <c r="D214" s="4" t="s">
        <v>14</v>
      </c>
      <c r="E214" s="56">
        <v>156</v>
      </c>
      <c r="F214" s="2" t="str">
        <f t="shared" si="9"/>
        <v>Double</v>
      </c>
      <c r="G214" s="2" t="str">
        <f t="shared" si="10"/>
        <v>Bas</v>
      </c>
      <c r="H214" s="35">
        <f t="shared" si="11"/>
        <v>3</v>
      </c>
    </row>
    <row r="215" spans="1:8" x14ac:dyDescent="0.25">
      <c r="A215" s="3"/>
      <c r="B215" s="3"/>
      <c r="C215" s="2" t="s">
        <v>32</v>
      </c>
      <c r="D215" s="4" t="s">
        <v>14</v>
      </c>
      <c r="E215" s="56">
        <v>156</v>
      </c>
      <c r="F215" s="2" t="str">
        <f t="shared" si="9"/>
        <v>Double</v>
      </c>
      <c r="G215" s="2" t="str">
        <f t="shared" si="10"/>
        <v>Bas</v>
      </c>
      <c r="H215" s="35">
        <f t="shared" si="11"/>
        <v>3</v>
      </c>
    </row>
    <row r="216" spans="1:8" x14ac:dyDescent="0.25">
      <c r="A216" s="3"/>
      <c r="B216" s="3"/>
      <c r="C216" s="2" t="s">
        <v>31</v>
      </c>
      <c r="D216" s="4" t="s">
        <v>14</v>
      </c>
      <c r="E216" s="56">
        <v>157</v>
      </c>
      <c r="F216" s="2" t="str">
        <f t="shared" si="9"/>
        <v>Double</v>
      </c>
      <c r="G216" s="2" t="str">
        <f t="shared" si="10"/>
        <v>Haut</v>
      </c>
      <c r="H216" s="35">
        <f t="shared" si="11"/>
        <v>3</v>
      </c>
    </row>
    <row r="217" spans="1:8" x14ac:dyDescent="0.25">
      <c r="A217" s="3"/>
      <c r="B217" s="3"/>
      <c r="C217" s="2" t="s">
        <v>31</v>
      </c>
      <c r="D217" s="4" t="s">
        <v>14</v>
      </c>
      <c r="E217" s="56">
        <v>157</v>
      </c>
      <c r="F217" s="2" t="str">
        <f t="shared" si="9"/>
        <v>Double</v>
      </c>
      <c r="G217" s="2" t="str">
        <f t="shared" si="10"/>
        <v>Haut</v>
      </c>
      <c r="H217" s="35">
        <f t="shared" si="11"/>
        <v>3</v>
      </c>
    </row>
    <row r="218" spans="1:8" x14ac:dyDescent="0.25">
      <c r="A218" s="3"/>
      <c r="B218" s="3"/>
      <c r="C218" s="2" t="s">
        <v>32</v>
      </c>
      <c r="D218" s="4" t="s">
        <v>14</v>
      </c>
      <c r="E218" s="56">
        <v>158</v>
      </c>
      <c r="F218" s="2" t="str">
        <f t="shared" si="9"/>
        <v>Double</v>
      </c>
      <c r="G218" s="2" t="str">
        <f t="shared" si="10"/>
        <v>Moyen</v>
      </c>
      <c r="H218" s="35">
        <f t="shared" si="11"/>
        <v>2</v>
      </c>
    </row>
    <row r="219" spans="1:8" x14ac:dyDescent="0.25">
      <c r="A219" s="3"/>
      <c r="B219" s="3"/>
      <c r="C219" s="2" t="s">
        <v>31</v>
      </c>
      <c r="D219" s="4" t="s">
        <v>14</v>
      </c>
      <c r="E219" s="56">
        <v>159</v>
      </c>
      <c r="F219" s="2" t="str">
        <f t="shared" si="9"/>
        <v>Double</v>
      </c>
      <c r="G219" s="2" t="str">
        <f t="shared" si="10"/>
        <v>Moyen</v>
      </c>
      <c r="H219" s="35">
        <f t="shared" si="11"/>
        <v>3</v>
      </c>
    </row>
    <row r="220" spans="1:8" x14ac:dyDescent="0.25">
      <c r="A220" s="3"/>
      <c r="B220" s="3"/>
      <c r="C220" s="2" t="s">
        <v>31</v>
      </c>
      <c r="D220" s="4" t="s">
        <v>14</v>
      </c>
      <c r="E220" s="56">
        <v>159</v>
      </c>
      <c r="F220" s="2" t="str">
        <f t="shared" si="9"/>
        <v>Double</v>
      </c>
      <c r="G220" s="2" t="str">
        <f t="shared" si="10"/>
        <v>Moyen</v>
      </c>
      <c r="H220" s="35">
        <f t="shared" si="11"/>
        <v>3</v>
      </c>
    </row>
    <row r="221" spans="1:8" x14ac:dyDescent="0.25">
      <c r="A221" s="3"/>
      <c r="B221" s="3"/>
      <c r="C221" s="2" t="s">
        <v>32</v>
      </c>
      <c r="D221" s="4" t="s">
        <v>14</v>
      </c>
      <c r="E221" s="56">
        <v>160</v>
      </c>
      <c r="F221" s="2" t="str">
        <f t="shared" si="9"/>
        <v>Double</v>
      </c>
      <c r="G221" s="2" t="str">
        <f t="shared" si="10"/>
        <v>Bas</v>
      </c>
      <c r="H221" s="35">
        <f t="shared" si="11"/>
        <v>2</v>
      </c>
    </row>
    <row r="222" spans="1:8" x14ac:dyDescent="0.25">
      <c r="A222" s="3"/>
      <c r="B222" s="3"/>
      <c r="C222" s="2" t="s">
        <v>32</v>
      </c>
      <c r="D222" s="4" t="s">
        <v>14</v>
      </c>
      <c r="E222" s="56">
        <v>161</v>
      </c>
      <c r="F222" s="2" t="str">
        <f t="shared" si="9"/>
        <v>Double</v>
      </c>
      <c r="G222" s="2" t="str">
        <f t="shared" si="10"/>
        <v>Haut</v>
      </c>
      <c r="H222" s="35">
        <f t="shared" si="11"/>
        <v>2</v>
      </c>
    </row>
    <row r="223" spans="1:8" x14ac:dyDescent="0.25">
      <c r="A223" s="3"/>
      <c r="B223" s="3"/>
      <c r="C223" s="2" t="s">
        <v>31</v>
      </c>
      <c r="D223" s="4" t="s">
        <v>14</v>
      </c>
      <c r="E223" s="56">
        <v>162</v>
      </c>
      <c r="F223" s="2" t="str">
        <f t="shared" si="9"/>
        <v>Double</v>
      </c>
      <c r="G223" s="2" t="str">
        <f t="shared" si="10"/>
        <v>Moyen</v>
      </c>
      <c r="H223" s="35">
        <f t="shared" si="11"/>
        <v>3</v>
      </c>
    </row>
    <row r="224" spans="1:8" x14ac:dyDescent="0.25">
      <c r="A224" s="3"/>
      <c r="B224" s="3"/>
      <c r="C224" s="2" t="s">
        <v>31</v>
      </c>
      <c r="D224" s="4" t="s">
        <v>14</v>
      </c>
      <c r="E224" s="56">
        <v>162</v>
      </c>
      <c r="F224" s="2" t="str">
        <f t="shared" si="9"/>
        <v>Double</v>
      </c>
      <c r="G224" s="2" t="str">
        <f t="shared" si="10"/>
        <v>Moyen</v>
      </c>
      <c r="H224" s="35">
        <f t="shared" si="11"/>
        <v>3</v>
      </c>
    </row>
    <row r="225" spans="1:8" x14ac:dyDescent="0.25">
      <c r="A225" s="3"/>
      <c r="B225" s="3"/>
      <c r="C225" s="2" t="s">
        <v>31</v>
      </c>
      <c r="D225" s="4" t="s">
        <v>15</v>
      </c>
      <c r="E225" s="56">
        <v>163</v>
      </c>
      <c r="F225" s="2" t="str">
        <f t="shared" si="9"/>
        <v>Double</v>
      </c>
      <c r="G225" s="2" t="str">
        <f t="shared" si="10"/>
        <v>Moyen</v>
      </c>
      <c r="H225" s="35">
        <f t="shared" si="11"/>
        <v>3</v>
      </c>
    </row>
    <row r="226" spans="1:8" x14ac:dyDescent="0.25">
      <c r="A226" s="3"/>
      <c r="B226" s="3"/>
      <c r="C226" s="2" t="s">
        <v>31</v>
      </c>
      <c r="D226" s="4" t="s">
        <v>15</v>
      </c>
      <c r="E226" s="56">
        <v>163</v>
      </c>
      <c r="F226" s="2" t="str">
        <f t="shared" si="9"/>
        <v>Double</v>
      </c>
      <c r="G226" s="2" t="str">
        <f t="shared" si="10"/>
        <v>Moyen</v>
      </c>
      <c r="H226" s="35">
        <f t="shared" si="11"/>
        <v>3</v>
      </c>
    </row>
    <row r="227" spans="1:8" x14ac:dyDescent="0.25">
      <c r="A227" s="3"/>
      <c r="B227" s="3"/>
      <c r="C227" s="2" t="s">
        <v>31</v>
      </c>
      <c r="D227" s="4" t="s">
        <v>15</v>
      </c>
      <c r="E227" s="56">
        <v>164</v>
      </c>
      <c r="F227" s="2" t="str">
        <f t="shared" si="9"/>
        <v>Double</v>
      </c>
      <c r="G227" s="2" t="str">
        <f t="shared" si="10"/>
        <v>Bas</v>
      </c>
      <c r="H227" s="35">
        <f t="shared" si="11"/>
        <v>3</v>
      </c>
    </row>
    <row r="228" spans="1:8" x14ac:dyDescent="0.25">
      <c r="A228" s="3"/>
      <c r="B228" s="3"/>
      <c r="C228" s="2" t="s">
        <v>31</v>
      </c>
      <c r="D228" s="4" t="s">
        <v>15</v>
      </c>
      <c r="E228" s="56">
        <v>164</v>
      </c>
      <c r="F228" s="2" t="str">
        <f t="shared" si="9"/>
        <v>Double</v>
      </c>
      <c r="G228" s="2" t="str">
        <f t="shared" si="10"/>
        <v>Bas</v>
      </c>
      <c r="H228" s="35">
        <f t="shared" si="11"/>
        <v>3</v>
      </c>
    </row>
    <row r="229" spans="1:8" x14ac:dyDescent="0.25">
      <c r="A229" s="3"/>
      <c r="B229" s="3"/>
      <c r="C229" s="2" t="s">
        <v>32</v>
      </c>
      <c r="D229" s="4" t="s">
        <v>15</v>
      </c>
      <c r="E229" s="56">
        <v>165</v>
      </c>
      <c r="F229" s="2" t="str">
        <f t="shared" si="9"/>
        <v>Double</v>
      </c>
      <c r="G229" s="2" t="str">
        <f t="shared" si="10"/>
        <v>Haut</v>
      </c>
      <c r="H229" s="35">
        <f t="shared" si="11"/>
        <v>3</v>
      </c>
    </row>
    <row r="230" spans="1:8" x14ac:dyDescent="0.25">
      <c r="A230" s="3"/>
      <c r="B230" s="3"/>
      <c r="C230" s="2" t="s">
        <v>32</v>
      </c>
      <c r="D230" s="4" t="s">
        <v>15</v>
      </c>
      <c r="E230" s="56">
        <v>165</v>
      </c>
      <c r="F230" s="2" t="str">
        <f t="shared" si="9"/>
        <v>Double</v>
      </c>
      <c r="G230" s="2" t="str">
        <f t="shared" si="10"/>
        <v>Haut</v>
      </c>
      <c r="H230" s="35">
        <f t="shared" si="11"/>
        <v>3</v>
      </c>
    </row>
    <row r="231" spans="1:8" x14ac:dyDescent="0.25">
      <c r="A231" s="3"/>
      <c r="B231" s="3"/>
      <c r="C231" s="2" t="s">
        <v>31</v>
      </c>
      <c r="D231" s="4" t="s">
        <v>15</v>
      </c>
      <c r="E231" s="56">
        <v>166</v>
      </c>
      <c r="F231" s="2" t="str">
        <f t="shared" si="9"/>
        <v>Double</v>
      </c>
      <c r="G231" s="2" t="str">
        <f t="shared" si="10"/>
        <v>Moyen</v>
      </c>
      <c r="H231" s="35">
        <f t="shared" si="11"/>
        <v>3</v>
      </c>
    </row>
    <row r="232" spans="1:8" x14ac:dyDescent="0.25">
      <c r="A232" s="3"/>
      <c r="B232" s="3"/>
      <c r="C232" s="2" t="s">
        <v>31</v>
      </c>
      <c r="D232" s="4" t="s">
        <v>15</v>
      </c>
      <c r="E232" s="56">
        <v>166</v>
      </c>
      <c r="F232" s="2" t="str">
        <f t="shared" si="9"/>
        <v>Double</v>
      </c>
      <c r="G232" s="2" t="str">
        <f t="shared" si="10"/>
        <v>Moyen</v>
      </c>
      <c r="H232" s="35">
        <f t="shared" si="11"/>
        <v>3</v>
      </c>
    </row>
    <row r="233" spans="1:8" x14ac:dyDescent="0.25">
      <c r="A233" s="3"/>
      <c r="B233" s="3"/>
      <c r="C233" s="2" t="s">
        <v>32</v>
      </c>
      <c r="D233" s="4" t="s">
        <v>14</v>
      </c>
      <c r="E233" s="56">
        <v>167</v>
      </c>
      <c r="F233" s="2" t="str">
        <f t="shared" si="9"/>
        <v>Double</v>
      </c>
      <c r="G233" s="2" t="str">
        <f t="shared" si="10"/>
        <v>Moyen</v>
      </c>
      <c r="H233" s="35">
        <f t="shared" si="11"/>
        <v>3</v>
      </c>
    </row>
    <row r="234" spans="1:8" x14ac:dyDescent="0.25">
      <c r="A234" s="3"/>
      <c r="B234" s="3"/>
      <c r="C234" s="2" t="s">
        <v>32</v>
      </c>
      <c r="D234" s="4" t="s">
        <v>15</v>
      </c>
      <c r="E234" s="57">
        <v>167</v>
      </c>
      <c r="F234" s="2" t="str">
        <f t="shared" si="9"/>
        <v>Double</v>
      </c>
      <c r="G234" s="2" t="str">
        <f t="shared" si="10"/>
        <v>Moyen</v>
      </c>
      <c r="H234" s="35">
        <f t="shared" si="11"/>
        <v>3</v>
      </c>
    </row>
    <row r="235" spans="1:8" x14ac:dyDescent="0.25">
      <c r="A235" s="3"/>
      <c r="B235" s="3"/>
      <c r="C235" s="2" t="s">
        <v>32</v>
      </c>
      <c r="D235" s="4" t="s">
        <v>15</v>
      </c>
      <c r="E235" s="56">
        <v>168</v>
      </c>
      <c r="F235" s="2" t="str">
        <f t="shared" si="9"/>
        <v>Double</v>
      </c>
      <c r="G235" s="2" t="str">
        <f t="shared" si="10"/>
        <v>Bas</v>
      </c>
      <c r="H235" s="35">
        <f t="shared" si="11"/>
        <v>3</v>
      </c>
    </row>
    <row r="236" spans="1:8" x14ac:dyDescent="0.25">
      <c r="A236" s="3"/>
      <c r="B236" s="3"/>
      <c r="C236" s="2" t="s">
        <v>32</v>
      </c>
      <c r="D236" s="4" t="s">
        <v>15</v>
      </c>
      <c r="E236" s="56">
        <v>168</v>
      </c>
      <c r="F236" s="2" t="str">
        <f t="shared" si="9"/>
        <v>Double</v>
      </c>
      <c r="G236" s="2" t="str">
        <f t="shared" si="10"/>
        <v>Bas</v>
      </c>
      <c r="H236" s="35">
        <f t="shared" si="11"/>
        <v>3</v>
      </c>
    </row>
    <row r="237" spans="1:8" x14ac:dyDescent="0.25">
      <c r="A237" s="3"/>
      <c r="B237" s="3"/>
      <c r="C237" s="2" t="s">
        <v>32</v>
      </c>
      <c r="D237" s="4" t="s">
        <v>15</v>
      </c>
      <c r="E237" s="56">
        <v>169</v>
      </c>
      <c r="F237" s="2" t="str">
        <f t="shared" si="9"/>
        <v>Double</v>
      </c>
      <c r="G237" s="2" t="str">
        <f t="shared" si="10"/>
        <v>Haut</v>
      </c>
      <c r="H237" s="35">
        <f t="shared" si="11"/>
        <v>3</v>
      </c>
    </row>
    <row r="238" spans="1:8" x14ac:dyDescent="0.25">
      <c r="A238" s="3"/>
      <c r="B238" s="3"/>
      <c r="C238" s="2" t="s">
        <v>32</v>
      </c>
      <c r="D238" s="4" t="s">
        <v>15</v>
      </c>
      <c r="E238" s="56">
        <v>169</v>
      </c>
      <c r="F238" s="2" t="str">
        <f t="shared" si="9"/>
        <v>Double</v>
      </c>
      <c r="G238" s="2" t="str">
        <f t="shared" si="10"/>
        <v>Haut</v>
      </c>
      <c r="H238" s="35">
        <f t="shared" si="11"/>
        <v>3</v>
      </c>
    </row>
    <row r="239" spans="1:8" x14ac:dyDescent="0.25">
      <c r="A239" s="3"/>
      <c r="B239" s="3"/>
      <c r="C239" s="2" t="s">
        <v>31</v>
      </c>
      <c r="D239" s="4" t="s">
        <v>15</v>
      </c>
      <c r="E239" s="56">
        <v>170</v>
      </c>
      <c r="F239" s="2" t="str">
        <f t="shared" si="9"/>
        <v>Double</v>
      </c>
      <c r="G239" s="2" t="str">
        <f t="shared" si="10"/>
        <v>Moyen</v>
      </c>
      <c r="H239" s="35">
        <f t="shared" si="11"/>
        <v>3</v>
      </c>
    </row>
    <row r="240" spans="1:8" x14ac:dyDescent="0.25">
      <c r="A240" s="3"/>
      <c r="B240" s="3"/>
      <c r="C240" s="2" t="s">
        <v>31</v>
      </c>
      <c r="D240" s="4" t="s">
        <v>15</v>
      </c>
      <c r="E240" s="56">
        <v>170</v>
      </c>
      <c r="F240" s="2" t="str">
        <f t="shared" si="9"/>
        <v>Double</v>
      </c>
      <c r="G240" s="2" t="str">
        <f t="shared" si="10"/>
        <v>Moyen</v>
      </c>
      <c r="H240" s="35">
        <f t="shared" si="11"/>
        <v>3</v>
      </c>
    </row>
    <row r="241" spans="1:8" x14ac:dyDescent="0.25">
      <c r="A241" s="3"/>
      <c r="B241" s="3"/>
      <c r="C241" s="2" t="s">
        <v>31</v>
      </c>
      <c r="D241" s="4" t="s">
        <v>15</v>
      </c>
      <c r="E241" s="56">
        <v>171</v>
      </c>
      <c r="F241" s="2" t="str">
        <f t="shared" si="9"/>
        <v>Double</v>
      </c>
      <c r="G241" s="2" t="str">
        <f t="shared" si="10"/>
        <v>Moyen</v>
      </c>
      <c r="H241" s="35">
        <f t="shared" si="11"/>
        <v>3</v>
      </c>
    </row>
    <row r="242" spans="1:8" x14ac:dyDescent="0.25">
      <c r="A242" s="3"/>
      <c r="B242" s="3"/>
      <c r="C242" s="2" t="s">
        <v>32</v>
      </c>
      <c r="D242" s="4" t="s">
        <v>15</v>
      </c>
      <c r="E242" s="56">
        <v>171</v>
      </c>
      <c r="F242" s="2" t="str">
        <f t="shared" si="9"/>
        <v>Double</v>
      </c>
      <c r="G242" s="2" t="str">
        <f t="shared" si="10"/>
        <v>Moyen</v>
      </c>
      <c r="H242" s="35">
        <f t="shared" si="11"/>
        <v>3</v>
      </c>
    </row>
    <row r="243" spans="1:8" x14ac:dyDescent="0.25">
      <c r="A243" s="3"/>
      <c r="B243" s="3"/>
      <c r="C243" s="2" t="s">
        <v>32</v>
      </c>
      <c r="D243" s="4" t="s">
        <v>15</v>
      </c>
      <c r="E243" s="56">
        <v>172</v>
      </c>
      <c r="F243" s="2" t="str">
        <f t="shared" si="9"/>
        <v>Double</v>
      </c>
      <c r="G243" s="2" t="str">
        <f t="shared" si="10"/>
        <v>Bas</v>
      </c>
      <c r="H243" s="35">
        <f t="shared" si="11"/>
        <v>3</v>
      </c>
    </row>
    <row r="244" spans="1:8" x14ac:dyDescent="0.25">
      <c r="A244" s="3"/>
      <c r="B244" s="3"/>
      <c r="C244" s="2" t="s">
        <v>32</v>
      </c>
      <c r="D244" s="4" t="s">
        <v>15</v>
      </c>
      <c r="E244" s="56">
        <v>172</v>
      </c>
      <c r="F244" s="2" t="str">
        <f t="shared" si="9"/>
        <v>Double</v>
      </c>
      <c r="G244" s="2" t="str">
        <f t="shared" si="10"/>
        <v>Bas</v>
      </c>
      <c r="H244" s="35">
        <f t="shared" si="11"/>
        <v>3</v>
      </c>
    </row>
    <row r="245" spans="1:8" x14ac:dyDescent="0.25">
      <c r="A245" s="3"/>
      <c r="B245" s="3"/>
      <c r="C245" s="2" t="s">
        <v>32</v>
      </c>
      <c r="D245" s="4" t="s">
        <v>15</v>
      </c>
      <c r="E245" s="56">
        <v>174</v>
      </c>
      <c r="F245" s="2" t="str">
        <f t="shared" si="9"/>
        <v>Double</v>
      </c>
      <c r="G245" s="2" t="str">
        <f t="shared" si="10"/>
        <v>Moyen</v>
      </c>
      <c r="H245" s="35">
        <f t="shared" si="11"/>
        <v>3</v>
      </c>
    </row>
    <row r="246" spans="1:8" x14ac:dyDescent="0.25">
      <c r="A246" s="3"/>
      <c r="B246" s="3"/>
      <c r="C246" s="2" t="s">
        <v>32</v>
      </c>
      <c r="D246" s="4" t="s">
        <v>15</v>
      </c>
      <c r="E246" s="56">
        <v>174</v>
      </c>
      <c r="F246" s="2" t="str">
        <f t="shared" si="9"/>
        <v>Double</v>
      </c>
      <c r="G246" s="2" t="str">
        <f t="shared" si="10"/>
        <v>Moyen</v>
      </c>
      <c r="H246" s="35">
        <f t="shared" si="11"/>
        <v>3</v>
      </c>
    </row>
    <row r="247" spans="1:8" x14ac:dyDescent="0.25">
      <c r="A247" s="3"/>
      <c r="B247" s="3"/>
      <c r="C247" s="2" t="s">
        <v>32</v>
      </c>
      <c r="D247" s="4" t="s">
        <v>15</v>
      </c>
      <c r="E247" s="56">
        <v>175</v>
      </c>
      <c r="F247" s="2" t="str">
        <f t="shared" si="9"/>
        <v>Double</v>
      </c>
      <c r="G247" s="2" t="str">
        <f t="shared" si="10"/>
        <v>Moyen</v>
      </c>
      <c r="H247" s="35">
        <f t="shared" si="11"/>
        <v>3</v>
      </c>
    </row>
    <row r="248" spans="1:8" x14ac:dyDescent="0.25">
      <c r="A248" s="3"/>
      <c r="B248" s="3"/>
      <c r="C248" s="2" t="s">
        <v>31</v>
      </c>
      <c r="D248" s="4" t="s">
        <v>15</v>
      </c>
      <c r="E248" s="56">
        <v>175</v>
      </c>
      <c r="F248" s="2" t="str">
        <f t="shared" si="9"/>
        <v>Double</v>
      </c>
      <c r="G248" s="2" t="str">
        <f t="shared" si="10"/>
        <v>Moyen</v>
      </c>
      <c r="H248" s="35">
        <f t="shared" si="11"/>
        <v>3</v>
      </c>
    </row>
    <row r="249" spans="1:8" x14ac:dyDescent="0.25">
      <c r="A249" s="3"/>
      <c r="B249" s="3"/>
      <c r="C249" s="2" t="s">
        <v>32</v>
      </c>
      <c r="D249" s="4" t="s">
        <v>16</v>
      </c>
      <c r="E249" s="56">
        <v>176</v>
      </c>
      <c r="F249" s="2" t="str">
        <f t="shared" si="9"/>
        <v>Double</v>
      </c>
      <c r="G249" s="2" t="str">
        <f t="shared" si="10"/>
        <v>Bas</v>
      </c>
      <c r="H249" s="35">
        <f t="shared" si="11"/>
        <v>3</v>
      </c>
    </row>
    <row r="250" spans="1:8" x14ac:dyDescent="0.25">
      <c r="A250" s="3"/>
      <c r="B250" s="3"/>
      <c r="C250" s="2" t="s">
        <v>32</v>
      </c>
      <c r="D250" s="4" t="s">
        <v>16</v>
      </c>
      <c r="E250" s="56">
        <v>176</v>
      </c>
      <c r="F250" s="2" t="str">
        <f t="shared" si="9"/>
        <v>Double</v>
      </c>
      <c r="G250" s="2" t="str">
        <f t="shared" si="10"/>
        <v>Bas</v>
      </c>
      <c r="H250" s="35">
        <f t="shared" si="11"/>
        <v>3</v>
      </c>
    </row>
    <row r="251" spans="1:8" x14ac:dyDescent="0.25">
      <c r="A251" s="3"/>
      <c r="B251" s="3"/>
      <c r="C251" s="2" t="s">
        <v>31</v>
      </c>
      <c r="D251" s="4" t="s">
        <v>16</v>
      </c>
      <c r="E251" s="56">
        <v>177</v>
      </c>
      <c r="F251" s="2" t="str">
        <f t="shared" si="9"/>
        <v>Double</v>
      </c>
      <c r="G251" s="2" t="str">
        <f t="shared" si="10"/>
        <v>Haut</v>
      </c>
      <c r="H251" s="35">
        <f t="shared" si="11"/>
        <v>3</v>
      </c>
    </row>
    <row r="252" spans="1:8" x14ac:dyDescent="0.25">
      <c r="A252" s="3"/>
      <c r="B252" s="3"/>
      <c r="C252" s="2" t="s">
        <v>31</v>
      </c>
      <c r="D252" s="4" t="s">
        <v>16</v>
      </c>
      <c r="E252" s="56">
        <v>177</v>
      </c>
      <c r="F252" s="2" t="str">
        <f t="shared" si="9"/>
        <v>Double</v>
      </c>
      <c r="G252" s="2" t="str">
        <f t="shared" si="10"/>
        <v>Haut</v>
      </c>
      <c r="H252" s="35">
        <f t="shared" si="11"/>
        <v>3</v>
      </c>
    </row>
    <row r="253" spans="1:8" x14ac:dyDescent="0.25">
      <c r="A253" s="3"/>
      <c r="B253" s="3"/>
      <c r="C253" s="2" t="s">
        <v>31</v>
      </c>
      <c r="D253" s="4" t="s">
        <v>16</v>
      </c>
      <c r="E253" s="56">
        <v>178</v>
      </c>
      <c r="F253" s="2" t="str">
        <f t="shared" si="9"/>
        <v>Double</v>
      </c>
      <c r="G253" s="2" t="str">
        <f t="shared" si="10"/>
        <v>Moyen</v>
      </c>
      <c r="H253" s="35">
        <f t="shared" si="11"/>
        <v>3</v>
      </c>
    </row>
    <row r="254" spans="1:8" x14ac:dyDescent="0.25">
      <c r="A254" s="3"/>
      <c r="B254" s="3"/>
      <c r="C254" s="2" t="s">
        <v>31</v>
      </c>
      <c r="D254" s="4" t="s">
        <v>16</v>
      </c>
      <c r="E254" s="56">
        <v>178</v>
      </c>
      <c r="F254" s="2" t="str">
        <f t="shared" si="9"/>
        <v>Double</v>
      </c>
      <c r="G254" s="2" t="str">
        <f t="shared" si="10"/>
        <v>Moyen</v>
      </c>
      <c r="H254" s="35">
        <f t="shared" si="11"/>
        <v>3</v>
      </c>
    </row>
    <row r="255" spans="1:8" x14ac:dyDescent="0.25">
      <c r="A255" s="3"/>
      <c r="B255" s="3"/>
      <c r="C255" s="2" t="s">
        <v>31</v>
      </c>
      <c r="D255" s="4" t="s">
        <v>16</v>
      </c>
      <c r="E255" s="56">
        <v>179</v>
      </c>
      <c r="F255" s="2" t="str">
        <f t="shared" si="9"/>
        <v>Double</v>
      </c>
      <c r="G255" s="2" t="str">
        <f t="shared" si="10"/>
        <v>Moyen</v>
      </c>
      <c r="H255" s="35">
        <f t="shared" si="11"/>
        <v>3</v>
      </c>
    </row>
    <row r="256" spans="1:8" x14ac:dyDescent="0.25">
      <c r="A256" s="3"/>
      <c r="B256" s="3"/>
      <c r="C256" s="2" t="s">
        <v>31</v>
      </c>
      <c r="D256" s="4" t="s">
        <v>16</v>
      </c>
      <c r="E256" s="56">
        <v>179</v>
      </c>
      <c r="F256" s="2" t="str">
        <f t="shared" si="9"/>
        <v>Double</v>
      </c>
      <c r="G256" s="2" t="str">
        <f t="shared" si="10"/>
        <v>Moyen</v>
      </c>
      <c r="H256" s="35">
        <f t="shared" si="11"/>
        <v>3</v>
      </c>
    </row>
    <row r="257" spans="1:8" x14ac:dyDescent="0.25">
      <c r="A257" s="3"/>
      <c r="B257" s="3"/>
      <c r="C257" s="2" t="s">
        <v>32</v>
      </c>
      <c r="D257" s="4" t="s">
        <v>16</v>
      </c>
      <c r="E257" s="56">
        <v>180</v>
      </c>
      <c r="F257" s="2" t="str">
        <f t="shared" si="9"/>
        <v>Double</v>
      </c>
      <c r="G257" s="2" t="str">
        <f t="shared" si="10"/>
        <v>Bas</v>
      </c>
      <c r="H257" s="35">
        <f t="shared" si="11"/>
        <v>2</v>
      </c>
    </row>
    <row r="258" spans="1:8" x14ac:dyDescent="0.25">
      <c r="A258" s="3"/>
      <c r="B258" s="3"/>
      <c r="C258" s="2" t="s">
        <v>32</v>
      </c>
      <c r="D258" s="4" t="s">
        <v>16</v>
      </c>
      <c r="E258" s="56">
        <v>181</v>
      </c>
      <c r="F258" s="2" t="str">
        <f t="shared" ref="F258:F321" si="12">IF(ISBLANK(E258)," ",IF(AND(16&lt;E258,E258&lt;73),"Simple","Double"))</f>
        <v>Double</v>
      </c>
      <c r="G258" s="2" t="str">
        <f t="shared" ref="G258:G321" si="13">IF(ISBLANK(E258)," ",IF(OR(E258=7,E258=8,E258=15,E258=16,E258=23,E258=24,E258=31,E258=32,E258=39,E258=40,E258=47,E258=48,E258=55,E258=56,E258=63,E258=64,E258=71,E258=72,E258=79,E258=80,E258=87,E258=88,E258=104,E258=108,E258=112,E258=116,E258=120,E258=124,E258=128,E258=132,E258=136,E258=140,E258=144,E258=148,E258=152,E258=156,E258=160,E258=164,E258=168,E258=172,E258=176,E258=180,E258=184,E258=188,E258=207,E258=208,E258=212,E258=216,E258=220,E258=224,E258=228,E258=232,E258=236,E258=240,E258=244,E258=248,E258=257,E258=258,E258=267,E258=268),"Bas",IF(OR(E258=1,E258=2,E258=9,E258=10,E258=17,E258=18,E258=25,E258=26,E258=33,E258=34,E258=41,E258=42,E258=49,E258=50,E258=57,E258=58,E258=65,E258=66,E258=73,E258=74,E258=81,E258=82,E258=101,E258=105,E258=109,E258=113,E258=117,E258=121,E258=125,E258=129,E258=133,E258=137,E258=141,E258=145,E258=149,E258=153,E258=157,E258=161,E258=165,E258=169,E258=173,E258=177,E258=181,E258=185,E258=201,E258=202,E258=209,E258=213,E258=217,E258=221,E258=225,E258=229,E258=233,E258=237,E258=241,E258=245,E258=249,E258=250,E258=259,E258=260),"Haut","Moyen")))</f>
        <v>Haut</v>
      </c>
      <c r="H258" s="35">
        <f t="shared" ref="H258:H321" si="14">COUNTIF(E:E,E:E)</f>
        <v>3</v>
      </c>
    </row>
    <row r="259" spans="1:8" x14ac:dyDescent="0.25">
      <c r="A259" s="3"/>
      <c r="B259" s="3"/>
      <c r="C259" s="2" t="s">
        <v>32</v>
      </c>
      <c r="D259" s="4" t="s">
        <v>16</v>
      </c>
      <c r="E259" s="56">
        <v>181</v>
      </c>
      <c r="F259" s="2" t="str">
        <f t="shared" si="12"/>
        <v>Double</v>
      </c>
      <c r="G259" s="2" t="str">
        <f t="shared" si="13"/>
        <v>Haut</v>
      </c>
      <c r="H259" s="35">
        <f t="shared" si="14"/>
        <v>3</v>
      </c>
    </row>
    <row r="260" spans="1:8" x14ac:dyDescent="0.25">
      <c r="A260" s="3"/>
      <c r="B260" s="3"/>
      <c r="C260" s="2" t="s">
        <v>32</v>
      </c>
      <c r="D260" s="4" t="s">
        <v>16</v>
      </c>
      <c r="E260" s="56">
        <v>182</v>
      </c>
      <c r="F260" s="2" t="str">
        <f t="shared" si="12"/>
        <v>Double</v>
      </c>
      <c r="G260" s="2" t="str">
        <f t="shared" si="13"/>
        <v>Moyen</v>
      </c>
      <c r="H260" s="35">
        <f t="shared" si="14"/>
        <v>3</v>
      </c>
    </row>
    <row r="261" spans="1:8" x14ac:dyDescent="0.25">
      <c r="A261" s="3"/>
      <c r="B261" s="3"/>
      <c r="C261" s="2" t="s">
        <v>32</v>
      </c>
      <c r="D261" s="4" t="s">
        <v>16</v>
      </c>
      <c r="E261" s="56">
        <v>182</v>
      </c>
      <c r="F261" s="2" t="str">
        <f t="shared" si="12"/>
        <v>Double</v>
      </c>
      <c r="G261" s="2" t="str">
        <f t="shared" si="13"/>
        <v>Moyen</v>
      </c>
      <c r="H261" s="35">
        <f t="shared" si="14"/>
        <v>3</v>
      </c>
    </row>
    <row r="262" spans="1:8" x14ac:dyDescent="0.25">
      <c r="A262" s="3"/>
      <c r="B262" s="3"/>
      <c r="C262" s="2" t="s">
        <v>31</v>
      </c>
      <c r="D262" s="4" t="s">
        <v>16</v>
      </c>
      <c r="E262" s="56">
        <v>183</v>
      </c>
      <c r="F262" s="2" t="str">
        <f t="shared" si="12"/>
        <v>Double</v>
      </c>
      <c r="G262" s="2" t="str">
        <f t="shared" si="13"/>
        <v>Moyen</v>
      </c>
      <c r="H262" s="35">
        <f t="shared" si="14"/>
        <v>3</v>
      </c>
    </row>
    <row r="263" spans="1:8" x14ac:dyDescent="0.25">
      <c r="A263" s="3"/>
      <c r="B263" s="3"/>
      <c r="C263" s="2" t="s">
        <v>31</v>
      </c>
      <c r="D263" s="4" t="s">
        <v>16</v>
      </c>
      <c r="E263" s="56">
        <v>183</v>
      </c>
      <c r="F263" s="2" t="str">
        <f t="shared" si="12"/>
        <v>Double</v>
      </c>
      <c r="G263" s="2" t="str">
        <f t="shared" si="13"/>
        <v>Moyen</v>
      </c>
      <c r="H263" s="35">
        <f t="shared" si="14"/>
        <v>3</v>
      </c>
    </row>
    <row r="264" spans="1:8" x14ac:dyDescent="0.25">
      <c r="A264" s="3"/>
      <c r="B264" s="3"/>
      <c r="C264" s="2" t="s">
        <v>31</v>
      </c>
      <c r="D264" s="4" t="s">
        <v>16</v>
      </c>
      <c r="E264" s="56">
        <v>184</v>
      </c>
      <c r="F264" s="2" t="str">
        <f t="shared" si="12"/>
        <v>Double</v>
      </c>
      <c r="G264" s="2" t="str">
        <f t="shared" si="13"/>
        <v>Bas</v>
      </c>
      <c r="H264" s="35">
        <f t="shared" si="14"/>
        <v>3</v>
      </c>
    </row>
    <row r="265" spans="1:8" x14ac:dyDescent="0.25">
      <c r="A265" s="3"/>
      <c r="B265" s="3"/>
      <c r="C265" s="2" t="s">
        <v>31</v>
      </c>
      <c r="D265" s="4" t="s">
        <v>16</v>
      </c>
      <c r="E265" s="56">
        <v>184</v>
      </c>
      <c r="F265" s="2" t="str">
        <f t="shared" si="12"/>
        <v>Double</v>
      </c>
      <c r="G265" s="2" t="str">
        <f t="shared" si="13"/>
        <v>Bas</v>
      </c>
      <c r="H265" s="35">
        <f t="shared" si="14"/>
        <v>3</v>
      </c>
    </row>
    <row r="266" spans="1:8" x14ac:dyDescent="0.25">
      <c r="A266" s="3"/>
      <c r="B266" s="3"/>
      <c r="C266" s="2" t="s">
        <v>31</v>
      </c>
      <c r="D266" s="4" t="s">
        <v>16</v>
      </c>
      <c r="E266" s="56">
        <v>185</v>
      </c>
      <c r="F266" s="2" t="str">
        <f t="shared" si="12"/>
        <v>Double</v>
      </c>
      <c r="G266" s="2" t="str">
        <f t="shared" si="13"/>
        <v>Haut</v>
      </c>
      <c r="H266" s="35">
        <f t="shared" si="14"/>
        <v>3</v>
      </c>
    </row>
    <row r="267" spans="1:8" x14ac:dyDescent="0.25">
      <c r="A267" s="3"/>
      <c r="B267" s="3"/>
      <c r="C267" s="2" t="s">
        <v>31</v>
      </c>
      <c r="D267" s="4" t="s">
        <v>16</v>
      </c>
      <c r="E267" s="56">
        <v>185</v>
      </c>
      <c r="F267" s="2" t="str">
        <f t="shared" si="12"/>
        <v>Double</v>
      </c>
      <c r="G267" s="2" t="str">
        <f t="shared" si="13"/>
        <v>Haut</v>
      </c>
      <c r="H267" s="35">
        <f t="shared" si="14"/>
        <v>3</v>
      </c>
    </row>
    <row r="268" spans="1:8" x14ac:dyDescent="0.25">
      <c r="A268" s="3"/>
      <c r="B268" s="3"/>
      <c r="C268" s="2" t="s">
        <v>32</v>
      </c>
      <c r="D268" s="4" t="s">
        <v>16</v>
      </c>
      <c r="E268" s="56">
        <v>186</v>
      </c>
      <c r="F268" s="2" t="str">
        <f t="shared" si="12"/>
        <v>Double</v>
      </c>
      <c r="G268" s="2" t="str">
        <f t="shared" si="13"/>
        <v>Moyen</v>
      </c>
      <c r="H268" s="35">
        <f t="shared" si="14"/>
        <v>3</v>
      </c>
    </row>
    <row r="269" spans="1:8" x14ac:dyDescent="0.25">
      <c r="A269" s="3"/>
      <c r="B269" s="3"/>
      <c r="C269" s="2" t="s">
        <v>32</v>
      </c>
      <c r="D269" s="4" t="s">
        <v>16</v>
      </c>
      <c r="E269" s="56">
        <v>186</v>
      </c>
      <c r="F269" s="2" t="str">
        <f t="shared" si="12"/>
        <v>Double</v>
      </c>
      <c r="G269" s="2" t="str">
        <f t="shared" si="13"/>
        <v>Moyen</v>
      </c>
      <c r="H269" s="35">
        <f t="shared" si="14"/>
        <v>3</v>
      </c>
    </row>
    <row r="270" spans="1:8" x14ac:dyDescent="0.25">
      <c r="A270" s="3"/>
      <c r="B270" s="3"/>
      <c r="C270" s="2" t="s">
        <v>32</v>
      </c>
      <c r="D270" s="4" t="s">
        <v>17</v>
      </c>
      <c r="E270" s="56">
        <v>187</v>
      </c>
      <c r="F270" s="2" t="str">
        <f t="shared" si="12"/>
        <v>Double</v>
      </c>
      <c r="G270" s="2" t="str">
        <f t="shared" si="13"/>
        <v>Moyen</v>
      </c>
      <c r="H270" s="35">
        <f t="shared" si="14"/>
        <v>3</v>
      </c>
    </row>
    <row r="271" spans="1:8" x14ac:dyDescent="0.25">
      <c r="A271" s="3"/>
      <c r="B271" s="3"/>
      <c r="C271" s="2" t="s">
        <v>32</v>
      </c>
      <c r="D271" s="4" t="s">
        <v>17</v>
      </c>
      <c r="E271" s="56">
        <v>187</v>
      </c>
      <c r="F271" s="2" t="str">
        <f t="shared" si="12"/>
        <v>Double</v>
      </c>
      <c r="G271" s="2" t="str">
        <f t="shared" si="13"/>
        <v>Moyen</v>
      </c>
      <c r="H271" s="35">
        <f t="shared" si="14"/>
        <v>3</v>
      </c>
    </row>
    <row r="272" spans="1:8" x14ac:dyDescent="0.25">
      <c r="A272" s="3"/>
      <c r="B272" s="3"/>
      <c r="C272" s="2" t="s">
        <v>31</v>
      </c>
      <c r="D272" s="4" t="s">
        <v>16</v>
      </c>
      <c r="E272" s="56">
        <v>188</v>
      </c>
      <c r="F272" s="2" t="str">
        <f t="shared" si="12"/>
        <v>Double</v>
      </c>
      <c r="G272" s="2" t="str">
        <f t="shared" si="13"/>
        <v>Bas</v>
      </c>
      <c r="H272" s="35">
        <f t="shared" si="14"/>
        <v>3</v>
      </c>
    </row>
    <row r="273" spans="1:8" x14ac:dyDescent="0.25">
      <c r="A273" s="3"/>
      <c r="B273" s="3"/>
      <c r="C273" s="2" t="s">
        <v>31</v>
      </c>
      <c r="D273" s="4" t="s">
        <v>16</v>
      </c>
      <c r="E273" s="56">
        <v>188</v>
      </c>
      <c r="F273" s="2" t="str">
        <f t="shared" si="12"/>
        <v>Double</v>
      </c>
      <c r="G273" s="2" t="str">
        <f t="shared" si="13"/>
        <v>Bas</v>
      </c>
      <c r="H273" s="35">
        <f t="shared" si="14"/>
        <v>3</v>
      </c>
    </row>
    <row r="274" spans="1:8" x14ac:dyDescent="0.25">
      <c r="A274" s="3"/>
      <c r="B274" s="3"/>
      <c r="C274" s="2" t="s">
        <v>31</v>
      </c>
      <c r="D274" s="6" t="s">
        <v>20</v>
      </c>
      <c r="E274" s="56">
        <v>201</v>
      </c>
      <c r="F274" s="2" t="str">
        <f t="shared" si="12"/>
        <v>Double</v>
      </c>
      <c r="G274" s="2" t="str">
        <f t="shared" si="13"/>
        <v>Haut</v>
      </c>
      <c r="H274" s="35">
        <f t="shared" si="14"/>
        <v>3</v>
      </c>
    </row>
    <row r="275" spans="1:8" x14ac:dyDescent="0.25">
      <c r="A275" s="3"/>
      <c r="B275" s="3"/>
      <c r="C275" s="2" t="s">
        <v>31</v>
      </c>
      <c r="D275" s="6" t="s">
        <v>20</v>
      </c>
      <c r="E275" s="56">
        <v>201</v>
      </c>
      <c r="F275" s="2" t="str">
        <f t="shared" si="12"/>
        <v>Double</v>
      </c>
      <c r="G275" s="2" t="str">
        <f t="shared" si="13"/>
        <v>Haut</v>
      </c>
      <c r="H275" s="35">
        <f t="shared" si="14"/>
        <v>3</v>
      </c>
    </row>
    <row r="276" spans="1:8" x14ac:dyDescent="0.25">
      <c r="A276" s="3"/>
      <c r="B276" s="3"/>
      <c r="C276" s="2" t="s">
        <v>31</v>
      </c>
      <c r="D276" s="6" t="s">
        <v>20</v>
      </c>
      <c r="E276" s="56">
        <v>202</v>
      </c>
      <c r="F276" s="2" t="str">
        <f t="shared" si="12"/>
        <v>Double</v>
      </c>
      <c r="G276" s="2" t="str">
        <f t="shared" si="13"/>
        <v>Haut</v>
      </c>
      <c r="H276" s="35">
        <f t="shared" si="14"/>
        <v>2</v>
      </c>
    </row>
    <row r="277" spans="1:8" x14ac:dyDescent="0.25">
      <c r="A277" s="3"/>
      <c r="B277" s="3"/>
      <c r="C277" s="2" t="s">
        <v>32</v>
      </c>
      <c r="D277" s="6" t="s">
        <v>20</v>
      </c>
      <c r="E277" s="56">
        <v>203</v>
      </c>
      <c r="F277" s="2" t="str">
        <f t="shared" si="12"/>
        <v>Double</v>
      </c>
      <c r="G277" s="2" t="str">
        <f t="shared" si="13"/>
        <v>Moyen</v>
      </c>
      <c r="H277" s="35">
        <f t="shared" si="14"/>
        <v>3</v>
      </c>
    </row>
    <row r="278" spans="1:8" x14ac:dyDescent="0.25">
      <c r="A278" s="3"/>
      <c r="B278" s="3"/>
      <c r="C278" s="2" t="s">
        <v>32</v>
      </c>
      <c r="D278" s="6" t="s">
        <v>20</v>
      </c>
      <c r="E278" s="56">
        <v>203</v>
      </c>
      <c r="F278" s="2" t="str">
        <f t="shared" si="12"/>
        <v>Double</v>
      </c>
      <c r="G278" s="2" t="str">
        <f t="shared" si="13"/>
        <v>Moyen</v>
      </c>
      <c r="H278" s="35">
        <f t="shared" si="14"/>
        <v>3</v>
      </c>
    </row>
    <row r="279" spans="1:8" x14ac:dyDescent="0.25">
      <c r="A279" s="3"/>
      <c r="B279" s="3"/>
      <c r="C279" s="2" t="s">
        <v>32</v>
      </c>
      <c r="D279" s="6" t="s">
        <v>20</v>
      </c>
      <c r="E279" s="56">
        <v>204</v>
      </c>
      <c r="F279" s="2" t="str">
        <f t="shared" si="12"/>
        <v>Double</v>
      </c>
      <c r="G279" s="2" t="str">
        <f t="shared" si="13"/>
        <v>Moyen</v>
      </c>
      <c r="H279" s="35">
        <f t="shared" si="14"/>
        <v>3</v>
      </c>
    </row>
    <row r="280" spans="1:8" x14ac:dyDescent="0.25">
      <c r="A280" s="3"/>
      <c r="B280" s="3"/>
      <c r="C280" s="2" t="s">
        <v>32</v>
      </c>
      <c r="D280" s="6" t="s">
        <v>20</v>
      </c>
      <c r="E280" s="56">
        <v>204</v>
      </c>
      <c r="F280" s="2" t="str">
        <f t="shared" si="12"/>
        <v>Double</v>
      </c>
      <c r="G280" s="2" t="str">
        <f t="shared" si="13"/>
        <v>Moyen</v>
      </c>
      <c r="H280" s="35">
        <f t="shared" si="14"/>
        <v>3</v>
      </c>
    </row>
    <row r="281" spans="1:8" x14ac:dyDescent="0.25">
      <c r="A281" s="3"/>
      <c r="B281" s="3"/>
      <c r="C281" s="2" t="s">
        <v>32</v>
      </c>
      <c r="D281" s="4" t="s">
        <v>14</v>
      </c>
      <c r="E281" s="56">
        <v>205</v>
      </c>
      <c r="F281" s="2" t="str">
        <f t="shared" si="12"/>
        <v>Double</v>
      </c>
      <c r="G281" s="2" t="str">
        <f t="shared" si="13"/>
        <v>Moyen</v>
      </c>
      <c r="H281" s="35">
        <f t="shared" si="14"/>
        <v>3</v>
      </c>
    </row>
    <row r="282" spans="1:8" x14ac:dyDescent="0.25">
      <c r="A282" s="3"/>
      <c r="B282" s="3"/>
      <c r="C282" s="2" t="s">
        <v>32</v>
      </c>
      <c r="D282" s="4" t="s">
        <v>14</v>
      </c>
      <c r="E282" s="56">
        <v>205</v>
      </c>
      <c r="F282" s="2" t="str">
        <f t="shared" si="12"/>
        <v>Double</v>
      </c>
      <c r="G282" s="2" t="str">
        <f t="shared" si="13"/>
        <v>Moyen</v>
      </c>
      <c r="H282" s="35">
        <f t="shared" si="14"/>
        <v>3</v>
      </c>
    </row>
    <row r="283" spans="1:8" x14ac:dyDescent="0.25">
      <c r="A283" s="3"/>
      <c r="B283" s="3"/>
      <c r="C283" s="2" t="s">
        <v>32</v>
      </c>
      <c r="D283" s="6" t="s">
        <v>20</v>
      </c>
      <c r="E283" s="56">
        <v>206</v>
      </c>
      <c r="F283" s="2" t="str">
        <f t="shared" si="12"/>
        <v>Double</v>
      </c>
      <c r="G283" s="2" t="str">
        <f t="shared" si="13"/>
        <v>Moyen</v>
      </c>
      <c r="H283" s="35">
        <f t="shared" si="14"/>
        <v>3</v>
      </c>
    </row>
    <row r="284" spans="1:8" x14ac:dyDescent="0.25">
      <c r="A284" s="3"/>
      <c r="B284" s="3"/>
      <c r="C284" s="2" t="s">
        <v>32</v>
      </c>
      <c r="D284" s="6" t="s">
        <v>20</v>
      </c>
      <c r="E284" s="56">
        <v>206</v>
      </c>
      <c r="F284" s="2" t="str">
        <f t="shared" si="12"/>
        <v>Double</v>
      </c>
      <c r="G284" s="2" t="str">
        <f t="shared" si="13"/>
        <v>Moyen</v>
      </c>
      <c r="H284" s="35">
        <f t="shared" si="14"/>
        <v>3</v>
      </c>
    </row>
    <row r="285" spans="1:8" x14ac:dyDescent="0.25">
      <c r="A285" s="3"/>
      <c r="B285" s="3"/>
      <c r="C285" s="2" t="s">
        <v>31</v>
      </c>
      <c r="D285" s="6" t="s">
        <v>20</v>
      </c>
      <c r="E285" s="56">
        <v>207</v>
      </c>
      <c r="F285" s="2" t="str">
        <f t="shared" si="12"/>
        <v>Double</v>
      </c>
      <c r="G285" s="2" t="str">
        <f t="shared" si="13"/>
        <v>Bas</v>
      </c>
      <c r="H285" s="35">
        <f t="shared" si="14"/>
        <v>3</v>
      </c>
    </row>
    <row r="286" spans="1:8" x14ac:dyDescent="0.25">
      <c r="A286" s="3"/>
      <c r="B286" s="3"/>
      <c r="C286" s="2" t="s">
        <v>31</v>
      </c>
      <c r="D286" s="6" t="s">
        <v>20</v>
      </c>
      <c r="E286" s="56">
        <v>207</v>
      </c>
      <c r="F286" s="2" t="str">
        <f t="shared" si="12"/>
        <v>Double</v>
      </c>
      <c r="G286" s="2" t="str">
        <f t="shared" si="13"/>
        <v>Bas</v>
      </c>
      <c r="H286" s="35">
        <f t="shared" si="14"/>
        <v>3</v>
      </c>
    </row>
    <row r="287" spans="1:8" x14ac:dyDescent="0.25">
      <c r="A287" s="3"/>
      <c r="B287" s="3"/>
      <c r="C287" s="2" t="s">
        <v>32</v>
      </c>
      <c r="D287" s="4" t="s">
        <v>17</v>
      </c>
      <c r="E287" s="56">
        <v>208</v>
      </c>
      <c r="F287" s="2" t="str">
        <f t="shared" si="12"/>
        <v>Double</v>
      </c>
      <c r="G287" s="2" t="str">
        <f t="shared" si="13"/>
        <v>Bas</v>
      </c>
      <c r="H287" s="35">
        <f t="shared" si="14"/>
        <v>3</v>
      </c>
    </row>
    <row r="288" spans="1:8" x14ac:dyDescent="0.25">
      <c r="A288" s="3"/>
      <c r="B288" s="3"/>
      <c r="C288" s="2" t="s">
        <v>32</v>
      </c>
      <c r="D288" s="6" t="s">
        <v>20</v>
      </c>
      <c r="E288" s="56">
        <v>208</v>
      </c>
      <c r="F288" s="2" t="str">
        <f t="shared" si="12"/>
        <v>Double</v>
      </c>
      <c r="G288" s="2" t="str">
        <f t="shared" si="13"/>
        <v>Bas</v>
      </c>
      <c r="H288" s="35">
        <f t="shared" si="14"/>
        <v>3</v>
      </c>
    </row>
    <row r="289" spans="1:8" x14ac:dyDescent="0.25">
      <c r="A289" s="3"/>
      <c r="B289" s="3"/>
      <c r="C289" s="2" t="s">
        <v>31</v>
      </c>
      <c r="D289" s="6" t="s">
        <v>20</v>
      </c>
      <c r="E289" s="56">
        <v>209</v>
      </c>
      <c r="F289" s="2" t="str">
        <f t="shared" si="12"/>
        <v>Double</v>
      </c>
      <c r="G289" s="2" t="str">
        <f t="shared" si="13"/>
        <v>Haut</v>
      </c>
      <c r="H289" s="35">
        <f t="shared" si="14"/>
        <v>3</v>
      </c>
    </row>
    <row r="290" spans="1:8" x14ac:dyDescent="0.25">
      <c r="A290" s="3"/>
      <c r="B290" s="3"/>
      <c r="C290" s="2" t="s">
        <v>31</v>
      </c>
      <c r="D290" s="6" t="s">
        <v>20</v>
      </c>
      <c r="E290" s="56">
        <v>209</v>
      </c>
      <c r="F290" s="2" t="str">
        <f t="shared" si="12"/>
        <v>Double</v>
      </c>
      <c r="G290" s="2" t="str">
        <f t="shared" si="13"/>
        <v>Haut</v>
      </c>
      <c r="H290" s="35">
        <f t="shared" si="14"/>
        <v>3</v>
      </c>
    </row>
    <row r="291" spans="1:8" x14ac:dyDescent="0.25">
      <c r="A291" s="3"/>
      <c r="B291" s="3"/>
      <c r="C291" s="2" t="s">
        <v>31</v>
      </c>
      <c r="D291" s="4" t="s">
        <v>15</v>
      </c>
      <c r="E291" s="56">
        <v>210</v>
      </c>
      <c r="F291" s="2" t="str">
        <f t="shared" si="12"/>
        <v>Double</v>
      </c>
      <c r="G291" s="2" t="str">
        <f t="shared" si="13"/>
        <v>Moyen</v>
      </c>
      <c r="H291" s="35">
        <f t="shared" si="14"/>
        <v>3</v>
      </c>
    </row>
    <row r="292" spans="1:8" x14ac:dyDescent="0.25">
      <c r="A292" s="3"/>
      <c r="B292" s="3"/>
      <c r="C292" s="2" t="s">
        <v>31</v>
      </c>
      <c r="D292" s="4" t="s">
        <v>15</v>
      </c>
      <c r="E292" s="56">
        <v>210</v>
      </c>
      <c r="F292" s="2" t="str">
        <f t="shared" si="12"/>
        <v>Double</v>
      </c>
      <c r="G292" s="2" t="str">
        <f t="shared" si="13"/>
        <v>Moyen</v>
      </c>
      <c r="H292" s="35">
        <f t="shared" si="14"/>
        <v>3</v>
      </c>
    </row>
    <row r="293" spans="1:8" x14ac:dyDescent="0.25">
      <c r="A293" s="3"/>
      <c r="B293" s="3"/>
      <c r="C293" s="2" t="s">
        <v>31</v>
      </c>
      <c r="D293" s="6" t="s">
        <v>20</v>
      </c>
      <c r="E293" s="56">
        <v>211</v>
      </c>
      <c r="F293" s="2" t="str">
        <f t="shared" si="12"/>
        <v>Double</v>
      </c>
      <c r="G293" s="2" t="str">
        <f t="shared" si="13"/>
        <v>Moyen</v>
      </c>
      <c r="H293" s="35">
        <f t="shared" si="14"/>
        <v>3</v>
      </c>
    </row>
    <row r="294" spans="1:8" x14ac:dyDescent="0.25">
      <c r="A294" s="3"/>
      <c r="B294" s="3"/>
      <c r="C294" s="2" t="s">
        <v>31</v>
      </c>
      <c r="D294" s="6" t="s">
        <v>20</v>
      </c>
      <c r="E294" s="56">
        <v>211</v>
      </c>
      <c r="F294" s="2" t="str">
        <f t="shared" si="12"/>
        <v>Double</v>
      </c>
      <c r="G294" s="2" t="str">
        <f t="shared" si="13"/>
        <v>Moyen</v>
      </c>
      <c r="H294" s="35">
        <f t="shared" si="14"/>
        <v>3</v>
      </c>
    </row>
    <row r="295" spans="1:8" x14ac:dyDescent="0.25">
      <c r="A295" s="3"/>
      <c r="B295" s="3"/>
      <c r="C295" s="2" t="s">
        <v>31</v>
      </c>
      <c r="D295" s="4" t="s">
        <v>21</v>
      </c>
      <c r="E295" s="56">
        <v>212</v>
      </c>
      <c r="F295" s="2" t="str">
        <f t="shared" si="12"/>
        <v>Double</v>
      </c>
      <c r="G295" s="2" t="str">
        <f t="shared" si="13"/>
        <v>Bas</v>
      </c>
      <c r="H295" s="35">
        <f t="shared" si="14"/>
        <v>3</v>
      </c>
    </row>
    <row r="296" spans="1:8" x14ac:dyDescent="0.25">
      <c r="A296" s="3"/>
      <c r="B296" s="3"/>
      <c r="C296" s="2" t="s">
        <v>31</v>
      </c>
      <c r="D296" s="4" t="s">
        <v>21</v>
      </c>
      <c r="E296" s="56">
        <v>212</v>
      </c>
      <c r="F296" s="2" t="str">
        <f t="shared" si="12"/>
        <v>Double</v>
      </c>
      <c r="G296" s="2" t="str">
        <f t="shared" si="13"/>
        <v>Bas</v>
      </c>
      <c r="H296" s="35">
        <f t="shared" si="14"/>
        <v>3</v>
      </c>
    </row>
    <row r="297" spans="1:8" x14ac:dyDescent="0.25">
      <c r="A297" s="3"/>
      <c r="B297" s="3"/>
      <c r="C297" s="2" t="s">
        <v>31</v>
      </c>
      <c r="D297" s="4" t="s">
        <v>21</v>
      </c>
      <c r="E297" s="56">
        <v>213</v>
      </c>
      <c r="F297" s="2" t="str">
        <f t="shared" si="12"/>
        <v>Double</v>
      </c>
      <c r="G297" s="2" t="str">
        <f t="shared" si="13"/>
        <v>Haut</v>
      </c>
      <c r="H297" s="35">
        <f t="shared" si="14"/>
        <v>3</v>
      </c>
    </row>
    <row r="298" spans="1:8" x14ac:dyDescent="0.25">
      <c r="A298" s="3"/>
      <c r="B298" s="3"/>
      <c r="C298" s="2" t="s">
        <v>31</v>
      </c>
      <c r="D298" s="4" t="s">
        <v>21</v>
      </c>
      <c r="E298" s="56">
        <v>213</v>
      </c>
      <c r="F298" s="2" t="str">
        <f t="shared" si="12"/>
        <v>Double</v>
      </c>
      <c r="G298" s="2" t="str">
        <f t="shared" si="13"/>
        <v>Haut</v>
      </c>
      <c r="H298" s="35">
        <f t="shared" si="14"/>
        <v>3</v>
      </c>
    </row>
    <row r="299" spans="1:8" x14ac:dyDescent="0.25">
      <c r="A299" s="3"/>
      <c r="B299" s="3"/>
      <c r="C299" s="2" t="s">
        <v>31</v>
      </c>
      <c r="D299" s="4" t="s">
        <v>21</v>
      </c>
      <c r="E299" s="56">
        <v>214</v>
      </c>
      <c r="F299" s="2" t="str">
        <f t="shared" si="12"/>
        <v>Double</v>
      </c>
      <c r="G299" s="2" t="str">
        <f t="shared" si="13"/>
        <v>Moyen</v>
      </c>
      <c r="H299" s="35">
        <f t="shared" si="14"/>
        <v>3</v>
      </c>
    </row>
    <row r="300" spans="1:8" x14ac:dyDescent="0.25">
      <c r="A300" s="3"/>
      <c r="B300" s="3"/>
      <c r="C300" s="2" t="s">
        <v>31</v>
      </c>
      <c r="D300" s="4" t="s">
        <v>21</v>
      </c>
      <c r="E300" s="56">
        <v>214</v>
      </c>
      <c r="F300" s="2" t="str">
        <f t="shared" si="12"/>
        <v>Double</v>
      </c>
      <c r="G300" s="2" t="str">
        <f t="shared" si="13"/>
        <v>Moyen</v>
      </c>
      <c r="H300" s="35">
        <f t="shared" si="14"/>
        <v>3</v>
      </c>
    </row>
    <row r="301" spans="1:8" x14ac:dyDescent="0.25">
      <c r="A301" s="3"/>
      <c r="B301" s="3"/>
      <c r="C301" s="2" t="s">
        <v>32</v>
      </c>
      <c r="D301" s="4" t="s">
        <v>21</v>
      </c>
      <c r="E301" s="56">
        <v>215</v>
      </c>
      <c r="F301" s="2" t="str">
        <f t="shared" si="12"/>
        <v>Double</v>
      </c>
      <c r="G301" s="2" t="str">
        <f t="shared" si="13"/>
        <v>Moyen</v>
      </c>
      <c r="H301" s="35">
        <f t="shared" si="14"/>
        <v>3</v>
      </c>
    </row>
    <row r="302" spans="1:8" x14ac:dyDescent="0.25">
      <c r="A302" s="3"/>
      <c r="B302" s="3"/>
      <c r="C302" s="2" t="s">
        <v>32</v>
      </c>
      <c r="D302" s="4" t="s">
        <v>21</v>
      </c>
      <c r="E302" s="56">
        <v>215</v>
      </c>
      <c r="F302" s="2" t="str">
        <f t="shared" si="12"/>
        <v>Double</v>
      </c>
      <c r="G302" s="2" t="str">
        <f t="shared" si="13"/>
        <v>Moyen</v>
      </c>
      <c r="H302" s="35">
        <f t="shared" si="14"/>
        <v>3</v>
      </c>
    </row>
    <row r="303" spans="1:8" x14ac:dyDescent="0.25">
      <c r="A303" s="3"/>
      <c r="B303" s="3"/>
      <c r="C303" s="2" t="s">
        <v>31</v>
      </c>
      <c r="D303" s="4" t="s">
        <v>21</v>
      </c>
      <c r="E303" s="56">
        <v>217</v>
      </c>
      <c r="F303" s="2" t="str">
        <f t="shared" si="12"/>
        <v>Double</v>
      </c>
      <c r="G303" s="2" t="str">
        <f t="shared" si="13"/>
        <v>Haut</v>
      </c>
      <c r="H303" s="35">
        <f t="shared" si="14"/>
        <v>3</v>
      </c>
    </row>
    <row r="304" spans="1:8" x14ac:dyDescent="0.25">
      <c r="A304" s="3"/>
      <c r="B304" s="3"/>
      <c r="C304" s="2" t="s">
        <v>31</v>
      </c>
      <c r="D304" s="4" t="s">
        <v>21</v>
      </c>
      <c r="E304" s="56">
        <v>217</v>
      </c>
      <c r="F304" s="2" t="str">
        <f t="shared" si="12"/>
        <v>Double</v>
      </c>
      <c r="G304" s="2" t="str">
        <f t="shared" si="13"/>
        <v>Haut</v>
      </c>
      <c r="H304" s="35">
        <f t="shared" si="14"/>
        <v>3</v>
      </c>
    </row>
    <row r="305" spans="1:8" x14ac:dyDescent="0.25">
      <c r="A305" s="3"/>
      <c r="B305" s="3"/>
      <c r="C305" s="2" t="s">
        <v>32</v>
      </c>
      <c r="D305" s="4" t="s">
        <v>21</v>
      </c>
      <c r="E305" s="56">
        <v>218</v>
      </c>
      <c r="F305" s="2" t="str">
        <f t="shared" si="12"/>
        <v>Double</v>
      </c>
      <c r="G305" s="2" t="str">
        <f t="shared" si="13"/>
        <v>Moyen</v>
      </c>
      <c r="H305" s="35">
        <f t="shared" si="14"/>
        <v>3</v>
      </c>
    </row>
    <row r="306" spans="1:8" x14ac:dyDescent="0.25">
      <c r="A306" s="3"/>
      <c r="B306" s="3"/>
      <c r="C306" s="2" t="s">
        <v>32</v>
      </c>
      <c r="D306" s="4" t="s">
        <v>21</v>
      </c>
      <c r="E306" s="56">
        <v>218</v>
      </c>
      <c r="F306" s="2" t="str">
        <f t="shared" si="12"/>
        <v>Double</v>
      </c>
      <c r="G306" s="2" t="str">
        <f t="shared" si="13"/>
        <v>Moyen</v>
      </c>
      <c r="H306" s="35">
        <f t="shared" si="14"/>
        <v>3</v>
      </c>
    </row>
    <row r="307" spans="1:8" x14ac:dyDescent="0.25">
      <c r="A307" s="3"/>
      <c r="B307" s="3"/>
      <c r="C307" s="2" t="s">
        <v>31</v>
      </c>
      <c r="D307" s="4" t="s">
        <v>21</v>
      </c>
      <c r="E307" s="56">
        <v>219</v>
      </c>
      <c r="F307" s="2" t="str">
        <f t="shared" si="12"/>
        <v>Double</v>
      </c>
      <c r="G307" s="2" t="str">
        <f t="shared" si="13"/>
        <v>Moyen</v>
      </c>
      <c r="H307" s="35">
        <f t="shared" si="14"/>
        <v>3</v>
      </c>
    </row>
    <row r="308" spans="1:8" x14ac:dyDescent="0.25">
      <c r="A308" s="3"/>
      <c r="B308" s="3"/>
      <c r="C308" s="2" t="s">
        <v>31</v>
      </c>
      <c r="D308" s="4" t="s">
        <v>21</v>
      </c>
      <c r="E308" s="56">
        <v>219</v>
      </c>
      <c r="F308" s="2" t="str">
        <f t="shared" si="12"/>
        <v>Double</v>
      </c>
      <c r="G308" s="2" t="str">
        <f t="shared" si="13"/>
        <v>Moyen</v>
      </c>
      <c r="H308" s="35">
        <f t="shared" si="14"/>
        <v>3</v>
      </c>
    </row>
    <row r="309" spans="1:8" x14ac:dyDescent="0.25">
      <c r="A309" s="3"/>
      <c r="B309" s="3"/>
      <c r="C309" s="2" t="s">
        <v>32</v>
      </c>
      <c r="D309" s="4" t="s">
        <v>21</v>
      </c>
      <c r="E309" s="56">
        <v>220</v>
      </c>
      <c r="F309" s="2" t="str">
        <f t="shared" si="12"/>
        <v>Double</v>
      </c>
      <c r="G309" s="2" t="str">
        <f t="shared" si="13"/>
        <v>Bas</v>
      </c>
      <c r="H309" s="35">
        <f t="shared" si="14"/>
        <v>3</v>
      </c>
    </row>
    <row r="310" spans="1:8" x14ac:dyDescent="0.25">
      <c r="A310" s="3"/>
      <c r="B310" s="3"/>
      <c r="C310" s="2" t="s">
        <v>32</v>
      </c>
      <c r="D310" s="4" t="s">
        <v>21</v>
      </c>
      <c r="E310" s="56">
        <v>220</v>
      </c>
      <c r="F310" s="2" t="str">
        <f t="shared" si="12"/>
        <v>Double</v>
      </c>
      <c r="G310" s="2" t="str">
        <f t="shared" si="13"/>
        <v>Bas</v>
      </c>
      <c r="H310" s="35">
        <f t="shared" si="14"/>
        <v>3</v>
      </c>
    </row>
    <row r="311" spans="1:8" x14ac:dyDescent="0.25">
      <c r="A311" s="3"/>
      <c r="B311" s="3"/>
      <c r="C311" s="2" t="s">
        <v>32</v>
      </c>
      <c r="D311" s="4" t="s">
        <v>21</v>
      </c>
      <c r="E311" s="56">
        <v>221</v>
      </c>
      <c r="F311" s="2" t="str">
        <f t="shared" si="12"/>
        <v>Double</v>
      </c>
      <c r="G311" s="2" t="str">
        <f t="shared" si="13"/>
        <v>Haut</v>
      </c>
      <c r="H311" s="35">
        <f t="shared" si="14"/>
        <v>3</v>
      </c>
    </row>
    <row r="312" spans="1:8" x14ac:dyDescent="0.25">
      <c r="A312" s="3"/>
      <c r="B312" s="3"/>
      <c r="C312" s="2" t="s">
        <v>32</v>
      </c>
      <c r="D312" s="4" t="s">
        <v>21</v>
      </c>
      <c r="E312" s="56">
        <v>221</v>
      </c>
      <c r="F312" s="2" t="str">
        <f t="shared" si="12"/>
        <v>Double</v>
      </c>
      <c r="G312" s="2" t="str">
        <f t="shared" si="13"/>
        <v>Haut</v>
      </c>
      <c r="H312" s="35">
        <f t="shared" si="14"/>
        <v>3</v>
      </c>
    </row>
    <row r="313" spans="1:8" x14ac:dyDescent="0.25">
      <c r="A313" s="3"/>
      <c r="B313" s="3"/>
      <c r="C313" s="2" t="s">
        <v>31</v>
      </c>
      <c r="D313" s="4" t="s">
        <v>22</v>
      </c>
      <c r="E313" s="56">
        <v>222</v>
      </c>
      <c r="F313" s="2" t="str">
        <f t="shared" si="12"/>
        <v>Double</v>
      </c>
      <c r="G313" s="2" t="str">
        <f t="shared" si="13"/>
        <v>Moyen</v>
      </c>
      <c r="H313" s="35">
        <f t="shared" si="14"/>
        <v>3</v>
      </c>
    </row>
    <row r="314" spans="1:8" x14ac:dyDescent="0.25">
      <c r="A314" s="3"/>
      <c r="B314" s="3"/>
      <c r="C314" s="2" t="s">
        <v>31</v>
      </c>
      <c r="D314" s="4" t="s">
        <v>22</v>
      </c>
      <c r="E314" s="56">
        <v>222</v>
      </c>
      <c r="F314" s="2" t="str">
        <f t="shared" si="12"/>
        <v>Double</v>
      </c>
      <c r="G314" s="2" t="str">
        <f t="shared" si="13"/>
        <v>Moyen</v>
      </c>
      <c r="H314" s="35">
        <f t="shared" si="14"/>
        <v>3</v>
      </c>
    </row>
    <row r="315" spans="1:8" x14ac:dyDescent="0.25">
      <c r="A315" s="3"/>
      <c r="B315" s="3"/>
      <c r="C315" s="2" t="s">
        <v>31</v>
      </c>
      <c r="D315" s="4" t="s">
        <v>22</v>
      </c>
      <c r="E315" s="56">
        <v>223</v>
      </c>
      <c r="F315" s="2" t="str">
        <f t="shared" si="12"/>
        <v>Double</v>
      </c>
      <c r="G315" s="2" t="str">
        <f t="shared" si="13"/>
        <v>Moyen</v>
      </c>
      <c r="H315" s="35">
        <f t="shared" si="14"/>
        <v>3</v>
      </c>
    </row>
    <row r="316" spans="1:8" x14ac:dyDescent="0.25">
      <c r="A316" s="3"/>
      <c r="B316" s="3"/>
      <c r="C316" s="2" t="s">
        <v>31</v>
      </c>
      <c r="D316" s="4" t="s">
        <v>22</v>
      </c>
      <c r="E316" s="56">
        <v>223</v>
      </c>
      <c r="F316" s="2" t="str">
        <f t="shared" si="12"/>
        <v>Double</v>
      </c>
      <c r="G316" s="2" t="str">
        <f t="shared" si="13"/>
        <v>Moyen</v>
      </c>
      <c r="H316" s="35">
        <f t="shared" si="14"/>
        <v>3</v>
      </c>
    </row>
    <row r="317" spans="1:8" x14ac:dyDescent="0.25">
      <c r="A317" s="3"/>
      <c r="B317" s="3"/>
      <c r="C317" s="2" t="s">
        <v>31</v>
      </c>
      <c r="D317" s="4" t="s">
        <v>23</v>
      </c>
      <c r="E317" s="56">
        <v>224</v>
      </c>
      <c r="F317" s="2" t="str">
        <f t="shared" si="12"/>
        <v>Double</v>
      </c>
      <c r="G317" s="2" t="str">
        <f t="shared" si="13"/>
        <v>Bas</v>
      </c>
      <c r="H317" s="35">
        <f t="shared" si="14"/>
        <v>2</v>
      </c>
    </row>
    <row r="318" spans="1:8" x14ac:dyDescent="0.25">
      <c r="A318" s="3"/>
      <c r="B318" s="3"/>
      <c r="C318" s="2" t="s">
        <v>31</v>
      </c>
      <c r="D318" s="4" t="s">
        <v>22</v>
      </c>
      <c r="E318" s="56">
        <v>225</v>
      </c>
      <c r="F318" s="2" t="str">
        <f t="shared" si="12"/>
        <v>Double</v>
      </c>
      <c r="G318" s="2" t="str">
        <f t="shared" si="13"/>
        <v>Haut</v>
      </c>
      <c r="H318" s="35">
        <f t="shared" si="14"/>
        <v>3</v>
      </c>
    </row>
    <row r="319" spans="1:8" x14ac:dyDescent="0.25">
      <c r="A319" s="3"/>
      <c r="B319" s="3"/>
      <c r="C319" s="2" t="s">
        <v>31</v>
      </c>
      <c r="D319" s="4" t="s">
        <v>22</v>
      </c>
      <c r="E319" s="56">
        <v>225</v>
      </c>
      <c r="F319" s="2" t="str">
        <f t="shared" si="12"/>
        <v>Double</v>
      </c>
      <c r="G319" s="2" t="str">
        <f t="shared" si="13"/>
        <v>Haut</v>
      </c>
      <c r="H319" s="35">
        <f t="shared" si="14"/>
        <v>3</v>
      </c>
    </row>
    <row r="320" spans="1:8" x14ac:dyDescent="0.25">
      <c r="A320" s="3"/>
      <c r="B320" s="3"/>
      <c r="C320" s="2" t="s">
        <v>31</v>
      </c>
      <c r="D320" s="4" t="s">
        <v>22</v>
      </c>
      <c r="E320" s="56">
        <v>226</v>
      </c>
      <c r="F320" s="2" t="str">
        <f t="shared" si="12"/>
        <v>Double</v>
      </c>
      <c r="G320" s="2" t="str">
        <f t="shared" si="13"/>
        <v>Moyen</v>
      </c>
      <c r="H320" s="35">
        <f t="shared" si="14"/>
        <v>2</v>
      </c>
    </row>
    <row r="321" spans="1:8" x14ac:dyDescent="0.25">
      <c r="A321" s="3"/>
      <c r="B321" s="3"/>
      <c r="C321" s="2" t="s">
        <v>31</v>
      </c>
      <c r="D321" s="4" t="s">
        <v>22</v>
      </c>
      <c r="E321" s="56">
        <v>227</v>
      </c>
      <c r="F321" s="2" t="str">
        <f t="shared" si="12"/>
        <v>Double</v>
      </c>
      <c r="G321" s="2" t="str">
        <f t="shared" si="13"/>
        <v>Moyen</v>
      </c>
      <c r="H321" s="35">
        <f t="shared" si="14"/>
        <v>3</v>
      </c>
    </row>
    <row r="322" spans="1:8" x14ac:dyDescent="0.25">
      <c r="A322" s="3"/>
      <c r="B322" s="3"/>
      <c r="C322" s="2" t="s">
        <v>31</v>
      </c>
      <c r="D322" s="4" t="s">
        <v>22</v>
      </c>
      <c r="E322" s="56">
        <v>227</v>
      </c>
      <c r="F322" s="2" t="str">
        <f t="shared" ref="F322:F385" si="15">IF(ISBLANK(E322)," ",IF(AND(16&lt;E322,E322&lt;73),"Simple","Double"))</f>
        <v>Double</v>
      </c>
      <c r="G322" s="2" t="str">
        <f t="shared" ref="G322:G385" si="16">IF(ISBLANK(E322)," ",IF(OR(E322=7,E322=8,E322=15,E322=16,E322=23,E322=24,E322=31,E322=32,E322=39,E322=40,E322=47,E322=48,E322=55,E322=56,E322=63,E322=64,E322=71,E322=72,E322=79,E322=80,E322=87,E322=88,E322=104,E322=108,E322=112,E322=116,E322=120,E322=124,E322=128,E322=132,E322=136,E322=140,E322=144,E322=148,E322=152,E322=156,E322=160,E322=164,E322=168,E322=172,E322=176,E322=180,E322=184,E322=188,E322=207,E322=208,E322=212,E322=216,E322=220,E322=224,E322=228,E322=232,E322=236,E322=240,E322=244,E322=248,E322=257,E322=258,E322=267,E322=268),"Bas",IF(OR(E322=1,E322=2,E322=9,E322=10,E322=17,E322=18,E322=25,E322=26,E322=33,E322=34,E322=41,E322=42,E322=49,E322=50,E322=57,E322=58,E322=65,E322=66,E322=73,E322=74,E322=81,E322=82,E322=101,E322=105,E322=109,E322=113,E322=117,E322=121,E322=125,E322=129,E322=133,E322=137,E322=141,E322=145,E322=149,E322=153,E322=157,E322=161,E322=165,E322=169,E322=173,E322=177,E322=181,E322=185,E322=201,E322=202,E322=209,E322=213,E322=217,E322=221,E322=225,E322=229,E322=233,E322=237,E322=241,E322=245,E322=249,E322=250,E322=259,E322=260),"Haut","Moyen")))</f>
        <v>Moyen</v>
      </c>
      <c r="H322" s="35">
        <f t="shared" ref="H322:H385" si="17">COUNTIF(E:E,E:E)</f>
        <v>3</v>
      </c>
    </row>
    <row r="323" spans="1:8" x14ac:dyDescent="0.25">
      <c r="A323" s="3"/>
      <c r="B323" s="3"/>
      <c r="C323" s="2" t="s">
        <v>31</v>
      </c>
      <c r="D323" s="4" t="s">
        <v>22</v>
      </c>
      <c r="E323" s="56">
        <v>228</v>
      </c>
      <c r="F323" s="2" t="str">
        <f t="shared" si="15"/>
        <v>Double</v>
      </c>
      <c r="G323" s="2" t="str">
        <f t="shared" si="16"/>
        <v>Bas</v>
      </c>
      <c r="H323" s="35">
        <f t="shared" si="17"/>
        <v>3</v>
      </c>
    </row>
    <row r="324" spans="1:8" x14ac:dyDescent="0.25">
      <c r="A324" s="3"/>
      <c r="B324" s="3"/>
      <c r="C324" s="2" t="s">
        <v>31</v>
      </c>
      <c r="D324" s="4" t="s">
        <v>22</v>
      </c>
      <c r="E324" s="56">
        <v>228</v>
      </c>
      <c r="F324" s="2" t="str">
        <f t="shared" si="15"/>
        <v>Double</v>
      </c>
      <c r="G324" s="2" t="str">
        <f t="shared" si="16"/>
        <v>Bas</v>
      </c>
      <c r="H324" s="35">
        <f t="shared" si="17"/>
        <v>3</v>
      </c>
    </row>
    <row r="325" spans="1:8" x14ac:dyDescent="0.25">
      <c r="A325" s="3"/>
      <c r="B325" s="3"/>
      <c r="C325" s="2" t="s">
        <v>31</v>
      </c>
      <c r="D325" s="4" t="s">
        <v>22</v>
      </c>
      <c r="E325" s="56">
        <v>229</v>
      </c>
      <c r="F325" s="2" t="str">
        <f t="shared" si="15"/>
        <v>Double</v>
      </c>
      <c r="G325" s="2" t="str">
        <f t="shared" si="16"/>
        <v>Haut</v>
      </c>
      <c r="H325" s="35">
        <f t="shared" si="17"/>
        <v>3</v>
      </c>
    </row>
    <row r="326" spans="1:8" x14ac:dyDescent="0.25">
      <c r="A326" s="3"/>
      <c r="B326" s="3"/>
      <c r="C326" s="2" t="s">
        <v>31</v>
      </c>
      <c r="D326" s="4" t="s">
        <v>22</v>
      </c>
      <c r="E326" s="56">
        <v>229</v>
      </c>
      <c r="F326" s="2" t="str">
        <f t="shared" si="15"/>
        <v>Double</v>
      </c>
      <c r="G326" s="2" t="str">
        <f t="shared" si="16"/>
        <v>Haut</v>
      </c>
      <c r="H326" s="35">
        <f t="shared" si="17"/>
        <v>3</v>
      </c>
    </row>
    <row r="327" spans="1:8" x14ac:dyDescent="0.25">
      <c r="A327" s="3"/>
      <c r="B327" s="3"/>
      <c r="C327" s="2" t="s">
        <v>32</v>
      </c>
      <c r="D327" s="4" t="s">
        <v>22</v>
      </c>
      <c r="E327" s="56">
        <v>230</v>
      </c>
      <c r="F327" s="2" t="str">
        <f t="shared" si="15"/>
        <v>Double</v>
      </c>
      <c r="G327" s="2" t="str">
        <f t="shared" si="16"/>
        <v>Moyen</v>
      </c>
      <c r="H327" s="35">
        <f t="shared" si="17"/>
        <v>3</v>
      </c>
    </row>
    <row r="328" spans="1:8" x14ac:dyDescent="0.25">
      <c r="A328" s="3"/>
      <c r="B328" s="3"/>
      <c r="C328" s="2" t="s">
        <v>31</v>
      </c>
      <c r="D328" s="4" t="s">
        <v>22</v>
      </c>
      <c r="E328" s="56">
        <v>230</v>
      </c>
      <c r="F328" s="2" t="str">
        <f t="shared" si="15"/>
        <v>Double</v>
      </c>
      <c r="G328" s="2" t="str">
        <f t="shared" si="16"/>
        <v>Moyen</v>
      </c>
      <c r="H328" s="35">
        <f t="shared" si="17"/>
        <v>3</v>
      </c>
    </row>
    <row r="329" spans="1:8" x14ac:dyDescent="0.25">
      <c r="A329" s="3"/>
      <c r="B329" s="3"/>
      <c r="C329" s="2" t="s">
        <v>32</v>
      </c>
      <c r="D329" s="6" t="s">
        <v>20</v>
      </c>
      <c r="E329" s="56">
        <v>231</v>
      </c>
      <c r="F329" s="2" t="str">
        <f t="shared" si="15"/>
        <v>Double</v>
      </c>
      <c r="G329" s="2" t="str">
        <f t="shared" si="16"/>
        <v>Moyen</v>
      </c>
      <c r="H329" s="35">
        <f t="shared" si="17"/>
        <v>3</v>
      </c>
    </row>
    <row r="330" spans="1:8" x14ac:dyDescent="0.25">
      <c r="A330" s="3"/>
      <c r="B330" s="3"/>
      <c r="C330" s="2" t="s">
        <v>31</v>
      </c>
      <c r="D330" s="4" t="s">
        <v>22</v>
      </c>
      <c r="E330" s="56">
        <v>231</v>
      </c>
      <c r="F330" s="2" t="str">
        <f t="shared" si="15"/>
        <v>Double</v>
      </c>
      <c r="G330" s="2" t="str">
        <f t="shared" si="16"/>
        <v>Moyen</v>
      </c>
      <c r="H330" s="35">
        <f t="shared" si="17"/>
        <v>3</v>
      </c>
    </row>
    <row r="331" spans="1:8" x14ac:dyDescent="0.25">
      <c r="A331" s="3"/>
      <c r="B331" s="3"/>
      <c r="C331" s="2" t="s">
        <v>31</v>
      </c>
      <c r="D331" s="4" t="s">
        <v>22</v>
      </c>
      <c r="E331" s="56">
        <v>232</v>
      </c>
      <c r="F331" s="2" t="str">
        <f t="shared" si="15"/>
        <v>Double</v>
      </c>
      <c r="G331" s="2" t="str">
        <f t="shared" si="16"/>
        <v>Bas</v>
      </c>
      <c r="H331" s="35">
        <f t="shared" si="17"/>
        <v>3</v>
      </c>
    </row>
    <row r="332" spans="1:8" x14ac:dyDescent="0.25">
      <c r="A332" s="3"/>
      <c r="B332" s="3"/>
      <c r="C332" s="2" t="s">
        <v>31</v>
      </c>
      <c r="D332" s="4" t="s">
        <v>22</v>
      </c>
      <c r="E332" s="56">
        <v>232</v>
      </c>
      <c r="F332" s="2" t="str">
        <f t="shared" si="15"/>
        <v>Double</v>
      </c>
      <c r="G332" s="2" t="str">
        <f t="shared" si="16"/>
        <v>Bas</v>
      </c>
      <c r="H332" s="35">
        <f t="shared" si="17"/>
        <v>3</v>
      </c>
    </row>
    <row r="333" spans="1:8" x14ac:dyDescent="0.25">
      <c r="A333" s="3"/>
      <c r="B333" s="3"/>
      <c r="C333" s="2" t="s">
        <v>31</v>
      </c>
      <c r="D333" s="4" t="s">
        <v>23</v>
      </c>
      <c r="E333" s="56">
        <v>233</v>
      </c>
      <c r="F333" s="2" t="str">
        <f t="shared" si="15"/>
        <v>Double</v>
      </c>
      <c r="G333" s="2" t="str">
        <f t="shared" si="16"/>
        <v>Haut</v>
      </c>
      <c r="H333" s="35">
        <f t="shared" si="17"/>
        <v>3</v>
      </c>
    </row>
    <row r="334" spans="1:8" x14ac:dyDescent="0.25">
      <c r="A334" s="3"/>
      <c r="B334" s="3"/>
      <c r="C334" s="2" t="s">
        <v>31</v>
      </c>
      <c r="D334" s="4" t="s">
        <v>23</v>
      </c>
      <c r="E334" s="56">
        <v>233</v>
      </c>
      <c r="F334" s="2" t="str">
        <f t="shared" si="15"/>
        <v>Double</v>
      </c>
      <c r="G334" s="2" t="str">
        <f t="shared" si="16"/>
        <v>Haut</v>
      </c>
      <c r="H334" s="35">
        <f t="shared" si="17"/>
        <v>3</v>
      </c>
    </row>
    <row r="335" spans="1:8" x14ac:dyDescent="0.25">
      <c r="A335" s="3"/>
      <c r="B335" s="3"/>
      <c r="C335" s="2" t="s">
        <v>31</v>
      </c>
      <c r="D335" s="4" t="s">
        <v>23</v>
      </c>
      <c r="E335" s="56">
        <v>235</v>
      </c>
      <c r="F335" s="2" t="str">
        <f t="shared" si="15"/>
        <v>Double</v>
      </c>
      <c r="G335" s="2" t="str">
        <f t="shared" si="16"/>
        <v>Moyen</v>
      </c>
      <c r="H335" s="35">
        <f t="shared" si="17"/>
        <v>3</v>
      </c>
    </row>
    <row r="336" spans="1:8" x14ac:dyDescent="0.25">
      <c r="A336" s="3"/>
      <c r="B336" s="3"/>
      <c r="C336" s="2" t="s">
        <v>31</v>
      </c>
      <c r="D336" s="4" t="s">
        <v>23</v>
      </c>
      <c r="E336" s="56">
        <v>235</v>
      </c>
      <c r="F336" s="2" t="str">
        <f t="shared" si="15"/>
        <v>Double</v>
      </c>
      <c r="G336" s="2" t="str">
        <f t="shared" si="16"/>
        <v>Moyen</v>
      </c>
      <c r="H336" s="35">
        <f t="shared" si="17"/>
        <v>3</v>
      </c>
    </row>
    <row r="337" spans="1:8" x14ac:dyDescent="0.25">
      <c r="A337" s="3"/>
      <c r="B337" s="3"/>
      <c r="C337" s="2" t="s">
        <v>31</v>
      </c>
      <c r="D337" s="4" t="s">
        <v>23</v>
      </c>
      <c r="E337" s="56">
        <v>236</v>
      </c>
      <c r="F337" s="2" t="str">
        <f t="shared" si="15"/>
        <v>Double</v>
      </c>
      <c r="G337" s="2" t="str">
        <f t="shared" si="16"/>
        <v>Bas</v>
      </c>
      <c r="H337" s="35">
        <f t="shared" si="17"/>
        <v>3</v>
      </c>
    </row>
    <row r="338" spans="1:8" x14ac:dyDescent="0.25">
      <c r="A338" s="3"/>
      <c r="B338" s="3"/>
      <c r="C338" s="2" t="s">
        <v>31</v>
      </c>
      <c r="D338" s="4" t="s">
        <v>23</v>
      </c>
      <c r="E338" s="56">
        <v>236</v>
      </c>
      <c r="F338" s="2" t="str">
        <f t="shared" si="15"/>
        <v>Double</v>
      </c>
      <c r="G338" s="2" t="str">
        <f t="shared" si="16"/>
        <v>Bas</v>
      </c>
      <c r="H338" s="35">
        <f t="shared" si="17"/>
        <v>3</v>
      </c>
    </row>
    <row r="339" spans="1:8" x14ac:dyDescent="0.25">
      <c r="A339" s="3"/>
      <c r="B339" s="3"/>
      <c r="C339" s="2" t="s">
        <v>31</v>
      </c>
      <c r="D339" s="4" t="s">
        <v>23</v>
      </c>
      <c r="E339" s="56">
        <v>237</v>
      </c>
      <c r="F339" s="2" t="str">
        <f t="shared" si="15"/>
        <v>Double</v>
      </c>
      <c r="G339" s="2" t="str">
        <f t="shared" si="16"/>
        <v>Haut</v>
      </c>
      <c r="H339" s="35">
        <f t="shared" si="17"/>
        <v>3</v>
      </c>
    </row>
    <row r="340" spans="1:8" x14ac:dyDescent="0.25">
      <c r="A340" s="3"/>
      <c r="B340" s="3"/>
      <c r="C340" s="2" t="s">
        <v>31</v>
      </c>
      <c r="D340" s="4" t="s">
        <v>23</v>
      </c>
      <c r="E340" s="56">
        <v>237</v>
      </c>
      <c r="F340" s="2" t="str">
        <f t="shared" si="15"/>
        <v>Double</v>
      </c>
      <c r="G340" s="2" t="str">
        <f t="shared" si="16"/>
        <v>Haut</v>
      </c>
      <c r="H340" s="35">
        <f t="shared" si="17"/>
        <v>3</v>
      </c>
    </row>
    <row r="341" spans="1:8" x14ac:dyDescent="0.25">
      <c r="A341" s="3"/>
      <c r="B341" s="3"/>
      <c r="C341" s="2" t="s">
        <v>32</v>
      </c>
      <c r="D341" s="4" t="s">
        <v>23</v>
      </c>
      <c r="E341" s="56">
        <v>238</v>
      </c>
      <c r="F341" s="2" t="str">
        <f t="shared" si="15"/>
        <v>Double</v>
      </c>
      <c r="G341" s="2" t="str">
        <f t="shared" si="16"/>
        <v>Moyen</v>
      </c>
      <c r="H341" s="35">
        <f t="shared" si="17"/>
        <v>3</v>
      </c>
    </row>
    <row r="342" spans="1:8" x14ac:dyDescent="0.25">
      <c r="A342" s="3"/>
      <c r="B342" s="3"/>
      <c r="C342" s="2" t="s">
        <v>32</v>
      </c>
      <c r="D342" s="4" t="s">
        <v>23</v>
      </c>
      <c r="E342" s="56">
        <v>238</v>
      </c>
      <c r="F342" s="2" t="str">
        <f t="shared" si="15"/>
        <v>Double</v>
      </c>
      <c r="G342" s="2" t="str">
        <f t="shared" si="16"/>
        <v>Moyen</v>
      </c>
      <c r="H342" s="35">
        <f t="shared" si="17"/>
        <v>3</v>
      </c>
    </row>
    <row r="343" spans="1:8" x14ac:dyDescent="0.25">
      <c r="A343" s="3"/>
      <c r="B343" s="3"/>
      <c r="C343" s="2" t="s">
        <v>32</v>
      </c>
      <c r="D343" s="4" t="s">
        <v>23</v>
      </c>
      <c r="E343" s="56">
        <v>239</v>
      </c>
      <c r="F343" s="2" t="str">
        <f t="shared" si="15"/>
        <v>Double</v>
      </c>
      <c r="G343" s="2" t="str">
        <f t="shared" si="16"/>
        <v>Moyen</v>
      </c>
      <c r="H343" s="35">
        <f t="shared" si="17"/>
        <v>3</v>
      </c>
    </row>
    <row r="344" spans="1:8" x14ac:dyDescent="0.25">
      <c r="A344" s="3"/>
      <c r="B344" s="3"/>
      <c r="C344" s="2" t="s">
        <v>32</v>
      </c>
      <c r="D344" s="4" t="s">
        <v>23</v>
      </c>
      <c r="E344" s="56">
        <v>239</v>
      </c>
      <c r="F344" s="2" t="str">
        <f t="shared" si="15"/>
        <v>Double</v>
      </c>
      <c r="G344" s="2" t="str">
        <f t="shared" si="16"/>
        <v>Moyen</v>
      </c>
      <c r="H344" s="35">
        <f t="shared" si="17"/>
        <v>3</v>
      </c>
    </row>
    <row r="345" spans="1:8" x14ac:dyDescent="0.25">
      <c r="A345" s="3"/>
      <c r="B345" s="3"/>
      <c r="C345" s="2" t="s">
        <v>31</v>
      </c>
      <c r="D345" s="4" t="s">
        <v>23</v>
      </c>
      <c r="E345" s="56">
        <v>240</v>
      </c>
      <c r="F345" s="2" t="str">
        <f t="shared" si="15"/>
        <v>Double</v>
      </c>
      <c r="G345" s="2" t="str">
        <f t="shared" si="16"/>
        <v>Bas</v>
      </c>
      <c r="H345" s="35">
        <f t="shared" si="17"/>
        <v>3</v>
      </c>
    </row>
    <row r="346" spans="1:8" x14ac:dyDescent="0.25">
      <c r="A346" s="3"/>
      <c r="B346" s="3"/>
      <c r="C346" s="2" t="s">
        <v>31</v>
      </c>
      <c r="D346" s="4" t="s">
        <v>23</v>
      </c>
      <c r="E346" s="56">
        <v>240</v>
      </c>
      <c r="F346" s="2" t="str">
        <f t="shared" si="15"/>
        <v>Double</v>
      </c>
      <c r="G346" s="2" t="str">
        <f t="shared" si="16"/>
        <v>Bas</v>
      </c>
      <c r="H346" s="35">
        <f t="shared" si="17"/>
        <v>3</v>
      </c>
    </row>
    <row r="347" spans="1:8" x14ac:dyDescent="0.25">
      <c r="A347" s="3"/>
      <c r="B347" s="3"/>
      <c r="C347" s="2" t="s">
        <v>31</v>
      </c>
      <c r="D347" s="4" t="s">
        <v>23</v>
      </c>
      <c r="E347" s="56">
        <v>241</v>
      </c>
      <c r="F347" s="2" t="str">
        <f t="shared" si="15"/>
        <v>Double</v>
      </c>
      <c r="G347" s="2" t="str">
        <f t="shared" si="16"/>
        <v>Haut</v>
      </c>
      <c r="H347" s="35">
        <f t="shared" si="17"/>
        <v>3</v>
      </c>
    </row>
    <row r="348" spans="1:8" x14ac:dyDescent="0.25">
      <c r="A348" s="3"/>
      <c r="B348" s="3"/>
      <c r="C348" s="2" t="s">
        <v>31</v>
      </c>
      <c r="D348" s="4" t="s">
        <v>23</v>
      </c>
      <c r="E348" s="56">
        <v>241</v>
      </c>
      <c r="F348" s="2" t="str">
        <f t="shared" si="15"/>
        <v>Double</v>
      </c>
      <c r="G348" s="2" t="str">
        <f t="shared" si="16"/>
        <v>Haut</v>
      </c>
      <c r="H348" s="35">
        <f t="shared" si="17"/>
        <v>3</v>
      </c>
    </row>
    <row r="349" spans="1:8" x14ac:dyDescent="0.25">
      <c r="A349" s="3"/>
      <c r="B349" s="3"/>
      <c r="C349" s="2" t="s">
        <v>32</v>
      </c>
      <c r="D349" s="4" t="s">
        <v>23</v>
      </c>
      <c r="E349" s="56">
        <v>242</v>
      </c>
      <c r="F349" s="2" t="str">
        <f t="shared" si="15"/>
        <v>Double</v>
      </c>
      <c r="G349" s="2" t="str">
        <f t="shared" si="16"/>
        <v>Moyen</v>
      </c>
      <c r="H349" s="35">
        <f t="shared" si="17"/>
        <v>3</v>
      </c>
    </row>
    <row r="350" spans="1:8" x14ac:dyDescent="0.25">
      <c r="A350" s="3"/>
      <c r="B350" s="3"/>
      <c r="C350" s="2" t="s">
        <v>32</v>
      </c>
      <c r="D350" s="4" t="s">
        <v>23</v>
      </c>
      <c r="E350" s="56">
        <v>242</v>
      </c>
      <c r="F350" s="2" t="str">
        <f t="shared" si="15"/>
        <v>Double</v>
      </c>
      <c r="G350" s="2" t="str">
        <f t="shared" si="16"/>
        <v>Moyen</v>
      </c>
      <c r="H350" s="35">
        <f t="shared" si="17"/>
        <v>3</v>
      </c>
    </row>
    <row r="351" spans="1:8" x14ac:dyDescent="0.25">
      <c r="A351" s="3"/>
      <c r="B351" s="3"/>
      <c r="C351" s="2" t="s">
        <v>31</v>
      </c>
      <c r="D351" s="4" t="s">
        <v>17</v>
      </c>
      <c r="E351" s="56">
        <v>243</v>
      </c>
      <c r="F351" s="2" t="str">
        <f t="shared" si="15"/>
        <v>Double</v>
      </c>
      <c r="G351" s="2" t="str">
        <f t="shared" si="16"/>
        <v>Moyen</v>
      </c>
      <c r="H351" s="35">
        <f t="shared" si="17"/>
        <v>3</v>
      </c>
    </row>
    <row r="352" spans="1:8" x14ac:dyDescent="0.25">
      <c r="A352" s="3"/>
      <c r="B352" s="3"/>
      <c r="C352" s="2" t="s">
        <v>31</v>
      </c>
      <c r="D352" s="4" t="s">
        <v>17</v>
      </c>
      <c r="E352" s="56">
        <v>243</v>
      </c>
      <c r="F352" s="2" t="str">
        <f t="shared" si="15"/>
        <v>Double</v>
      </c>
      <c r="G352" s="2" t="str">
        <f t="shared" si="16"/>
        <v>Moyen</v>
      </c>
      <c r="H352" s="35">
        <f t="shared" si="17"/>
        <v>3</v>
      </c>
    </row>
    <row r="353" spans="1:8" x14ac:dyDescent="0.25">
      <c r="A353" s="3"/>
      <c r="B353" s="3"/>
      <c r="C353" s="2" t="s">
        <v>31</v>
      </c>
      <c r="D353" s="4" t="s">
        <v>17</v>
      </c>
      <c r="E353" s="56">
        <v>244</v>
      </c>
      <c r="F353" s="2" t="str">
        <f t="shared" si="15"/>
        <v>Double</v>
      </c>
      <c r="G353" s="2" t="str">
        <f t="shared" si="16"/>
        <v>Bas</v>
      </c>
      <c r="H353" s="35">
        <f t="shared" si="17"/>
        <v>3</v>
      </c>
    </row>
    <row r="354" spans="1:8" x14ac:dyDescent="0.25">
      <c r="A354" s="3"/>
      <c r="B354" s="3"/>
      <c r="C354" s="2" t="s">
        <v>31</v>
      </c>
      <c r="D354" s="4" t="s">
        <v>17</v>
      </c>
      <c r="E354" s="56">
        <v>244</v>
      </c>
      <c r="F354" s="2" t="str">
        <f t="shared" si="15"/>
        <v>Double</v>
      </c>
      <c r="G354" s="2" t="str">
        <f t="shared" si="16"/>
        <v>Bas</v>
      </c>
      <c r="H354" s="35">
        <f t="shared" si="17"/>
        <v>3</v>
      </c>
    </row>
    <row r="355" spans="1:8" x14ac:dyDescent="0.25">
      <c r="A355" s="3"/>
      <c r="B355" s="3"/>
      <c r="C355" s="2" t="s">
        <v>32</v>
      </c>
      <c r="D355" s="4" t="s">
        <v>17</v>
      </c>
      <c r="E355" s="56">
        <v>245</v>
      </c>
      <c r="F355" s="2" t="str">
        <f t="shared" si="15"/>
        <v>Double</v>
      </c>
      <c r="G355" s="2" t="str">
        <f t="shared" si="16"/>
        <v>Haut</v>
      </c>
      <c r="H355" s="35">
        <f t="shared" si="17"/>
        <v>3</v>
      </c>
    </row>
    <row r="356" spans="1:8" x14ac:dyDescent="0.25">
      <c r="A356" s="3"/>
      <c r="B356" s="3"/>
      <c r="C356" s="2" t="s">
        <v>32</v>
      </c>
      <c r="D356" s="4" t="s">
        <v>17</v>
      </c>
      <c r="E356" s="56">
        <v>245</v>
      </c>
      <c r="F356" s="2" t="str">
        <f t="shared" si="15"/>
        <v>Double</v>
      </c>
      <c r="G356" s="2" t="str">
        <f t="shared" si="16"/>
        <v>Haut</v>
      </c>
      <c r="H356" s="35">
        <f t="shared" si="17"/>
        <v>3</v>
      </c>
    </row>
    <row r="357" spans="1:8" x14ac:dyDescent="0.25">
      <c r="A357" s="3"/>
      <c r="B357" s="3"/>
      <c r="C357" s="2" t="s">
        <v>32</v>
      </c>
      <c r="D357" s="4" t="s">
        <v>17</v>
      </c>
      <c r="E357" s="56">
        <v>246</v>
      </c>
      <c r="F357" s="2" t="str">
        <f t="shared" si="15"/>
        <v>Double</v>
      </c>
      <c r="G357" s="2" t="str">
        <f t="shared" si="16"/>
        <v>Moyen</v>
      </c>
      <c r="H357" s="35">
        <f t="shared" si="17"/>
        <v>3</v>
      </c>
    </row>
    <row r="358" spans="1:8" x14ac:dyDescent="0.25">
      <c r="A358" s="3"/>
      <c r="B358" s="3"/>
      <c r="C358" s="2" t="s">
        <v>32</v>
      </c>
      <c r="D358" s="4" t="s">
        <v>17</v>
      </c>
      <c r="E358" s="56">
        <v>246</v>
      </c>
      <c r="F358" s="2" t="str">
        <f t="shared" si="15"/>
        <v>Double</v>
      </c>
      <c r="G358" s="2" t="str">
        <f t="shared" si="16"/>
        <v>Moyen</v>
      </c>
      <c r="H358" s="35">
        <f t="shared" si="17"/>
        <v>3</v>
      </c>
    </row>
    <row r="359" spans="1:8" x14ac:dyDescent="0.25">
      <c r="A359" s="3"/>
      <c r="B359" s="3"/>
      <c r="C359" s="2" t="s">
        <v>31</v>
      </c>
      <c r="D359" s="4" t="s">
        <v>17</v>
      </c>
      <c r="E359" s="56">
        <v>247</v>
      </c>
      <c r="F359" s="2" t="str">
        <f t="shared" si="15"/>
        <v>Double</v>
      </c>
      <c r="G359" s="2" t="str">
        <f t="shared" si="16"/>
        <v>Moyen</v>
      </c>
      <c r="H359" s="35">
        <f t="shared" si="17"/>
        <v>3</v>
      </c>
    </row>
    <row r="360" spans="1:8" x14ac:dyDescent="0.25">
      <c r="A360" s="3"/>
      <c r="B360" s="3"/>
      <c r="C360" s="2" t="s">
        <v>31</v>
      </c>
      <c r="D360" s="4" t="s">
        <v>17</v>
      </c>
      <c r="E360" s="56">
        <v>247</v>
      </c>
      <c r="F360" s="2" t="str">
        <f t="shared" si="15"/>
        <v>Double</v>
      </c>
      <c r="G360" s="2" t="str">
        <f t="shared" si="16"/>
        <v>Moyen</v>
      </c>
      <c r="H360" s="35">
        <f t="shared" si="17"/>
        <v>3</v>
      </c>
    </row>
    <row r="361" spans="1:8" x14ac:dyDescent="0.25">
      <c r="A361" s="3"/>
      <c r="B361" s="3"/>
      <c r="C361" s="2" t="s">
        <v>32</v>
      </c>
      <c r="D361" s="4" t="s">
        <v>17</v>
      </c>
      <c r="E361" s="56">
        <v>250</v>
      </c>
      <c r="F361" s="2" t="str">
        <f t="shared" si="15"/>
        <v>Double</v>
      </c>
      <c r="G361" s="2" t="str">
        <f t="shared" si="16"/>
        <v>Haut</v>
      </c>
      <c r="H361" s="35">
        <f t="shared" si="17"/>
        <v>3</v>
      </c>
    </row>
    <row r="362" spans="1:8" x14ac:dyDescent="0.25">
      <c r="A362" s="3"/>
      <c r="B362" s="3"/>
      <c r="C362" s="2" t="s">
        <v>31</v>
      </c>
      <c r="D362" s="4" t="s">
        <v>17</v>
      </c>
      <c r="E362" s="56">
        <v>250</v>
      </c>
      <c r="F362" s="2" t="str">
        <f t="shared" si="15"/>
        <v>Double</v>
      </c>
      <c r="G362" s="2" t="str">
        <f t="shared" si="16"/>
        <v>Haut</v>
      </c>
      <c r="H362" s="35">
        <f t="shared" si="17"/>
        <v>3</v>
      </c>
    </row>
    <row r="363" spans="1:8" x14ac:dyDescent="0.25">
      <c r="A363" s="3"/>
      <c r="B363" s="3"/>
      <c r="C363" s="2" t="s">
        <v>32</v>
      </c>
      <c r="D363" s="4" t="s">
        <v>17</v>
      </c>
      <c r="E363" s="56">
        <v>251</v>
      </c>
      <c r="F363" s="2" t="str">
        <f t="shared" si="15"/>
        <v>Double</v>
      </c>
      <c r="G363" s="2" t="str">
        <f t="shared" si="16"/>
        <v>Moyen</v>
      </c>
      <c r="H363" s="35">
        <f t="shared" si="17"/>
        <v>2</v>
      </c>
    </row>
    <row r="364" spans="1:8" x14ac:dyDescent="0.25">
      <c r="A364" s="3"/>
      <c r="B364" s="3"/>
      <c r="C364" s="2" t="s">
        <v>31</v>
      </c>
      <c r="D364" s="4" t="s">
        <v>17</v>
      </c>
      <c r="E364" s="56">
        <v>252</v>
      </c>
      <c r="F364" s="2" t="str">
        <f t="shared" si="15"/>
        <v>Double</v>
      </c>
      <c r="G364" s="2" t="str">
        <f t="shared" si="16"/>
        <v>Moyen</v>
      </c>
      <c r="H364" s="35">
        <f t="shared" si="17"/>
        <v>3</v>
      </c>
    </row>
    <row r="365" spans="1:8" x14ac:dyDescent="0.25">
      <c r="A365" s="3"/>
      <c r="B365" s="3"/>
      <c r="C365" s="2" t="s">
        <v>31</v>
      </c>
      <c r="D365" s="4" t="s">
        <v>17</v>
      </c>
      <c r="E365" s="56">
        <v>252</v>
      </c>
      <c r="F365" s="2" t="str">
        <f t="shared" si="15"/>
        <v>Double</v>
      </c>
      <c r="G365" s="2" t="str">
        <f t="shared" si="16"/>
        <v>Moyen</v>
      </c>
      <c r="H365" s="35">
        <f t="shared" si="17"/>
        <v>3</v>
      </c>
    </row>
    <row r="366" spans="1:8" x14ac:dyDescent="0.25">
      <c r="A366" s="3"/>
      <c r="B366" s="3"/>
      <c r="C366" s="2" t="s">
        <v>32</v>
      </c>
      <c r="D366" s="4" t="s">
        <v>17</v>
      </c>
      <c r="E366" s="56">
        <v>253</v>
      </c>
      <c r="F366" s="2" t="str">
        <f t="shared" si="15"/>
        <v>Double</v>
      </c>
      <c r="G366" s="2" t="str">
        <f t="shared" si="16"/>
        <v>Moyen</v>
      </c>
      <c r="H366" s="35">
        <f t="shared" si="17"/>
        <v>3</v>
      </c>
    </row>
    <row r="367" spans="1:8" x14ac:dyDescent="0.25">
      <c r="A367" s="3"/>
      <c r="B367" s="3"/>
      <c r="C367" s="2" t="s">
        <v>32</v>
      </c>
      <c r="D367" s="4" t="s">
        <v>17</v>
      </c>
      <c r="E367" s="56">
        <v>253</v>
      </c>
      <c r="F367" s="2" t="str">
        <f t="shared" si="15"/>
        <v>Double</v>
      </c>
      <c r="G367" s="2" t="str">
        <f t="shared" si="16"/>
        <v>Moyen</v>
      </c>
      <c r="H367" s="35">
        <f t="shared" si="17"/>
        <v>3</v>
      </c>
    </row>
    <row r="368" spans="1:8" x14ac:dyDescent="0.25">
      <c r="A368" s="3"/>
      <c r="B368" s="3"/>
      <c r="C368" s="2" t="s">
        <v>32</v>
      </c>
      <c r="D368" s="4" t="s">
        <v>17</v>
      </c>
      <c r="E368" s="56">
        <v>255</v>
      </c>
      <c r="F368" s="2" t="str">
        <f t="shared" si="15"/>
        <v>Double</v>
      </c>
      <c r="G368" s="2" t="str">
        <f t="shared" si="16"/>
        <v>Moyen</v>
      </c>
      <c r="H368" s="35">
        <f t="shared" si="17"/>
        <v>3</v>
      </c>
    </row>
    <row r="369" spans="1:8" x14ac:dyDescent="0.25">
      <c r="A369" s="3"/>
      <c r="B369" s="3"/>
      <c r="C369" s="2" t="s">
        <v>32</v>
      </c>
      <c r="D369" s="4" t="s">
        <v>17</v>
      </c>
      <c r="E369" s="56">
        <v>255</v>
      </c>
      <c r="F369" s="2" t="str">
        <f t="shared" si="15"/>
        <v>Double</v>
      </c>
      <c r="G369" s="2" t="str">
        <f t="shared" si="16"/>
        <v>Moyen</v>
      </c>
      <c r="H369" s="35">
        <f t="shared" si="17"/>
        <v>3</v>
      </c>
    </row>
    <row r="370" spans="1:8" x14ac:dyDescent="0.25">
      <c r="A370" s="3"/>
      <c r="B370" s="3"/>
      <c r="C370" s="2" t="s">
        <v>31</v>
      </c>
      <c r="D370" s="4" t="s">
        <v>17</v>
      </c>
      <c r="E370" s="56">
        <v>257</v>
      </c>
      <c r="F370" s="2" t="str">
        <f t="shared" si="15"/>
        <v>Double</v>
      </c>
      <c r="G370" s="2" t="str">
        <f t="shared" si="16"/>
        <v>Bas</v>
      </c>
      <c r="H370" s="35">
        <f t="shared" si="17"/>
        <v>3</v>
      </c>
    </row>
    <row r="371" spans="1:8" x14ac:dyDescent="0.25">
      <c r="A371" s="3"/>
      <c r="B371" s="3"/>
      <c r="C371" s="2" t="s">
        <v>31</v>
      </c>
      <c r="D371" s="4" t="s">
        <v>17</v>
      </c>
      <c r="E371" s="56">
        <v>257</v>
      </c>
      <c r="F371" s="2" t="str">
        <f t="shared" si="15"/>
        <v>Double</v>
      </c>
      <c r="G371" s="2" t="str">
        <f t="shared" si="16"/>
        <v>Bas</v>
      </c>
      <c r="H371" s="35">
        <f t="shared" si="17"/>
        <v>3</v>
      </c>
    </row>
    <row r="372" spans="1:8" x14ac:dyDescent="0.25">
      <c r="A372" s="3"/>
      <c r="B372" s="3"/>
      <c r="C372" s="2" t="s">
        <v>32</v>
      </c>
      <c r="D372" s="4" t="s">
        <v>16</v>
      </c>
      <c r="E372" s="56">
        <v>258</v>
      </c>
      <c r="F372" s="2" t="str">
        <f t="shared" si="15"/>
        <v>Double</v>
      </c>
      <c r="G372" s="2" t="str">
        <f t="shared" si="16"/>
        <v>Bas</v>
      </c>
      <c r="H372" s="35">
        <f t="shared" si="17"/>
        <v>3</v>
      </c>
    </row>
    <row r="373" spans="1:8" x14ac:dyDescent="0.25">
      <c r="A373" s="3"/>
      <c r="B373" s="3"/>
      <c r="C373" s="2" t="s">
        <v>32</v>
      </c>
      <c r="D373" s="4" t="s">
        <v>16</v>
      </c>
      <c r="E373" s="56">
        <v>258</v>
      </c>
      <c r="F373" s="2" t="str">
        <f t="shared" si="15"/>
        <v>Double</v>
      </c>
      <c r="G373" s="2" t="str">
        <f t="shared" si="16"/>
        <v>Bas</v>
      </c>
      <c r="H373" s="35">
        <f t="shared" si="17"/>
        <v>3</v>
      </c>
    </row>
    <row r="374" spans="1:8" x14ac:dyDescent="0.25">
      <c r="A374" s="3"/>
      <c r="B374" s="3"/>
      <c r="C374" s="2" t="s">
        <v>31</v>
      </c>
      <c r="D374" s="4" t="s">
        <v>21</v>
      </c>
      <c r="E374" s="56">
        <v>259</v>
      </c>
      <c r="F374" s="2" t="str">
        <f t="shared" si="15"/>
        <v>Double</v>
      </c>
      <c r="G374" s="2" t="str">
        <f t="shared" si="16"/>
        <v>Haut</v>
      </c>
      <c r="H374" s="35">
        <f t="shared" si="17"/>
        <v>3</v>
      </c>
    </row>
    <row r="375" spans="1:8" x14ac:dyDescent="0.25">
      <c r="A375" s="3"/>
      <c r="B375" s="3"/>
      <c r="C375" s="2" t="s">
        <v>31</v>
      </c>
      <c r="D375" s="4" t="s">
        <v>21</v>
      </c>
      <c r="E375" s="56">
        <v>259</v>
      </c>
      <c r="F375" s="2" t="str">
        <f t="shared" si="15"/>
        <v>Double</v>
      </c>
      <c r="G375" s="2" t="str">
        <f t="shared" si="16"/>
        <v>Haut</v>
      </c>
      <c r="H375" s="35">
        <f t="shared" si="17"/>
        <v>3</v>
      </c>
    </row>
    <row r="376" spans="1:8" x14ac:dyDescent="0.25">
      <c r="A376" s="3"/>
      <c r="B376" s="3"/>
      <c r="C376" s="2" t="s">
        <v>31</v>
      </c>
      <c r="D376" s="4" t="s">
        <v>17</v>
      </c>
      <c r="E376" s="56">
        <v>260</v>
      </c>
      <c r="F376" s="2" t="str">
        <f t="shared" si="15"/>
        <v>Double</v>
      </c>
      <c r="G376" s="2" t="str">
        <f t="shared" si="16"/>
        <v>Haut</v>
      </c>
      <c r="H376" s="35">
        <f t="shared" si="17"/>
        <v>3</v>
      </c>
    </row>
    <row r="377" spans="1:8" x14ac:dyDescent="0.25">
      <c r="A377" s="3"/>
      <c r="B377" s="3"/>
      <c r="C377" s="2" t="s">
        <v>31</v>
      </c>
      <c r="D377" s="4" t="s">
        <v>17</v>
      </c>
      <c r="E377" s="56">
        <v>260</v>
      </c>
      <c r="F377" s="2" t="str">
        <f t="shared" si="15"/>
        <v>Double</v>
      </c>
      <c r="G377" s="2" t="str">
        <f t="shared" si="16"/>
        <v>Haut</v>
      </c>
      <c r="H377" s="35">
        <f t="shared" si="17"/>
        <v>3</v>
      </c>
    </row>
    <row r="378" spans="1:8" x14ac:dyDescent="0.25">
      <c r="A378" s="3"/>
      <c r="B378" s="3"/>
      <c r="C378" s="2" t="s">
        <v>31</v>
      </c>
      <c r="D378" s="4" t="s">
        <v>16</v>
      </c>
      <c r="E378" s="56">
        <v>262</v>
      </c>
      <c r="F378" s="2" t="str">
        <f t="shared" si="15"/>
        <v>Double</v>
      </c>
      <c r="G378" s="2" t="str">
        <f t="shared" si="16"/>
        <v>Moyen</v>
      </c>
      <c r="H378" s="35">
        <f t="shared" si="17"/>
        <v>2</v>
      </c>
    </row>
    <row r="379" spans="1:8" x14ac:dyDescent="0.25">
      <c r="A379" s="3"/>
      <c r="B379" s="3"/>
      <c r="C379" s="2" t="s">
        <v>31</v>
      </c>
      <c r="D379" s="6" t="s">
        <v>20</v>
      </c>
      <c r="E379" s="56">
        <v>263</v>
      </c>
      <c r="F379" s="2" t="str">
        <f t="shared" si="15"/>
        <v>Double</v>
      </c>
      <c r="G379" s="2" t="str">
        <f t="shared" si="16"/>
        <v>Moyen</v>
      </c>
      <c r="H379" s="35">
        <f t="shared" si="17"/>
        <v>3</v>
      </c>
    </row>
    <row r="380" spans="1:8" x14ac:dyDescent="0.25">
      <c r="A380" s="3"/>
      <c r="B380" s="3"/>
      <c r="C380" s="2" t="s">
        <v>31</v>
      </c>
      <c r="D380" s="6" t="s">
        <v>20</v>
      </c>
      <c r="E380" s="56">
        <v>263</v>
      </c>
      <c r="F380" s="2" t="str">
        <f t="shared" si="15"/>
        <v>Double</v>
      </c>
      <c r="G380" s="2" t="str">
        <f t="shared" si="16"/>
        <v>Moyen</v>
      </c>
      <c r="H380" s="35">
        <f t="shared" si="17"/>
        <v>3</v>
      </c>
    </row>
    <row r="381" spans="1:8" x14ac:dyDescent="0.25">
      <c r="A381" s="3"/>
      <c r="B381" s="3"/>
      <c r="C381" s="2" t="s">
        <v>32</v>
      </c>
      <c r="D381" s="4" t="s">
        <v>22</v>
      </c>
      <c r="E381" s="56">
        <v>264</v>
      </c>
      <c r="F381" s="2" t="str">
        <f t="shared" si="15"/>
        <v>Double</v>
      </c>
      <c r="G381" s="2" t="str">
        <f t="shared" si="16"/>
        <v>Moyen</v>
      </c>
      <c r="H381" s="35">
        <f t="shared" si="17"/>
        <v>2</v>
      </c>
    </row>
    <row r="382" spans="1:8" x14ac:dyDescent="0.25">
      <c r="A382" s="3"/>
      <c r="B382" s="3"/>
      <c r="C382" s="2" t="s">
        <v>32</v>
      </c>
      <c r="D382" s="4" t="s">
        <v>23</v>
      </c>
      <c r="E382" s="56">
        <v>265</v>
      </c>
      <c r="F382" s="2" t="str">
        <f t="shared" si="15"/>
        <v>Double</v>
      </c>
      <c r="G382" s="2" t="str">
        <f t="shared" si="16"/>
        <v>Moyen</v>
      </c>
      <c r="H382" s="35">
        <f t="shared" si="17"/>
        <v>3</v>
      </c>
    </row>
    <row r="383" spans="1:8" x14ac:dyDescent="0.25">
      <c r="A383" s="3"/>
      <c r="B383" s="3"/>
      <c r="C383" s="2" t="s">
        <v>32</v>
      </c>
      <c r="D383" s="4" t="s">
        <v>23</v>
      </c>
      <c r="E383" s="56">
        <v>265</v>
      </c>
      <c r="F383" s="2" t="str">
        <f t="shared" si="15"/>
        <v>Double</v>
      </c>
      <c r="G383" s="2" t="str">
        <f t="shared" si="16"/>
        <v>Moyen</v>
      </c>
      <c r="H383" s="35">
        <f t="shared" si="17"/>
        <v>3</v>
      </c>
    </row>
    <row r="384" spans="1:8" x14ac:dyDescent="0.25">
      <c r="A384" s="3"/>
      <c r="B384" s="3"/>
      <c r="C384" s="2" t="s">
        <v>32</v>
      </c>
      <c r="D384" s="4" t="s">
        <v>21</v>
      </c>
      <c r="F384" s="2" t="str">
        <f t="shared" si="15"/>
        <v xml:space="preserve"> </v>
      </c>
      <c r="G384" s="2" t="str">
        <f t="shared" si="16"/>
        <v xml:space="preserve"> </v>
      </c>
      <c r="H384" s="35">
        <f t="shared" si="17"/>
        <v>0</v>
      </c>
    </row>
    <row r="385" spans="1:8" x14ac:dyDescent="0.25">
      <c r="A385" s="3"/>
      <c r="B385" s="5"/>
      <c r="C385" s="2" t="s">
        <v>31</v>
      </c>
      <c r="D385" s="6" t="s">
        <v>3</v>
      </c>
      <c r="F385" s="2" t="str">
        <f t="shared" si="15"/>
        <v xml:space="preserve"> </v>
      </c>
      <c r="G385" s="2" t="str">
        <f t="shared" si="16"/>
        <v xml:space="preserve"> </v>
      </c>
      <c r="H385" s="35">
        <f t="shared" si="17"/>
        <v>0</v>
      </c>
    </row>
    <row r="386" spans="1:8" x14ac:dyDescent="0.25">
      <c r="A386" s="3"/>
      <c r="B386" s="5"/>
      <c r="C386" s="2" t="s">
        <v>31</v>
      </c>
      <c r="D386" s="6" t="s">
        <v>3</v>
      </c>
      <c r="F386" s="2" t="str">
        <f t="shared" ref="F386:F435" si="18">IF(ISBLANK(E386)," ",IF(AND(16&lt;E386,E386&lt;73),"Simple","Double"))</f>
        <v xml:space="preserve"> </v>
      </c>
      <c r="G386" s="2" t="str">
        <f t="shared" ref="G386:G435" si="19">IF(ISBLANK(E386)," ",IF(OR(E386=7,E386=8,E386=15,E386=16,E386=23,E386=24,E386=31,E386=32,E386=39,E386=40,E386=47,E386=48,E386=55,E386=56,E386=63,E386=64,E386=71,E386=72,E386=79,E386=80,E386=87,E386=88,E386=104,E386=108,E386=112,E386=116,E386=120,E386=124,E386=128,E386=132,E386=136,E386=140,E386=144,E386=148,E386=152,E386=156,E386=160,E386=164,E386=168,E386=172,E386=176,E386=180,E386=184,E386=188,E386=207,E386=208,E386=212,E386=216,E386=220,E386=224,E386=228,E386=232,E386=236,E386=240,E386=244,E386=248,E386=257,E386=258,E386=267,E386=268),"Bas",IF(OR(E386=1,E386=2,E386=9,E386=10,E386=17,E386=18,E386=25,E386=26,E386=33,E386=34,E386=41,E386=42,E386=49,E386=50,E386=57,E386=58,E386=65,E386=66,E386=73,E386=74,E386=81,E386=82,E386=101,E386=105,E386=109,E386=113,E386=117,E386=121,E386=125,E386=129,E386=133,E386=137,E386=141,E386=145,E386=149,E386=153,E386=157,E386=161,E386=165,E386=169,E386=173,E386=177,E386=181,E386=185,E386=201,E386=202,E386=209,E386=213,E386=217,E386=221,E386=225,E386=229,E386=233,E386=237,E386=241,E386=245,E386=249,E386=250,E386=259,E386=260),"Haut","Moyen")))</f>
        <v xml:space="preserve"> </v>
      </c>
      <c r="H386" s="35">
        <f t="shared" ref="H386:H445" si="20">COUNTIF(E:E,E:E)</f>
        <v>0</v>
      </c>
    </row>
    <row r="387" spans="1:8" x14ac:dyDescent="0.25">
      <c r="A387" s="3"/>
      <c r="B387" s="5"/>
      <c r="C387" s="2" t="s">
        <v>32</v>
      </c>
      <c r="D387" s="6" t="s">
        <v>3</v>
      </c>
      <c r="F387" s="2" t="str">
        <f t="shared" si="18"/>
        <v xml:space="preserve"> </v>
      </c>
      <c r="G387" s="2" t="str">
        <f t="shared" si="19"/>
        <v xml:space="preserve"> </v>
      </c>
      <c r="H387" s="35">
        <f t="shared" si="20"/>
        <v>0</v>
      </c>
    </row>
    <row r="388" spans="1:8" x14ac:dyDescent="0.25">
      <c r="A388" s="3"/>
      <c r="B388" s="3"/>
      <c r="C388" s="2" t="s">
        <v>32</v>
      </c>
      <c r="D388" s="4" t="s">
        <v>4</v>
      </c>
      <c r="F388" s="2" t="str">
        <f t="shared" si="18"/>
        <v xml:space="preserve"> </v>
      </c>
      <c r="G388" s="2" t="str">
        <f t="shared" si="19"/>
        <v xml:space="preserve"> </v>
      </c>
      <c r="H388" s="35">
        <f t="shared" si="20"/>
        <v>0</v>
      </c>
    </row>
    <row r="389" spans="1:8" x14ac:dyDescent="0.25">
      <c r="A389" s="3"/>
      <c r="B389" s="3"/>
      <c r="C389" s="2" t="s">
        <v>31</v>
      </c>
      <c r="D389" s="4" t="s">
        <v>4</v>
      </c>
      <c r="F389" s="2" t="str">
        <f t="shared" si="18"/>
        <v xml:space="preserve"> </v>
      </c>
      <c r="G389" s="2" t="str">
        <f t="shared" si="19"/>
        <v xml:space="preserve"> </v>
      </c>
      <c r="H389" s="35">
        <f t="shared" si="20"/>
        <v>0</v>
      </c>
    </row>
    <row r="390" spans="1:8" x14ac:dyDescent="0.25">
      <c r="A390" s="3"/>
      <c r="B390" s="3"/>
      <c r="C390" s="2" t="s">
        <v>31</v>
      </c>
      <c r="D390" s="4" t="s">
        <v>4</v>
      </c>
      <c r="F390" s="2" t="str">
        <f t="shared" si="18"/>
        <v xml:space="preserve"> </v>
      </c>
      <c r="G390" s="2" t="str">
        <f t="shared" si="19"/>
        <v xml:space="preserve"> </v>
      </c>
      <c r="H390" s="35">
        <f t="shared" si="20"/>
        <v>0</v>
      </c>
    </row>
    <row r="391" spans="1:8" x14ac:dyDescent="0.25">
      <c r="A391" s="3"/>
      <c r="B391" s="3"/>
      <c r="C391" s="2" t="s">
        <v>32</v>
      </c>
      <c r="D391" s="4" t="s">
        <v>5</v>
      </c>
      <c r="F391" s="2" t="str">
        <f t="shared" si="18"/>
        <v xml:space="preserve"> </v>
      </c>
      <c r="G391" s="2" t="str">
        <f t="shared" si="19"/>
        <v xml:space="preserve"> </v>
      </c>
      <c r="H391" s="35">
        <f t="shared" si="20"/>
        <v>0</v>
      </c>
    </row>
    <row r="392" spans="1:8" x14ac:dyDescent="0.25">
      <c r="A392" s="3"/>
      <c r="B392" s="3"/>
      <c r="C392" s="2" t="s">
        <v>31</v>
      </c>
      <c r="D392" s="4" t="s">
        <v>5</v>
      </c>
      <c r="F392" s="2" t="str">
        <f t="shared" si="18"/>
        <v xml:space="preserve"> </v>
      </c>
      <c r="G392" s="2" t="str">
        <f t="shared" si="19"/>
        <v xml:space="preserve"> </v>
      </c>
      <c r="H392" s="35">
        <f t="shared" si="20"/>
        <v>0</v>
      </c>
    </row>
    <row r="393" spans="1:8" x14ac:dyDescent="0.25">
      <c r="A393" s="3"/>
      <c r="B393" s="3"/>
      <c r="C393" s="2" t="s">
        <v>32</v>
      </c>
      <c r="D393" s="4" t="s">
        <v>5</v>
      </c>
      <c r="F393" s="2" t="str">
        <f t="shared" si="18"/>
        <v xml:space="preserve"> </v>
      </c>
      <c r="G393" s="2" t="str">
        <f t="shared" si="19"/>
        <v xml:space="preserve"> </v>
      </c>
      <c r="H393" s="35">
        <f t="shared" si="20"/>
        <v>0</v>
      </c>
    </row>
    <row r="394" spans="1:8" x14ac:dyDescent="0.25">
      <c r="A394" s="3"/>
      <c r="B394" s="3"/>
      <c r="C394" s="2" t="s">
        <v>32</v>
      </c>
      <c r="D394" s="4" t="s">
        <v>5</v>
      </c>
      <c r="F394" s="2" t="str">
        <f t="shared" si="18"/>
        <v xml:space="preserve"> </v>
      </c>
      <c r="G394" s="2" t="str">
        <f t="shared" si="19"/>
        <v xml:space="preserve"> </v>
      </c>
      <c r="H394" s="35">
        <f t="shared" si="20"/>
        <v>0</v>
      </c>
    </row>
    <row r="395" spans="1:8" x14ac:dyDescent="0.25">
      <c r="A395" s="3"/>
      <c r="B395" s="3"/>
      <c r="C395" s="2" t="s">
        <v>31</v>
      </c>
      <c r="D395" s="4" t="s">
        <v>10</v>
      </c>
      <c r="F395" s="2" t="str">
        <f t="shared" si="18"/>
        <v xml:space="preserve"> </v>
      </c>
      <c r="G395" s="2" t="str">
        <f t="shared" si="19"/>
        <v xml:space="preserve"> </v>
      </c>
      <c r="H395" s="35">
        <f t="shared" si="20"/>
        <v>0</v>
      </c>
    </row>
    <row r="396" spans="1:8" x14ac:dyDescent="0.25">
      <c r="A396" s="3"/>
      <c r="B396" s="3"/>
      <c r="C396" s="2" t="s">
        <v>32</v>
      </c>
      <c r="D396" s="4" t="s">
        <v>10</v>
      </c>
      <c r="F396" s="2" t="str">
        <f t="shared" si="18"/>
        <v xml:space="preserve"> </v>
      </c>
      <c r="G396" s="2" t="str">
        <f t="shared" si="19"/>
        <v xml:space="preserve"> </v>
      </c>
      <c r="H396" s="35">
        <f t="shared" si="20"/>
        <v>0</v>
      </c>
    </row>
    <row r="397" spans="1:8" x14ac:dyDescent="0.25">
      <c r="A397" s="3"/>
      <c r="B397" s="3"/>
      <c r="C397" s="2" t="s">
        <v>31</v>
      </c>
      <c r="D397" s="4" t="s">
        <v>10</v>
      </c>
      <c r="F397" s="2" t="str">
        <f t="shared" si="18"/>
        <v xml:space="preserve"> </v>
      </c>
      <c r="G397" s="2" t="str">
        <f t="shared" si="19"/>
        <v xml:space="preserve"> </v>
      </c>
      <c r="H397" s="35">
        <f t="shared" si="20"/>
        <v>0</v>
      </c>
    </row>
    <row r="398" spans="1:8" x14ac:dyDescent="0.25">
      <c r="A398" s="3"/>
      <c r="B398" s="3"/>
      <c r="C398" s="2" t="s">
        <v>31</v>
      </c>
      <c r="D398" s="4" t="s">
        <v>10</v>
      </c>
      <c r="F398" s="2" t="str">
        <f t="shared" si="18"/>
        <v xml:space="preserve"> </v>
      </c>
      <c r="G398" s="2" t="str">
        <f t="shared" si="19"/>
        <v xml:space="preserve"> </v>
      </c>
      <c r="H398" s="35">
        <f t="shared" si="20"/>
        <v>0</v>
      </c>
    </row>
    <row r="399" spans="1:8" x14ac:dyDescent="0.25">
      <c r="A399" s="3"/>
      <c r="B399" s="3"/>
      <c r="C399" s="2" t="s">
        <v>32</v>
      </c>
      <c r="D399" s="4" t="s">
        <v>11</v>
      </c>
      <c r="F399" s="2" t="str">
        <f t="shared" si="18"/>
        <v xml:space="preserve"> </v>
      </c>
      <c r="G399" s="2" t="str">
        <f t="shared" si="19"/>
        <v xml:space="preserve"> </v>
      </c>
      <c r="H399" s="35">
        <f t="shared" si="20"/>
        <v>0</v>
      </c>
    </row>
    <row r="400" spans="1:8" x14ac:dyDescent="0.25">
      <c r="A400" s="3"/>
      <c r="B400" s="3"/>
      <c r="C400" s="2" t="s">
        <v>32</v>
      </c>
      <c r="D400" s="4" t="s">
        <v>11</v>
      </c>
      <c r="F400" s="2" t="str">
        <f t="shared" si="18"/>
        <v xml:space="preserve"> </v>
      </c>
      <c r="G400" s="2" t="str">
        <f t="shared" si="19"/>
        <v xml:space="preserve"> </v>
      </c>
      <c r="H400" s="35">
        <f t="shared" si="20"/>
        <v>0</v>
      </c>
    </row>
    <row r="401" spans="1:8" x14ac:dyDescent="0.25">
      <c r="A401" s="3"/>
      <c r="B401" s="3"/>
      <c r="C401" s="2" t="s">
        <v>32</v>
      </c>
      <c r="D401" s="4" t="s">
        <v>11</v>
      </c>
      <c r="F401" s="2" t="str">
        <f t="shared" si="18"/>
        <v xml:space="preserve"> </v>
      </c>
      <c r="G401" s="2" t="str">
        <f t="shared" si="19"/>
        <v xml:space="preserve"> </v>
      </c>
      <c r="H401" s="35">
        <f t="shared" si="20"/>
        <v>0</v>
      </c>
    </row>
    <row r="402" spans="1:8" x14ac:dyDescent="0.25">
      <c r="A402" s="3"/>
      <c r="B402" s="3"/>
      <c r="C402" s="2" t="s">
        <v>31</v>
      </c>
      <c r="D402" s="4" t="s">
        <v>12</v>
      </c>
      <c r="F402" s="2" t="str">
        <f t="shared" si="18"/>
        <v xml:space="preserve"> </v>
      </c>
      <c r="G402" s="2" t="str">
        <f t="shared" si="19"/>
        <v xml:space="preserve"> </v>
      </c>
      <c r="H402" s="35">
        <f t="shared" si="20"/>
        <v>0</v>
      </c>
    </row>
    <row r="403" spans="1:8" x14ac:dyDescent="0.25">
      <c r="A403" s="3"/>
      <c r="B403" s="3"/>
      <c r="C403" s="2" t="s">
        <v>32</v>
      </c>
      <c r="D403" s="4" t="s">
        <v>12</v>
      </c>
      <c r="F403" s="2" t="str">
        <f t="shared" si="18"/>
        <v xml:space="preserve"> </v>
      </c>
      <c r="G403" s="2" t="str">
        <f t="shared" si="19"/>
        <v xml:space="preserve"> </v>
      </c>
      <c r="H403" s="35">
        <f t="shared" si="20"/>
        <v>0</v>
      </c>
    </row>
    <row r="404" spans="1:8" x14ac:dyDescent="0.25">
      <c r="A404" s="3"/>
      <c r="B404" s="3"/>
      <c r="C404" s="2" t="s">
        <v>31</v>
      </c>
      <c r="D404" s="4" t="s">
        <v>12</v>
      </c>
      <c r="F404" s="2" t="str">
        <f t="shared" si="18"/>
        <v xml:space="preserve"> </v>
      </c>
      <c r="G404" s="2" t="str">
        <f t="shared" si="19"/>
        <v xml:space="preserve"> </v>
      </c>
      <c r="H404" s="35">
        <f t="shared" si="20"/>
        <v>0</v>
      </c>
    </row>
    <row r="405" spans="1:8" x14ac:dyDescent="0.25">
      <c r="A405" s="3"/>
      <c r="B405" s="3"/>
      <c r="C405" s="2" t="s">
        <v>31</v>
      </c>
      <c r="D405" s="4" t="s">
        <v>13</v>
      </c>
      <c r="F405" s="2" t="str">
        <f t="shared" si="18"/>
        <v xml:space="preserve"> </v>
      </c>
      <c r="G405" s="2" t="str">
        <f t="shared" si="19"/>
        <v xml:space="preserve"> </v>
      </c>
      <c r="H405" s="35">
        <f t="shared" si="20"/>
        <v>0</v>
      </c>
    </row>
    <row r="406" spans="1:8" x14ac:dyDescent="0.25">
      <c r="A406" s="3"/>
      <c r="B406" s="3"/>
      <c r="C406" s="2" t="s">
        <v>31</v>
      </c>
      <c r="D406" s="4" t="s">
        <v>13</v>
      </c>
      <c r="F406" s="2" t="str">
        <f t="shared" si="18"/>
        <v xml:space="preserve"> </v>
      </c>
      <c r="G406" s="2" t="str">
        <f t="shared" si="19"/>
        <v xml:space="preserve"> </v>
      </c>
      <c r="H406" s="35">
        <f t="shared" si="20"/>
        <v>0</v>
      </c>
    </row>
    <row r="407" spans="1:8" x14ac:dyDescent="0.25">
      <c r="A407" s="3"/>
      <c r="B407" s="3"/>
      <c r="C407" s="2" t="s">
        <v>32</v>
      </c>
      <c r="D407" s="4" t="s">
        <v>13</v>
      </c>
      <c r="F407" s="2" t="str">
        <f t="shared" si="18"/>
        <v xml:space="preserve"> </v>
      </c>
      <c r="G407" s="2" t="str">
        <f t="shared" si="19"/>
        <v xml:space="preserve"> </v>
      </c>
      <c r="H407" s="35">
        <f t="shared" si="20"/>
        <v>0</v>
      </c>
    </row>
    <row r="408" spans="1:8" x14ac:dyDescent="0.25">
      <c r="A408" s="3"/>
      <c r="B408" s="3"/>
      <c r="C408" s="2" t="s">
        <v>32</v>
      </c>
      <c r="D408" s="4" t="s">
        <v>13</v>
      </c>
      <c r="F408" s="2" t="str">
        <f t="shared" si="18"/>
        <v xml:space="preserve"> </v>
      </c>
      <c r="G408" s="2" t="str">
        <f t="shared" si="19"/>
        <v xml:space="preserve"> </v>
      </c>
      <c r="H408" s="35">
        <f t="shared" si="20"/>
        <v>0</v>
      </c>
    </row>
    <row r="409" spans="1:8" x14ac:dyDescent="0.25">
      <c r="A409" s="3"/>
      <c r="B409" s="3"/>
      <c r="C409" s="2" t="s">
        <v>31</v>
      </c>
      <c r="D409" s="4" t="s">
        <v>13</v>
      </c>
      <c r="F409" s="2" t="str">
        <f t="shared" si="18"/>
        <v xml:space="preserve"> </v>
      </c>
      <c r="G409" s="2" t="str">
        <f t="shared" si="19"/>
        <v xml:space="preserve"> </v>
      </c>
      <c r="H409" s="35">
        <f t="shared" si="20"/>
        <v>0</v>
      </c>
    </row>
    <row r="410" spans="1:8" x14ac:dyDescent="0.25">
      <c r="A410" s="3"/>
      <c r="B410" s="3"/>
      <c r="C410" s="2" t="s">
        <v>32</v>
      </c>
      <c r="D410" s="4" t="s">
        <v>13</v>
      </c>
      <c r="F410" s="2" t="str">
        <f t="shared" si="18"/>
        <v xml:space="preserve"> </v>
      </c>
      <c r="G410" s="2" t="str">
        <f t="shared" si="19"/>
        <v xml:space="preserve"> </v>
      </c>
      <c r="H410" s="35">
        <f t="shared" si="20"/>
        <v>0</v>
      </c>
    </row>
    <row r="411" spans="1:8" x14ac:dyDescent="0.25">
      <c r="A411" s="3"/>
      <c r="B411" s="3"/>
      <c r="C411" s="2" t="s">
        <v>32</v>
      </c>
      <c r="D411" s="4" t="s">
        <v>13</v>
      </c>
      <c r="F411" s="2" t="str">
        <f t="shared" si="18"/>
        <v xml:space="preserve"> </v>
      </c>
      <c r="G411" s="2" t="str">
        <f t="shared" si="19"/>
        <v xml:space="preserve"> </v>
      </c>
      <c r="H411" s="35">
        <f t="shared" si="20"/>
        <v>0</v>
      </c>
    </row>
    <row r="412" spans="1:8" x14ac:dyDescent="0.25">
      <c r="A412" s="3"/>
      <c r="B412" s="3"/>
      <c r="C412" s="2" t="s">
        <v>31</v>
      </c>
      <c r="D412" s="4" t="s">
        <v>14</v>
      </c>
      <c r="F412" s="2" t="str">
        <f t="shared" si="18"/>
        <v xml:space="preserve"> </v>
      </c>
      <c r="G412" s="2" t="str">
        <f t="shared" si="19"/>
        <v xml:space="preserve"> </v>
      </c>
      <c r="H412" s="35">
        <f t="shared" si="20"/>
        <v>0</v>
      </c>
    </row>
    <row r="413" spans="1:8" x14ac:dyDescent="0.25">
      <c r="A413" s="3"/>
      <c r="B413" s="3"/>
      <c r="C413" s="2" t="s">
        <v>32</v>
      </c>
      <c r="D413" s="4" t="s">
        <v>14</v>
      </c>
      <c r="F413" s="2" t="str">
        <f t="shared" si="18"/>
        <v xml:space="preserve"> </v>
      </c>
      <c r="G413" s="2" t="str">
        <f t="shared" si="19"/>
        <v xml:space="preserve"> </v>
      </c>
      <c r="H413" s="35">
        <f t="shared" si="20"/>
        <v>0</v>
      </c>
    </row>
    <row r="414" spans="1:8" x14ac:dyDescent="0.25">
      <c r="A414" s="3"/>
      <c r="B414" s="3"/>
      <c r="C414" s="2" t="s">
        <v>31</v>
      </c>
      <c r="D414" s="4" t="s">
        <v>15</v>
      </c>
      <c r="F414" s="2" t="str">
        <f t="shared" si="18"/>
        <v xml:space="preserve"> </v>
      </c>
      <c r="G414" s="2" t="str">
        <f t="shared" si="19"/>
        <v xml:space="preserve"> </v>
      </c>
      <c r="H414" s="35">
        <f t="shared" si="20"/>
        <v>0</v>
      </c>
    </row>
    <row r="415" spans="1:8" x14ac:dyDescent="0.25">
      <c r="A415" s="3"/>
      <c r="B415" s="3"/>
      <c r="C415" s="2" t="s">
        <v>31</v>
      </c>
      <c r="D415" s="4" t="s">
        <v>15</v>
      </c>
      <c r="F415" s="2" t="str">
        <f t="shared" si="18"/>
        <v xml:space="preserve"> </v>
      </c>
      <c r="G415" s="2" t="str">
        <f t="shared" si="19"/>
        <v xml:space="preserve"> </v>
      </c>
      <c r="H415" s="35">
        <f t="shared" si="20"/>
        <v>0</v>
      </c>
    </row>
    <row r="416" spans="1:8" x14ac:dyDescent="0.25">
      <c r="A416" s="3"/>
      <c r="B416" s="3"/>
      <c r="C416" s="2" t="s">
        <v>31</v>
      </c>
      <c r="D416" s="4" t="s">
        <v>16</v>
      </c>
      <c r="F416" s="2" t="str">
        <f t="shared" si="18"/>
        <v xml:space="preserve"> </v>
      </c>
      <c r="G416" s="2" t="str">
        <f t="shared" si="19"/>
        <v xml:space="preserve"> </v>
      </c>
      <c r="H416" s="35">
        <f t="shared" si="20"/>
        <v>0</v>
      </c>
    </row>
    <row r="417" spans="1:8" x14ac:dyDescent="0.25">
      <c r="A417" s="3"/>
      <c r="B417" s="3"/>
      <c r="C417" s="2" t="s">
        <v>32</v>
      </c>
      <c r="D417" s="4" t="s">
        <v>16</v>
      </c>
      <c r="F417" s="2" t="str">
        <f t="shared" si="18"/>
        <v xml:space="preserve"> </v>
      </c>
      <c r="G417" s="2" t="str">
        <f t="shared" si="19"/>
        <v xml:space="preserve"> </v>
      </c>
      <c r="H417" s="35">
        <f t="shared" si="20"/>
        <v>0</v>
      </c>
    </row>
    <row r="418" spans="1:8" x14ac:dyDescent="0.25">
      <c r="A418" s="3"/>
      <c r="B418" s="3"/>
      <c r="C418" s="2" t="s">
        <v>32</v>
      </c>
      <c r="D418" s="4" t="s">
        <v>17</v>
      </c>
      <c r="F418" s="2" t="str">
        <f t="shared" si="18"/>
        <v xml:space="preserve"> </v>
      </c>
      <c r="G418" s="2" t="str">
        <f t="shared" si="19"/>
        <v xml:space="preserve"> </v>
      </c>
      <c r="H418" s="35">
        <f t="shared" si="20"/>
        <v>0</v>
      </c>
    </row>
    <row r="419" spans="1:8" x14ac:dyDescent="0.25">
      <c r="A419" s="3"/>
      <c r="B419" s="3"/>
      <c r="C419" s="2" t="s">
        <v>32</v>
      </c>
      <c r="D419" s="4" t="s">
        <v>17</v>
      </c>
      <c r="F419" s="2" t="str">
        <f t="shared" si="18"/>
        <v xml:space="preserve"> </v>
      </c>
      <c r="G419" s="2" t="str">
        <f t="shared" si="19"/>
        <v xml:space="preserve"> </v>
      </c>
      <c r="H419" s="35">
        <f t="shared" si="20"/>
        <v>0</v>
      </c>
    </row>
    <row r="420" spans="1:8" x14ac:dyDescent="0.25">
      <c r="A420" s="3"/>
      <c r="B420" s="3"/>
      <c r="C420" s="2" t="s">
        <v>31</v>
      </c>
      <c r="D420" s="6" t="s">
        <v>20</v>
      </c>
      <c r="F420" s="2" t="str">
        <f t="shared" si="18"/>
        <v xml:space="preserve"> </v>
      </c>
      <c r="G420" s="2" t="str">
        <f t="shared" si="19"/>
        <v xml:space="preserve"> </v>
      </c>
      <c r="H420" s="35">
        <f t="shared" si="20"/>
        <v>0</v>
      </c>
    </row>
    <row r="421" spans="1:8" x14ac:dyDescent="0.25">
      <c r="A421" s="3"/>
      <c r="B421" s="3"/>
      <c r="C421" s="2" t="s">
        <v>32</v>
      </c>
      <c r="D421" s="6" t="s">
        <v>20</v>
      </c>
      <c r="F421" s="2" t="str">
        <f t="shared" si="18"/>
        <v xml:space="preserve"> </v>
      </c>
      <c r="G421" s="2" t="str">
        <f t="shared" si="19"/>
        <v xml:space="preserve"> </v>
      </c>
      <c r="H421" s="35">
        <f t="shared" si="20"/>
        <v>0</v>
      </c>
    </row>
    <row r="422" spans="1:8" x14ac:dyDescent="0.25">
      <c r="A422" s="3"/>
      <c r="B422" s="3"/>
      <c r="C422" s="2" t="s">
        <v>32</v>
      </c>
      <c r="D422" s="6" t="s">
        <v>20</v>
      </c>
      <c r="F422" s="2" t="str">
        <f t="shared" si="18"/>
        <v xml:space="preserve"> </v>
      </c>
      <c r="G422" s="2" t="str">
        <f t="shared" si="19"/>
        <v xml:space="preserve"> </v>
      </c>
      <c r="H422" s="35">
        <f t="shared" si="20"/>
        <v>0</v>
      </c>
    </row>
    <row r="423" spans="1:8" x14ac:dyDescent="0.25">
      <c r="A423" s="3"/>
      <c r="B423" s="3"/>
      <c r="C423" s="2" t="s">
        <v>32</v>
      </c>
      <c r="D423" s="6" t="s">
        <v>20</v>
      </c>
      <c r="F423" s="2" t="str">
        <f t="shared" si="18"/>
        <v xml:space="preserve"> </v>
      </c>
      <c r="G423" s="2" t="str">
        <f t="shared" si="19"/>
        <v xml:space="preserve"> </v>
      </c>
      <c r="H423" s="35">
        <f t="shared" si="20"/>
        <v>0</v>
      </c>
    </row>
    <row r="424" spans="1:8" x14ac:dyDescent="0.25">
      <c r="A424" s="3"/>
      <c r="B424" s="3"/>
      <c r="C424" s="2" t="s">
        <v>32</v>
      </c>
      <c r="D424" s="6" t="s">
        <v>20</v>
      </c>
      <c r="F424" s="2" t="str">
        <f t="shared" si="18"/>
        <v xml:space="preserve"> </v>
      </c>
      <c r="G424" s="2" t="str">
        <f t="shared" si="19"/>
        <v xml:space="preserve"> </v>
      </c>
      <c r="H424" s="35">
        <f t="shared" si="20"/>
        <v>0</v>
      </c>
    </row>
    <row r="425" spans="1:8" x14ac:dyDescent="0.25">
      <c r="A425" s="3"/>
      <c r="B425" s="3"/>
      <c r="C425" s="2" t="s">
        <v>32</v>
      </c>
      <c r="D425" s="6" t="s">
        <v>20</v>
      </c>
      <c r="F425" s="2" t="str">
        <f t="shared" si="18"/>
        <v xml:space="preserve"> </v>
      </c>
      <c r="G425" s="2" t="str">
        <f t="shared" si="19"/>
        <v xml:space="preserve"> </v>
      </c>
      <c r="H425" s="35">
        <f t="shared" si="20"/>
        <v>0</v>
      </c>
    </row>
    <row r="426" spans="1:8" x14ac:dyDescent="0.25">
      <c r="A426" s="3"/>
      <c r="B426" s="3"/>
      <c r="C426" s="2" t="s">
        <v>31</v>
      </c>
      <c r="D426" s="4" t="s">
        <v>21</v>
      </c>
      <c r="F426" s="2" t="str">
        <f t="shared" si="18"/>
        <v xml:space="preserve"> </v>
      </c>
      <c r="G426" s="2" t="str">
        <f t="shared" si="19"/>
        <v xml:space="preserve"> </v>
      </c>
      <c r="H426" s="35">
        <f t="shared" si="20"/>
        <v>0</v>
      </c>
    </row>
    <row r="427" spans="1:8" x14ac:dyDescent="0.25">
      <c r="A427" s="3"/>
      <c r="B427" s="3"/>
      <c r="C427" s="2" t="s">
        <v>31</v>
      </c>
      <c r="D427" s="4" t="s">
        <v>21</v>
      </c>
      <c r="F427" s="2" t="str">
        <f t="shared" si="18"/>
        <v xml:space="preserve"> </v>
      </c>
      <c r="G427" s="2" t="str">
        <f t="shared" si="19"/>
        <v xml:space="preserve"> </v>
      </c>
      <c r="H427" s="35">
        <f t="shared" si="20"/>
        <v>0</v>
      </c>
    </row>
    <row r="428" spans="1:8" x14ac:dyDescent="0.25">
      <c r="A428" s="3"/>
      <c r="B428" s="3"/>
      <c r="C428" s="2" t="s">
        <v>32</v>
      </c>
      <c r="D428" s="4" t="s">
        <v>21</v>
      </c>
      <c r="F428" s="2" t="str">
        <f t="shared" si="18"/>
        <v xml:space="preserve"> </v>
      </c>
      <c r="G428" s="2" t="str">
        <f t="shared" si="19"/>
        <v xml:space="preserve"> </v>
      </c>
      <c r="H428" s="35">
        <f t="shared" si="20"/>
        <v>0</v>
      </c>
    </row>
    <row r="429" spans="1:8" x14ac:dyDescent="0.25">
      <c r="A429" s="3"/>
      <c r="B429" s="3"/>
      <c r="C429" s="2" t="s">
        <v>31</v>
      </c>
      <c r="D429" s="4" t="s">
        <v>22</v>
      </c>
      <c r="F429" s="2" t="str">
        <f t="shared" si="18"/>
        <v xml:space="preserve"> </v>
      </c>
      <c r="G429" s="2" t="str">
        <f t="shared" si="19"/>
        <v xml:space="preserve"> </v>
      </c>
      <c r="H429" s="35">
        <f t="shared" si="20"/>
        <v>0</v>
      </c>
    </row>
    <row r="430" spans="1:8" x14ac:dyDescent="0.25">
      <c r="A430" s="3"/>
      <c r="B430" s="3"/>
      <c r="C430" s="2" t="s">
        <v>32</v>
      </c>
      <c r="D430" s="4" t="s">
        <v>22</v>
      </c>
      <c r="F430" s="2" t="str">
        <f t="shared" si="18"/>
        <v xml:space="preserve"> </v>
      </c>
      <c r="G430" s="2" t="str">
        <f t="shared" si="19"/>
        <v xml:space="preserve"> </v>
      </c>
      <c r="H430" s="35">
        <f t="shared" si="20"/>
        <v>0</v>
      </c>
    </row>
    <row r="431" spans="1:8" x14ac:dyDescent="0.25">
      <c r="A431" s="3"/>
      <c r="B431" s="3"/>
      <c r="C431" s="2" t="s">
        <v>32</v>
      </c>
      <c r="D431" s="4" t="s">
        <v>22</v>
      </c>
      <c r="F431" s="2" t="str">
        <f t="shared" si="18"/>
        <v xml:space="preserve"> </v>
      </c>
      <c r="G431" s="2" t="str">
        <f t="shared" si="19"/>
        <v xml:space="preserve"> </v>
      </c>
      <c r="H431" s="35">
        <f t="shared" si="20"/>
        <v>0</v>
      </c>
    </row>
    <row r="432" spans="1:8" x14ac:dyDescent="0.25">
      <c r="A432" s="3"/>
      <c r="B432" s="3"/>
      <c r="C432" s="2" t="s">
        <v>31</v>
      </c>
      <c r="D432" s="4" t="s">
        <v>22</v>
      </c>
      <c r="F432" s="2" t="str">
        <f t="shared" si="18"/>
        <v xml:space="preserve"> </v>
      </c>
      <c r="G432" s="2" t="str">
        <f t="shared" si="19"/>
        <v xml:space="preserve"> </v>
      </c>
      <c r="H432" s="35">
        <f t="shared" si="20"/>
        <v>0</v>
      </c>
    </row>
    <row r="433" spans="1:8" x14ac:dyDescent="0.25">
      <c r="A433" s="3"/>
      <c r="B433" s="3"/>
      <c r="C433" s="2" t="s">
        <v>31</v>
      </c>
      <c r="D433" s="4" t="s">
        <v>22</v>
      </c>
      <c r="F433" s="2" t="str">
        <f t="shared" si="18"/>
        <v xml:space="preserve"> </v>
      </c>
      <c r="G433" s="2" t="str">
        <f t="shared" si="19"/>
        <v xml:space="preserve"> </v>
      </c>
      <c r="H433" s="35">
        <f t="shared" si="20"/>
        <v>0</v>
      </c>
    </row>
    <row r="434" spans="1:8" x14ac:dyDescent="0.25">
      <c r="A434" s="3"/>
      <c r="B434" s="3"/>
      <c r="C434" s="2" t="s">
        <v>31</v>
      </c>
      <c r="D434" s="4" t="s">
        <v>23</v>
      </c>
      <c r="F434" s="2" t="str">
        <f t="shared" si="18"/>
        <v xml:space="preserve"> </v>
      </c>
      <c r="G434" s="2" t="str">
        <f t="shared" si="19"/>
        <v xml:space="preserve"> </v>
      </c>
      <c r="H434" s="35">
        <f t="shared" si="20"/>
        <v>0</v>
      </c>
    </row>
    <row r="435" spans="1:8" x14ac:dyDescent="0.25">
      <c r="A435" s="3"/>
      <c r="B435" s="3"/>
      <c r="C435" s="2" t="s">
        <v>32</v>
      </c>
      <c r="D435" s="4" t="s">
        <v>23</v>
      </c>
      <c r="F435" s="2" t="str">
        <f t="shared" si="18"/>
        <v xml:space="preserve"> </v>
      </c>
      <c r="G435" s="2" t="str">
        <f t="shared" si="19"/>
        <v xml:space="preserve"> </v>
      </c>
      <c r="H435" s="35">
        <f t="shared" si="20"/>
        <v>0</v>
      </c>
    </row>
    <row r="436" spans="1:8" x14ac:dyDescent="0.25">
      <c r="H436" s="35">
        <f t="shared" si="20"/>
        <v>0</v>
      </c>
    </row>
    <row r="437" spans="1:8" x14ac:dyDescent="0.25">
      <c r="H437" s="35">
        <f t="shared" si="20"/>
        <v>0</v>
      </c>
    </row>
    <row r="438" spans="1:8" x14ac:dyDescent="0.25">
      <c r="H438" s="35">
        <f t="shared" si="20"/>
        <v>0</v>
      </c>
    </row>
    <row r="439" spans="1:8" x14ac:dyDescent="0.25">
      <c r="H439" s="35">
        <f t="shared" si="20"/>
        <v>0</v>
      </c>
    </row>
    <row r="440" spans="1:8" x14ac:dyDescent="0.25">
      <c r="H440" s="35">
        <f t="shared" si="20"/>
        <v>0</v>
      </c>
    </row>
    <row r="441" spans="1:8" x14ac:dyDescent="0.25">
      <c r="H441" s="35">
        <f t="shared" si="20"/>
        <v>0</v>
      </c>
    </row>
    <row r="442" spans="1:8" x14ac:dyDescent="0.25">
      <c r="H442" s="35">
        <f t="shared" si="20"/>
        <v>0</v>
      </c>
    </row>
    <row r="443" spans="1:8" x14ac:dyDescent="0.25">
      <c r="H443" s="35">
        <f t="shared" si="20"/>
        <v>0</v>
      </c>
    </row>
    <row r="444" spans="1:8" x14ac:dyDescent="0.25">
      <c r="B444" s="8"/>
      <c r="C444" s="33"/>
      <c r="H444" s="35">
        <f t="shared" si="20"/>
        <v>0</v>
      </c>
    </row>
    <row r="445" spans="1:8" x14ac:dyDescent="0.25">
      <c r="B445" s="8"/>
      <c r="C445" s="33"/>
      <c r="H445" s="35">
        <f t="shared" si="20"/>
        <v>0</v>
      </c>
    </row>
    <row r="446" spans="1:8" x14ac:dyDescent="0.25">
      <c r="B446" s="8"/>
      <c r="C446" s="33"/>
    </row>
    <row r="447" spans="1:8" x14ac:dyDescent="0.25">
      <c r="B447" s="8"/>
      <c r="C447" s="33"/>
    </row>
    <row r="1000" spans="1:8" ht="15.75" thickBot="1" x14ac:dyDescent="0.3"/>
    <row r="1001" spans="1:8" x14ac:dyDescent="0.25">
      <c r="A1001" s="37"/>
      <c r="B1001" s="38"/>
      <c r="C1001" s="39"/>
      <c r="D1001" s="39"/>
      <c r="E1001" s="58">
        <v>1</v>
      </c>
      <c r="F1001" s="39"/>
      <c r="G1001" s="40"/>
      <c r="H1001" s="41">
        <f t="shared" ref="H1001:H1064" si="21">COUNTIF(E:E,E:E)</f>
        <v>3</v>
      </c>
    </row>
    <row r="1002" spans="1:8" x14ac:dyDescent="0.25">
      <c r="A1002" s="42"/>
      <c r="B1002" s="8"/>
      <c r="C1002" s="33"/>
      <c r="D1002" s="33"/>
      <c r="E1002" s="59">
        <v>2</v>
      </c>
      <c r="F1002" s="33"/>
      <c r="G1002" s="34"/>
      <c r="H1002" s="43">
        <f t="shared" si="21"/>
        <v>3</v>
      </c>
    </row>
    <row r="1003" spans="1:8" x14ac:dyDescent="0.25">
      <c r="A1003" s="42"/>
      <c r="B1003" s="8"/>
      <c r="C1003" s="33"/>
      <c r="D1003" s="33"/>
      <c r="E1003" s="59">
        <v>3</v>
      </c>
      <c r="F1003" s="33"/>
      <c r="G1003" s="34"/>
      <c r="H1003" s="43">
        <f t="shared" si="21"/>
        <v>3</v>
      </c>
    </row>
    <row r="1004" spans="1:8" x14ac:dyDescent="0.25">
      <c r="A1004" s="42"/>
      <c r="B1004" s="8"/>
      <c r="C1004" s="33"/>
      <c r="D1004" s="33"/>
      <c r="E1004" s="59">
        <v>4</v>
      </c>
      <c r="F1004" s="33"/>
      <c r="G1004" s="34"/>
      <c r="H1004" s="43">
        <f t="shared" si="21"/>
        <v>3</v>
      </c>
    </row>
    <row r="1005" spans="1:8" x14ac:dyDescent="0.25">
      <c r="A1005" s="42"/>
      <c r="B1005" s="8"/>
      <c r="C1005" s="33"/>
      <c r="D1005" s="33"/>
      <c r="E1005" s="59">
        <v>5</v>
      </c>
      <c r="F1005" s="33"/>
      <c r="G1005" s="34"/>
      <c r="H1005" s="43">
        <f t="shared" si="21"/>
        <v>3</v>
      </c>
    </row>
    <row r="1006" spans="1:8" x14ac:dyDescent="0.25">
      <c r="A1006" s="42"/>
      <c r="B1006" s="8"/>
      <c r="C1006" s="33"/>
      <c r="D1006" s="33"/>
      <c r="E1006" s="59">
        <v>6</v>
      </c>
      <c r="F1006" s="33"/>
      <c r="G1006" s="34"/>
      <c r="H1006" s="43">
        <f t="shared" si="21"/>
        <v>3</v>
      </c>
    </row>
    <row r="1007" spans="1:8" x14ac:dyDescent="0.25">
      <c r="A1007" s="42"/>
      <c r="B1007" s="8"/>
      <c r="C1007" s="33"/>
      <c r="D1007" s="33"/>
      <c r="E1007" s="59">
        <v>7</v>
      </c>
      <c r="F1007" s="33"/>
      <c r="G1007" s="34"/>
      <c r="H1007" s="43">
        <f t="shared" si="21"/>
        <v>3</v>
      </c>
    </row>
    <row r="1008" spans="1:8" x14ac:dyDescent="0.25">
      <c r="A1008" s="42"/>
      <c r="B1008" s="8"/>
      <c r="C1008" s="33"/>
      <c r="D1008" s="33"/>
      <c r="E1008" s="59">
        <v>8</v>
      </c>
      <c r="F1008" s="33"/>
      <c r="G1008" s="34"/>
      <c r="H1008" s="43">
        <f t="shared" si="21"/>
        <v>3</v>
      </c>
    </row>
    <row r="1009" spans="1:8" x14ac:dyDescent="0.25">
      <c r="A1009" s="42"/>
      <c r="B1009" s="8"/>
      <c r="C1009" s="33"/>
      <c r="D1009" s="33"/>
      <c r="E1009" s="59">
        <v>9</v>
      </c>
      <c r="F1009" s="33"/>
      <c r="G1009" s="34"/>
      <c r="H1009" s="43">
        <f t="shared" si="21"/>
        <v>3</v>
      </c>
    </row>
    <row r="1010" spans="1:8" x14ac:dyDescent="0.25">
      <c r="A1010" s="42"/>
      <c r="B1010" s="8"/>
      <c r="C1010" s="33"/>
      <c r="D1010" s="33"/>
      <c r="E1010" s="59">
        <v>10</v>
      </c>
      <c r="F1010" s="33"/>
      <c r="G1010" s="34"/>
      <c r="H1010" s="43">
        <f t="shared" si="21"/>
        <v>3</v>
      </c>
    </row>
    <row r="1011" spans="1:8" x14ac:dyDescent="0.25">
      <c r="A1011" s="42"/>
      <c r="B1011" s="8"/>
      <c r="C1011" s="33"/>
      <c r="D1011" s="33"/>
      <c r="E1011" s="59">
        <v>11</v>
      </c>
      <c r="F1011" s="33"/>
      <c r="G1011" s="34"/>
      <c r="H1011" s="43">
        <f t="shared" si="21"/>
        <v>3</v>
      </c>
    </row>
    <row r="1012" spans="1:8" x14ac:dyDescent="0.25">
      <c r="A1012" s="42"/>
      <c r="B1012" s="8"/>
      <c r="C1012" s="33"/>
      <c r="D1012" s="33"/>
      <c r="E1012" s="59">
        <v>12</v>
      </c>
      <c r="F1012" s="33"/>
      <c r="G1012" s="34"/>
      <c r="H1012" s="43">
        <f t="shared" si="21"/>
        <v>3</v>
      </c>
    </row>
    <row r="1013" spans="1:8" x14ac:dyDescent="0.25">
      <c r="A1013" s="42"/>
      <c r="B1013" s="8"/>
      <c r="C1013" s="33"/>
      <c r="D1013" s="33"/>
      <c r="E1013" s="59">
        <v>13</v>
      </c>
      <c r="F1013" s="33"/>
      <c r="G1013" s="34"/>
      <c r="H1013" s="43">
        <f t="shared" si="21"/>
        <v>3</v>
      </c>
    </row>
    <row r="1014" spans="1:8" x14ac:dyDescent="0.25">
      <c r="A1014" s="42"/>
      <c r="B1014" s="8"/>
      <c r="C1014" s="33"/>
      <c r="D1014" s="33"/>
      <c r="E1014" s="59">
        <v>14</v>
      </c>
      <c r="F1014" s="33"/>
      <c r="G1014" s="34"/>
      <c r="H1014" s="43">
        <f t="shared" si="21"/>
        <v>3</v>
      </c>
    </row>
    <row r="1015" spans="1:8" x14ac:dyDescent="0.25">
      <c r="A1015" s="42"/>
      <c r="B1015" s="8"/>
      <c r="C1015" s="33"/>
      <c r="D1015" s="33"/>
      <c r="E1015" s="59">
        <v>15</v>
      </c>
      <c r="F1015" s="33"/>
      <c r="G1015" s="34"/>
      <c r="H1015" s="43">
        <f t="shared" si="21"/>
        <v>3</v>
      </c>
    </row>
    <row r="1016" spans="1:8" x14ac:dyDescent="0.25">
      <c r="A1016" s="42"/>
      <c r="B1016" s="8"/>
      <c r="C1016" s="33"/>
      <c r="D1016" s="33"/>
      <c r="E1016" s="59">
        <v>16</v>
      </c>
      <c r="F1016" s="33"/>
      <c r="G1016" s="34"/>
      <c r="H1016" s="43">
        <f t="shared" si="21"/>
        <v>3</v>
      </c>
    </row>
    <row r="1017" spans="1:8" x14ac:dyDescent="0.25">
      <c r="A1017" s="42"/>
      <c r="B1017" s="8"/>
      <c r="C1017" s="33"/>
      <c r="D1017" s="33"/>
      <c r="E1017" s="59">
        <v>17</v>
      </c>
      <c r="F1017" s="33"/>
      <c r="G1017" s="34"/>
      <c r="H1017" s="43">
        <f t="shared" si="21"/>
        <v>3</v>
      </c>
    </row>
    <row r="1018" spans="1:8" x14ac:dyDescent="0.25">
      <c r="A1018" s="42"/>
      <c r="B1018" s="8"/>
      <c r="C1018" s="33"/>
      <c r="D1018" s="33"/>
      <c r="E1018" s="59">
        <v>18</v>
      </c>
      <c r="F1018" s="33"/>
      <c r="G1018" s="34"/>
      <c r="H1018" s="43">
        <f t="shared" si="21"/>
        <v>2</v>
      </c>
    </row>
    <row r="1019" spans="1:8" x14ac:dyDescent="0.25">
      <c r="A1019" s="42"/>
      <c r="B1019" s="8"/>
      <c r="C1019" s="33"/>
      <c r="D1019" s="33"/>
      <c r="E1019" s="59">
        <v>19</v>
      </c>
      <c r="F1019" s="33"/>
      <c r="G1019" s="34"/>
      <c r="H1019" s="43">
        <f t="shared" si="21"/>
        <v>2</v>
      </c>
    </row>
    <row r="1020" spans="1:8" x14ac:dyDescent="0.25">
      <c r="A1020" s="42"/>
      <c r="B1020" s="8"/>
      <c r="C1020" s="33"/>
      <c r="D1020" s="33"/>
      <c r="E1020" s="59">
        <v>20</v>
      </c>
      <c r="F1020" s="33"/>
      <c r="G1020" s="34"/>
      <c r="H1020" s="43">
        <f t="shared" si="21"/>
        <v>2</v>
      </c>
    </row>
    <row r="1021" spans="1:8" x14ac:dyDescent="0.25">
      <c r="A1021" s="42"/>
      <c r="B1021" s="8"/>
      <c r="C1021" s="33"/>
      <c r="D1021" s="33"/>
      <c r="E1021" s="59">
        <v>21</v>
      </c>
      <c r="F1021" s="33"/>
      <c r="G1021" s="34"/>
      <c r="H1021" s="43">
        <f t="shared" si="21"/>
        <v>2</v>
      </c>
    </row>
    <row r="1022" spans="1:8" x14ac:dyDescent="0.25">
      <c r="A1022" s="42"/>
      <c r="B1022" s="8"/>
      <c r="C1022" s="33"/>
      <c r="D1022" s="33"/>
      <c r="E1022" s="59">
        <v>22</v>
      </c>
      <c r="F1022" s="33"/>
      <c r="G1022" s="34"/>
      <c r="H1022" s="43">
        <f t="shared" si="21"/>
        <v>2</v>
      </c>
    </row>
    <row r="1023" spans="1:8" x14ac:dyDescent="0.25">
      <c r="A1023" s="42"/>
      <c r="B1023" s="8"/>
      <c r="C1023" s="33"/>
      <c r="D1023" s="33"/>
      <c r="E1023" s="59">
        <v>23</v>
      </c>
      <c r="F1023" s="33"/>
      <c r="G1023" s="34"/>
      <c r="H1023" s="43">
        <f t="shared" si="21"/>
        <v>3</v>
      </c>
    </row>
    <row r="1024" spans="1:8" x14ac:dyDescent="0.25">
      <c r="A1024" s="42"/>
      <c r="B1024" s="8"/>
      <c r="C1024" s="33"/>
      <c r="D1024" s="33"/>
      <c r="E1024" s="59">
        <v>24</v>
      </c>
      <c r="F1024" s="33"/>
      <c r="G1024" s="34"/>
      <c r="H1024" s="43">
        <f t="shared" si="21"/>
        <v>2</v>
      </c>
    </row>
    <row r="1025" spans="1:8" x14ac:dyDescent="0.25">
      <c r="A1025" s="42"/>
      <c r="B1025" s="8"/>
      <c r="C1025" s="33"/>
      <c r="D1025" s="33"/>
      <c r="E1025" s="59">
        <v>25</v>
      </c>
      <c r="F1025" s="33"/>
      <c r="G1025" s="34"/>
      <c r="H1025" s="43">
        <f t="shared" si="21"/>
        <v>1</v>
      </c>
    </row>
    <row r="1026" spans="1:8" x14ac:dyDescent="0.25">
      <c r="A1026" s="42"/>
      <c r="B1026" s="8"/>
      <c r="C1026" s="33"/>
      <c r="D1026" s="33"/>
      <c r="E1026" s="59">
        <v>26</v>
      </c>
      <c r="F1026" s="33"/>
      <c r="G1026" s="34"/>
      <c r="H1026" s="43">
        <f t="shared" si="21"/>
        <v>2</v>
      </c>
    </row>
    <row r="1027" spans="1:8" x14ac:dyDescent="0.25">
      <c r="A1027" s="42"/>
      <c r="B1027" s="8"/>
      <c r="C1027" s="33"/>
      <c r="D1027" s="33"/>
      <c r="E1027" s="59">
        <v>27</v>
      </c>
      <c r="F1027" s="33"/>
      <c r="G1027" s="34"/>
      <c r="H1027" s="43">
        <f t="shared" si="21"/>
        <v>2</v>
      </c>
    </row>
    <row r="1028" spans="1:8" x14ac:dyDescent="0.25">
      <c r="A1028" s="42"/>
      <c r="B1028" s="8"/>
      <c r="C1028" s="33"/>
      <c r="D1028" s="33"/>
      <c r="E1028" s="59">
        <v>28</v>
      </c>
      <c r="F1028" s="33"/>
      <c r="G1028" s="34"/>
      <c r="H1028" s="43">
        <f t="shared" si="21"/>
        <v>2</v>
      </c>
    </row>
    <row r="1029" spans="1:8" x14ac:dyDescent="0.25">
      <c r="A1029" s="42"/>
      <c r="B1029" s="8"/>
      <c r="C1029" s="33"/>
      <c r="D1029" s="33"/>
      <c r="E1029" s="59">
        <v>29</v>
      </c>
      <c r="F1029" s="33"/>
      <c r="G1029" s="34"/>
      <c r="H1029" s="43">
        <f t="shared" si="21"/>
        <v>2</v>
      </c>
    </row>
    <row r="1030" spans="1:8" x14ac:dyDescent="0.25">
      <c r="A1030" s="42"/>
      <c r="B1030" s="8"/>
      <c r="C1030" s="33"/>
      <c r="D1030" s="33"/>
      <c r="E1030" s="59">
        <v>30</v>
      </c>
      <c r="F1030" s="33"/>
      <c r="G1030" s="34"/>
      <c r="H1030" s="43">
        <f t="shared" si="21"/>
        <v>2</v>
      </c>
    </row>
    <row r="1031" spans="1:8" x14ac:dyDescent="0.25">
      <c r="A1031" s="42"/>
      <c r="B1031" s="8"/>
      <c r="C1031" s="33"/>
      <c r="D1031" s="33"/>
      <c r="E1031" s="59">
        <v>31</v>
      </c>
      <c r="F1031" s="33"/>
      <c r="G1031" s="34"/>
      <c r="H1031" s="43">
        <f t="shared" si="21"/>
        <v>1</v>
      </c>
    </row>
    <row r="1032" spans="1:8" x14ac:dyDescent="0.25">
      <c r="A1032" s="42"/>
      <c r="B1032" s="8"/>
      <c r="C1032" s="33"/>
      <c r="D1032" s="33"/>
      <c r="E1032" s="59">
        <v>32</v>
      </c>
      <c r="F1032" s="33"/>
      <c r="G1032" s="34"/>
      <c r="H1032" s="43">
        <f t="shared" si="21"/>
        <v>2</v>
      </c>
    </row>
    <row r="1033" spans="1:8" x14ac:dyDescent="0.25">
      <c r="A1033" s="42"/>
      <c r="B1033" s="8"/>
      <c r="C1033" s="33"/>
      <c r="D1033" s="33"/>
      <c r="E1033" s="59">
        <v>33</v>
      </c>
      <c r="F1033" s="33"/>
      <c r="G1033" s="34"/>
      <c r="H1033" s="43">
        <f t="shared" si="21"/>
        <v>2</v>
      </c>
    </row>
    <row r="1034" spans="1:8" x14ac:dyDescent="0.25">
      <c r="A1034" s="42"/>
      <c r="B1034" s="8"/>
      <c r="C1034" s="33"/>
      <c r="D1034" s="33"/>
      <c r="E1034" s="59">
        <v>34</v>
      </c>
      <c r="F1034" s="33"/>
      <c r="G1034" s="34"/>
      <c r="H1034" s="43">
        <f t="shared" si="21"/>
        <v>2</v>
      </c>
    </row>
    <row r="1035" spans="1:8" x14ac:dyDescent="0.25">
      <c r="A1035" s="42"/>
      <c r="B1035" s="8"/>
      <c r="C1035" s="33"/>
      <c r="D1035" s="33"/>
      <c r="E1035" s="59">
        <v>35</v>
      </c>
      <c r="F1035" s="33"/>
      <c r="G1035" s="34"/>
      <c r="H1035" s="43">
        <f t="shared" si="21"/>
        <v>2</v>
      </c>
    </row>
    <row r="1036" spans="1:8" x14ac:dyDescent="0.25">
      <c r="A1036" s="42"/>
      <c r="B1036" s="8"/>
      <c r="C1036" s="33"/>
      <c r="D1036" s="33"/>
      <c r="E1036" s="59">
        <v>36</v>
      </c>
      <c r="F1036" s="33"/>
      <c r="G1036" s="34"/>
      <c r="H1036" s="43">
        <f t="shared" si="21"/>
        <v>2</v>
      </c>
    </row>
    <row r="1037" spans="1:8" x14ac:dyDescent="0.25">
      <c r="A1037" s="42"/>
      <c r="B1037" s="8"/>
      <c r="C1037" s="33"/>
      <c r="D1037" s="33"/>
      <c r="E1037" s="59">
        <v>37</v>
      </c>
      <c r="F1037" s="33"/>
      <c r="G1037" s="34"/>
      <c r="H1037" s="43">
        <f t="shared" si="21"/>
        <v>2</v>
      </c>
    </row>
    <row r="1038" spans="1:8" x14ac:dyDescent="0.25">
      <c r="A1038" s="42"/>
      <c r="B1038" s="8"/>
      <c r="C1038" s="33"/>
      <c r="D1038" s="33"/>
      <c r="E1038" s="59">
        <v>38</v>
      </c>
      <c r="F1038" s="33"/>
      <c r="G1038" s="34"/>
      <c r="H1038" s="43">
        <f t="shared" si="21"/>
        <v>2</v>
      </c>
    </row>
    <row r="1039" spans="1:8" x14ac:dyDescent="0.25">
      <c r="A1039" s="42"/>
      <c r="B1039" s="8"/>
      <c r="C1039" s="33"/>
      <c r="D1039" s="33"/>
      <c r="E1039" s="59">
        <v>39</v>
      </c>
      <c r="F1039" s="33"/>
      <c r="G1039" s="34"/>
      <c r="H1039" s="43">
        <f t="shared" si="21"/>
        <v>2</v>
      </c>
    </row>
    <row r="1040" spans="1:8" x14ac:dyDescent="0.25">
      <c r="A1040" s="42"/>
      <c r="B1040" s="8"/>
      <c r="C1040" s="33"/>
      <c r="D1040" s="33"/>
      <c r="E1040" s="59">
        <v>40</v>
      </c>
      <c r="F1040" s="33"/>
      <c r="G1040" s="34"/>
      <c r="H1040" s="43">
        <f t="shared" si="21"/>
        <v>2</v>
      </c>
    </row>
    <row r="1041" spans="1:8" x14ac:dyDescent="0.25">
      <c r="A1041" s="42"/>
      <c r="B1041" s="8"/>
      <c r="C1041" s="33"/>
      <c r="D1041" s="33"/>
      <c r="E1041" s="59">
        <v>41</v>
      </c>
      <c r="F1041" s="33"/>
      <c r="G1041" s="34"/>
      <c r="H1041" s="43">
        <f t="shared" si="21"/>
        <v>2</v>
      </c>
    </row>
    <row r="1042" spans="1:8" x14ac:dyDescent="0.25">
      <c r="A1042" s="42"/>
      <c r="B1042" s="8"/>
      <c r="C1042" s="33"/>
      <c r="D1042" s="33"/>
      <c r="E1042" s="59">
        <v>42</v>
      </c>
      <c r="F1042" s="33"/>
      <c r="G1042" s="34"/>
      <c r="H1042" s="43">
        <f t="shared" si="21"/>
        <v>2</v>
      </c>
    </row>
    <row r="1043" spans="1:8" x14ac:dyDescent="0.25">
      <c r="A1043" s="42"/>
      <c r="B1043" s="8"/>
      <c r="C1043" s="33"/>
      <c r="D1043" s="33"/>
      <c r="E1043" s="59">
        <v>43</v>
      </c>
      <c r="F1043" s="33"/>
      <c r="G1043" s="34"/>
      <c r="H1043" s="43">
        <f t="shared" si="21"/>
        <v>1</v>
      </c>
    </row>
    <row r="1044" spans="1:8" x14ac:dyDescent="0.25">
      <c r="A1044" s="42"/>
      <c r="B1044" s="8"/>
      <c r="C1044" s="33"/>
      <c r="D1044" s="33"/>
      <c r="E1044" s="59">
        <v>44</v>
      </c>
      <c r="F1044" s="33"/>
      <c r="G1044" s="34"/>
      <c r="H1044" s="43">
        <f t="shared" si="21"/>
        <v>2</v>
      </c>
    </row>
    <row r="1045" spans="1:8" x14ac:dyDescent="0.25">
      <c r="A1045" s="42"/>
      <c r="B1045" s="8"/>
      <c r="C1045" s="33"/>
      <c r="D1045" s="33"/>
      <c r="E1045" s="59">
        <v>45</v>
      </c>
      <c r="F1045" s="33"/>
      <c r="G1045" s="34"/>
      <c r="H1045" s="43">
        <f t="shared" si="21"/>
        <v>2</v>
      </c>
    </row>
    <row r="1046" spans="1:8" x14ac:dyDescent="0.25">
      <c r="A1046" s="42"/>
      <c r="B1046" s="8"/>
      <c r="C1046" s="33"/>
      <c r="D1046" s="33"/>
      <c r="E1046" s="59">
        <v>46</v>
      </c>
      <c r="F1046" s="33"/>
      <c r="G1046" s="34"/>
      <c r="H1046" s="43">
        <f t="shared" si="21"/>
        <v>2</v>
      </c>
    </row>
    <row r="1047" spans="1:8" x14ac:dyDescent="0.25">
      <c r="A1047" s="42"/>
      <c r="B1047" s="8"/>
      <c r="C1047" s="33"/>
      <c r="D1047" s="33"/>
      <c r="E1047" s="59">
        <v>47</v>
      </c>
      <c r="F1047" s="33"/>
      <c r="G1047" s="34"/>
      <c r="H1047" s="43">
        <f t="shared" si="21"/>
        <v>1</v>
      </c>
    </row>
    <row r="1048" spans="1:8" x14ac:dyDescent="0.25">
      <c r="A1048" s="42"/>
      <c r="B1048" s="8"/>
      <c r="C1048" s="33"/>
      <c r="D1048" s="33"/>
      <c r="E1048" s="59">
        <v>48</v>
      </c>
      <c r="F1048" s="33"/>
      <c r="G1048" s="34"/>
      <c r="H1048" s="43">
        <f t="shared" si="21"/>
        <v>2</v>
      </c>
    </row>
    <row r="1049" spans="1:8" x14ac:dyDescent="0.25">
      <c r="A1049" s="42"/>
      <c r="B1049" s="8"/>
      <c r="C1049" s="33"/>
      <c r="D1049" s="33"/>
      <c r="E1049" s="59">
        <v>49</v>
      </c>
      <c r="F1049" s="33"/>
      <c r="G1049" s="34"/>
      <c r="H1049" s="43">
        <f t="shared" si="21"/>
        <v>2</v>
      </c>
    </row>
    <row r="1050" spans="1:8" x14ac:dyDescent="0.25">
      <c r="A1050" s="42"/>
      <c r="B1050" s="8"/>
      <c r="C1050" s="33"/>
      <c r="D1050" s="33"/>
      <c r="E1050" s="59">
        <v>50</v>
      </c>
      <c r="F1050" s="33"/>
      <c r="G1050" s="34"/>
      <c r="H1050" s="43">
        <f t="shared" si="21"/>
        <v>2</v>
      </c>
    </row>
    <row r="1051" spans="1:8" x14ac:dyDescent="0.25">
      <c r="A1051" s="42"/>
      <c r="B1051" s="8"/>
      <c r="C1051" s="33"/>
      <c r="D1051" s="33"/>
      <c r="E1051" s="59">
        <v>51</v>
      </c>
      <c r="F1051" s="33"/>
      <c r="G1051" s="34"/>
      <c r="H1051" s="43">
        <f t="shared" si="21"/>
        <v>2</v>
      </c>
    </row>
    <row r="1052" spans="1:8" x14ac:dyDescent="0.25">
      <c r="A1052" s="42"/>
      <c r="B1052" s="8"/>
      <c r="C1052" s="33"/>
      <c r="D1052" s="33"/>
      <c r="E1052" s="59">
        <v>52</v>
      </c>
      <c r="F1052" s="33"/>
      <c r="G1052" s="34"/>
      <c r="H1052" s="43">
        <f t="shared" si="21"/>
        <v>2</v>
      </c>
    </row>
    <row r="1053" spans="1:8" x14ac:dyDescent="0.25">
      <c r="A1053" s="42"/>
      <c r="B1053" s="8"/>
      <c r="C1053" s="33"/>
      <c r="D1053" s="33"/>
      <c r="E1053" s="59">
        <v>53</v>
      </c>
      <c r="F1053" s="33"/>
      <c r="G1053" s="34"/>
      <c r="H1053" s="43">
        <f t="shared" si="21"/>
        <v>2</v>
      </c>
    </row>
    <row r="1054" spans="1:8" x14ac:dyDescent="0.25">
      <c r="A1054" s="42"/>
      <c r="B1054" s="8"/>
      <c r="C1054" s="33"/>
      <c r="D1054" s="33"/>
      <c r="E1054" s="59">
        <v>54</v>
      </c>
      <c r="F1054" s="33"/>
      <c r="G1054" s="34"/>
      <c r="H1054" s="43">
        <f t="shared" si="21"/>
        <v>2</v>
      </c>
    </row>
    <row r="1055" spans="1:8" x14ac:dyDescent="0.25">
      <c r="A1055" s="42"/>
      <c r="B1055" s="8"/>
      <c r="C1055" s="33"/>
      <c r="D1055" s="33"/>
      <c r="E1055" s="59">
        <v>55</v>
      </c>
      <c r="F1055" s="33"/>
      <c r="G1055" s="34"/>
      <c r="H1055" s="43">
        <f t="shared" si="21"/>
        <v>1</v>
      </c>
    </row>
    <row r="1056" spans="1:8" x14ac:dyDescent="0.25">
      <c r="A1056" s="42"/>
      <c r="B1056" s="8"/>
      <c r="C1056" s="33"/>
      <c r="D1056" s="33"/>
      <c r="E1056" s="59">
        <v>56</v>
      </c>
      <c r="F1056" s="33"/>
      <c r="G1056" s="34"/>
      <c r="H1056" s="43">
        <f t="shared" si="21"/>
        <v>2</v>
      </c>
    </row>
    <row r="1057" spans="1:8" x14ac:dyDescent="0.25">
      <c r="A1057" s="42"/>
      <c r="B1057" s="8"/>
      <c r="C1057" s="33"/>
      <c r="D1057" s="33"/>
      <c r="E1057" s="59">
        <v>57</v>
      </c>
      <c r="F1057" s="33"/>
      <c r="G1057" s="34"/>
      <c r="H1057" s="43">
        <f t="shared" si="21"/>
        <v>2</v>
      </c>
    </row>
    <row r="1058" spans="1:8" x14ac:dyDescent="0.25">
      <c r="A1058" s="42"/>
      <c r="B1058" s="8"/>
      <c r="C1058" s="33"/>
      <c r="D1058" s="33"/>
      <c r="E1058" s="59">
        <v>58</v>
      </c>
      <c r="F1058" s="33"/>
      <c r="G1058" s="34"/>
      <c r="H1058" s="43">
        <f t="shared" si="21"/>
        <v>2</v>
      </c>
    </row>
    <row r="1059" spans="1:8" x14ac:dyDescent="0.25">
      <c r="A1059" s="42"/>
      <c r="B1059" s="8"/>
      <c r="C1059" s="33"/>
      <c r="D1059" s="33"/>
      <c r="E1059" s="59">
        <v>59</v>
      </c>
      <c r="F1059" s="33"/>
      <c r="G1059" s="34"/>
      <c r="H1059" s="43">
        <f t="shared" si="21"/>
        <v>2</v>
      </c>
    </row>
    <row r="1060" spans="1:8" x14ac:dyDescent="0.25">
      <c r="A1060" s="42"/>
      <c r="B1060" s="8"/>
      <c r="C1060" s="33"/>
      <c r="D1060" s="33"/>
      <c r="E1060" s="59">
        <v>60</v>
      </c>
      <c r="F1060" s="33"/>
      <c r="G1060" s="34"/>
      <c r="H1060" s="43">
        <f t="shared" si="21"/>
        <v>2</v>
      </c>
    </row>
    <row r="1061" spans="1:8" x14ac:dyDescent="0.25">
      <c r="A1061" s="42"/>
      <c r="B1061" s="8"/>
      <c r="C1061" s="33"/>
      <c r="D1061" s="33"/>
      <c r="E1061" s="59">
        <v>61</v>
      </c>
      <c r="F1061" s="33"/>
      <c r="G1061" s="34"/>
      <c r="H1061" s="43">
        <f t="shared" si="21"/>
        <v>2</v>
      </c>
    </row>
    <row r="1062" spans="1:8" x14ac:dyDescent="0.25">
      <c r="A1062" s="42"/>
      <c r="B1062" s="8"/>
      <c r="C1062" s="33"/>
      <c r="D1062" s="33"/>
      <c r="E1062" s="59">
        <v>62</v>
      </c>
      <c r="F1062" s="33"/>
      <c r="G1062" s="34"/>
      <c r="H1062" s="43">
        <f t="shared" si="21"/>
        <v>2</v>
      </c>
    </row>
    <row r="1063" spans="1:8" x14ac:dyDescent="0.25">
      <c r="A1063" s="42"/>
      <c r="B1063" s="8"/>
      <c r="C1063" s="33"/>
      <c r="D1063" s="33"/>
      <c r="E1063" s="59">
        <v>63</v>
      </c>
      <c r="F1063" s="33"/>
      <c r="G1063" s="34"/>
      <c r="H1063" s="43">
        <f t="shared" si="21"/>
        <v>2</v>
      </c>
    </row>
    <row r="1064" spans="1:8" x14ac:dyDescent="0.25">
      <c r="A1064" s="42"/>
      <c r="B1064" s="8"/>
      <c r="C1064" s="33"/>
      <c r="D1064" s="33"/>
      <c r="E1064" s="59">
        <v>64</v>
      </c>
      <c r="F1064" s="33"/>
      <c r="G1064" s="34"/>
      <c r="H1064" s="43">
        <f t="shared" si="21"/>
        <v>2</v>
      </c>
    </row>
    <row r="1065" spans="1:8" x14ac:dyDescent="0.25">
      <c r="A1065" s="42"/>
      <c r="B1065" s="8"/>
      <c r="C1065" s="33"/>
      <c r="D1065" s="33"/>
      <c r="E1065" s="59">
        <v>65</v>
      </c>
      <c r="F1065" s="33"/>
      <c r="G1065" s="34"/>
      <c r="H1065" s="43">
        <f t="shared" ref="H1065:H1088" si="22">COUNTIF(E:E,E:E)</f>
        <v>2</v>
      </c>
    </row>
    <row r="1066" spans="1:8" x14ac:dyDescent="0.25">
      <c r="A1066" s="42"/>
      <c r="B1066" s="8"/>
      <c r="C1066" s="33"/>
      <c r="D1066" s="33"/>
      <c r="E1066" s="59">
        <v>66</v>
      </c>
      <c r="F1066" s="33"/>
      <c r="G1066" s="34"/>
      <c r="H1066" s="43">
        <f t="shared" si="22"/>
        <v>2</v>
      </c>
    </row>
    <row r="1067" spans="1:8" x14ac:dyDescent="0.25">
      <c r="A1067" s="42"/>
      <c r="B1067" s="8"/>
      <c r="C1067" s="33"/>
      <c r="D1067" s="33"/>
      <c r="E1067" s="59">
        <v>67</v>
      </c>
      <c r="F1067" s="33"/>
      <c r="G1067" s="34"/>
      <c r="H1067" s="43">
        <f t="shared" si="22"/>
        <v>2</v>
      </c>
    </row>
    <row r="1068" spans="1:8" x14ac:dyDescent="0.25">
      <c r="A1068" s="42"/>
      <c r="B1068" s="8"/>
      <c r="C1068" s="33"/>
      <c r="D1068" s="33"/>
      <c r="E1068" s="59">
        <v>68</v>
      </c>
      <c r="F1068" s="33"/>
      <c r="G1068" s="34"/>
      <c r="H1068" s="43">
        <f t="shared" si="22"/>
        <v>2</v>
      </c>
    </row>
    <row r="1069" spans="1:8" x14ac:dyDescent="0.25">
      <c r="A1069" s="42"/>
      <c r="B1069" s="8"/>
      <c r="C1069" s="33"/>
      <c r="D1069" s="33"/>
      <c r="E1069" s="59">
        <v>69</v>
      </c>
      <c r="F1069" s="33"/>
      <c r="G1069" s="34"/>
      <c r="H1069" s="43">
        <f t="shared" si="22"/>
        <v>2</v>
      </c>
    </row>
    <row r="1070" spans="1:8" x14ac:dyDescent="0.25">
      <c r="A1070" s="42"/>
      <c r="B1070" s="8"/>
      <c r="C1070" s="33"/>
      <c r="D1070" s="33"/>
      <c r="E1070" s="59">
        <v>70</v>
      </c>
      <c r="F1070" s="33"/>
      <c r="G1070" s="34"/>
      <c r="H1070" s="43">
        <f t="shared" si="22"/>
        <v>2</v>
      </c>
    </row>
    <row r="1071" spans="1:8" x14ac:dyDescent="0.25">
      <c r="A1071" s="42"/>
      <c r="B1071" s="8"/>
      <c r="C1071" s="33"/>
      <c r="D1071" s="33"/>
      <c r="E1071" s="59">
        <v>71</v>
      </c>
      <c r="F1071" s="33"/>
      <c r="G1071" s="34"/>
      <c r="H1071" s="43">
        <f t="shared" si="22"/>
        <v>2</v>
      </c>
    </row>
    <row r="1072" spans="1:8" x14ac:dyDescent="0.25">
      <c r="A1072" s="42"/>
      <c r="B1072" s="8"/>
      <c r="C1072" s="33"/>
      <c r="D1072" s="33"/>
      <c r="E1072" s="59">
        <v>72</v>
      </c>
      <c r="F1072" s="33"/>
      <c r="G1072" s="34"/>
      <c r="H1072" s="43">
        <f t="shared" si="22"/>
        <v>1</v>
      </c>
    </row>
    <row r="1073" spans="1:8" x14ac:dyDescent="0.25">
      <c r="A1073" s="42"/>
      <c r="B1073" s="8"/>
      <c r="C1073" s="33"/>
      <c r="D1073" s="33"/>
      <c r="E1073" s="59">
        <v>73</v>
      </c>
      <c r="F1073" s="33"/>
      <c r="G1073" s="34"/>
      <c r="H1073" s="43">
        <f t="shared" si="22"/>
        <v>3</v>
      </c>
    </row>
    <row r="1074" spans="1:8" x14ac:dyDescent="0.25">
      <c r="A1074" s="42"/>
      <c r="B1074" s="8"/>
      <c r="C1074" s="33"/>
      <c r="D1074" s="33"/>
      <c r="E1074" s="59">
        <v>74</v>
      </c>
      <c r="F1074" s="33"/>
      <c r="G1074" s="34"/>
      <c r="H1074" s="43">
        <f t="shared" si="22"/>
        <v>3</v>
      </c>
    </row>
    <row r="1075" spans="1:8" x14ac:dyDescent="0.25">
      <c r="A1075" s="42"/>
      <c r="B1075" s="8"/>
      <c r="C1075" s="33"/>
      <c r="D1075" s="33"/>
      <c r="E1075" s="59">
        <v>75</v>
      </c>
      <c r="F1075" s="33"/>
      <c r="G1075" s="34"/>
      <c r="H1075" s="43">
        <f t="shared" si="22"/>
        <v>3</v>
      </c>
    </row>
    <row r="1076" spans="1:8" x14ac:dyDescent="0.25">
      <c r="A1076" s="42"/>
      <c r="B1076" s="8"/>
      <c r="C1076" s="33"/>
      <c r="D1076" s="33"/>
      <c r="E1076" s="59">
        <v>76</v>
      </c>
      <c r="F1076" s="33"/>
      <c r="G1076" s="34"/>
      <c r="H1076" s="43">
        <f t="shared" si="22"/>
        <v>3</v>
      </c>
    </row>
    <row r="1077" spans="1:8" x14ac:dyDescent="0.25">
      <c r="A1077" s="42"/>
      <c r="B1077" s="8"/>
      <c r="C1077" s="33"/>
      <c r="D1077" s="33"/>
      <c r="E1077" s="59">
        <v>77</v>
      </c>
      <c r="F1077" s="33"/>
      <c r="G1077" s="34"/>
      <c r="H1077" s="43">
        <f t="shared" si="22"/>
        <v>3</v>
      </c>
    </row>
    <row r="1078" spans="1:8" x14ac:dyDescent="0.25">
      <c r="A1078" s="42"/>
      <c r="B1078" s="8"/>
      <c r="C1078" s="33"/>
      <c r="D1078" s="33"/>
      <c r="E1078" s="59">
        <v>78</v>
      </c>
      <c r="F1078" s="33"/>
      <c r="G1078" s="34"/>
      <c r="H1078" s="43">
        <f t="shared" si="22"/>
        <v>3</v>
      </c>
    </row>
    <row r="1079" spans="1:8" x14ac:dyDescent="0.25">
      <c r="A1079" s="42"/>
      <c r="B1079" s="8"/>
      <c r="C1079" s="33"/>
      <c r="D1079" s="33"/>
      <c r="E1079" s="59">
        <v>79</v>
      </c>
      <c r="F1079" s="33"/>
      <c r="G1079" s="34"/>
      <c r="H1079" s="43">
        <f t="shared" si="22"/>
        <v>1</v>
      </c>
    </row>
    <row r="1080" spans="1:8" x14ac:dyDescent="0.25">
      <c r="A1080" s="42"/>
      <c r="B1080" s="8"/>
      <c r="C1080" s="33"/>
      <c r="D1080" s="33"/>
      <c r="E1080" s="59">
        <v>80</v>
      </c>
      <c r="F1080" s="33"/>
      <c r="G1080" s="34"/>
      <c r="H1080" s="43">
        <f t="shared" si="22"/>
        <v>1</v>
      </c>
    </row>
    <row r="1081" spans="1:8" x14ac:dyDescent="0.25">
      <c r="A1081" s="42"/>
      <c r="B1081" s="8"/>
      <c r="C1081" s="33"/>
      <c r="D1081" s="33"/>
      <c r="E1081" s="59">
        <v>81</v>
      </c>
      <c r="F1081" s="33"/>
      <c r="G1081" s="34"/>
      <c r="H1081" s="43">
        <f t="shared" si="22"/>
        <v>3</v>
      </c>
    </row>
    <row r="1082" spans="1:8" x14ac:dyDescent="0.25">
      <c r="A1082" s="42"/>
      <c r="B1082" s="8"/>
      <c r="C1082" s="33"/>
      <c r="D1082" s="33"/>
      <c r="E1082" s="59">
        <v>82</v>
      </c>
      <c r="F1082" s="33"/>
      <c r="G1082" s="34"/>
      <c r="H1082" s="43">
        <f t="shared" si="22"/>
        <v>3</v>
      </c>
    </row>
    <row r="1083" spans="1:8" x14ac:dyDescent="0.25">
      <c r="A1083" s="42"/>
      <c r="B1083" s="8"/>
      <c r="C1083" s="33"/>
      <c r="D1083" s="33"/>
      <c r="E1083" s="59">
        <v>83</v>
      </c>
      <c r="F1083" s="33"/>
      <c r="G1083" s="34"/>
      <c r="H1083" s="43">
        <f t="shared" si="22"/>
        <v>3</v>
      </c>
    </row>
    <row r="1084" spans="1:8" x14ac:dyDescent="0.25">
      <c r="A1084" s="42"/>
      <c r="B1084" s="8"/>
      <c r="C1084" s="33"/>
      <c r="D1084" s="33"/>
      <c r="E1084" s="59">
        <v>84</v>
      </c>
      <c r="F1084" s="33"/>
      <c r="G1084" s="34"/>
      <c r="H1084" s="43">
        <f t="shared" si="22"/>
        <v>3</v>
      </c>
    </row>
    <row r="1085" spans="1:8" x14ac:dyDescent="0.25">
      <c r="A1085" s="42"/>
      <c r="B1085" s="8"/>
      <c r="C1085" s="33"/>
      <c r="D1085" s="33"/>
      <c r="E1085" s="59">
        <v>85</v>
      </c>
      <c r="F1085" s="33"/>
      <c r="G1085" s="34"/>
      <c r="H1085" s="43">
        <f t="shared" si="22"/>
        <v>3</v>
      </c>
    </row>
    <row r="1086" spans="1:8" x14ac:dyDescent="0.25">
      <c r="A1086" s="42"/>
      <c r="B1086" s="8"/>
      <c r="C1086" s="33"/>
      <c r="D1086" s="33"/>
      <c r="E1086" s="59">
        <v>86</v>
      </c>
      <c r="F1086" s="33"/>
      <c r="G1086" s="34"/>
      <c r="H1086" s="43">
        <f t="shared" si="22"/>
        <v>1</v>
      </c>
    </row>
    <row r="1087" spans="1:8" x14ac:dyDescent="0.25">
      <c r="A1087" s="42"/>
      <c r="B1087" s="8"/>
      <c r="C1087" s="33"/>
      <c r="D1087" s="33"/>
      <c r="E1087" s="59">
        <v>87</v>
      </c>
      <c r="F1087" s="33"/>
      <c r="G1087" s="34"/>
      <c r="H1087" s="43">
        <f t="shared" si="22"/>
        <v>1</v>
      </c>
    </row>
    <row r="1088" spans="1:8" x14ac:dyDescent="0.25">
      <c r="A1088" s="42"/>
      <c r="B1088" s="8"/>
      <c r="C1088" s="33"/>
      <c r="D1088" s="33"/>
      <c r="E1088" s="59">
        <v>88</v>
      </c>
      <c r="F1088" s="33"/>
      <c r="G1088" s="34"/>
      <c r="H1088" s="43">
        <f t="shared" si="22"/>
        <v>1</v>
      </c>
    </row>
    <row r="1089" spans="1:8" x14ac:dyDescent="0.25">
      <c r="A1089" s="42"/>
      <c r="B1089" s="8"/>
      <c r="C1089" s="33"/>
      <c r="D1089" s="33"/>
      <c r="E1089" s="55"/>
      <c r="F1089" s="33"/>
      <c r="G1089" s="34"/>
      <c r="H1089" s="43"/>
    </row>
    <row r="1090" spans="1:8" x14ac:dyDescent="0.25">
      <c r="A1090" s="42"/>
      <c r="B1090" s="8"/>
      <c r="C1090" s="33"/>
      <c r="D1090" s="33"/>
      <c r="E1090" s="55"/>
      <c r="F1090" s="33"/>
      <c r="G1090" s="34"/>
      <c r="H1090" s="43"/>
    </row>
    <row r="1091" spans="1:8" x14ac:dyDescent="0.25">
      <c r="A1091" s="42"/>
      <c r="B1091" s="8"/>
      <c r="C1091" s="33"/>
      <c r="D1091" s="33"/>
      <c r="E1091" s="55"/>
      <c r="F1091" s="33"/>
      <c r="G1091" s="34"/>
      <c r="H1091" s="43"/>
    </row>
    <row r="1092" spans="1:8" x14ac:dyDescent="0.25">
      <c r="A1092" s="42"/>
      <c r="B1092" s="8"/>
      <c r="C1092" s="33"/>
      <c r="D1092" s="33"/>
      <c r="E1092" s="55"/>
      <c r="F1092" s="33"/>
      <c r="G1092" s="34"/>
      <c r="H1092" s="43"/>
    </row>
    <row r="1093" spans="1:8" x14ac:dyDescent="0.25">
      <c r="A1093" s="42"/>
      <c r="B1093" s="8"/>
      <c r="C1093" s="33"/>
      <c r="D1093" s="33"/>
      <c r="E1093" s="55"/>
      <c r="F1093" s="33"/>
      <c r="G1093" s="34"/>
      <c r="H1093" s="43"/>
    </row>
    <row r="1094" spans="1:8" x14ac:dyDescent="0.25">
      <c r="A1094" s="42"/>
      <c r="B1094" s="8"/>
      <c r="C1094" s="33"/>
      <c r="D1094" s="33"/>
      <c r="E1094" s="55"/>
      <c r="F1094" s="33"/>
      <c r="G1094" s="34"/>
      <c r="H1094" s="43"/>
    </row>
    <row r="1095" spans="1:8" x14ac:dyDescent="0.25">
      <c r="A1095" s="42"/>
      <c r="B1095" s="8"/>
      <c r="C1095" s="33"/>
      <c r="D1095" s="33"/>
      <c r="E1095" s="55"/>
      <c r="F1095" s="33"/>
      <c r="G1095" s="34"/>
      <c r="H1095" s="43"/>
    </row>
    <row r="1096" spans="1:8" x14ac:dyDescent="0.25">
      <c r="A1096" s="42"/>
      <c r="B1096" s="8"/>
      <c r="C1096" s="33"/>
      <c r="D1096" s="33"/>
      <c r="E1096" s="55"/>
      <c r="F1096" s="33"/>
      <c r="G1096" s="34"/>
      <c r="H1096" s="43"/>
    </row>
    <row r="1097" spans="1:8" x14ac:dyDescent="0.25">
      <c r="A1097" s="42"/>
      <c r="B1097" s="8"/>
      <c r="C1097" s="33"/>
      <c r="D1097" s="33"/>
      <c r="E1097" s="55"/>
      <c r="F1097" s="33"/>
      <c r="G1097" s="34"/>
      <c r="H1097" s="43"/>
    </row>
    <row r="1098" spans="1:8" x14ac:dyDescent="0.25">
      <c r="A1098" s="42"/>
      <c r="B1098" s="8"/>
      <c r="C1098" s="33"/>
      <c r="D1098" s="33"/>
      <c r="E1098" s="55"/>
      <c r="F1098" s="33"/>
      <c r="G1098" s="34"/>
      <c r="H1098" s="43"/>
    </row>
    <row r="1099" spans="1:8" x14ac:dyDescent="0.25">
      <c r="A1099" s="42"/>
      <c r="B1099" s="8"/>
      <c r="C1099" s="33"/>
      <c r="D1099" s="33"/>
      <c r="E1099" s="55"/>
      <c r="F1099" s="33"/>
      <c r="G1099" s="34"/>
      <c r="H1099" s="43"/>
    </row>
    <row r="1100" spans="1:8" x14ac:dyDescent="0.25">
      <c r="A1100" s="42"/>
      <c r="B1100" s="8"/>
      <c r="C1100" s="33"/>
      <c r="D1100" s="33"/>
      <c r="E1100" s="55"/>
      <c r="F1100" s="33"/>
      <c r="G1100" s="34"/>
      <c r="H1100" s="43"/>
    </row>
    <row r="1101" spans="1:8" x14ac:dyDescent="0.25">
      <c r="A1101" s="42"/>
      <c r="B1101" s="8"/>
      <c r="C1101" s="33"/>
      <c r="D1101" s="33"/>
      <c r="E1101" s="59">
        <v>101</v>
      </c>
      <c r="F1101" s="33"/>
      <c r="G1101" s="34"/>
      <c r="H1101" s="43">
        <f t="shared" ref="H1101:H1164" si="23">COUNTIF(E:E,E:E)</f>
        <v>3</v>
      </c>
    </row>
    <row r="1102" spans="1:8" x14ac:dyDescent="0.25">
      <c r="A1102" s="42"/>
      <c r="B1102" s="8"/>
      <c r="C1102" s="33"/>
      <c r="D1102" s="33"/>
      <c r="E1102" s="59">
        <v>102</v>
      </c>
      <c r="F1102" s="33"/>
      <c r="G1102" s="34"/>
      <c r="H1102" s="43">
        <f t="shared" si="23"/>
        <v>3</v>
      </c>
    </row>
    <row r="1103" spans="1:8" x14ac:dyDescent="0.25">
      <c r="A1103" s="42"/>
      <c r="B1103" s="8"/>
      <c r="C1103" s="33"/>
      <c r="D1103" s="33"/>
      <c r="E1103" s="59">
        <v>103</v>
      </c>
      <c r="F1103" s="33"/>
      <c r="G1103" s="34"/>
      <c r="H1103" s="43">
        <f t="shared" si="23"/>
        <v>3</v>
      </c>
    </row>
    <row r="1104" spans="1:8" x14ac:dyDescent="0.25">
      <c r="A1104" s="42"/>
      <c r="B1104" s="8"/>
      <c r="C1104" s="33"/>
      <c r="D1104" s="33"/>
      <c r="E1104" s="59">
        <v>104</v>
      </c>
      <c r="F1104" s="33"/>
      <c r="G1104" s="34"/>
      <c r="H1104" s="43">
        <f t="shared" si="23"/>
        <v>3</v>
      </c>
    </row>
    <row r="1105" spans="1:8" x14ac:dyDescent="0.25">
      <c r="A1105" s="42"/>
      <c r="B1105" s="8"/>
      <c r="C1105" s="33"/>
      <c r="D1105" s="33"/>
      <c r="E1105" s="59">
        <v>105</v>
      </c>
      <c r="F1105" s="33"/>
      <c r="G1105" s="34"/>
      <c r="H1105" s="43">
        <f t="shared" si="23"/>
        <v>3</v>
      </c>
    </row>
    <row r="1106" spans="1:8" x14ac:dyDescent="0.25">
      <c r="A1106" s="42"/>
      <c r="B1106" s="8"/>
      <c r="C1106" s="33"/>
      <c r="D1106" s="33"/>
      <c r="E1106" s="59">
        <v>106</v>
      </c>
      <c r="F1106" s="33"/>
      <c r="G1106" s="34"/>
      <c r="H1106" s="43">
        <f t="shared" si="23"/>
        <v>3</v>
      </c>
    </row>
    <row r="1107" spans="1:8" x14ac:dyDescent="0.25">
      <c r="A1107" s="42"/>
      <c r="B1107" s="8"/>
      <c r="C1107" s="33"/>
      <c r="D1107" s="33"/>
      <c r="E1107" s="59">
        <v>107</v>
      </c>
      <c r="F1107" s="33"/>
      <c r="G1107" s="34"/>
      <c r="H1107" s="43">
        <f t="shared" si="23"/>
        <v>3</v>
      </c>
    </row>
    <row r="1108" spans="1:8" x14ac:dyDescent="0.25">
      <c r="A1108" s="42"/>
      <c r="B1108" s="8"/>
      <c r="C1108" s="33"/>
      <c r="D1108" s="33"/>
      <c r="E1108" s="59">
        <v>108</v>
      </c>
      <c r="F1108" s="33"/>
      <c r="G1108" s="34"/>
      <c r="H1108" s="43">
        <f t="shared" si="23"/>
        <v>1</v>
      </c>
    </row>
    <row r="1109" spans="1:8" x14ac:dyDescent="0.25">
      <c r="A1109" s="42"/>
      <c r="B1109" s="8"/>
      <c r="C1109" s="33"/>
      <c r="D1109" s="33"/>
      <c r="E1109" s="59">
        <v>109</v>
      </c>
      <c r="F1109" s="33"/>
      <c r="G1109" s="34"/>
      <c r="H1109" s="43">
        <f t="shared" si="23"/>
        <v>3</v>
      </c>
    </row>
    <row r="1110" spans="1:8" x14ac:dyDescent="0.25">
      <c r="A1110" s="42"/>
      <c r="B1110" s="8"/>
      <c r="C1110" s="33"/>
      <c r="D1110" s="33"/>
      <c r="E1110" s="59">
        <v>110</v>
      </c>
      <c r="F1110" s="33"/>
      <c r="G1110" s="34"/>
      <c r="H1110" s="43">
        <f t="shared" si="23"/>
        <v>3</v>
      </c>
    </row>
    <row r="1111" spans="1:8" x14ac:dyDescent="0.25">
      <c r="A1111" s="42"/>
      <c r="B1111" s="8"/>
      <c r="C1111" s="33"/>
      <c r="D1111" s="33"/>
      <c r="E1111" s="59">
        <v>111</v>
      </c>
      <c r="F1111" s="33"/>
      <c r="G1111" s="34"/>
      <c r="H1111" s="43">
        <f t="shared" si="23"/>
        <v>3</v>
      </c>
    </row>
    <row r="1112" spans="1:8" x14ac:dyDescent="0.25">
      <c r="A1112" s="42"/>
      <c r="B1112" s="8"/>
      <c r="C1112" s="33"/>
      <c r="D1112" s="33"/>
      <c r="E1112" s="59">
        <v>112</v>
      </c>
      <c r="F1112" s="33"/>
      <c r="G1112" s="34"/>
      <c r="H1112" s="43">
        <f t="shared" si="23"/>
        <v>2</v>
      </c>
    </row>
    <row r="1113" spans="1:8" x14ac:dyDescent="0.25">
      <c r="A1113" s="42"/>
      <c r="B1113" s="8"/>
      <c r="C1113" s="33"/>
      <c r="D1113" s="33"/>
      <c r="E1113" s="59">
        <v>113</v>
      </c>
      <c r="F1113" s="33"/>
      <c r="G1113" s="34"/>
      <c r="H1113" s="43">
        <f t="shared" si="23"/>
        <v>2</v>
      </c>
    </row>
    <row r="1114" spans="1:8" x14ac:dyDescent="0.25">
      <c r="A1114" s="42"/>
      <c r="B1114" s="8"/>
      <c r="C1114" s="33"/>
      <c r="D1114" s="33"/>
      <c r="E1114" s="59">
        <v>114</v>
      </c>
      <c r="F1114" s="33"/>
      <c r="G1114" s="34"/>
      <c r="H1114" s="43">
        <f t="shared" si="23"/>
        <v>3</v>
      </c>
    </row>
    <row r="1115" spans="1:8" x14ac:dyDescent="0.25">
      <c r="A1115" s="42"/>
      <c r="B1115" s="8"/>
      <c r="C1115" s="33"/>
      <c r="D1115" s="33"/>
      <c r="E1115" s="59">
        <v>115</v>
      </c>
      <c r="F1115" s="33"/>
      <c r="G1115" s="34"/>
      <c r="H1115" s="43">
        <f t="shared" si="23"/>
        <v>3</v>
      </c>
    </row>
    <row r="1116" spans="1:8" x14ac:dyDescent="0.25">
      <c r="A1116" s="42"/>
      <c r="B1116" s="8"/>
      <c r="C1116" s="33"/>
      <c r="D1116" s="33"/>
      <c r="E1116" s="59">
        <v>116</v>
      </c>
      <c r="F1116" s="33"/>
      <c r="G1116" s="34"/>
      <c r="H1116" s="43">
        <f t="shared" si="23"/>
        <v>3</v>
      </c>
    </row>
    <row r="1117" spans="1:8" x14ac:dyDescent="0.25">
      <c r="A1117" s="42"/>
      <c r="B1117" s="8"/>
      <c r="C1117" s="33"/>
      <c r="D1117" s="33"/>
      <c r="E1117" s="59">
        <v>117</v>
      </c>
      <c r="F1117" s="33"/>
      <c r="G1117" s="34"/>
      <c r="H1117" s="43">
        <f t="shared" si="23"/>
        <v>5</v>
      </c>
    </row>
    <row r="1118" spans="1:8" x14ac:dyDescent="0.25">
      <c r="A1118" s="42"/>
      <c r="B1118" s="8"/>
      <c r="C1118" s="33"/>
      <c r="D1118" s="33"/>
      <c r="E1118" s="59">
        <v>118</v>
      </c>
      <c r="F1118" s="33"/>
      <c r="G1118" s="34"/>
      <c r="H1118" s="43">
        <f t="shared" si="23"/>
        <v>3</v>
      </c>
    </row>
    <row r="1119" spans="1:8" x14ac:dyDescent="0.25">
      <c r="A1119" s="42"/>
      <c r="B1119" s="8"/>
      <c r="C1119" s="33"/>
      <c r="D1119" s="33"/>
      <c r="E1119" s="59">
        <v>119</v>
      </c>
      <c r="F1119" s="33"/>
      <c r="G1119" s="34"/>
      <c r="H1119" s="43">
        <f t="shared" si="23"/>
        <v>4</v>
      </c>
    </row>
    <row r="1120" spans="1:8" x14ac:dyDescent="0.25">
      <c r="A1120" s="42"/>
      <c r="B1120" s="8"/>
      <c r="C1120" s="33"/>
      <c r="D1120" s="33"/>
      <c r="E1120" s="59">
        <v>120</v>
      </c>
      <c r="F1120" s="33"/>
      <c r="G1120" s="34"/>
      <c r="H1120" s="43">
        <f t="shared" si="23"/>
        <v>3</v>
      </c>
    </row>
    <row r="1121" spans="1:8" x14ac:dyDescent="0.25">
      <c r="A1121" s="42"/>
      <c r="B1121" s="8"/>
      <c r="C1121" s="33"/>
      <c r="D1121" s="33"/>
      <c r="E1121" s="59">
        <v>121</v>
      </c>
      <c r="F1121" s="33"/>
      <c r="G1121" s="34"/>
      <c r="H1121" s="43">
        <f t="shared" si="23"/>
        <v>3</v>
      </c>
    </row>
    <row r="1122" spans="1:8" x14ac:dyDescent="0.25">
      <c r="A1122" s="42"/>
      <c r="B1122" s="8"/>
      <c r="C1122" s="33"/>
      <c r="D1122" s="33"/>
      <c r="E1122" s="59">
        <v>122</v>
      </c>
      <c r="F1122" s="33"/>
      <c r="G1122" s="34"/>
      <c r="H1122" s="43">
        <f t="shared" si="23"/>
        <v>3</v>
      </c>
    </row>
    <row r="1123" spans="1:8" x14ac:dyDescent="0.25">
      <c r="A1123" s="42"/>
      <c r="B1123" s="8"/>
      <c r="C1123" s="33"/>
      <c r="D1123" s="33"/>
      <c r="E1123" s="59">
        <v>123</v>
      </c>
      <c r="F1123" s="33"/>
      <c r="G1123" s="34"/>
      <c r="H1123" s="43">
        <f t="shared" si="23"/>
        <v>3</v>
      </c>
    </row>
    <row r="1124" spans="1:8" x14ac:dyDescent="0.25">
      <c r="A1124" s="42"/>
      <c r="B1124" s="8"/>
      <c r="C1124" s="33"/>
      <c r="D1124" s="33"/>
      <c r="E1124" s="59">
        <v>124</v>
      </c>
      <c r="F1124" s="33"/>
      <c r="G1124" s="34"/>
      <c r="H1124" s="43">
        <f t="shared" si="23"/>
        <v>3</v>
      </c>
    </row>
    <row r="1125" spans="1:8" x14ac:dyDescent="0.25">
      <c r="A1125" s="42"/>
      <c r="B1125" s="8"/>
      <c r="C1125" s="33"/>
      <c r="D1125" s="33"/>
      <c r="E1125" s="59">
        <v>125</v>
      </c>
      <c r="F1125" s="33"/>
      <c r="G1125" s="34"/>
      <c r="H1125" s="43">
        <f t="shared" si="23"/>
        <v>3</v>
      </c>
    </row>
    <row r="1126" spans="1:8" x14ac:dyDescent="0.25">
      <c r="A1126" s="42"/>
      <c r="B1126" s="8"/>
      <c r="C1126" s="33"/>
      <c r="D1126" s="33"/>
      <c r="E1126" s="59">
        <v>126</v>
      </c>
      <c r="F1126" s="33"/>
      <c r="G1126" s="34"/>
      <c r="H1126" s="43">
        <f t="shared" si="23"/>
        <v>3</v>
      </c>
    </row>
    <row r="1127" spans="1:8" x14ac:dyDescent="0.25">
      <c r="A1127" s="42"/>
      <c r="B1127" s="8"/>
      <c r="C1127" s="33"/>
      <c r="D1127" s="33"/>
      <c r="E1127" s="59">
        <v>127</v>
      </c>
      <c r="F1127" s="33"/>
      <c r="G1127" s="34"/>
      <c r="H1127" s="43">
        <f t="shared" si="23"/>
        <v>3</v>
      </c>
    </row>
    <row r="1128" spans="1:8" x14ac:dyDescent="0.25">
      <c r="A1128" s="42"/>
      <c r="B1128" s="8"/>
      <c r="C1128" s="33"/>
      <c r="D1128" s="33"/>
      <c r="E1128" s="59">
        <v>128</v>
      </c>
      <c r="F1128" s="33"/>
      <c r="G1128" s="34"/>
      <c r="H1128" s="43">
        <f t="shared" si="23"/>
        <v>3</v>
      </c>
    </row>
    <row r="1129" spans="1:8" x14ac:dyDescent="0.25">
      <c r="A1129" s="42"/>
      <c r="B1129" s="8"/>
      <c r="C1129" s="33"/>
      <c r="D1129" s="33"/>
      <c r="E1129" s="59">
        <v>129</v>
      </c>
      <c r="F1129" s="33"/>
      <c r="G1129" s="34"/>
      <c r="H1129" s="43">
        <f t="shared" si="23"/>
        <v>3</v>
      </c>
    </row>
    <row r="1130" spans="1:8" x14ac:dyDescent="0.25">
      <c r="A1130" s="42"/>
      <c r="B1130" s="8"/>
      <c r="C1130" s="33"/>
      <c r="D1130" s="33"/>
      <c r="E1130" s="59">
        <v>130</v>
      </c>
      <c r="F1130" s="33"/>
      <c r="G1130" s="34"/>
      <c r="H1130" s="43">
        <f t="shared" si="23"/>
        <v>3</v>
      </c>
    </row>
    <row r="1131" spans="1:8" x14ac:dyDescent="0.25">
      <c r="A1131" s="42"/>
      <c r="B1131" s="8"/>
      <c r="C1131" s="33"/>
      <c r="D1131" s="33"/>
      <c r="E1131" s="59">
        <v>131</v>
      </c>
      <c r="F1131" s="33"/>
      <c r="G1131" s="34"/>
      <c r="H1131" s="43">
        <f t="shared" si="23"/>
        <v>3</v>
      </c>
    </row>
    <row r="1132" spans="1:8" x14ac:dyDescent="0.25">
      <c r="A1132" s="42"/>
      <c r="B1132" s="8"/>
      <c r="C1132" s="33"/>
      <c r="D1132" s="33"/>
      <c r="E1132" s="59">
        <v>132</v>
      </c>
      <c r="F1132" s="33"/>
      <c r="G1132" s="34"/>
      <c r="H1132" s="43">
        <f t="shared" si="23"/>
        <v>3</v>
      </c>
    </row>
    <row r="1133" spans="1:8" x14ac:dyDescent="0.25">
      <c r="A1133" s="42"/>
      <c r="B1133" s="8"/>
      <c r="C1133" s="33"/>
      <c r="D1133" s="33"/>
      <c r="E1133" s="59">
        <v>133</v>
      </c>
      <c r="F1133" s="33"/>
      <c r="G1133" s="34"/>
      <c r="H1133" s="43">
        <f t="shared" si="23"/>
        <v>3</v>
      </c>
    </row>
    <row r="1134" spans="1:8" x14ac:dyDescent="0.25">
      <c r="A1134" s="42"/>
      <c r="B1134" s="8"/>
      <c r="C1134" s="33"/>
      <c r="D1134" s="33"/>
      <c r="E1134" s="59">
        <v>134</v>
      </c>
      <c r="F1134" s="33"/>
      <c r="G1134" s="34"/>
      <c r="H1134" s="43">
        <f t="shared" si="23"/>
        <v>3</v>
      </c>
    </row>
    <row r="1135" spans="1:8" x14ac:dyDescent="0.25">
      <c r="A1135" s="42"/>
      <c r="B1135" s="8"/>
      <c r="C1135" s="33"/>
      <c r="D1135" s="33"/>
      <c r="E1135" s="59">
        <v>135</v>
      </c>
      <c r="F1135" s="33"/>
      <c r="G1135" s="34"/>
      <c r="H1135" s="43">
        <f t="shared" si="23"/>
        <v>3</v>
      </c>
    </row>
    <row r="1136" spans="1:8" x14ac:dyDescent="0.25">
      <c r="A1136" s="42"/>
      <c r="B1136" s="8"/>
      <c r="C1136" s="33"/>
      <c r="D1136" s="33"/>
      <c r="E1136" s="59">
        <v>136</v>
      </c>
      <c r="F1136" s="33"/>
      <c r="G1136" s="34"/>
      <c r="H1136" s="43">
        <f t="shared" si="23"/>
        <v>3</v>
      </c>
    </row>
    <row r="1137" spans="1:8" x14ac:dyDescent="0.25">
      <c r="A1137" s="42"/>
      <c r="B1137" s="8"/>
      <c r="C1137" s="33"/>
      <c r="D1137" s="33"/>
      <c r="E1137" s="59">
        <v>137</v>
      </c>
      <c r="F1137" s="33"/>
      <c r="G1137" s="34"/>
      <c r="H1137" s="43">
        <f t="shared" si="23"/>
        <v>2</v>
      </c>
    </row>
    <row r="1138" spans="1:8" x14ac:dyDescent="0.25">
      <c r="A1138" s="42"/>
      <c r="B1138" s="8"/>
      <c r="C1138" s="33"/>
      <c r="D1138" s="33"/>
      <c r="E1138" s="59">
        <v>138</v>
      </c>
      <c r="F1138" s="33"/>
      <c r="G1138" s="34"/>
      <c r="H1138" s="43">
        <f t="shared" si="23"/>
        <v>3</v>
      </c>
    </row>
    <row r="1139" spans="1:8" x14ac:dyDescent="0.25">
      <c r="A1139" s="42"/>
      <c r="B1139" s="8"/>
      <c r="C1139" s="33"/>
      <c r="D1139" s="33"/>
      <c r="E1139" s="59">
        <v>139</v>
      </c>
      <c r="F1139" s="33"/>
      <c r="G1139" s="34"/>
      <c r="H1139" s="43">
        <f t="shared" si="23"/>
        <v>3</v>
      </c>
    </row>
    <row r="1140" spans="1:8" x14ac:dyDescent="0.25">
      <c r="A1140" s="42"/>
      <c r="B1140" s="8"/>
      <c r="C1140" s="33"/>
      <c r="D1140" s="33"/>
      <c r="E1140" s="59">
        <v>140</v>
      </c>
      <c r="F1140" s="33"/>
      <c r="G1140" s="34"/>
      <c r="H1140" s="43">
        <f t="shared" si="23"/>
        <v>3</v>
      </c>
    </row>
    <row r="1141" spans="1:8" x14ac:dyDescent="0.25">
      <c r="A1141" s="42"/>
      <c r="B1141" s="8"/>
      <c r="C1141" s="33"/>
      <c r="D1141" s="33"/>
      <c r="E1141" s="59">
        <v>141</v>
      </c>
      <c r="F1141" s="33"/>
      <c r="G1141" s="34"/>
      <c r="H1141" s="43">
        <f t="shared" si="23"/>
        <v>3</v>
      </c>
    </row>
    <row r="1142" spans="1:8" x14ac:dyDescent="0.25">
      <c r="A1142" s="42"/>
      <c r="B1142" s="8"/>
      <c r="C1142" s="33"/>
      <c r="D1142" s="33"/>
      <c r="E1142" s="59">
        <v>142</v>
      </c>
      <c r="F1142" s="33"/>
      <c r="G1142" s="34"/>
      <c r="H1142" s="43">
        <f t="shared" si="23"/>
        <v>3</v>
      </c>
    </row>
    <row r="1143" spans="1:8" x14ac:dyDescent="0.25">
      <c r="A1143" s="42"/>
      <c r="B1143" s="8"/>
      <c r="C1143" s="33"/>
      <c r="D1143" s="33"/>
      <c r="E1143" s="59">
        <v>143</v>
      </c>
      <c r="F1143" s="33"/>
      <c r="G1143" s="34"/>
      <c r="H1143" s="43">
        <f t="shared" si="23"/>
        <v>3</v>
      </c>
    </row>
    <row r="1144" spans="1:8" x14ac:dyDescent="0.25">
      <c r="A1144" s="42"/>
      <c r="B1144" s="8"/>
      <c r="C1144" s="33"/>
      <c r="D1144" s="33"/>
      <c r="E1144" s="59">
        <v>144</v>
      </c>
      <c r="F1144" s="33"/>
      <c r="G1144" s="34"/>
      <c r="H1144" s="43">
        <f t="shared" si="23"/>
        <v>3</v>
      </c>
    </row>
    <row r="1145" spans="1:8" x14ac:dyDescent="0.25">
      <c r="A1145" s="42"/>
      <c r="B1145" s="8"/>
      <c r="C1145" s="33"/>
      <c r="D1145" s="33"/>
      <c r="E1145" s="59">
        <v>145</v>
      </c>
      <c r="F1145" s="33"/>
      <c r="G1145" s="34"/>
      <c r="H1145" s="43">
        <f t="shared" si="23"/>
        <v>3</v>
      </c>
    </row>
    <row r="1146" spans="1:8" x14ac:dyDescent="0.25">
      <c r="A1146" s="42"/>
      <c r="B1146" s="8"/>
      <c r="C1146" s="33"/>
      <c r="D1146" s="33"/>
      <c r="E1146" s="59">
        <v>146</v>
      </c>
      <c r="F1146" s="33"/>
      <c r="G1146" s="34"/>
      <c r="H1146" s="43">
        <f t="shared" si="23"/>
        <v>2</v>
      </c>
    </row>
    <row r="1147" spans="1:8" x14ac:dyDescent="0.25">
      <c r="A1147" s="42"/>
      <c r="B1147" s="8"/>
      <c r="C1147" s="33"/>
      <c r="D1147" s="33"/>
      <c r="E1147" s="59">
        <v>147</v>
      </c>
      <c r="F1147" s="33"/>
      <c r="G1147" s="34"/>
      <c r="H1147" s="43">
        <f t="shared" si="23"/>
        <v>3</v>
      </c>
    </row>
    <row r="1148" spans="1:8" x14ac:dyDescent="0.25">
      <c r="A1148" s="42"/>
      <c r="B1148" s="8"/>
      <c r="C1148" s="33"/>
      <c r="D1148" s="33"/>
      <c r="E1148" s="59">
        <v>148</v>
      </c>
      <c r="F1148" s="33"/>
      <c r="G1148" s="34"/>
      <c r="H1148" s="43">
        <f t="shared" si="23"/>
        <v>2</v>
      </c>
    </row>
    <row r="1149" spans="1:8" x14ac:dyDescent="0.25">
      <c r="A1149" s="42"/>
      <c r="B1149" s="8"/>
      <c r="C1149" s="33"/>
      <c r="D1149" s="33"/>
      <c r="E1149" s="59">
        <v>149</v>
      </c>
      <c r="F1149" s="33"/>
      <c r="G1149" s="34"/>
      <c r="H1149" s="43">
        <f t="shared" si="23"/>
        <v>3</v>
      </c>
    </row>
    <row r="1150" spans="1:8" x14ac:dyDescent="0.25">
      <c r="A1150" s="42"/>
      <c r="B1150" s="8"/>
      <c r="C1150" s="33"/>
      <c r="D1150" s="33"/>
      <c r="E1150" s="59">
        <v>150</v>
      </c>
      <c r="F1150" s="33"/>
      <c r="G1150" s="34"/>
      <c r="H1150" s="43">
        <f t="shared" si="23"/>
        <v>3</v>
      </c>
    </row>
    <row r="1151" spans="1:8" x14ac:dyDescent="0.25">
      <c r="A1151" s="42"/>
      <c r="B1151" s="8"/>
      <c r="C1151" s="33"/>
      <c r="D1151" s="33"/>
      <c r="E1151" s="59">
        <v>151</v>
      </c>
      <c r="F1151" s="33"/>
      <c r="G1151" s="34"/>
      <c r="H1151" s="43">
        <f t="shared" si="23"/>
        <v>3</v>
      </c>
    </row>
    <row r="1152" spans="1:8" x14ac:dyDescent="0.25">
      <c r="A1152" s="42"/>
      <c r="B1152" s="8"/>
      <c r="C1152" s="33"/>
      <c r="D1152" s="33"/>
      <c r="E1152" s="59">
        <v>152</v>
      </c>
      <c r="F1152" s="33"/>
      <c r="G1152" s="34"/>
      <c r="H1152" s="43">
        <f t="shared" si="23"/>
        <v>3</v>
      </c>
    </row>
    <row r="1153" spans="1:8" x14ac:dyDescent="0.25">
      <c r="A1153" s="42"/>
      <c r="B1153" s="8"/>
      <c r="C1153" s="33"/>
      <c r="D1153" s="33"/>
      <c r="E1153" s="59">
        <v>153</v>
      </c>
      <c r="F1153" s="33"/>
      <c r="G1153" s="34"/>
      <c r="H1153" s="43">
        <f t="shared" si="23"/>
        <v>3</v>
      </c>
    </row>
    <row r="1154" spans="1:8" x14ac:dyDescent="0.25">
      <c r="A1154" s="42"/>
      <c r="B1154" s="8"/>
      <c r="C1154" s="33"/>
      <c r="D1154" s="33"/>
      <c r="E1154" s="59">
        <v>154</v>
      </c>
      <c r="F1154" s="33"/>
      <c r="G1154" s="34"/>
      <c r="H1154" s="43">
        <f t="shared" si="23"/>
        <v>3</v>
      </c>
    </row>
    <row r="1155" spans="1:8" x14ac:dyDescent="0.25">
      <c r="A1155" s="42"/>
      <c r="B1155" s="8"/>
      <c r="C1155" s="33"/>
      <c r="D1155" s="33"/>
      <c r="E1155" s="59">
        <v>155</v>
      </c>
      <c r="F1155" s="33"/>
      <c r="G1155" s="34"/>
      <c r="H1155" s="43">
        <f t="shared" si="23"/>
        <v>3</v>
      </c>
    </row>
    <row r="1156" spans="1:8" x14ac:dyDescent="0.25">
      <c r="A1156" s="42"/>
      <c r="B1156" s="8"/>
      <c r="C1156" s="33"/>
      <c r="D1156" s="33"/>
      <c r="E1156" s="59">
        <v>156</v>
      </c>
      <c r="F1156" s="33"/>
      <c r="G1156" s="34"/>
      <c r="H1156" s="43">
        <f t="shared" si="23"/>
        <v>3</v>
      </c>
    </row>
    <row r="1157" spans="1:8" x14ac:dyDescent="0.25">
      <c r="A1157" s="42"/>
      <c r="B1157" s="8"/>
      <c r="C1157" s="33"/>
      <c r="D1157" s="33"/>
      <c r="E1157" s="59">
        <v>157</v>
      </c>
      <c r="F1157" s="33"/>
      <c r="G1157" s="34"/>
      <c r="H1157" s="43">
        <f t="shared" si="23"/>
        <v>3</v>
      </c>
    </row>
    <row r="1158" spans="1:8" x14ac:dyDescent="0.25">
      <c r="A1158" s="42"/>
      <c r="B1158" s="8"/>
      <c r="C1158" s="33"/>
      <c r="D1158" s="33"/>
      <c r="E1158" s="59">
        <v>158</v>
      </c>
      <c r="F1158" s="33"/>
      <c r="G1158" s="34"/>
      <c r="H1158" s="43">
        <f t="shared" si="23"/>
        <v>2</v>
      </c>
    </row>
    <row r="1159" spans="1:8" x14ac:dyDescent="0.25">
      <c r="A1159" s="42"/>
      <c r="B1159" s="8"/>
      <c r="C1159" s="33"/>
      <c r="D1159" s="33"/>
      <c r="E1159" s="59">
        <v>159</v>
      </c>
      <c r="F1159" s="33"/>
      <c r="G1159" s="34"/>
      <c r="H1159" s="43">
        <f t="shared" si="23"/>
        <v>3</v>
      </c>
    </row>
    <row r="1160" spans="1:8" x14ac:dyDescent="0.25">
      <c r="A1160" s="42"/>
      <c r="B1160" s="8"/>
      <c r="C1160" s="33"/>
      <c r="D1160" s="33"/>
      <c r="E1160" s="59">
        <v>160</v>
      </c>
      <c r="F1160" s="33"/>
      <c r="G1160" s="34"/>
      <c r="H1160" s="43">
        <f t="shared" si="23"/>
        <v>2</v>
      </c>
    </row>
    <row r="1161" spans="1:8" x14ac:dyDescent="0.25">
      <c r="A1161" s="42"/>
      <c r="B1161" s="8"/>
      <c r="C1161" s="33"/>
      <c r="D1161" s="33"/>
      <c r="E1161" s="59">
        <v>161</v>
      </c>
      <c r="F1161" s="33"/>
      <c r="G1161" s="34"/>
      <c r="H1161" s="43">
        <f t="shared" si="23"/>
        <v>2</v>
      </c>
    </row>
    <row r="1162" spans="1:8" x14ac:dyDescent="0.25">
      <c r="A1162" s="42"/>
      <c r="B1162" s="8"/>
      <c r="C1162" s="33"/>
      <c r="D1162" s="33"/>
      <c r="E1162" s="59">
        <v>162</v>
      </c>
      <c r="F1162" s="33"/>
      <c r="G1162" s="34"/>
      <c r="H1162" s="43">
        <f t="shared" si="23"/>
        <v>3</v>
      </c>
    </row>
    <row r="1163" spans="1:8" x14ac:dyDescent="0.25">
      <c r="A1163" s="42"/>
      <c r="B1163" s="8"/>
      <c r="C1163" s="33"/>
      <c r="D1163" s="33"/>
      <c r="E1163" s="59">
        <v>163</v>
      </c>
      <c r="F1163" s="33"/>
      <c r="G1163" s="34"/>
      <c r="H1163" s="43">
        <f t="shared" si="23"/>
        <v>3</v>
      </c>
    </row>
    <row r="1164" spans="1:8" x14ac:dyDescent="0.25">
      <c r="A1164" s="42"/>
      <c r="B1164" s="8"/>
      <c r="C1164" s="33"/>
      <c r="D1164" s="33"/>
      <c r="E1164" s="59">
        <v>164</v>
      </c>
      <c r="F1164" s="33"/>
      <c r="G1164" s="34"/>
      <c r="H1164" s="43">
        <f t="shared" si="23"/>
        <v>3</v>
      </c>
    </row>
    <row r="1165" spans="1:8" x14ac:dyDescent="0.25">
      <c r="A1165" s="42"/>
      <c r="B1165" s="8"/>
      <c r="C1165" s="33"/>
      <c r="D1165" s="33"/>
      <c r="E1165" s="59">
        <v>165</v>
      </c>
      <c r="F1165" s="33"/>
      <c r="G1165" s="34"/>
      <c r="H1165" s="43">
        <f t="shared" ref="H1165:H1188" si="24">COUNTIF(E:E,E:E)</f>
        <v>3</v>
      </c>
    </row>
    <row r="1166" spans="1:8" x14ac:dyDescent="0.25">
      <c r="A1166" s="42"/>
      <c r="B1166" s="8"/>
      <c r="C1166" s="33"/>
      <c r="D1166" s="33"/>
      <c r="E1166" s="59">
        <v>166</v>
      </c>
      <c r="F1166" s="33"/>
      <c r="G1166" s="34"/>
      <c r="H1166" s="43">
        <f t="shared" si="24"/>
        <v>3</v>
      </c>
    </row>
    <row r="1167" spans="1:8" x14ac:dyDescent="0.25">
      <c r="A1167" s="42"/>
      <c r="B1167" s="8"/>
      <c r="C1167" s="33"/>
      <c r="D1167" s="33"/>
      <c r="E1167" s="59">
        <v>167</v>
      </c>
      <c r="F1167" s="33"/>
      <c r="G1167" s="34"/>
      <c r="H1167" s="43">
        <f t="shared" si="24"/>
        <v>3</v>
      </c>
    </row>
    <row r="1168" spans="1:8" x14ac:dyDescent="0.25">
      <c r="A1168" s="42"/>
      <c r="B1168" s="8"/>
      <c r="C1168" s="33"/>
      <c r="D1168" s="33"/>
      <c r="E1168" s="59">
        <v>168</v>
      </c>
      <c r="F1168" s="33"/>
      <c r="G1168" s="34"/>
      <c r="H1168" s="43">
        <f t="shared" si="24"/>
        <v>3</v>
      </c>
    </row>
    <row r="1169" spans="1:8" x14ac:dyDescent="0.25">
      <c r="A1169" s="42"/>
      <c r="B1169" s="8"/>
      <c r="C1169" s="33"/>
      <c r="D1169" s="33"/>
      <c r="E1169" s="59">
        <v>169</v>
      </c>
      <c r="F1169" s="33"/>
      <c r="G1169" s="34"/>
      <c r="H1169" s="43">
        <f t="shared" si="24"/>
        <v>3</v>
      </c>
    </row>
    <row r="1170" spans="1:8" x14ac:dyDescent="0.25">
      <c r="A1170" s="42"/>
      <c r="B1170" s="8"/>
      <c r="C1170" s="33"/>
      <c r="D1170" s="33"/>
      <c r="E1170" s="59">
        <v>170</v>
      </c>
      <c r="F1170" s="33"/>
      <c r="G1170" s="34"/>
      <c r="H1170" s="43">
        <f t="shared" si="24"/>
        <v>3</v>
      </c>
    </row>
    <row r="1171" spans="1:8" x14ac:dyDescent="0.25">
      <c r="A1171" s="42"/>
      <c r="B1171" s="8"/>
      <c r="C1171" s="33"/>
      <c r="D1171" s="33"/>
      <c r="E1171" s="59">
        <v>171</v>
      </c>
      <c r="F1171" s="33"/>
      <c r="G1171" s="34"/>
      <c r="H1171" s="43">
        <f t="shared" si="24"/>
        <v>3</v>
      </c>
    </row>
    <row r="1172" spans="1:8" x14ac:dyDescent="0.25">
      <c r="A1172" s="42"/>
      <c r="B1172" s="8"/>
      <c r="C1172" s="33"/>
      <c r="D1172" s="33"/>
      <c r="E1172" s="59">
        <v>172</v>
      </c>
      <c r="F1172" s="33"/>
      <c r="G1172" s="34"/>
      <c r="H1172" s="43">
        <f t="shared" si="24"/>
        <v>3</v>
      </c>
    </row>
    <row r="1173" spans="1:8" x14ac:dyDescent="0.25">
      <c r="A1173" s="42"/>
      <c r="B1173" s="8"/>
      <c r="C1173" s="33"/>
      <c r="D1173" s="33"/>
      <c r="E1173" s="59">
        <v>173</v>
      </c>
      <c r="F1173" s="33"/>
      <c r="G1173" s="34"/>
      <c r="H1173" s="43">
        <f t="shared" si="24"/>
        <v>1</v>
      </c>
    </row>
    <row r="1174" spans="1:8" x14ac:dyDescent="0.25">
      <c r="A1174" s="42"/>
      <c r="B1174" s="8"/>
      <c r="C1174" s="33"/>
      <c r="D1174" s="33"/>
      <c r="E1174" s="59">
        <v>174</v>
      </c>
      <c r="F1174" s="33"/>
      <c r="G1174" s="34"/>
      <c r="H1174" s="43">
        <f t="shared" si="24"/>
        <v>3</v>
      </c>
    </row>
    <row r="1175" spans="1:8" x14ac:dyDescent="0.25">
      <c r="A1175" s="42"/>
      <c r="B1175" s="8"/>
      <c r="C1175" s="33"/>
      <c r="D1175" s="33"/>
      <c r="E1175" s="59">
        <v>175</v>
      </c>
      <c r="F1175" s="33"/>
      <c r="G1175" s="34"/>
      <c r="H1175" s="43">
        <f t="shared" si="24"/>
        <v>3</v>
      </c>
    </row>
    <row r="1176" spans="1:8" x14ac:dyDescent="0.25">
      <c r="A1176" s="42"/>
      <c r="B1176" s="8"/>
      <c r="C1176" s="33"/>
      <c r="D1176" s="33"/>
      <c r="E1176" s="59">
        <v>176</v>
      </c>
      <c r="F1176" s="33"/>
      <c r="G1176" s="34"/>
      <c r="H1176" s="43">
        <f t="shared" si="24"/>
        <v>3</v>
      </c>
    </row>
    <row r="1177" spans="1:8" x14ac:dyDescent="0.25">
      <c r="A1177" s="42"/>
      <c r="B1177" s="8"/>
      <c r="C1177" s="33"/>
      <c r="D1177" s="33"/>
      <c r="E1177" s="59">
        <v>177</v>
      </c>
      <c r="F1177" s="33"/>
      <c r="G1177" s="34"/>
      <c r="H1177" s="43">
        <f t="shared" si="24"/>
        <v>3</v>
      </c>
    </row>
    <row r="1178" spans="1:8" x14ac:dyDescent="0.25">
      <c r="A1178" s="42"/>
      <c r="B1178" s="8"/>
      <c r="C1178" s="33"/>
      <c r="D1178" s="33"/>
      <c r="E1178" s="59">
        <v>178</v>
      </c>
      <c r="F1178" s="33"/>
      <c r="G1178" s="34"/>
      <c r="H1178" s="43">
        <f t="shared" si="24"/>
        <v>3</v>
      </c>
    </row>
    <row r="1179" spans="1:8" x14ac:dyDescent="0.25">
      <c r="A1179" s="42"/>
      <c r="B1179" s="8"/>
      <c r="C1179" s="33"/>
      <c r="D1179" s="33"/>
      <c r="E1179" s="59">
        <v>179</v>
      </c>
      <c r="F1179" s="33"/>
      <c r="G1179" s="34"/>
      <c r="H1179" s="43">
        <f t="shared" si="24"/>
        <v>3</v>
      </c>
    </row>
    <row r="1180" spans="1:8" x14ac:dyDescent="0.25">
      <c r="A1180" s="42"/>
      <c r="B1180" s="8"/>
      <c r="C1180" s="33"/>
      <c r="D1180" s="33"/>
      <c r="E1180" s="59">
        <v>180</v>
      </c>
      <c r="F1180" s="33"/>
      <c r="G1180" s="34"/>
      <c r="H1180" s="43">
        <f t="shared" si="24"/>
        <v>2</v>
      </c>
    </row>
    <row r="1181" spans="1:8" x14ac:dyDescent="0.25">
      <c r="A1181" s="42"/>
      <c r="B1181" s="8"/>
      <c r="C1181" s="33"/>
      <c r="D1181" s="33"/>
      <c r="E1181" s="59">
        <v>181</v>
      </c>
      <c r="F1181" s="33"/>
      <c r="G1181" s="34"/>
      <c r="H1181" s="43">
        <f t="shared" si="24"/>
        <v>3</v>
      </c>
    </row>
    <row r="1182" spans="1:8" x14ac:dyDescent="0.25">
      <c r="A1182" s="42"/>
      <c r="B1182" s="8"/>
      <c r="C1182" s="33"/>
      <c r="D1182" s="33"/>
      <c r="E1182" s="59">
        <v>182</v>
      </c>
      <c r="F1182" s="33"/>
      <c r="G1182" s="34"/>
      <c r="H1182" s="43">
        <f t="shared" si="24"/>
        <v>3</v>
      </c>
    </row>
    <row r="1183" spans="1:8" x14ac:dyDescent="0.25">
      <c r="A1183" s="42"/>
      <c r="B1183" s="8"/>
      <c r="C1183" s="33"/>
      <c r="D1183" s="33"/>
      <c r="E1183" s="59">
        <v>183</v>
      </c>
      <c r="F1183" s="33"/>
      <c r="G1183" s="34"/>
      <c r="H1183" s="43">
        <f t="shared" si="24"/>
        <v>3</v>
      </c>
    </row>
    <row r="1184" spans="1:8" x14ac:dyDescent="0.25">
      <c r="A1184" s="42"/>
      <c r="B1184" s="8"/>
      <c r="C1184" s="33"/>
      <c r="D1184" s="33"/>
      <c r="E1184" s="59">
        <v>184</v>
      </c>
      <c r="F1184" s="33"/>
      <c r="G1184" s="34"/>
      <c r="H1184" s="43">
        <f t="shared" si="24"/>
        <v>3</v>
      </c>
    </row>
    <row r="1185" spans="1:8" x14ac:dyDescent="0.25">
      <c r="A1185" s="42"/>
      <c r="B1185" s="8"/>
      <c r="C1185" s="33"/>
      <c r="D1185" s="33"/>
      <c r="E1185" s="59">
        <v>185</v>
      </c>
      <c r="F1185" s="33"/>
      <c r="G1185" s="34"/>
      <c r="H1185" s="43">
        <f t="shared" si="24"/>
        <v>3</v>
      </c>
    </row>
    <row r="1186" spans="1:8" x14ac:dyDescent="0.25">
      <c r="A1186" s="42"/>
      <c r="B1186" s="8"/>
      <c r="C1186" s="33"/>
      <c r="D1186" s="33"/>
      <c r="E1186" s="59">
        <v>186</v>
      </c>
      <c r="F1186" s="33"/>
      <c r="G1186" s="34"/>
      <c r="H1186" s="43">
        <f t="shared" si="24"/>
        <v>3</v>
      </c>
    </row>
    <row r="1187" spans="1:8" x14ac:dyDescent="0.25">
      <c r="A1187" s="42"/>
      <c r="B1187" s="8"/>
      <c r="C1187" s="33"/>
      <c r="D1187" s="33"/>
      <c r="E1187" s="59">
        <v>187</v>
      </c>
      <c r="F1187" s="33"/>
      <c r="G1187" s="34"/>
      <c r="H1187" s="43">
        <f t="shared" si="24"/>
        <v>3</v>
      </c>
    </row>
    <row r="1188" spans="1:8" x14ac:dyDescent="0.25">
      <c r="A1188" s="42"/>
      <c r="B1188" s="8"/>
      <c r="C1188" s="33"/>
      <c r="D1188" s="33"/>
      <c r="E1188" s="59">
        <v>188</v>
      </c>
      <c r="F1188" s="33"/>
      <c r="G1188" s="34"/>
      <c r="H1188" s="43">
        <f t="shared" si="24"/>
        <v>3</v>
      </c>
    </row>
    <row r="1189" spans="1:8" x14ac:dyDescent="0.25">
      <c r="A1189" s="42"/>
      <c r="B1189" s="8"/>
      <c r="C1189" s="33"/>
      <c r="D1189" s="33"/>
      <c r="E1189" s="55"/>
      <c r="F1189" s="33"/>
      <c r="G1189" s="34"/>
      <c r="H1189" s="43"/>
    </row>
    <row r="1190" spans="1:8" x14ac:dyDescent="0.25">
      <c r="A1190" s="42"/>
      <c r="B1190" s="8"/>
      <c r="C1190" s="33"/>
      <c r="D1190" s="33"/>
      <c r="E1190" s="55"/>
      <c r="F1190" s="33"/>
      <c r="G1190" s="34"/>
      <c r="H1190" s="43"/>
    </row>
    <row r="1191" spans="1:8" x14ac:dyDescent="0.25">
      <c r="A1191" s="42"/>
      <c r="B1191" s="8"/>
      <c r="C1191" s="33"/>
      <c r="D1191" s="33"/>
      <c r="E1191" s="55"/>
      <c r="F1191" s="33"/>
      <c r="G1191" s="34"/>
      <c r="H1191" s="43"/>
    </row>
    <row r="1192" spans="1:8" x14ac:dyDescent="0.25">
      <c r="A1192" s="42"/>
      <c r="B1192" s="8"/>
      <c r="C1192" s="33"/>
      <c r="D1192" s="33"/>
      <c r="E1192" s="55"/>
      <c r="F1192" s="33"/>
      <c r="G1192" s="34"/>
      <c r="H1192" s="43"/>
    </row>
    <row r="1193" spans="1:8" x14ac:dyDescent="0.25">
      <c r="A1193" s="42"/>
      <c r="B1193" s="8"/>
      <c r="C1193" s="33"/>
      <c r="D1193" s="33"/>
      <c r="E1193" s="55"/>
      <c r="F1193" s="33"/>
      <c r="G1193" s="34"/>
      <c r="H1193" s="43"/>
    </row>
    <row r="1194" spans="1:8" x14ac:dyDescent="0.25">
      <c r="A1194" s="42"/>
      <c r="B1194" s="8"/>
      <c r="C1194" s="33"/>
      <c r="D1194" s="33"/>
      <c r="E1194" s="55"/>
      <c r="F1194" s="33"/>
      <c r="G1194" s="34"/>
      <c r="H1194" s="43"/>
    </row>
    <row r="1195" spans="1:8" x14ac:dyDescent="0.25">
      <c r="A1195" s="42"/>
      <c r="B1195" s="8"/>
      <c r="C1195" s="33"/>
      <c r="D1195" s="33"/>
      <c r="E1195" s="55"/>
      <c r="F1195" s="33"/>
      <c r="G1195" s="34"/>
      <c r="H1195" s="43"/>
    </row>
    <row r="1196" spans="1:8" x14ac:dyDescent="0.25">
      <c r="A1196" s="42"/>
      <c r="B1196" s="8"/>
      <c r="C1196" s="33"/>
      <c r="D1196" s="33"/>
      <c r="E1196" s="55"/>
      <c r="F1196" s="33"/>
      <c r="G1196" s="34"/>
      <c r="H1196" s="43"/>
    </row>
    <row r="1197" spans="1:8" x14ac:dyDescent="0.25">
      <c r="A1197" s="42"/>
      <c r="B1197" s="8"/>
      <c r="C1197" s="33"/>
      <c r="D1197" s="33"/>
      <c r="E1197" s="55"/>
      <c r="F1197" s="33"/>
      <c r="G1197" s="34"/>
      <c r="H1197" s="43"/>
    </row>
    <row r="1198" spans="1:8" x14ac:dyDescent="0.25">
      <c r="A1198" s="42"/>
      <c r="B1198" s="8"/>
      <c r="C1198" s="33"/>
      <c r="D1198" s="33"/>
      <c r="E1198" s="55"/>
      <c r="F1198" s="33"/>
      <c r="G1198" s="34"/>
      <c r="H1198" s="43"/>
    </row>
    <row r="1199" spans="1:8" x14ac:dyDescent="0.25">
      <c r="A1199" s="42"/>
      <c r="B1199" s="8"/>
      <c r="C1199" s="33"/>
      <c r="D1199" s="33"/>
      <c r="E1199" s="55"/>
      <c r="F1199" s="33"/>
      <c r="G1199" s="34"/>
      <c r="H1199" s="43"/>
    </row>
    <row r="1200" spans="1:8" x14ac:dyDescent="0.25">
      <c r="A1200" s="42"/>
      <c r="B1200" s="8"/>
      <c r="C1200" s="33"/>
      <c r="D1200" s="33"/>
      <c r="E1200" s="55"/>
      <c r="F1200" s="33"/>
      <c r="G1200" s="34"/>
      <c r="H1200" s="43"/>
    </row>
    <row r="1201" spans="1:8" x14ac:dyDescent="0.25">
      <c r="A1201" s="42"/>
      <c r="B1201" s="8"/>
      <c r="C1201" s="33"/>
      <c r="D1201" s="33"/>
      <c r="E1201" s="59">
        <v>201</v>
      </c>
      <c r="F1201" s="33"/>
      <c r="G1201" s="34"/>
      <c r="H1201" s="43">
        <f t="shared" ref="H1201:H1264" si="25">COUNTIF(E:E,E:E)</f>
        <v>3</v>
      </c>
    </row>
    <row r="1202" spans="1:8" x14ac:dyDescent="0.25">
      <c r="A1202" s="42"/>
      <c r="B1202" s="8"/>
      <c r="C1202" s="33"/>
      <c r="D1202" s="33"/>
      <c r="E1202" s="59">
        <v>202</v>
      </c>
      <c r="F1202" s="33"/>
      <c r="G1202" s="34"/>
      <c r="H1202" s="43">
        <f t="shared" si="25"/>
        <v>2</v>
      </c>
    </row>
    <row r="1203" spans="1:8" x14ac:dyDescent="0.25">
      <c r="A1203" s="42"/>
      <c r="B1203" s="8"/>
      <c r="C1203" s="33"/>
      <c r="D1203" s="33"/>
      <c r="E1203" s="59">
        <v>203</v>
      </c>
      <c r="F1203" s="33"/>
      <c r="G1203" s="34"/>
      <c r="H1203" s="43">
        <f t="shared" si="25"/>
        <v>3</v>
      </c>
    </row>
    <row r="1204" spans="1:8" x14ac:dyDescent="0.25">
      <c r="A1204" s="42"/>
      <c r="B1204" s="8"/>
      <c r="C1204" s="33"/>
      <c r="D1204" s="33"/>
      <c r="E1204" s="59">
        <v>204</v>
      </c>
      <c r="F1204" s="33"/>
      <c r="G1204" s="34"/>
      <c r="H1204" s="43">
        <f t="shared" si="25"/>
        <v>3</v>
      </c>
    </row>
    <row r="1205" spans="1:8" x14ac:dyDescent="0.25">
      <c r="A1205" s="42"/>
      <c r="B1205" s="8"/>
      <c r="C1205" s="33"/>
      <c r="D1205" s="33"/>
      <c r="E1205" s="59">
        <v>205</v>
      </c>
      <c r="F1205" s="33"/>
      <c r="G1205" s="34"/>
      <c r="H1205" s="43">
        <f t="shared" si="25"/>
        <v>3</v>
      </c>
    </row>
    <row r="1206" spans="1:8" x14ac:dyDescent="0.25">
      <c r="A1206" s="42"/>
      <c r="B1206" s="8"/>
      <c r="C1206" s="33"/>
      <c r="D1206" s="33"/>
      <c r="E1206" s="59">
        <v>206</v>
      </c>
      <c r="F1206" s="33"/>
      <c r="G1206" s="34"/>
      <c r="H1206" s="43">
        <f t="shared" si="25"/>
        <v>3</v>
      </c>
    </row>
    <row r="1207" spans="1:8" x14ac:dyDescent="0.25">
      <c r="A1207" s="42"/>
      <c r="B1207" s="8"/>
      <c r="C1207" s="33"/>
      <c r="D1207" s="33"/>
      <c r="E1207" s="59">
        <v>207</v>
      </c>
      <c r="F1207" s="33"/>
      <c r="G1207" s="34"/>
      <c r="H1207" s="43">
        <f t="shared" si="25"/>
        <v>3</v>
      </c>
    </row>
    <row r="1208" spans="1:8" x14ac:dyDescent="0.25">
      <c r="A1208" s="42"/>
      <c r="B1208" s="8"/>
      <c r="C1208" s="33"/>
      <c r="D1208" s="33"/>
      <c r="E1208" s="59">
        <v>208</v>
      </c>
      <c r="F1208" s="33"/>
      <c r="G1208" s="34"/>
      <c r="H1208" s="43">
        <f t="shared" si="25"/>
        <v>3</v>
      </c>
    </row>
    <row r="1209" spans="1:8" x14ac:dyDescent="0.25">
      <c r="A1209" s="42"/>
      <c r="B1209" s="8"/>
      <c r="C1209" s="33"/>
      <c r="D1209" s="33"/>
      <c r="E1209" s="59">
        <v>209</v>
      </c>
      <c r="F1209" s="33"/>
      <c r="G1209" s="34"/>
      <c r="H1209" s="43">
        <f t="shared" si="25"/>
        <v>3</v>
      </c>
    </row>
    <row r="1210" spans="1:8" x14ac:dyDescent="0.25">
      <c r="A1210" s="42"/>
      <c r="B1210" s="8"/>
      <c r="C1210" s="33"/>
      <c r="D1210" s="33"/>
      <c r="E1210" s="59">
        <v>210</v>
      </c>
      <c r="F1210" s="33"/>
      <c r="G1210" s="34"/>
      <c r="H1210" s="43">
        <f t="shared" si="25"/>
        <v>3</v>
      </c>
    </row>
    <row r="1211" spans="1:8" x14ac:dyDescent="0.25">
      <c r="A1211" s="42"/>
      <c r="B1211" s="8"/>
      <c r="C1211" s="33"/>
      <c r="D1211" s="33"/>
      <c r="E1211" s="59">
        <v>211</v>
      </c>
      <c r="F1211" s="33"/>
      <c r="G1211" s="34"/>
      <c r="H1211" s="43">
        <f t="shared" si="25"/>
        <v>3</v>
      </c>
    </row>
    <row r="1212" spans="1:8" x14ac:dyDescent="0.25">
      <c r="A1212" s="42"/>
      <c r="B1212" s="8"/>
      <c r="C1212" s="33"/>
      <c r="D1212" s="33"/>
      <c r="E1212" s="59">
        <v>212</v>
      </c>
      <c r="F1212" s="33"/>
      <c r="G1212" s="34"/>
      <c r="H1212" s="43">
        <f t="shared" si="25"/>
        <v>3</v>
      </c>
    </row>
    <row r="1213" spans="1:8" x14ac:dyDescent="0.25">
      <c r="A1213" s="42"/>
      <c r="B1213" s="8"/>
      <c r="C1213" s="33"/>
      <c r="D1213" s="33"/>
      <c r="E1213" s="59">
        <v>213</v>
      </c>
      <c r="F1213" s="33"/>
      <c r="G1213" s="34"/>
      <c r="H1213" s="43">
        <f t="shared" si="25"/>
        <v>3</v>
      </c>
    </row>
    <row r="1214" spans="1:8" x14ac:dyDescent="0.25">
      <c r="A1214" s="42"/>
      <c r="B1214" s="8"/>
      <c r="C1214" s="33"/>
      <c r="D1214" s="33"/>
      <c r="E1214" s="59">
        <v>214</v>
      </c>
      <c r="F1214" s="33"/>
      <c r="G1214" s="34"/>
      <c r="H1214" s="43">
        <f t="shared" si="25"/>
        <v>3</v>
      </c>
    </row>
    <row r="1215" spans="1:8" x14ac:dyDescent="0.25">
      <c r="A1215" s="42"/>
      <c r="B1215" s="8"/>
      <c r="C1215" s="33"/>
      <c r="D1215" s="33"/>
      <c r="E1215" s="59">
        <v>215</v>
      </c>
      <c r="F1215" s="33"/>
      <c r="G1215" s="34"/>
      <c r="H1215" s="43">
        <f t="shared" si="25"/>
        <v>3</v>
      </c>
    </row>
    <row r="1216" spans="1:8" x14ac:dyDescent="0.25">
      <c r="A1216" s="42"/>
      <c r="B1216" s="8"/>
      <c r="C1216" s="33"/>
      <c r="D1216" s="33"/>
      <c r="E1216" s="59">
        <v>216</v>
      </c>
      <c r="F1216" s="33"/>
      <c r="G1216" s="34"/>
      <c r="H1216" s="43">
        <f t="shared" si="25"/>
        <v>1</v>
      </c>
    </row>
    <row r="1217" spans="1:8" x14ac:dyDescent="0.25">
      <c r="A1217" s="42"/>
      <c r="B1217" s="8"/>
      <c r="C1217" s="33"/>
      <c r="D1217" s="33"/>
      <c r="E1217" s="59">
        <v>217</v>
      </c>
      <c r="F1217" s="33"/>
      <c r="G1217" s="34"/>
      <c r="H1217" s="43">
        <f t="shared" si="25"/>
        <v>3</v>
      </c>
    </row>
    <row r="1218" spans="1:8" x14ac:dyDescent="0.25">
      <c r="A1218" s="42"/>
      <c r="B1218" s="8"/>
      <c r="C1218" s="33"/>
      <c r="D1218" s="33"/>
      <c r="E1218" s="59">
        <v>218</v>
      </c>
      <c r="F1218" s="33"/>
      <c r="G1218" s="34"/>
      <c r="H1218" s="43">
        <f t="shared" si="25"/>
        <v>3</v>
      </c>
    </row>
    <row r="1219" spans="1:8" x14ac:dyDescent="0.25">
      <c r="A1219" s="42"/>
      <c r="B1219" s="8"/>
      <c r="C1219" s="33"/>
      <c r="D1219" s="33"/>
      <c r="E1219" s="59">
        <v>219</v>
      </c>
      <c r="F1219" s="33"/>
      <c r="G1219" s="34"/>
      <c r="H1219" s="43">
        <f t="shared" si="25"/>
        <v>3</v>
      </c>
    </row>
    <row r="1220" spans="1:8" x14ac:dyDescent="0.25">
      <c r="A1220" s="42"/>
      <c r="B1220" s="8"/>
      <c r="C1220" s="33"/>
      <c r="D1220" s="33"/>
      <c r="E1220" s="59">
        <v>220</v>
      </c>
      <c r="F1220" s="33"/>
      <c r="G1220" s="34"/>
      <c r="H1220" s="43">
        <f t="shared" si="25"/>
        <v>3</v>
      </c>
    </row>
    <row r="1221" spans="1:8" x14ac:dyDescent="0.25">
      <c r="A1221" s="42"/>
      <c r="B1221" s="8"/>
      <c r="C1221" s="33"/>
      <c r="D1221" s="33"/>
      <c r="E1221" s="59">
        <v>221</v>
      </c>
      <c r="F1221" s="33"/>
      <c r="G1221" s="34"/>
      <c r="H1221" s="43">
        <f t="shared" si="25"/>
        <v>3</v>
      </c>
    </row>
    <row r="1222" spans="1:8" x14ac:dyDescent="0.25">
      <c r="A1222" s="42"/>
      <c r="B1222" s="8"/>
      <c r="C1222" s="33"/>
      <c r="D1222" s="33"/>
      <c r="E1222" s="59">
        <v>222</v>
      </c>
      <c r="F1222" s="33"/>
      <c r="G1222" s="34"/>
      <c r="H1222" s="43">
        <f t="shared" si="25"/>
        <v>3</v>
      </c>
    </row>
    <row r="1223" spans="1:8" x14ac:dyDescent="0.25">
      <c r="A1223" s="42"/>
      <c r="B1223" s="8"/>
      <c r="C1223" s="33"/>
      <c r="D1223" s="33"/>
      <c r="E1223" s="59">
        <v>223</v>
      </c>
      <c r="F1223" s="33"/>
      <c r="G1223" s="34"/>
      <c r="H1223" s="43">
        <f t="shared" si="25"/>
        <v>3</v>
      </c>
    </row>
    <row r="1224" spans="1:8" x14ac:dyDescent="0.25">
      <c r="A1224" s="42"/>
      <c r="B1224" s="8"/>
      <c r="C1224" s="33"/>
      <c r="D1224" s="33"/>
      <c r="E1224" s="59">
        <v>224</v>
      </c>
      <c r="F1224" s="33"/>
      <c r="G1224" s="34"/>
      <c r="H1224" s="43">
        <f t="shared" si="25"/>
        <v>2</v>
      </c>
    </row>
    <row r="1225" spans="1:8" x14ac:dyDescent="0.25">
      <c r="A1225" s="42"/>
      <c r="B1225" s="8"/>
      <c r="C1225" s="33"/>
      <c r="D1225" s="33"/>
      <c r="E1225" s="59">
        <v>225</v>
      </c>
      <c r="F1225" s="33"/>
      <c r="G1225" s="34"/>
      <c r="H1225" s="43">
        <f t="shared" si="25"/>
        <v>3</v>
      </c>
    </row>
    <row r="1226" spans="1:8" x14ac:dyDescent="0.25">
      <c r="A1226" s="42"/>
      <c r="B1226" s="8"/>
      <c r="C1226" s="33"/>
      <c r="D1226" s="33"/>
      <c r="E1226" s="59">
        <v>226</v>
      </c>
      <c r="F1226" s="33"/>
      <c r="G1226" s="34"/>
      <c r="H1226" s="43">
        <f t="shared" si="25"/>
        <v>2</v>
      </c>
    </row>
    <row r="1227" spans="1:8" x14ac:dyDescent="0.25">
      <c r="A1227" s="42"/>
      <c r="B1227" s="8"/>
      <c r="C1227" s="33"/>
      <c r="D1227" s="33"/>
      <c r="E1227" s="59">
        <v>227</v>
      </c>
      <c r="F1227" s="33"/>
      <c r="G1227" s="34"/>
      <c r="H1227" s="43">
        <f t="shared" si="25"/>
        <v>3</v>
      </c>
    </row>
    <row r="1228" spans="1:8" x14ac:dyDescent="0.25">
      <c r="A1228" s="42"/>
      <c r="B1228" s="8"/>
      <c r="C1228" s="33"/>
      <c r="D1228" s="33"/>
      <c r="E1228" s="59">
        <v>228</v>
      </c>
      <c r="F1228" s="33"/>
      <c r="G1228" s="34"/>
      <c r="H1228" s="43">
        <f t="shared" si="25"/>
        <v>3</v>
      </c>
    </row>
    <row r="1229" spans="1:8" x14ac:dyDescent="0.25">
      <c r="A1229" s="42"/>
      <c r="B1229" s="8"/>
      <c r="C1229" s="33"/>
      <c r="D1229" s="33"/>
      <c r="E1229" s="59">
        <v>229</v>
      </c>
      <c r="F1229" s="33"/>
      <c r="G1229" s="34"/>
      <c r="H1229" s="43">
        <f t="shared" si="25"/>
        <v>3</v>
      </c>
    </row>
    <row r="1230" spans="1:8" x14ac:dyDescent="0.25">
      <c r="A1230" s="42"/>
      <c r="B1230" s="8"/>
      <c r="C1230" s="33"/>
      <c r="D1230" s="33"/>
      <c r="E1230" s="59">
        <v>230</v>
      </c>
      <c r="F1230" s="33"/>
      <c r="G1230" s="34"/>
      <c r="H1230" s="43">
        <f t="shared" si="25"/>
        <v>3</v>
      </c>
    </row>
    <row r="1231" spans="1:8" x14ac:dyDescent="0.25">
      <c r="A1231" s="42"/>
      <c r="B1231" s="8"/>
      <c r="C1231" s="33"/>
      <c r="D1231" s="33"/>
      <c r="E1231" s="59">
        <v>231</v>
      </c>
      <c r="F1231" s="33"/>
      <c r="G1231" s="34"/>
      <c r="H1231" s="43">
        <f t="shared" si="25"/>
        <v>3</v>
      </c>
    </row>
    <row r="1232" spans="1:8" x14ac:dyDescent="0.25">
      <c r="A1232" s="42"/>
      <c r="B1232" s="8"/>
      <c r="C1232" s="33"/>
      <c r="D1232" s="33"/>
      <c r="E1232" s="59">
        <v>232</v>
      </c>
      <c r="F1232" s="33"/>
      <c r="G1232" s="34"/>
      <c r="H1232" s="43">
        <f t="shared" si="25"/>
        <v>3</v>
      </c>
    </row>
    <row r="1233" spans="1:8" x14ac:dyDescent="0.25">
      <c r="A1233" s="42"/>
      <c r="B1233" s="8"/>
      <c r="C1233" s="33"/>
      <c r="D1233" s="33"/>
      <c r="E1233" s="59">
        <v>233</v>
      </c>
      <c r="F1233" s="33"/>
      <c r="G1233" s="34"/>
      <c r="H1233" s="43">
        <f t="shared" si="25"/>
        <v>3</v>
      </c>
    </row>
    <row r="1234" spans="1:8" x14ac:dyDescent="0.25">
      <c r="A1234" s="42"/>
      <c r="B1234" s="8"/>
      <c r="C1234" s="33"/>
      <c r="D1234" s="33"/>
      <c r="E1234" s="59">
        <v>234</v>
      </c>
      <c r="F1234" s="33"/>
      <c r="G1234" s="34"/>
      <c r="H1234" s="43">
        <f t="shared" si="25"/>
        <v>1</v>
      </c>
    </row>
    <row r="1235" spans="1:8" x14ac:dyDescent="0.25">
      <c r="A1235" s="42"/>
      <c r="B1235" s="8"/>
      <c r="C1235" s="33"/>
      <c r="D1235" s="33"/>
      <c r="E1235" s="59">
        <v>235</v>
      </c>
      <c r="F1235" s="33"/>
      <c r="G1235" s="34"/>
      <c r="H1235" s="43">
        <f t="shared" si="25"/>
        <v>3</v>
      </c>
    </row>
    <row r="1236" spans="1:8" x14ac:dyDescent="0.25">
      <c r="A1236" s="42"/>
      <c r="B1236" s="8"/>
      <c r="C1236" s="33"/>
      <c r="D1236" s="33"/>
      <c r="E1236" s="59">
        <v>236</v>
      </c>
      <c r="F1236" s="33"/>
      <c r="G1236" s="34"/>
      <c r="H1236" s="43">
        <f t="shared" si="25"/>
        <v>3</v>
      </c>
    </row>
    <row r="1237" spans="1:8" x14ac:dyDescent="0.25">
      <c r="A1237" s="42"/>
      <c r="B1237" s="8"/>
      <c r="C1237" s="33"/>
      <c r="D1237" s="33"/>
      <c r="E1237" s="59">
        <v>237</v>
      </c>
      <c r="F1237" s="33"/>
      <c r="G1237" s="34"/>
      <c r="H1237" s="43">
        <f t="shared" si="25"/>
        <v>3</v>
      </c>
    </row>
    <row r="1238" spans="1:8" x14ac:dyDescent="0.25">
      <c r="A1238" s="42"/>
      <c r="B1238" s="8"/>
      <c r="C1238" s="33"/>
      <c r="D1238" s="33"/>
      <c r="E1238" s="59">
        <v>238</v>
      </c>
      <c r="F1238" s="33"/>
      <c r="G1238" s="34"/>
      <c r="H1238" s="43">
        <f t="shared" si="25"/>
        <v>3</v>
      </c>
    </row>
    <row r="1239" spans="1:8" x14ac:dyDescent="0.25">
      <c r="A1239" s="42"/>
      <c r="B1239" s="8"/>
      <c r="C1239" s="33"/>
      <c r="D1239" s="33"/>
      <c r="E1239" s="59">
        <v>239</v>
      </c>
      <c r="F1239" s="33"/>
      <c r="G1239" s="34"/>
      <c r="H1239" s="43">
        <f t="shared" si="25"/>
        <v>3</v>
      </c>
    </row>
    <row r="1240" spans="1:8" x14ac:dyDescent="0.25">
      <c r="A1240" s="42"/>
      <c r="B1240" s="8"/>
      <c r="C1240" s="33"/>
      <c r="D1240" s="33"/>
      <c r="E1240" s="59">
        <v>240</v>
      </c>
      <c r="F1240" s="33"/>
      <c r="G1240" s="34"/>
      <c r="H1240" s="43">
        <f t="shared" si="25"/>
        <v>3</v>
      </c>
    </row>
    <row r="1241" spans="1:8" x14ac:dyDescent="0.25">
      <c r="A1241" s="42"/>
      <c r="B1241" s="8"/>
      <c r="C1241" s="33"/>
      <c r="D1241" s="33"/>
      <c r="E1241" s="59">
        <v>241</v>
      </c>
      <c r="F1241" s="33"/>
      <c r="G1241" s="34"/>
      <c r="H1241" s="43">
        <f t="shared" si="25"/>
        <v>3</v>
      </c>
    </row>
    <row r="1242" spans="1:8" x14ac:dyDescent="0.25">
      <c r="A1242" s="42"/>
      <c r="B1242" s="8"/>
      <c r="C1242" s="33"/>
      <c r="D1242" s="33"/>
      <c r="E1242" s="59">
        <v>242</v>
      </c>
      <c r="F1242" s="33"/>
      <c r="G1242" s="34"/>
      <c r="H1242" s="43">
        <f t="shared" si="25"/>
        <v>3</v>
      </c>
    </row>
    <row r="1243" spans="1:8" x14ac:dyDescent="0.25">
      <c r="A1243" s="42"/>
      <c r="B1243" s="8"/>
      <c r="C1243" s="33"/>
      <c r="D1243" s="33"/>
      <c r="E1243" s="59">
        <v>243</v>
      </c>
      <c r="F1243" s="33"/>
      <c r="G1243" s="34"/>
      <c r="H1243" s="43">
        <f t="shared" si="25"/>
        <v>3</v>
      </c>
    </row>
    <row r="1244" spans="1:8" x14ac:dyDescent="0.25">
      <c r="A1244" s="42"/>
      <c r="B1244" s="8"/>
      <c r="C1244" s="33"/>
      <c r="D1244" s="33"/>
      <c r="E1244" s="59">
        <v>244</v>
      </c>
      <c r="F1244" s="33"/>
      <c r="G1244" s="34"/>
      <c r="H1244" s="43">
        <f t="shared" si="25"/>
        <v>3</v>
      </c>
    </row>
    <row r="1245" spans="1:8" x14ac:dyDescent="0.25">
      <c r="A1245" s="42"/>
      <c r="B1245" s="8"/>
      <c r="C1245" s="33"/>
      <c r="D1245" s="33"/>
      <c r="E1245" s="59">
        <v>245</v>
      </c>
      <c r="F1245" s="33"/>
      <c r="G1245" s="34"/>
      <c r="H1245" s="43">
        <f t="shared" si="25"/>
        <v>3</v>
      </c>
    </row>
    <row r="1246" spans="1:8" x14ac:dyDescent="0.25">
      <c r="A1246" s="42"/>
      <c r="B1246" s="8"/>
      <c r="C1246" s="33"/>
      <c r="D1246" s="33"/>
      <c r="E1246" s="59">
        <v>246</v>
      </c>
      <c r="F1246" s="33"/>
      <c r="G1246" s="34"/>
      <c r="H1246" s="43">
        <f t="shared" si="25"/>
        <v>3</v>
      </c>
    </row>
    <row r="1247" spans="1:8" x14ac:dyDescent="0.25">
      <c r="A1247" s="42"/>
      <c r="B1247" s="8"/>
      <c r="C1247" s="33"/>
      <c r="D1247" s="33"/>
      <c r="E1247" s="59">
        <v>247</v>
      </c>
      <c r="F1247" s="33"/>
      <c r="G1247" s="34"/>
      <c r="H1247" s="43">
        <f t="shared" si="25"/>
        <v>3</v>
      </c>
    </row>
    <row r="1248" spans="1:8" x14ac:dyDescent="0.25">
      <c r="A1248" s="42"/>
      <c r="B1248" s="8"/>
      <c r="C1248" s="33"/>
      <c r="D1248" s="33"/>
      <c r="E1248" s="59">
        <v>248</v>
      </c>
      <c r="F1248" s="33"/>
      <c r="G1248" s="34"/>
      <c r="H1248" s="43">
        <f t="shared" si="25"/>
        <v>1</v>
      </c>
    </row>
    <row r="1249" spans="1:8" x14ac:dyDescent="0.25">
      <c r="A1249" s="42"/>
      <c r="B1249" s="8"/>
      <c r="C1249" s="33"/>
      <c r="D1249" s="33"/>
      <c r="E1249" s="59">
        <v>249</v>
      </c>
      <c r="F1249" s="33"/>
      <c r="G1249" s="34"/>
      <c r="H1249" s="43">
        <f t="shared" si="25"/>
        <v>1</v>
      </c>
    </row>
    <row r="1250" spans="1:8" x14ac:dyDescent="0.25">
      <c r="A1250" s="42"/>
      <c r="B1250" s="8"/>
      <c r="C1250" s="33"/>
      <c r="D1250" s="33"/>
      <c r="E1250" s="59">
        <v>250</v>
      </c>
      <c r="F1250" s="33"/>
      <c r="G1250" s="34"/>
      <c r="H1250" s="43">
        <f t="shared" si="25"/>
        <v>3</v>
      </c>
    </row>
    <row r="1251" spans="1:8" x14ac:dyDescent="0.25">
      <c r="A1251" s="42"/>
      <c r="B1251" s="8"/>
      <c r="C1251" s="33"/>
      <c r="D1251" s="33"/>
      <c r="E1251" s="59">
        <v>251</v>
      </c>
      <c r="F1251" s="33"/>
      <c r="G1251" s="34"/>
      <c r="H1251" s="43">
        <f t="shared" si="25"/>
        <v>2</v>
      </c>
    </row>
    <row r="1252" spans="1:8" x14ac:dyDescent="0.25">
      <c r="A1252" s="42"/>
      <c r="B1252" s="8"/>
      <c r="C1252" s="33"/>
      <c r="D1252" s="33"/>
      <c r="E1252" s="59">
        <v>252</v>
      </c>
      <c r="F1252" s="33"/>
      <c r="G1252" s="34"/>
      <c r="H1252" s="43">
        <f t="shared" si="25"/>
        <v>3</v>
      </c>
    </row>
    <row r="1253" spans="1:8" x14ac:dyDescent="0.25">
      <c r="A1253" s="42"/>
      <c r="B1253" s="8"/>
      <c r="C1253" s="33"/>
      <c r="D1253" s="33"/>
      <c r="E1253" s="59">
        <v>253</v>
      </c>
      <c r="F1253" s="33"/>
      <c r="G1253" s="34"/>
      <c r="H1253" s="43">
        <f t="shared" si="25"/>
        <v>3</v>
      </c>
    </row>
    <row r="1254" spans="1:8" x14ac:dyDescent="0.25">
      <c r="A1254" s="42"/>
      <c r="B1254" s="8"/>
      <c r="C1254" s="33"/>
      <c r="D1254" s="33"/>
      <c r="E1254" s="59">
        <v>254</v>
      </c>
      <c r="F1254" s="33"/>
      <c r="G1254" s="34"/>
      <c r="H1254" s="43">
        <f t="shared" si="25"/>
        <v>1</v>
      </c>
    </row>
    <row r="1255" spans="1:8" x14ac:dyDescent="0.25">
      <c r="A1255" s="42"/>
      <c r="B1255" s="8"/>
      <c r="C1255" s="33"/>
      <c r="D1255" s="33"/>
      <c r="E1255" s="59">
        <v>255</v>
      </c>
      <c r="F1255" s="33"/>
      <c r="G1255" s="34"/>
      <c r="H1255" s="43">
        <f t="shared" si="25"/>
        <v>3</v>
      </c>
    </row>
    <row r="1256" spans="1:8" x14ac:dyDescent="0.25">
      <c r="A1256" s="42"/>
      <c r="B1256" s="8"/>
      <c r="C1256" s="33"/>
      <c r="D1256" s="33"/>
      <c r="E1256" s="59">
        <v>256</v>
      </c>
      <c r="F1256" s="33"/>
      <c r="G1256" s="34"/>
      <c r="H1256" s="43">
        <f t="shared" si="25"/>
        <v>1</v>
      </c>
    </row>
    <row r="1257" spans="1:8" x14ac:dyDescent="0.25">
      <c r="A1257" s="42"/>
      <c r="B1257" s="8"/>
      <c r="C1257" s="33"/>
      <c r="D1257" s="33"/>
      <c r="E1257" s="59">
        <v>257</v>
      </c>
      <c r="F1257" s="33"/>
      <c r="G1257" s="34"/>
      <c r="H1257" s="43">
        <f t="shared" si="25"/>
        <v>3</v>
      </c>
    </row>
    <row r="1258" spans="1:8" x14ac:dyDescent="0.25">
      <c r="A1258" s="42"/>
      <c r="B1258" s="8"/>
      <c r="C1258" s="33"/>
      <c r="D1258" s="33"/>
      <c r="E1258" s="59">
        <v>258</v>
      </c>
      <c r="F1258" s="33"/>
      <c r="G1258" s="34"/>
      <c r="H1258" s="43">
        <f t="shared" si="25"/>
        <v>3</v>
      </c>
    </row>
    <row r="1259" spans="1:8" x14ac:dyDescent="0.25">
      <c r="A1259" s="42"/>
      <c r="B1259" s="8"/>
      <c r="C1259" s="33"/>
      <c r="D1259" s="33"/>
      <c r="E1259" s="59">
        <v>259</v>
      </c>
      <c r="F1259" s="33"/>
      <c r="G1259" s="34"/>
      <c r="H1259" s="43">
        <f t="shared" si="25"/>
        <v>3</v>
      </c>
    </row>
    <row r="1260" spans="1:8" x14ac:dyDescent="0.25">
      <c r="A1260" s="42"/>
      <c r="B1260" s="8"/>
      <c r="C1260" s="33"/>
      <c r="D1260" s="33"/>
      <c r="E1260" s="59">
        <v>260</v>
      </c>
      <c r="F1260" s="33"/>
      <c r="G1260" s="34"/>
      <c r="H1260" s="43">
        <f t="shared" si="25"/>
        <v>3</v>
      </c>
    </row>
    <row r="1261" spans="1:8" x14ac:dyDescent="0.25">
      <c r="A1261" s="42"/>
      <c r="B1261" s="8"/>
      <c r="C1261" s="33"/>
      <c r="D1261" s="33"/>
      <c r="E1261" s="59">
        <v>261</v>
      </c>
      <c r="F1261" s="33"/>
      <c r="G1261" s="34"/>
      <c r="H1261" s="43">
        <f t="shared" si="25"/>
        <v>1</v>
      </c>
    </row>
    <row r="1262" spans="1:8" x14ac:dyDescent="0.25">
      <c r="A1262" s="42"/>
      <c r="B1262" s="8"/>
      <c r="C1262" s="33"/>
      <c r="D1262" s="33"/>
      <c r="E1262" s="59">
        <v>262</v>
      </c>
      <c r="F1262" s="33"/>
      <c r="G1262" s="34"/>
      <c r="H1262" s="43">
        <f t="shared" si="25"/>
        <v>2</v>
      </c>
    </row>
    <row r="1263" spans="1:8" x14ac:dyDescent="0.25">
      <c r="A1263" s="42"/>
      <c r="B1263" s="8"/>
      <c r="C1263" s="33"/>
      <c r="D1263" s="33"/>
      <c r="E1263" s="59">
        <v>263</v>
      </c>
      <c r="F1263" s="33"/>
      <c r="G1263" s="34"/>
      <c r="H1263" s="43">
        <f t="shared" si="25"/>
        <v>3</v>
      </c>
    </row>
    <row r="1264" spans="1:8" x14ac:dyDescent="0.25">
      <c r="A1264" s="42"/>
      <c r="B1264" s="8"/>
      <c r="C1264" s="33"/>
      <c r="D1264" s="33"/>
      <c r="E1264" s="59">
        <v>264</v>
      </c>
      <c r="F1264" s="33"/>
      <c r="G1264" s="34"/>
      <c r="H1264" s="43">
        <f t="shared" si="25"/>
        <v>2</v>
      </c>
    </row>
    <row r="1265" spans="1:8" x14ac:dyDescent="0.25">
      <c r="A1265" s="42"/>
      <c r="B1265" s="8"/>
      <c r="C1265" s="33"/>
      <c r="D1265" s="33"/>
      <c r="E1265" s="59">
        <v>265</v>
      </c>
      <c r="F1265" s="33"/>
      <c r="G1265" s="34"/>
      <c r="H1265" s="43">
        <f>COUNTIF(E:E,E:E)</f>
        <v>3</v>
      </c>
    </row>
    <row r="1266" spans="1:8" x14ac:dyDescent="0.25">
      <c r="A1266" s="42"/>
      <c r="B1266" s="8"/>
      <c r="C1266" s="33"/>
      <c r="D1266" s="33"/>
      <c r="E1266" s="59">
        <v>266</v>
      </c>
      <c r="F1266" s="33"/>
      <c r="G1266" s="34"/>
      <c r="H1266" s="43">
        <f>COUNTIF(E:E,E:E)</f>
        <v>1</v>
      </c>
    </row>
    <row r="1267" spans="1:8" x14ac:dyDescent="0.25">
      <c r="A1267" s="42"/>
      <c r="B1267" s="8"/>
      <c r="C1267" s="33"/>
      <c r="D1267" s="33"/>
      <c r="E1267" s="59">
        <v>267</v>
      </c>
      <c r="F1267" s="33"/>
      <c r="G1267" s="34"/>
      <c r="H1267" s="43">
        <f>COUNTIF(E:E,E:E)</f>
        <v>1</v>
      </c>
    </row>
    <row r="1268" spans="1:8" ht="15.75" thickBot="1" x14ac:dyDescent="0.3">
      <c r="A1268" s="44"/>
      <c r="B1268" s="45"/>
      <c r="C1268" s="46"/>
      <c r="D1268" s="46"/>
      <c r="E1268" s="60">
        <v>268</v>
      </c>
      <c r="F1268" s="46"/>
      <c r="G1268" s="47"/>
      <c r="H1268" s="48">
        <f>COUNTIF(E:E,E:E)</f>
        <v>1</v>
      </c>
    </row>
  </sheetData>
  <mergeCells count="14">
    <mergeCell ref="J27:U27"/>
    <mergeCell ref="AB6:AE6"/>
    <mergeCell ref="J11:K11"/>
    <mergeCell ref="L11:O11"/>
    <mergeCell ref="I17:AE17"/>
    <mergeCell ref="J19:AE19"/>
    <mergeCell ref="I25:U25"/>
    <mergeCell ref="I1:AE1"/>
    <mergeCell ref="I3:Y3"/>
    <mergeCell ref="AB3:AE3"/>
    <mergeCell ref="AB4:AE4"/>
    <mergeCell ref="J5:M5"/>
    <mergeCell ref="N5:Y5"/>
    <mergeCell ref="AB5:AE5"/>
  </mergeCells>
  <conditionalFormatting sqref="K6">
    <cfRule type="expression" dxfId="674" priority="243">
      <formula>$H$1002&gt;3</formula>
    </cfRule>
    <cfRule type="expression" dxfId="673" priority="432">
      <formula>$H$1002=2</formula>
    </cfRule>
    <cfRule type="expression" dxfId="672" priority="454">
      <formula>$H$1002=3</formula>
    </cfRule>
  </conditionalFormatting>
  <conditionalFormatting sqref="J7">
    <cfRule type="expression" dxfId="671" priority="242">
      <formula>$H$1003&gt;3</formula>
    </cfRule>
    <cfRule type="expression" dxfId="670" priority="431">
      <formula>$H$1003=2</formula>
    </cfRule>
    <cfRule type="expression" dxfId="669" priority="455">
      <formula>$H$1003=3</formula>
    </cfRule>
  </conditionalFormatting>
  <conditionalFormatting sqref="K7">
    <cfRule type="expression" dxfId="668" priority="241">
      <formula>$H$1004&gt;3</formula>
    </cfRule>
    <cfRule type="expression" dxfId="667" priority="430">
      <formula>$H$1004=2</formula>
    </cfRule>
    <cfRule type="expression" dxfId="666" priority="456">
      <formula>$H$1004=3</formula>
    </cfRule>
  </conditionalFormatting>
  <conditionalFormatting sqref="J8">
    <cfRule type="expression" dxfId="665" priority="240">
      <formula>$H$1005&gt;3</formula>
    </cfRule>
    <cfRule type="expression" dxfId="664" priority="429">
      <formula>$H$1005=2</formula>
    </cfRule>
    <cfRule type="expression" dxfId="663" priority="457">
      <formula>$H$1005=3</formula>
    </cfRule>
  </conditionalFormatting>
  <conditionalFormatting sqref="K8">
    <cfRule type="expression" dxfId="662" priority="1">
      <formula>$H$1006&gt;3</formula>
    </cfRule>
    <cfRule type="expression" dxfId="661" priority="428">
      <formula>$H$1006=2</formula>
    </cfRule>
    <cfRule type="expression" dxfId="660" priority="458">
      <formula>$H$1006=3</formula>
    </cfRule>
  </conditionalFormatting>
  <conditionalFormatting sqref="J9">
    <cfRule type="expression" dxfId="659" priority="239">
      <formula>$H$1007&gt;3</formula>
    </cfRule>
    <cfRule type="expression" dxfId="658" priority="427">
      <formula>$H$1007=2</formula>
    </cfRule>
    <cfRule type="expression" dxfId="657" priority="459">
      <formula>$H$1007=3</formula>
    </cfRule>
  </conditionalFormatting>
  <conditionalFormatting sqref="K9">
    <cfRule type="expression" dxfId="656" priority="238">
      <formula>$H$1008&gt;3</formula>
    </cfRule>
    <cfRule type="expression" dxfId="655" priority="426">
      <formula>$H$1008=2</formula>
    </cfRule>
    <cfRule type="expression" dxfId="654" priority="460">
      <formula>$H$1008=3</formula>
    </cfRule>
  </conditionalFormatting>
  <conditionalFormatting sqref="M6">
    <cfRule type="expression" dxfId="653" priority="236">
      <formula>$H$1010&gt;3</formula>
    </cfRule>
    <cfRule type="expression" dxfId="652" priority="424">
      <formula>$H$1010=2</formula>
    </cfRule>
    <cfRule type="expression" dxfId="651" priority="461">
      <formula>$H$1010=3</formula>
    </cfRule>
  </conditionalFormatting>
  <conditionalFormatting sqref="L6">
    <cfRule type="expression" dxfId="650" priority="237">
      <formula>$H$1009&gt;3</formula>
    </cfRule>
    <cfRule type="expression" dxfId="649" priority="425">
      <formula>$H$1009=2</formula>
    </cfRule>
    <cfRule type="expression" dxfId="648" priority="462">
      <formula>$H$1009=3</formula>
    </cfRule>
  </conditionalFormatting>
  <conditionalFormatting sqref="L7">
    <cfRule type="expression" dxfId="647" priority="235">
      <formula>$H$1011&gt;3</formula>
    </cfRule>
    <cfRule type="expression" dxfId="646" priority="423">
      <formula>$H$1011=2</formula>
    </cfRule>
    <cfRule type="expression" dxfId="645" priority="463">
      <formula>$H$1011=3</formula>
    </cfRule>
  </conditionalFormatting>
  <conditionalFormatting sqref="M7">
    <cfRule type="expression" dxfId="644" priority="234">
      <formula>$H$1012&gt;3</formula>
    </cfRule>
    <cfRule type="expression" dxfId="643" priority="422">
      <formula>$H$1012=2</formula>
    </cfRule>
    <cfRule type="expression" dxfId="642" priority="464">
      <formula>$H$1012=3</formula>
    </cfRule>
  </conditionalFormatting>
  <conditionalFormatting sqref="L8">
    <cfRule type="expression" dxfId="641" priority="233">
      <formula>$H$1013&gt;3</formula>
    </cfRule>
    <cfRule type="expression" dxfId="640" priority="421">
      <formula>$H$1013=2</formula>
    </cfRule>
    <cfRule type="expression" dxfId="639" priority="465">
      <formula>$H$1013=3</formula>
    </cfRule>
  </conditionalFormatting>
  <conditionalFormatting sqref="M8">
    <cfRule type="expression" dxfId="638" priority="232">
      <formula>$H$1014&gt;3</formula>
    </cfRule>
    <cfRule type="expression" dxfId="637" priority="420">
      <formula>$H$1014=2</formula>
    </cfRule>
    <cfRule type="expression" dxfId="636" priority="466">
      <formula>$H$1014=3</formula>
    </cfRule>
  </conditionalFormatting>
  <conditionalFormatting sqref="L9">
    <cfRule type="expression" dxfId="635" priority="231">
      <formula>$H$1015&gt;3</formula>
    </cfRule>
    <cfRule type="expression" dxfId="634" priority="419">
      <formula>$H$1015=2</formula>
    </cfRule>
    <cfRule type="expression" dxfId="633" priority="467">
      <formula>$H$1015=3</formula>
    </cfRule>
  </conditionalFormatting>
  <conditionalFormatting sqref="N6">
    <cfRule type="expression" dxfId="632" priority="244">
      <formula>$H$1017&gt;2</formula>
    </cfRule>
    <cfRule type="expression" dxfId="631" priority="468">
      <formula>$H$1017=2</formula>
    </cfRule>
  </conditionalFormatting>
  <conditionalFormatting sqref="O6">
    <cfRule type="expression" dxfId="630" priority="229">
      <formula>$H$1018&gt;2</formula>
    </cfRule>
    <cfRule type="expression" dxfId="629" priority="469">
      <formula>$H$1018=2</formula>
    </cfRule>
  </conditionalFormatting>
  <conditionalFormatting sqref="N7">
    <cfRule type="expression" dxfId="628" priority="228">
      <formula>$H$1019&gt;2</formula>
    </cfRule>
    <cfRule type="expression" dxfId="627" priority="470">
      <formula>$H$1019=2</formula>
    </cfRule>
  </conditionalFormatting>
  <conditionalFormatting sqref="O7">
    <cfRule type="expression" dxfId="626" priority="227">
      <formula>$H$1020&gt;2</formula>
    </cfRule>
    <cfRule type="expression" dxfId="625" priority="471">
      <formula>$H$1020=2</formula>
    </cfRule>
  </conditionalFormatting>
  <conditionalFormatting sqref="N8">
    <cfRule type="expression" dxfId="624" priority="226">
      <formula>$H$1021&gt;2</formula>
    </cfRule>
    <cfRule type="expression" dxfId="623" priority="472">
      <formula>$H$1021=2</formula>
    </cfRule>
  </conditionalFormatting>
  <conditionalFormatting sqref="O8">
    <cfRule type="expression" dxfId="622" priority="225">
      <formula>$H$1022&gt;2</formula>
    </cfRule>
    <cfRule type="expression" dxfId="621" priority="473">
      <formula>$H$1022=2</formula>
    </cfRule>
  </conditionalFormatting>
  <conditionalFormatting sqref="N9">
    <cfRule type="expression" dxfId="620" priority="224">
      <formula>$H$1023&gt;2</formula>
    </cfRule>
    <cfRule type="expression" dxfId="619" priority="474">
      <formula>$H$1023=2</formula>
    </cfRule>
  </conditionalFormatting>
  <conditionalFormatting sqref="O9">
    <cfRule type="expression" dxfId="618" priority="223">
      <formula>$H$1024&gt;2</formula>
    </cfRule>
    <cfRule type="expression" dxfId="617" priority="475">
      <formula>$H$1024=2</formula>
    </cfRule>
  </conditionalFormatting>
  <conditionalFormatting sqref="P6">
    <cfRule type="expression" dxfId="616" priority="222">
      <formula>$H$1025&gt;2</formula>
    </cfRule>
    <cfRule type="expression" dxfId="615" priority="476">
      <formula>$H$1025=2</formula>
    </cfRule>
  </conditionalFormatting>
  <conditionalFormatting sqref="Q6">
    <cfRule type="expression" dxfId="614" priority="221">
      <formula>$H$1026&gt;2</formula>
    </cfRule>
    <cfRule type="expression" dxfId="613" priority="477">
      <formula>$H$1026=2</formula>
    </cfRule>
  </conditionalFormatting>
  <conditionalFormatting sqref="P7">
    <cfRule type="expression" dxfId="612" priority="219">
      <formula>$H$1027&gt;2</formula>
    </cfRule>
    <cfRule type="expression" dxfId="611" priority="478">
      <formula>$H$1027=2</formula>
    </cfRule>
  </conditionalFormatting>
  <conditionalFormatting sqref="Q7">
    <cfRule type="expression" dxfId="610" priority="217">
      <formula>$H$1028&gt;2</formula>
    </cfRule>
    <cfRule type="expression" dxfId="609" priority="479">
      <formula>$H$1028=2</formula>
    </cfRule>
  </conditionalFormatting>
  <conditionalFormatting sqref="P8">
    <cfRule type="expression" dxfId="608" priority="218">
      <formula>$H$1029&gt;2</formula>
    </cfRule>
    <cfRule type="expression" dxfId="607" priority="480">
      <formula>$H$1029=2</formula>
    </cfRule>
  </conditionalFormatting>
  <conditionalFormatting sqref="Q8">
    <cfRule type="expression" dxfId="606" priority="200">
      <formula>$H$1030&gt;2</formula>
    </cfRule>
    <cfRule type="expression" dxfId="605" priority="481">
      <formula>$H$1030=2</formula>
    </cfRule>
  </conditionalFormatting>
  <conditionalFormatting sqref="P9">
    <cfRule type="expression" dxfId="604" priority="220">
      <formula>$H$1031&gt;2</formula>
    </cfRule>
    <cfRule type="expression" dxfId="603" priority="482">
      <formula>$H$1031=2</formula>
    </cfRule>
  </conditionalFormatting>
  <conditionalFormatting sqref="Q9">
    <cfRule type="expression" dxfId="602" priority="216">
      <formula>$H$1032&gt;2</formula>
    </cfRule>
    <cfRule type="expression" dxfId="601" priority="483">
      <formula>$H$1032=2</formula>
    </cfRule>
  </conditionalFormatting>
  <conditionalFormatting sqref="R6">
    <cfRule type="expression" dxfId="600" priority="215">
      <formula>$H$1033&gt;2</formula>
    </cfRule>
    <cfRule type="expression" dxfId="599" priority="484">
      <formula>$H$1033=2</formula>
    </cfRule>
  </conditionalFormatting>
  <conditionalFormatting sqref="S6">
    <cfRule type="expression" dxfId="598" priority="214">
      <formula>$H$1034&gt;2</formula>
    </cfRule>
    <cfRule type="expression" dxfId="597" priority="485">
      <formula>$H$1034=2</formula>
    </cfRule>
  </conditionalFormatting>
  <conditionalFormatting sqref="R7">
    <cfRule type="expression" dxfId="596" priority="213">
      <formula>$H$1035&gt;2</formula>
    </cfRule>
    <cfRule type="expression" dxfId="595" priority="486">
      <formula>$H$1035=2</formula>
    </cfRule>
  </conditionalFormatting>
  <conditionalFormatting sqref="S7">
    <cfRule type="expression" dxfId="594" priority="212">
      <formula>$H$1036&gt;2</formula>
    </cfRule>
    <cfRule type="expression" dxfId="593" priority="487">
      <formula>$H$1036=2</formula>
    </cfRule>
  </conditionalFormatting>
  <conditionalFormatting sqref="R8">
    <cfRule type="expression" dxfId="592" priority="211">
      <formula>$H$1037&gt;2</formula>
    </cfRule>
    <cfRule type="expression" dxfId="591" priority="488">
      <formula>$H$1037=2</formula>
    </cfRule>
  </conditionalFormatting>
  <conditionalFormatting sqref="S8">
    <cfRule type="expression" dxfId="590" priority="210">
      <formula>$H$1038&gt;2</formula>
    </cfRule>
    <cfRule type="expression" dxfId="589" priority="489">
      <formula>$H$1038=2</formula>
    </cfRule>
  </conditionalFormatting>
  <conditionalFormatting sqref="R9">
    <cfRule type="expression" dxfId="588" priority="209">
      <formula>$H$1039&gt;2</formula>
    </cfRule>
    <cfRule type="expression" dxfId="587" priority="490">
      <formula>$H$1039=2</formula>
    </cfRule>
  </conditionalFormatting>
  <conditionalFormatting sqref="S9">
    <cfRule type="expression" dxfId="586" priority="208">
      <formula>$H$1040&gt;2</formula>
    </cfRule>
    <cfRule type="expression" dxfId="585" priority="491">
      <formula>$H$1040=2</formula>
    </cfRule>
  </conditionalFormatting>
  <conditionalFormatting sqref="T6">
    <cfRule type="expression" dxfId="584" priority="199">
      <formula>$H$1041&gt;2</formula>
    </cfRule>
    <cfRule type="expression" dxfId="583" priority="492">
      <formula>$H$1041=2</formula>
    </cfRule>
  </conditionalFormatting>
  <conditionalFormatting sqref="U6 Y7">
    <cfRule type="expression" dxfId="582" priority="493">
      <formula>$H$1060=2</formula>
    </cfRule>
  </conditionalFormatting>
  <conditionalFormatting sqref="T7">
    <cfRule type="expression" dxfId="581" priority="206">
      <formula>$H$1043&gt;2</formula>
    </cfRule>
    <cfRule type="expression" dxfId="580" priority="494">
      <formula>$H$1043=2</formula>
    </cfRule>
  </conditionalFormatting>
  <conditionalFormatting sqref="U7">
    <cfRule type="expression" dxfId="579" priority="205">
      <formula>$H$1044&gt;2</formula>
    </cfRule>
    <cfRule type="expression" dxfId="578" priority="495">
      <formula>$H$1044=2</formula>
    </cfRule>
  </conditionalFormatting>
  <conditionalFormatting sqref="T8">
    <cfRule type="expression" dxfId="577" priority="204">
      <formula>$H$1045&gt;2</formula>
    </cfRule>
    <cfRule type="expression" dxfId="576" priority="496">
      <formula>$H$1045=2</formula>
    </cfRule>
  </conditionalFormatting>
  <conditionalFormatting sqref="U8">
    <cfRule type="expression" dxfId="575" priority="203">
      <formula>$H$1046&gt;2</formula>
    </cfRule>
    <cfRule type="expression" dxfId="574" priority="497">
      <formula>$H$1046=2</formula>
    </cfRule>
  </conditionalFormatting>
  <conditionalFormatting sqref="T9">
    <cfRule type="expression" dxfId="573" priority="202">
      <formula>$H$1047&gt;2</formula>
    </cfRule>
    <cfRule type="expression" dxfId="572" priority="498">
      <formula>$H$1047=2</formula>
    </cfRule>
  </conditionalFormatting>
  <conditionalFormatting sqref="V8">
    <cfRule type="expression" dxfId="571" priority="194">
      <formula>$H1053&gt;2</formula>
    </cfRule>
    <cfRule type="expression" dxfId="570" priority="499">
      <formula>$H1053=2</formula>
    </cfRule>
  </conditionalFormatting>
  <conditionalFormatting sqref="W6">
    <cfRule type="expression" dxfId="569" priority="197">
      <formula>$H1050&gt;2</formula>
    </cfRule>
    <cfRule type="expression" dxfId="568" priority="500">
      <formula>$H1050=2</formula>
    </cfRule>
  </conditionalFormatting>
  <conditionalFormatting sqref="W8">
    <cfRule type="expression" dxfId="567" priority="193">
      <formula>$H1054&gt;2</formula>
    </cfRule>
    <cfRule type="expression" dxfId="566" priority="501">
      <formula>$H1054=2</formula>
    </cfRule>
  </conditionalFormatting>
  <conditionalFormatting sqref="X6">
    <cfRule type="expression" dxfId="565" priority="190">
      <formula>$H1057&gt;2</formula>
    </cfRule>
    <cfRule type="expression" dxfId="564" priority="502">
      <formula>$H1057=2</formula>
    </cfRule>
  </conditionalFormatting>
  <conditionalFormatting sqref="J12">
    <cfRule type="expression" dxfId="563" priority="182">
      <formula>$H1065&gt;2</formula>
    </cfRule>
    <cfRule type="expression" dxfId="562" priority="503">
      <formula>$H1065=2</formula>
    </cfRule>
  </conditionalFormatting>
  <conditionalFormatting sqref="Y6">
    <cfRule type="expression" dxfId="561" priority="186">
      <formula>$H1058&gt;2</formula>
    </cfRule>
    <cfRule type="expression" dxfId="560" priority="504">
      <formula>$H1058=2</formula>
    </cfRule>
  </conditionalFormatting>
  <conditionalFormatting sqref="J13">
    <cfRule type="expression" dxfId="559" priority="180">
      <formula>$H1067&gt;2</formula>
    </cfRule>
    <cfRule type="expression" dxfId="558" priority="505">
      <formula>$H1067=2</formula>
    </cfRule>
  </conditionalFormatting>
  <conditionalFormatting sqref="Y9">
    <cfRule type="expression" dxfId="557" priority="183">
      <formula>$H1064&gt;2</formula>
    </cfRule>
    <cfRule type="expression" dxfId="556" priority="506">
      <formula>$H1064=2</formula>
    </cfRule>
  </conditionalFormatting>
  <conditionalFormatting sqref="J15">
    <cfRule type="expression" dxfId="555" priority="176">
      <formula>$H1071&gt;2</formula>
    </cfRule>
    <cfRule type="expression" dxfId="554" priority="507">
      <formula>$H1071=2</formula>
    </cfRule>
  </conditionalFormatting>
  <conditionalFormatting sqref="U9">
    <cfRule type="expression" dxfId="553" priority="201">
      <formula>$H$1048&gt;2</formula>
    </cfRule>
    <cfRule type="expression" dxfId="552" priority="508">
      <formula>$H$1048=2</formula>
    </cfRule>
  </conditionalFormatting>
  <conditionalFormatting sqref="V7">
    <cfRule type="expression" dxfId="551" priority="196">
      <formula>$H$1051&gt;2</formula>
    </cfRule>
    <cfRule type="expression" dxfId="550" priority="509">
      <formula>$H$1051=2</formula>
    </cfRule>
  </conditionalFormatting>
  <conditionalFormatting sqref="X8">
    <cfRule type="expression" dxfId="549" priority="188">
      <formula>$H$1061&gt;2</formula>
    </cfRule>
    <cfRule type="expression" dxfId="548" priority="510">
      <formula>$H$1061=2</formula>
    </cfRule>
  </conditionalFormatting>
  <conditionalFormatting sqref="Y8">
    <cfRule type="expression" dxfId="547" priority="184">
      <formula>$H$1062&gt;2</formula>
    </cfRule>
    <cfRule type="expression" dxfId="546" priority="511">
      <formula>$H$1062=2</formula>
    </cfRule>
  </conditionalFormatting>
  <conditionalFormatting sqref="K13">
    <cfRule type="expression" dxfId="545" priority="179">
      <formula>$H$1068&gt;2</formula>
    </cfRule>
    <cfRule type="expression" dxfId="544" priority="512">
      <formula>$H$1068=2</formula>
    </cfRule>
  </conditionalFormatting>
  <conditionalFormatting sqref="J14">
    <cfRule type="expression" dxfId="543" priority="178">
      <formula>$H$1069&gt;2</formula>
    </cfRule>
    <cfRule type="expression" dxfId="542" priority="513">
      <formula>$H$1069=2</formula>
    </cfRule>
  </conditionalFormatting>
  <conditionalFormatting sqref="L12">
    <cfRule type="expression" dxfId="541" priority="174">
      <formula>$H$1073&gt;3</formula>
    </cfRule>
    <cfRule type="expression" dxfId="540" priority="417">
      <formula>$H$1073=2</formula>
    </cfRule>
    <cfRule type="expression" dxfId="539" priority="514">
      <formula>$H$1073=3</formula>
    </cfRule>
  </conditionalFormatting>
  <conditionalFormatting sqref="M12">
    <cfRule type="expression" dxfId="538" priority="170">
      <formula>$H$1074&gt;3</formula>
    </cfRule>
    <cfRule type="expression" dxfId="537" priority="416">
      <formula>$H$1074=2</formula>
    </cfRule>
    <cfRule type="expression" dxfId="536" priority="515">
      <formula>$H$1074=3</formula>
    </cfRule>
  </conditionalFormatting>
  <conditionalFormatting sqref="L13">
    <cfRule type="expression" dxfId="535" priority="173">
      <formula>$H$1075&gt;3</formula>
    </cfRule>
    <cfRule type="expression" dxfId="534" priority="415">
      <formula>$H$1075=2</formula>
    </cfRule>
    <cfRule type="expression" dxfId="533" priority="516">
      <formula>$H$1075=3</formula>
    </cfRule>
  </conditionalFormatting>
  <conditionalFormatting sqref="M13">
    <cfRule type="expression" dxfId="532" priority="169">
      <formula>$H$1076&gt;3</formula>
    </cfRule>
    <cfRule type="expression" dxfId="531" priority="414">
      <formula>$H$1076=2</formula>
    </cfRule>
    <cfRule type="expression" dxfId="530" priority="517">
      <formula>$H$1076=3</formula>
    </cfRule>
  </conditionalFormatting>
  <conditionalFormatting sqref="L14">
    <cfRule type="expression" dxfId="529" priority="172">
      <formula>$H$1077&gt;3</formula>
    </cfRule>
    <cfRule type="expression" dxfId="528" priority="413">
      <formula>$H$1077=2</formula>
    </cfRule>
    <cfRule type="expression" dxfId="527" priority="518">
      <formula>$H$1077=3</formula>
    </cfRule>
  </conditionalFormatting>
  <conditionalFormatting sqref="M14">
    <cfRule type="expression" dxfId="526" priority="168">
      <formula>$H$1078&gt;3</formula>
    </cfRule>
    <cfRule type="expression" dxfId="525" priority="412">
      <formula>$H$1078=2</formula>
    </cfRule>
    <cfRule type="expression" dxfId="524" priority="519">
      <formula>$H$1078=3</formula>
    </cfRule>
  </conditionalFormatting>
  <conditionalFormatting sqref="L15">
    <cfRule type="expression" dxfId="523" priority="171">
      <formula>$H$1079&gt;3</formula>
    </cfRule>
    <cfRule type="expression" dxfId="522" priority="411">
      <formula>$H$1079=2</formula>
    </cfRule>
    <cfRule type="expression" dxfId="521" priority="520">
      <formula>$H$1079=3</formula>
    </cfRule>
  </conditionalFormatting>
  <conditionalFormatting sqref="M15">
    <cfRule type="expression" dxfId="520" priority="167">
      <formula>$H$1080&gt;3</formula>
    </cfRule>
    <cfRule type="expression" dxfId="519" priority="410">
      <formula>$H$1080=2</formula>
    </cfRule>
    <cfRule type="expression" dxfId="518" priority="521">
      <formula>$H$1080=3</formula>
    </cfRule>
  </conditionalFormatting>
  <conditionalFormatting sqref="N12">
    <cfRule type="expression" dxfId="517" priority="166">
      <formula>$H$1081&gt;3</formula>
    </cfRule>
    <cfRule type="expression" dxfId="516" priority="409">
      <formula>$H$1081=2</formula>
    </cfRule>
    <cfRule type="expression" dxfId="515" priority="522">
      <formula>$H$1081=3</formula>
    </cfRule>
  </conditionalFormatting>
  <conditionalFormatting sqref="O12">
    <cfRule type="expression" dxfId="514" priority="162">
      <formula>$H$1082&gt;3</formula>
    </cfRule>
    <cfRule type="expression" dxfId="513" priority="408">
      <formula>$H$1082=2</formula>
    </cfRule>
    <cfRule type="expression" dxfId="512" priority="523">
      <formula>$H$1082=3</formula>
    </cfRule>
  </conditionalFormatting>
  <conditionalFormatting sqref="N13">
    <cfRule type="expression" dxfId="511" priority="165">
      <formula>$H$1083&gt;3</formula>
    </cfRule>
    <cfRule type="expression" dxfId="510" priority="407">
      <formula>$H$1083=2</formula>
    </cfRule>
    <cfRule type="expression" dxfId="509" priority="524">
      <formula>$H$1083=3</formula>
    </cfRule>
  </conditionalFormatting>
  <conditionalFormatting sqref="O13">
    <cfRule type="expression" dxfId="508" priority="161">
      <formula>$H$1084&gt;3</formula>
    </cfRule>
    <cfRule type="expression" dxfId="507" priority="406">
      <formula>$H$1084=2</formula>
    </cfRule>
    <cfRule type="expression" dxfId="506" priority="525">
      <formula>$H$1084=3</formula>
    </cfRule>
  </conditionalFormatting>
  <conditionalFormatting sqref="N14">
    <cfRule type="expression" dxfId="505" priority="163">
      <formula>$H$1085=2</formula>
    </cfRule>
    <cfRule type="expression" dxfId="504" priority="164">
      <formula>$H$1085&gt;3</formula>
    </cfRule>
    <cfRule type="expression" dxfId="503" priority="526">
      <formula>$H$1085=3</formula>
    </cfRule>
  </conditionalFormatting>
  <conditionalFormatting sqref="O14">
    <cfRule type="expression" dxfId="502" priority="160">
      <formula>$H$1086&gt;3</formula>
    </cfRule>
    <cfRule type="expression" dxfId="501" priority="405">
      <formula>$H$1086=2</formula>
    </cfRule>
    <cfRule type="expression" dxfId="500" priority="527">
      <formula>$H$1086=3</formula>
    </cfRule>
  </conditionalFormatting>
  <conditionalFormatting sqref="N15">
    <cfRule type="expression" dxfId="499" priority="159">
      <formula>$H$1087&gt;3</formula>
    </cfRule>
    <cfRule type="expression" dxfId="498" priority="404">
      <formula>$H$1087=2</formula>
    </cfRule>
    <cfRule type="expression" dxfId="497" priority="528">
      <formula>$H$1087=3</formula>
    </cfRule>
  </conditionalFormatting>
  <conditionalFormatting sqref="O15">
    <cfRule type="expression" dxfId="496" priority="158">
      <formula>$H$1088&gt;3</formula>
    </cfRule>
    <cfRule type="expression" dxfId="495" priority="403">
      <formula>$H$1088=2</formula>
    </cfRule>
    <cfRule type="expression" dxfId="494" priority="529">
      <formula>$H$1088=3</formula>
    </cfRule>
  </conditionalFormatting>
  <conditionalFormatting sqref="J20">
    <cfRule type="expression" dxfId="493" priority="157">
      <formula>$H$1101&gt;3</formula>
    </cfRule>
    <cfRule type="expression" dxfId="492" priority="402">
      <formula>$H$1101=2</formula>
    </cfRule>
    <cfRule type="expression" dxfId="491" priority="530">
      <formula>$H$1101=3</formula>
    </cfRule>
  </conditionalFormatting>
  <conditionalFormatting sqref="J21">
    <cfRule type="expression" dxfId="490" priority="156">
      <formula>$H$1102&gt;3</formula>
    </cfRule>
    <cfRule type="expression" dxfId="489" priority="401">
      <formula>$H$1102=2</formula>
    </cfRule>
    <cfRule type="expression" dxfId="488" priority="531">
      <formula>$H$1102=3</formula>
    </cfRule>
  </conditionalFormatting>
  <conditionalFormatting sqref="J22">
    <cfRule type="expression" dxfId="487" priority="155">
      <formula>$H$1103&gt;3</formula>
    </cfRule>
    <cfRule type="expression" dxfId="486" priority="400">
      <formula>$H$1103=2</formula>
    </cfRule>
    <cfRule type="expression" dxfId="485" priority="532">
      <formula>$H$1103=3</formula>
    </cfRule>
  </conditionalFormatting>
  <conditionalFormatting sqref="J23">
    <cfRule type="expression" dxfId="484" priority="154">
      <formula>$H$1104&gt;3</formula>
    </cfRule>
    <cfRule type="expression" dxfId="483" priority="399">
      <formula>$H$1104=2</formula>
    </cfRule>
    <cfRule type="expression" dxfId="482" priority="533">
      <formula>$H$1104=3</formula>
    </cfRule>
  </conditionalFormatting>
  <conditionalFormatting sqref="K20">
    <cfRule type="expression" dxfId="481" priority="153">
      <formula>$H$1105&gt;3</formula>
    </cfRule>
    <cfRule type="expression" dxfId="480" priority="398">
      <formula>$H$1105=2</formula>
    </cfRule>
    <cfRule type="expression" dxfId="479" priority="534">
      <formula>$H$1105=3</formula>
    </cfRule>
  </conditionalFormatting>
  <conditionalFormatting sqref="K21">
    <cfRule type="expression" dxfId="478" priority="152">
      <formula>$H$1106&gt;3</formula>
    </cfRule>
    <cfRule type="expression" dxfId="477" priority="397">
      <formula>$H$1106=2</formula>
    </cfRule>
    <cfRule type="expression" dxfId="476" priority="535">
      <formula>$H$1106=3</formula>
    </cfRule>
  </conditionalFormatting>
  <conditionalFormatting sqref="K22">
    <cfRule type="expression" dxfId="475" priority="151">
      <formula>$H$1107&gt;3</formula>
    </cfRule>
    <cfRule type="expression" dxfId="474" priority="396">
      <formula>$H$1107=2</formula>
    </cfRule>
    <cfRule type="expression" dxfId="473" priority="536">
      <formula>$H$1107=3</formula>
    </cfRule>
  </conditionalFormatting>
  <conditionalFormatting sqref="K23">
    <cfRule type="expression" dxfId="472" priority="150">
      <formula>$H$1108&gt;3</formula>
    </cfRule>
    <cfRule type="expression" dxfId="471" priority="395">
      <formula>$H$1108=2</formula>
    </cfRule>
    <cfRule type="expression" dxfId="470" priority="537">
      <formula>$H$1108=3</formula>
    </cfRule>
  </conditionalFormatting>
  <conditionalFormatting sqref="L20">
    <cfRule type="expression" dxfId="469" priority="149">
      <formula>$H$1109&gt;3</formula>
    </cfRule>
    <cfRule type="expression" dxfId="468" priority="394">
      <formula>$H$1109=2</formula>
    </cfRule>
    <cfRule type="expression" dxfId="467" priority="538">
      <formula>$H$1109=3</formula>
    </cfRule>
  </conditionalFormatting>
  <conditionalFormatting sqref="L21">
    <cfRule type="expression" dxfId="466" priority="148">
      <formula>$H$1110&gt;3</formula>
    </cfRule>
    <cfRule type="expression" dxfId="465" priority="393">
      <formula>$H$1110=2</formula>
    </cfRule>
    <cfRule type="expression" dxfId="464" priority="539">
      <formula>$H$1110=3</formula>
    </cfRule>
  </conditionalFormatting>
  <conditionalFormatting sqref="L22">
    <cfRule type="expression" dxfId="463" priority="147">
      <formula>$H$1111&gt;3</formula>
    </cfRule>
    <cfRule type="expression" dxfId="462" priority="392">
      <formula>$H$1111=2</formula>
    </cfRule>
    <cfRule type="expression" dxfId="461" priority="540">
      <formula>$H$1111=3</formula>
    </cfRule>
  </conditionalFormatting>
  <conditionalFormatting sqref="L23">
    <cfRule type="expression" dxfId="460" priority="146">
      <formula>$H$1112&gt;3</formula>
    </cfRule>
    <cfRule type="expression" dxfId="459" priority="391">
      <formula>$H$1112=2</formula>
    </cfRule>
    <cfRule type="expression" dxfId="458" priority="541">
      <formula>$H$1112=3</formula>
    </cfRule>
  </conditionalFormatting>
  <conditionalFormatting sqref="M20">
    <cfRule type="expression" dxfId="457" priority="145">
      <formula>$H$1113&gt;3</formula>
    </cfRule>
    <cfRule type="expression" dxfId="456" priority="390">
      <formula>$H$1113=2</formula>
    </cfRule>
    <cfRule type="expression" dxfId="455" priority="542">
      <formula>$H$1113=3</formula>
    </cfRule>
  </conditionalFormatting>
  <conditionalFormatting sqref="M21">
    <cfRule type="expression" dxfId="454" priority="144">
      <formula>$H$1114&gt;3</formula>
    </cfRule>
    <cfRule type="expression" dxfId="453" priority="389">
      <formula>$H$1114=2</formula>
    </cfRule>
    <cfRule type="expression" dxfId="452" priority="543">
      <formula>$H$1114=3</formula>
    </cfRule>
  </conditionalFormatting>
  <conditionalFormatting sqref="M22">
    <cfRule type="expression" dxfId="451" priority="143">
      <formula>$H$1115&gt;3</formula>
    </cfRule>
    <cfRule type="expression" dxfId="450" priority="388">
      <formula>$H$1115=2</formula>
    </cfRule>
    <cfRule type="expression" dxfId="449" priority="544">
      <formula>$H$1115=3</formula>
    </cfRule>
  </conditionalFormatting>
  <conditionalFormatting sqref="M23">
    <cfRule type="expression" dxfId="448" priority="142">
      <formula>$H$1116&gt;3</formula>
    </cfRule>
    <cfRule type="expression" dxfId="447" priority="387">
      <formula>$H$1116=2</formula>
    </cfRule>
    <cfRule type="expression" dxfId="446" priority="545">
      <formula>$H$1116=3</formula>
    </cfRule>
  </conditionalFormatting>
  <conditionalFormatting sqref="N20">
    <cfRule type="expression" dxfId="445" priority="141">
      <formula>$H$1117&gt;3</formula>
    </cfRule>
    <cfRule type="expression" dxfId="444" priority="386">
      <formula>$H$1117=2</formula>
    </cfRule>
    <cfRule type="expression" dxfId="443" priority="546">
      <formula>$H$1117=3</formula>
    </cfRule>
  </conditionalFormatting>
  <conditionalFormatting sqref="N21">
    <cfRule type="expression" dxfId="442" priority="140">
      <formula>$H$1118&gt;3</formula>
    </cfRule>
    <cfRule type="expression" dxfId="441" priority="385">
      <formula>$H$1118=2</formula>
    </cfRule>
    <cfRule type="expression" dxfId="440" priority="547">
      <formula>$H$1118=3</formula>
    </cfRule>
  </conditionalFormatting>
  <conditionalFormatting sqref="N22">
    <cfRule type="expression" dxfId="439" priority="139">
      <formula>$H$1119&gt;3</formula>
    </cfRule>
    <cfRule type="expression" dxfId="438" priority="384">
      <formula>$H$1119=2</formula>
    </cfRule>
    <cfRule type="expression" dxfId="437" priority="548">
      <formula>$H$1119=3</formula>
    </cfRule>
  </conditionalFormatting>
  <conditionalFormatting sqref="N23">
    <cfRule type="expression" dxfId="436" priority="138">
      <formula>$H$1120&gt;3</formula>
    </cfRule>
    <cfRule type="expression" dxfId="435" priority="383">
      <formula>$H$1120=2</formula>
    </cfRule>
    <cfRule type="expression" dxfId="434" priority="549">
      <formula>$H$1120=3</formula>
    </cfRule>
  </conditionalFormatting>
  <conditionalFormatting sqref="O20">
    <cfRule type="expression" dxfId="433" priority="137">
      <formula>$H$1121&gt;3</formula>
    </cfRule>
    <cfRule type="expression" dxfId="432" priority="382">
      <formula>$H$1121=2</formula>
    </cfRule>
    <cfRule type="expression" dxfId="431" priority="550">
      <formula>$H$1121=3</formula>
    </cfRule>
  </conditionalFormatting>
  <conditionalFormatting sqref="O21">
    <cfRule type="expression" dxfId="430" priority="136">
      <formula>$H$1122&gt;3</formula>
    </cfRule>
    <cfRule type="expression" dxfId="429" priority="381">
      <formula>$H$1122=2</formula>
    </cfRule>
    <cfRule type="expression" dxfId="428" priority="551">
      <formula>$H$1122=3</formula>
    </cfRule>
  </conditionalFormatting>
  <conditionalFormatting sqref="O22">
    <cfRule type="expression" dxfId="427" priority="135">
      <formula>$H$1123&gt;3</formula>
    </cfRule>
    <cfRule type="expression" dxfId="426" priority="380">
      <formula>$H$1123=2</formula>
    </cfRule>
    <cfRule type="expression" dxfId="425" priority="552">
      <formula>$H$1123=3</formula>
    </cfRule>
  </conditionalFormatting>
  <conditionalFormatting sqref="O23">
    <cfRule type="expression" dxfId="424" priority="134">
      <formula>$H$1124&gt;3</formula>
    </cfRule>
    <cfRule type="expression" dxfId="423" priority="379">
      <formula>$H$1124=2</formula>
    </cfRule>
    <cfRule type="expression" dxfId="422" priority="553">
      <formula>$H$1124=3</formula>
    </cfRule>
  </conditionalFormatting>
  <conditionalFormatting sqref="P20">
    <cfRule type="expression" dxfId="421" priority="133">
      <formula>$H$1125&gt;3</formula>
    </cfRule>
    <cfRule type="expression" dxfId="420" priority="378">
      <formula>$H$1125=2</formula>
    </cfRule>
    <cfRule type="expression" dxfId="419" priority="554">
      <formula>$H$1125=3</formula>
    </cfRule>
  </conditionalFormatting>
  <conditionalFormatting sqref="P21">
    <cfRule type="expression" dxfId="418" priority="132">
      <formula>$H$1126&gt;3</formula>
    </cfRule>
    <cfRule type="expression" dxfId="417" priority="377">
      <formula>$H$1126=2</formula>
    </cfRule>
    <cfRule type="expression" dxfId="416" priority="555">
      <formula>$H$1126=3</formula>
    </cfRule>
  </conditionalFormatting>
  <conditionalFormatting sqref="P22">
    <cfRule type="expression" dxfId="415" priority="131">
      <formula>$H$1127&gt;3</formula>
    </cfRule>
    <cfRule type="expression" dxfId="414" priority="376">
      <formula>$H$1127=2</formula>
    </cfRule>
    <cfRule type="expression" dxfId="413" priority="556">
      <formula>$H$1127=3</formula>
    </cfRule>
  </conditionalFormatting>
  <conditionalFormatting sqref="P23">
    <cfRule type="expression" dxfId="412" priority="130">
      <formula>$H$1128&gt;3</formula>
    </cfRule>
    <cfRule type="expression" dxfId="411" priority="375">
      <formula>$H$1128=2</formula>
    </cfRule>
    <cfRule type="expression" dxfId="410" priority="557">
      <formula>$H$1128=3</formula>
    </cfRule>
  </conditionalFormatting>
  <conditionalFormatting sqref="Q20">
    <cfRule type="expression" dxfId="409" priority="129">
      <formula>$H$1129&gt;3</formula>
    </cfRule>
    <cfRule type="expression" dxfId="408" priority="374">
      <formula>$H$1129=2</formula>
    </cfRule>
    <cfRule type="expression" dxfId="407" priority="558">
      <formula>$H$1129=3</formula>
    </cfRule>
  </conditionalFormatting>
  <conditionalFormatting sqref="Q21">
    <cfRule type="expression" dxfId="406" priority="128">
      <formula>$H$1130&gt;3</formula>
    </cfRule>
    <cfRule type="expression" dxfId="405" priority="373">
      <formula>$H$1130=2</formula>
    </cfRule>
    <cfRule type="expression" dxfId="404" priority="559">
      <formula>$H$1130=3</formula>
    </cfRule>
  </conditionalFormatting>
  <conditionalFormatting sqref="Q22">
    <cfRule type="expression" dxfId="403" priority="127">
      <formula>$H$1131&gt;3</formula>
    </cfRule>
    <cfRule type="expression" dxfId="402" priority="372">
      <formula>$H$1131=2</formula>
    </cfRule>
    <cfRule type="expression" dxfId="401" priority="560">
      <formula>$H$1131=3</formula>
    </cfRule>
  </conditionalFormatting>
  <conditionalFormatting sqref="Q23">
    <cfRule type="expression" dxfId="400" priority="126">
      <formula>$H$1132&gt;3</formula>
    </cfRule>
    <cfRule type="expression" dxfId="399" priority="371">
      <formula>$H$1132=2</formula>
    </cfRule>
    <cfRule type="expression" dxfId="398" priority="561">
      <formula>$H$1132=3</formula>
    </cfRule>
  </conditionalFormatting>
  <conditionalFormatting sqref="R20">
    <cfRule type="expression" dxfId="397" priority="125">
      <formula>$H$1133&gt;3</formula>
    </cfRule>
    <cfRule type="expression" dxfId="396" priority="370">
      <formula>$H$1133=2</formula>
    </cfRule>
    <cfRule type="expression" dxfId="395" priority="562">
      <formula>$H$1133=3</formula>
    </cfRule>
  </conditionalFormatting>
  <conditionalFormatting sqref="R21">
    <cfRule type="expression" dxfId="394" priority="124">
      <formula>$H$1134&gt;3</formula>
    </cfRule>
    <cfRule type="expression" dxfId="393" priority="369">
      <formula>$H$1134=2</formula>
    </cfRule>
    <cfRule type="expression" dxfId="392" priority="563">
      <formula>$H$1134=3</formula>
    </cfRule>
  </conditionalFormatting>
  <conditionalFormatting sqref="R22">
    <cfRule type="expression" dxfId="391" priority="123">
      <formula>$H$1135&gt;3</formula>
    </cfRule>
    <cfRule type="expression" dxfId="390" priority="368">
      <formula>$H$1135=2</formula>
    </cfRule>
    <cfRule type="expression" dxfId="389" priority="564">
      <formula>$H$1135=3</formula>
    </cfRule>
  </conditionalFormatting>
  <conditionalFormatting sqref="R23">
    <cfRule type="expression" dxfId="388" priority="122">
      <formula>$H$1136&gt;3</formula>
    </cfRule>
    <cfRule type="expression" dxfId="387" priority="367">
      <formula>$H$1136=2</formula>
    </cfRule>
    <cfRule type="expression" dxfId="386" priority="565">
      <formula>$H$1136=3</formula>
    </cfRule>
  </conditionalFormatting>
  <conditionalFormatting sqref="S20">
    <cfRule type="expression" dxfId="385" priority="121">
      <formula>$H$1137&gt;3</formula>
    </cfRule>
    <cfRule type="expression" dxfId="384" priority="366">
      <formula>$H$1137=2</formula>
    </cfRule>
    <cfRule type="expression" dxfId="383" priority="566">
      <formula>$H$1137=3</formula>
    </cfRule>
  </conditionalFormatting>
  <conditionalFormatting sqref="S21">
    <cfRule type="expression" dxfId="382" priority="120">
      <formula>$H$1138&gt;3</formula>
    </cfRule>
    <cfRule type="expression" dxfId="381" priority="365">
      <formula>$H$1138=2</formula>
    </cfRule>
    <cfRule type="expression" dxfId="380" priority="567">
      <formula>$H$1138=3</formula>
    </cfRule>
  </conditionalFormatting>
  <conditionalFormatting sqref="S22">
    <cfRule type="expression" dxfId="379" priority="119">
      <formula>$H$1139&gt;3</formula>
    </cfRule>
    <cfRule type="expression" dxfId="378" priority="364">
      <formula>$H$1139=2</formula>
    </cfRule>
    <cfRule type="expression" dxfId="377" priority="568">
      <formula>$H$1139=3</formula>
    </cfRule>
  </conditionalFormatting>
  <conditionalFormatting sqref="S23">
    <cfRule type="expression" dxfId="376" priority="118">
      <formula>$H$1140&gt;3</formula>
    </cfRule>
    <cfRule type="expression" dxfId="375" priority="363">
      <formula>$H$1140=2</formula>
    </cfRule>
    <cfRule type="expression" dxfId="374" priority="569">
      <formula>$H$1140=3</formula>
    </cfRule>
  </conditionalFormatting>
  <conditionalFormatting sqref="T20">
    <cfRule type="expression" dxfId="373" priority="117">
      <formula>$H$1141&gt;3</formula>
    </cfRule>
    <cfRule type="expression" dxfId="372" priority="362">
      <formula>$H$1141=2</formula>
    </cfRule>
    <cfRule type="expression" dxfId="371" priority="570">
      <formula>$H$1141=3</formula>
    </cfRule>
  </conditionalFormatting>
  <conditionalFormatting sqref="T21">
    <cfRule type="expression" dxfId="370" priority="116">
      <formula>$H$1142&gt;3</formula>
    </cfRule>
    <cfRule type="expression" dxfId="369" priority="361">
      <formula>$H$1142=3</formula>
    </cfRule>
    <cfRule type="expression" dxfId="368" priority="571">
      <formula>$H$1142=3</formula>
    </cfRule>
  </conditionalFormatting>
  <conditionalFormatting sqref="T22">
    <cfRule type="expression" dxfId="367" priority="115">
      <formula>$H$1143&gt;3</formula>
    </cfRule>
    <cfRule type="expression" dxfId="366" priority="360">
      <formula>$H$1143=2</formula>
    </cfRule>
    <cfRule type="expression" dxfId="365" priority="572">
      <formula>$H$1143=3</formula>
    </cfRule>
  </conditionalFormatting>
  <conditionalFormatting sqref="T23">
    <cfRule type="expression" dxfId="364" priority="114">
      <formula>$H$1144&gt;3</formula>
    </cfRule>
    <cfRule type="expression" dxfId="363" priority="359">
      <formula>$H$1144=2</formula>
    </cfRule>
    <cfRule type="expression" dxfId="362" priority="573">
      <formula>$H$1144=3</formula>
    </cfRule>
  </conditionalFormatting>
  <conditionalFormatting sqref="U20">
    <cfRule type="expression" dxfId="361" priority="113">
      <formula>$H$1145&gt;3</formula>
    </cfRule>
    <cfRule type="expression" dxfId="360" priority="358">
      <formula>$H$1145=2</formula>
    </cfRule>
    <cfRule type="expression" dxfId="359" priority="574">
      <formula>$H$1145=3</formula>
    </cfRule>
  </conditionalFormatting>
  <conditionalFormatting sqref="U23">
    <cfRule type="expression" dxfId="358" priority="110">
      <formula>$H$1148&gt;3</formula>
    </cfRule>
    <cfRule type="expression" dxfId="357" priority="355">
      <formula>$H$1148=2</formula>
    </cfRule>
    <cfRule type="expression" dxfId="356" priority="575">
      <formula>$H$1148=3</formula>
    </cfRule>
  </conditionalFormatting>
  <conditionalFormatting sqref="V20">
    <cfRule type="expression" dxfId="355" priority="109">
      <formula>$H$1149&gt;3</formula>
    </cfRule>
    <cfRule type="expression" dxfId="354" priority="354">
      <formula>$H$1149=2</formula>
    </cfRule>
    <cfRule type="expression" dxfId="353" priority="576">
      <formula>$H$1149=3</formula>
    </cfRule>
  </conditionalFormatting>
  <conditionalFormatting sqref="V21">
    <cfRule type="expression" dxfId="352" priority="108">
      <formula>$H$1150&gt;3</formula>
    </cfRule>
    <cfRule type="expression" dxfId="351" priority="353">
      <formula>$H$1150=2</formula>
    </cfRule>
    <cfRule type="expression" dxfId="350" priority="577">
      <formula>$H$1150=3</formula>
    </cfRule>
  </conditionalFormatting>
  <conditionalFormatting sqref="V22">
    <cfRule type="expression" dxfId="349" priority="107">
      <formula>$H$1151&gt;3</formula>
    </cfRule>
    <cfRule type="expression" dxfId="348" priority="352">
      <formula>$H$1151=2</formula>
    </cfRule>
    <cfRule type="expression" dxfId="347" priority="578">
      <formula>$H$1151=3</formula>
    </cfRule>
  </conditionalFormatting>
  <conditionalFormatting sqref="V23">
    <cfRule type="expression" dxfId="346" priority="106">
      <formula>$H$1152&gt;3</formula>
    </cfRule>
    <cfRule type="expression" dxfId="345" priority="351">
      <formula>$H$1152=2</formula>
    </cfRule>
    <cfRule type="expression" dxfId="344" priority="579">
      <formula>$H$1152=3</formula>
    </cfRule>
  </conditionalFormatting>
  <conditionalFormatting sqref="W20">
    <cfRule type="expression" dxfId="343" priority="105">
      <formula>$H$1153&gt;3</formula>
    </cfRule>
    <cfRule type="expression" dxfId="342" priority="350">
      <formula>$H$1153=2</formula>
    </cfRule>
    <cfRule type="expression" dxfId="341" priority="580">
      <formula>$H$1153=3</formula>
    </cfRule>
  </conditionalFormatting>
  <conditionalFormatting sqref="W21">
    <cfRule type="expression" dxfId="340" priority="104">
      <formula>$H$1154&gt;3</formula>
    </cfRule>
    <cfRule type="expression" dxfId="339" priority="349">
      <formula>$H$1154=2</formula>
    </cfRule>
    <cfRule type="expression" dxfId="338" priority="581">
      <formula>$H$1154=3</formula>
    </cfRule>
  </conditionalFormatting>
  <conditionalFormatting sqref="X20">
    <cfRule type="expression" dxfId="337" priority="101">
      <formula>$H$1157&gt;3</formula>
    </cfRule>
    <cfRule type="expression" dxfId="336" priority="346">
      <formula>$H$1157=2</formula>
    </cfRule>
    <cfRule type="expression" dxfId="335" priority="582">
      <formula>$H$1157=3</formula>
    </cfRule>
  </conditionalFormatting>
  <conditionalFormatting sqref="X21">
    <cfRule type="expression" dxfId="334" priority="100">
      <formula>$H$1158&gt;3</formula>
    </cfRule>
    <cfRule type="expression" dxfId="333" priority="345">
      <formula>$H$1158=2</formula>
    </cfRule>
    <cfRule type="expression" dxfId="332" priority="583">
      <formula>$H$1158=3</formula>
    </cfRule>
  </conditionalFormatting>
  <conditionalFormatting sqref="X23">
    <cfRule type="expression" dxfId="331" priority="98">
      <formula>$H$1160&gt;3</formula>
    </cfRule>
    <cfRule type="expression" dxfId="330" priority="343">
      <formula>$H$1160=2</formula>
    </cfRule>
    <cfRule type="expression" dxfId="329" priority="584">
      <formula>$H$1160=3</formula>
    </cfRule>
  </conditionalFormatting>
  <conditionalFormatting sqref="Y20">
    <cfRule type="expression" dxfId="328" priority="97">
      <formula>$H$1161&gt;3</formula>
    </cfRule>
    <cfRule type="expression" dxfId="327" priority="342">
      <formula>$H$1161=2</formula>
    </cfRule>
    <cfRule type="expression" dxfId="326" priority="585">
      <formula>$H$1161=3</formula>
    </cfRule>
  </conditionalFormatting>
  <conditionalFormatting sqref="Y21">
    <cfRule type="expression" dxfId="325" priority="96">
      <formula>$H$1162&gt;3</formula>
    </cfRule>
    <cfRule type="expression" dxfId="324" priority="341">
      <formula>$H$1162=2</formula>
    </cfRule>
    <cfRule type="expression" dxfId="323" priority="586">
      <formula>$H$1162=3</formula>
    </cfRule>
  </conditionalFormatting>
  <conditionalFormatting sqref="Y22">
    <cfRule type="expression" dxfId="322" priority="95">
      <formula>$H$1163&gt;3</formula>
    </cfRule>
    <cfRule type="expression" dxfId="321" priority="340">
      <formula>$H$1163=2</formula>
    </cfRule>
    <cfRule type="expression" dxfId="320" priority="587">
      <formula>$H$1163=3</formula>
    </cfRule>
  </conditionalFormatting>
  <conditionalFormatting sqref="Y23">
    <cfRule type="expression" dxfId="319" priority="94">
      <formula>$H$1164&gt;3</formula>
    </cfRule>
    <cfRule type="expression" dxfId="318" priority="339">
      <formula>$H$1164=2</formula>
    </cfRule>
    <cfRule type="expression" dxfId="317" priority="588">
      <formula>$H$1164=3</formula>
    </cfRule>
  </conditionalFormatting>
  <conditionalFormatting sqref="Z20">
    <cfRule type="expression" dxfId="316" priority="93">
      <formula>$H$1165&gt;3</formula>
    </cfRule>
    <cfRule type="expression" dxfId="315" priority="338">
      <formula>$H$1165=2</formula>
    </cfRule>
    <cfRule type="expression" dxfId="314" priority="589">
      <formula>$H$1165=3</formula>
    </cfRule>
  </conditionalFormatting>
  <conditionalFormatting sqref="Z21">
    <cfRule type="expression" dxfId="313" priority="92">
      <formula>$H$1166&gt;3</formula>
    </cfRule>
    <cfRule type="expression" dxfId="312" priority="337">
      <formula>$H$1166=2</formula>
    </cfRule>
    <cfRule type="expression" dxfId="311" priority="590">
      <formula>$H$1166=3</formula>
    </cfRule>
  </conditionalFormatting>
  <conditionalFormatting sqref="Z22">
    <cfRule type="expression" dxfId="310" priority="91">
      <formula>$H$1167&gt;3</formula>
    </cfRule>
    <cfRule type="expression" dxfId="309" priority="336">
      <formula>$H$1167=2</formula>
    </cfRule>
    <cfRule type="expression" dxfId="308" priority="591">
      <formula>$H$1167=3</formula>
    </cfRule>
  </conditionalFormatting>
  <conditionalFormatting sqref="AA20">
    <cfRule type="expression" dxfId="307" priority="89">
      <formula>$H$1169&gt;3</formula>
    </cfRule>
    <cfRule type="expression" dxfId="306" priority="333">
      <formula>$H$1169=2</formula>
    </cfRule>
    <cfRule type="expression" dxfId="305" priority="592">
      <formula>$H$1169=3</formula>
    </cfRule>
  </conditionalFormatting>
  <conditionalFormatting sqref="AA21">
    <cfRule type="expression" dxfId="304" priority="88">
      <formula>$H$1170&gt;3</formula>
    </cfRule>
    <cfRule type="expression" dxfId="303" priority="332">
      <formula>$H$1170=2</formula>
    </cfRule>
    <cfRule type="expression" dxfId="302" priority="593">
      <formula>$H$1170=3</formula>
    </cfRule>
  </conditionalFormatting>
  <conditionalFormatting sqref="AA22">
    <cfRule type="expression" dxfId="301" priority="87">
      <formula>$H$1171&gt;3</formula>
    </cfRule>
    <cfRule type="expression" dxfId="300" priority="331">
      <formula>$H$1171=2</formula>
    </cfRule>
    <cfRule type="expression" dxfId="299" priority="594">
      <formula>$H$1171=3</formula>
    </cfRule>
  </conditionalFormatting>
  <conditionalFormatting sqref="AA23">
    <cfRule type="expression" dxfId="298" priority="86">
      <formula>$H$1172&gt;3</formula>
    </cfRule>
    <cfRule type="expression" dxfId="297" priority="330">
      <formula>$H$1172=2</formula>
    </cfRule>
    <cfRule type="expression" dxfId="296" priority="595">
      <formula>$H$1172=3</formula>
    </cfRule>
  </conditionalFormatting>
  <conditionalFormatting sqref="AB20">
    <cfRule type="expression" dxfId="295" priority="85">
      <formula>$H$1173&gt;3</formula>
    </cfRule>
    <cfRule type="expression" dxfId="294" priority="329">
      <formula>$H$1173=2</formula>
    </cfRule>
    <cfRule type="expression" dxfId="293" priority="596">
      <formula>$H$1173=3</formula>
    </cfRule>
  </conditionalFormatting>
  <conditionalFormatting sqref="AB21">
    <cfRule type="expression" dxfId="292" priority="84">
      <formula>$H$1174&gt;3</formula>
    </cfRule>
    <cfRule type="expression" dxfId="291" priority="328">
      <formula>$H$1174=2</formula>
    </cfRule>
    <cfRule type="expression" dxfId="290" priority="597">
      <formula>$H$1174=3</formula>
    </cfRule>
  </conditionalFormatting>
  <conditionalFormatting sqref="AB22">
    <cfRule type="expression" dxfId="289" priority="83">
      <formula>$H$1175&gt;3</formula>
    </cfRule>
    <cfRule type="expression" dxfId="288" priority="327">
      <formula>$H$1175=2</formula>
    </cfRule>
    <cfRule type="expression" dxfId="287" priority="598">
      <formula>$H$1175=3</formula>
    </cfRule>
  </conditionalFormatting>
  <conditionalFormatting sqref="AB23">
    <cfRule type="expression" dxfId="286" priority="82">
      <formula>$H$1176&gt;3</formula>
    </cfRule>
    <cfRule type="expression" dxfId="285" priority="326">
      <formula>$H$1176=2</formula>
    </cfRule>
    <cfRule type="expression" dxfId="284" priority="599">
      <formula>$H$1176=3</formula>
    </cfRule>
  </conditionalFormatting>
  <conditionalFormatting sqref="AC20">
    <cfRule type="expression" dxfId="283" priority="81">
      <formula>$H$1177&gt;3</formula>
    </cfRule>
    <cfRule type="expression" dxfId="282" priority="325">
      <formula>$H$1177=2</formula>
    </cfRule>
    <cfRule type="expression" dxfId="281" priority="600">
      <formula>$H$1177=3</formula>
    </cfRule>
  </conditionalFormatting>
  <conditionalFormatting sqref="AC21">
    <cfRule type="expression" dxfId="280" priority="80">
      <formula>$H$1178&gt;3</formula>
    </cfRule>
    <cfRule type="expression" dxfId="279" priority="324">
      <formula>$H$1178=2</formula>
    </cfRule>
    <cfRule type="expression" dxfId="278" priority="601">
      <formula>$H$1178=3</formula>
    </cfRule>
  </conditionalFormatting>
  <conditionalFormatting sqref="AC22">
    <cfRule type="expression" dxfId="277" priority="79">
      <formula>$H$1179&gt;3</formula>
    </cfRule>
    <cfRule type="expression" dxfId="276" priority="323">
      <formula>$H$1179=2</formula>
    </cfRule>
    <cfRule type="expression" dxfId="275" priority="602">
      <formula>$H$1179=3</formula>
    </cfRule>
  </conditionalFormatting>
  <conditionalFormatting sqref="AC23">
    <cfRule type="expression" dxfId="274" priority="78">
      <formula>$H$1180&gt;3</formula>
    </cfRule>
    <cfRule type="expression" dxfId="273" priority="322">
      <formula>$H$1180=2</formula>
    </cfRule>
    <cfRule type="expression" dxfId="272" priority="603">
      <formula>$H$1180=3</formula>
    </cfRule>
  </conditionalFormatting>
  <conditionalFormatting sqref="AD20">
    <cfRule type="expression" dxfId="271" priority="77">
      <formula>$H$1181&gt;3</formula>
    </cfRule>
    <cfRule type="expression" dxfId="270" priority="321">
      <formula>$H$1181=2</formula>
    </cfRule>
    <cfRule type="expression" dxfId="269" priority="604">
      <formula>$H$1181=3</formula>
    </cfRule>
  </conditionalFormatting>
  <conditionalFormatting sqref="AD21">
    <cfRule type="expression" dxfId="268" priority="76">
      <formula>$H$1182&gt;3</formula>
    </cfRule>
    <cfRule type="expression" dxfId="267" priority="320">
      <formula>$H$1182=2</formula>
    </cfRule>
    <cfRule type="expression" dxfId="266" priority="605">
      <formula>$H$1182=3</formula>
    </cfRule>
  </conditionalFormatting>
  <conditionalFormatting sqref="AD22">
    <cfRule type="expression" dxfId="265" priority="75">
      <formula>$H$1183&gt;3</formula>
    </cfRule>
    <cfRule type="expression" dxfId="264" priority="319">
      <formula>$H$1183=2</formula>
    </cfRule>
    <cfRule type="expression" dxfId="263" priority="606">
      <formula>$H$1183=3</formula>
    </cfRule>
  </conditionalFormatting>
  <conditionalFormatting sqref="AD23">
    <cfRule type="expression" dxfId="262" priority="74">
      <formula>$H$1184&gt;3</formula>
    </cfRule>
    <cfRule type="expression" dxfId="261" priority="318">
      <formula>$H$1184=2</formula>
    </cfRule>
    <cfRule type="expression" dxfId="260" priority="607">
      <formula>$H$1184=3</formula>
    </cfRule>
  </conditionalFormatting>
  <conditionalFormatting sqref="AE20">
    <cfRule type="expression" dxfId="259" priority="73">
      <formula>$H$1185&gt;3</formula>
    </cfRule>
    <cfRule type="expression" dxfId="258" priority="317">
      <formula>$H$1185=2</formula>
    </cfRule>
    <cfRule type="expression" dxfId="257" priority="608">
      <formula>$H$1185=3</formula>
    </cfRule>
  </conditionalFormatting>
  <conditionalFormatting sqref="AE21">
    <cfRule type="expression" dxfId="256" priority="72">
      <formula>$H$1186&gt;3</formula>
    </cfRule>
    <cfRule type="expression" dxfId="255" priority="316">
      <formula>$H$1186=2</formula>
    </cfRule>
    <cfRule type="expression" dxfId="254" priority="609">
      <formula>$H$1186=3</formula>
    </cfRule>
  </conditionalFormatting>
  <conditionalFormatting sqref="AE22">
    <cfRule type="expression" dxfId="253" priority="71">
      <formula>$H$1187&gt;3</formula>
    </cfRule>
    <cfRule type="expression" dxfId="252" priority="315">
      <formula>$H$1187=2</formula>
    </cfRule>
    <cfRule type="expression" dxfId="251" priority="610">
      <formula>$H$1187=3</formula>
    </cfRule>
  </conditionalFormatting>
  <conditionalFormatting sqref="AE23">
    <cfRule type="expression" dxfId="250" priority="70">
      <formula>$H$1188&gt;3</formula>
    </cfRule>
    <cfRule type="expression" dxfId="249" priority="314">
      <formula>$H$1188=2</formula>
    </cfRule>
    <cfRule type="expression" dxfId="248" priority="611">
      <formula>$H$1188=3</formula>
    </cfRule>
  </conditionalFormatting>
  <conditionalFormatting sqref="J28">
    <cfRule type="expression" dxfId="247" priority="69">
      <formula>$H$1201&gt;3</formula>
    </cfRule>
    <cfRule type="expression" dxfId="246" priority="313">
      <formula>$H$1201=2</formula>
    </cfRule>
    <cfRule type="expression" dxfId="245" priority="612">
      <formula>$H$1201=3</formula>
    </cfRule>
  </conditionalFormatting>
  <conditionalFormatting sqref="K28">
    <cfRule type="expression" dxfId="244" priority="65">
      <formula>$H$1202&gt;3</formula>
    </cfRule>
    <cfRule type="expression" dxfId="243" priority="312">
      <formula>$H$1202=2</formula>
    </cfRule>
    <cfRule type="expression" dxfId="242" priority="613">
      <formula>$H$1202=3</formula>
    </cfRule>
  </conditionalFormatting>
  <conditionalFormatting sqref="J29">
    <cfRule type="expression" dxfId="241" priority="68">
      <formula>$H$1203&gt;3</formula>
    </cfRule>
    <cfRule type="expression" dxfId="240" priority="311">
      <formula>$H$1203=2</formula>
    </cfRule>
    <cfRule type="expression" dxfId="239" priority="614">
      <formula>$H$1203=3</formula>
    </cfRule>
  </conditionalFormatting>
  <conditionalFormatting sqref="K29">
    <cfRule type="expression" dxfId="238" priority="64">
      <formula>$H$1204&gt;3</formula>
    </cfRule>
    <cfRule type="expression" dxfId="237" priority="310">
      <formula>$H$1204=2</formula>
    </cfRule>
    <cfRule type="expression" dxfId="236" priority="615">
      <formula>$H$1204=3</formula>
    </cfRule>
  </conditionalFormatting>
  <conditionalFormatting sqref="J30">
    <cfRule type="expression" dxfId="235" priority="67">
      <formula>$H$1205&gt;3</formula>
    </cfRule>
    <cfRule type="expression" dxfId="234" priority="309">
      <formula>$H$1205=2</formula>
    </cfRule>
    <cfRule type="expression" dxfId="233" priority="616">
      <formula>$H$1205=3</formula>
    </cfRule>
  </conditionalFormatting>
  <conditionalFormatting sqref="K30">
    <cfRule type="expression" dxfId="232" priority="63">
      <formula>$H$1206&gt;3</formula>
    </cfRule>
    <cfRule type="expression" dxfId="231" priority="308">
      <formula>$H$1206=2</formula>
    </cfRule>
    <cfRule type="expression" dxfId="230" priority="617">
      <formula>$H$1206=3</formula>
    </cfRule>
  </conditionalFormatting>
  <conditionalFormatting sqref="J31">
    <cfRule type="expression" dxfId="229" priority="66">
      <formula>$H$1207&gt;3</formula>
    </cfRule>
    <cfRule type="expression" dxfId="228" priority="307">
      <formula>$H$1207=2</formula>
    </cfRule>
    <cfRule type="expression" dxfId="227" priority="618">
      <formula>$H$1207=3</formula>
    </cfRule>
  </conditionalFormatting>
  <conditionalFormatting sqref="K31">
    <cfRule type="expression" dxfId="226" priority="62">
      <formula>$H$1208&gt;3</formula>
    </cfRule>
    <cfRule type="expression" dxfId="225" priority="306">
      <formula>$H$1208=2</formula>
    </cfRule>
    <cfRule type="expression" dxfId="224" priority="619">
      <formula>$H$1208=3</formula>
    </cfRule>
  </conditionalFormatting>
  <conditionalFormatting sqref="L28">
    <cfRule type="expression" dxfId="223" priority="61">
      <formula>$H$1209&gt;3</formula>
    </cfRule>
    <cfRule type="expression" dxfId="222" priority="305">
      <formula>$H$1209=2</formula>
    </cfRule>
    <cfRule type="expression" dxfId="221" priority="620">
      <formula>$H$1209=3</formula>
    </cfRule>
  </conditionalFormatting>
  <conditionalFormatting sqref="L29">
    <cfRule type="expression" dxfId="220" priority="60">
      <formula>$H$1210&gt;3</formula>
    </cfRule>
    <cfRule type="expression" dxfId="219" priority="304">
      <formula>$H$1210=2</formula>
    </cfRule>
    <cfRule type="expression" dxfId="218" priority="621">
      <formula>$H$1210=3</formula>
    </cfRule>
  </conditionalFormatting>
  <conditionalFormatting sqref="L30">
    <cfRule type="expression" dxfId="217" priority="59">
      <formula>$H$1211&gt;3</formula>
    </cfRule>
    <cfRule type="expression" dxfId="216" priority="303">
      <formula>$H$1211=2</formula>
    </cfRule>
    <cfRule type="expression" dxfId="215" priority="622">
      <formula>$H$1211=3</formula>
    </cfRule>
  </conditionalFormatting>
  <conditionalFormatting sqref="L31">
    <cfRule type="expression" dxfId="214" priority="58">
      <formula>$H$1212&gt;3</formula>
    </cfRule>
    <cfRule type="expression" dxfId="213" priority="302">
      <formula>$H$1212=2</formula>
    </cfRule>
    <cfRule type="expression" dxfId="212" priority="623">
      <formula>$H$1212=3</formula>
    </cfRule>
  </conditionalFormatting>
  <conditionalFormatting sqref="M28">
    <cfRule type="expression" dxfId="211" priority="57">
      <formula>$H$1213&gt;3</formula>
    </cfRule>
    <cfRule type="expression" dxfId="210" priority="301">
      <formula>$H$1213=2</formula>
    </cfRule>
    <cfRule type="expression" dxfId="209" priority="624">
      <formula>$H$1213=3</formula>
    </cfRule>
  </conditionalFormatting>
  <conditionalFormatting sqref="M29">
    <cfRule type="expression" dxfId="208" priority="56">
      <formula>$H$1214&gt;3</formula>
    </cfRule>
    <cfRule type="expression" dxfId="207" priority="300">
      <formula>$H$1214=2</formula>
    </cfRule>
    <cfRule type="expression" dxfId="206" priority="625">
      <formula>$H$1214=3</formula>
    </cfRule>
  </conditionalFormatting>
  <conditionalFormatting sqref="M30">
    <cfRule type="expression" dxfId="205" priority="55">
      <formula>$H$1215&gt;3</formula>
    </cfRule>
    <cfRule type="expression" dxfId="204" priority="299">
      <formula>$H$1215=2</formula>
    </cfRule>
    <cfRule type="expression" dxfId="203" priority="626">
      <formula>$H$1215=3</formula>
    </cfRule>
  </conditionalFormatting>
  <conditionalFormatting sqref="M31">
    <cfRule type="expression" dxfId="202" priority="54">
      <formula>$H$1216&gt;3</formula>
    </cfRule>
    <cfRule type="expression" dxfId="201" priority="298">
      <formula>$H$1216=2</formula>
    </cfRule>
    <cfRule type="expression" dxfId="200" priority="627">
      <formula>$H$1216=3</formula>
    </cfRule>
  </conditionalFormatting>
  <conditionalFormatting sqref="N28">
    <cfRule type="expression" dxfId="199" priority="53">
      <formula>$H$1217&gt;3</formula>
    </cfRule>
    <cfRule type="expression" dxfId="198" priority="297">
      <formula>$H$1217=2</formula>
    </cfRule>
    <cfRule type="expression" dxfId="197" priority="628">
      <formula>$H$1217=3</formula>
    </cfRule>
  </conditionalFormatting>
  <conditionalFormatting sqref="N29">
    <cfRule type="expression" dxfId="196" priority="52">
      <formula>$H$1218&gt;3</formula>
    </cfRule>
    <cfRule type="expression" dxfId="195" priority="296">
      <formula>$H$1218=2</formula>
    </cfRule>
    <cfRule type="expression" dxfId="194" priority="629">
      <formula>$H$1218=3</formula>
    </cfRule>
  </conditionalFormatting>
  <conditionalFormatting sqref="N30">
    <cfRule type="expression" dxfId="193" priority="51">
      <formula>$H$1219&gt;3</formula>
    </cfRule>
    <cfRule type="expression" dxfId="192" priority="295">
      <formula>$H$1219=2</formula>
    </cfRule>
    <cfRule type="expression" dxfId="191" priority="630">
      <formula>$H$1219=3</formula>
    </cfRule>
  </conditionalFormatting>
  <conditionalFormatting sqref="N31">
    <cfRule type="expression" dxfId="190" priority="50">
      <formula>$H$1220&gt;3</formula>
    </cfRule>
    <cfRule type="expression" dxfId="189" priority="294">
      <formula>$H$1220=2</formula>
    </cfRule>
    <cfRule type="expression" dxfId="188" priority="631">
      <formula>$H$1220=3</formula>
    </cfRule>
  </conditionalFormatting>
  <conditionalFormatting sqref="O28">
    <cfRule type="expression" dxfId="187" priority="49">
      <formula>$H$1221&gt;3</formula>
    </cfRule>
    <cfRule type="expression" dxfId="186" priority="293">
      <formula>$H$1221=2</formula>
    </cfRule>
    <cfRule type="expression" dxfId="185" priority="632">
      <formula>$H$1221=3</formula>
    </cfRule>
  </conditionalFormatting>
  <conditionalFormatting sqref="O29">
    <cfRule type="expression" dxfId="184" priority="48">
      <formula>$H$1222&gt;3</formula>
    </cfRule>
    <cfRule type="expression" dxfId="183" priority="292">
      <formula>$H$1222=2</formula>
    </cfRule>
    <cfRule type="expression" dxfId="182" priority="633">
      <formula>$H$1222=3</formula>
    </cfRule>
  </conditionalFormatting>
  <conditionalFormatting sqref="O30">
    <cfRule type="expression" dxfId="181" priority="47">
      <formula>$H$1223&gt;3</formula>
    </cfRule>
    <cfRule type="expression" dxfId="180" priority="291">
      <formula>$H$1223=2</formula>
    </cfRule>
    <cfRule type="expression" dxfId="179" priority="634">
      <formula>$H$1223=3</formula>
    </cfRule>
  </conditionalFormatting>
  <conditionalFormatting sqref="J6">
    <cfRule type="expression" dxfId="178" priority="245">
      <formula>$H$1001&gt;3</formula>
    </cfRule>
    <cfRule type="expression" dxfId="177" priority="433">
      <formula>$H$1001=2</formula>
    </cfRule>
    <cfRule type="expression" dxfId="176" priority="635">
      <formula>$H$1001=3</formula>
    </cfRule>
  </conditionalFormatting>
  <conditionalFormatting sqref="M9">
    <cfRule type="expression" dxfId="175" priority="230">
      <formula>$H$1016&gt;3</formula>
    </cfRule>
    <cfRule type="expression" dxfId="174" priority="418">
      <formula>$H$1016=2</formula>
    </cfRule>
    <cfRule type="expression" dxfId="173" priority="636">
      <formula>$H$1016=3</formula>
    </cfRule>
  </conditionalFormatting>
  <conditionalFormatting sqref="W9">
    <cfRule type="expression" dxfId="172" priority="191">
      <formula>$H1056&gt;2</formula>
    </cfRule>
    <cfRule type="expression" dxfId="171" priority="637">
      <formula>$H1056=2</formula>
    </cfRule>
  </conditionalFormatting>
  <conditionalFormatting sqref="K15">
    <cfRule type="expression" dxfId="170" priority="175">
      <formula>$H1072&gt;2</formula>
    </cfRule>
    <cfRule type="expression" dxfId="169" priority="638">
      <formula>$H1072=2</formula>
    </cfRule>
  </conditionalFormatting>
  <conditionalFormatting sqref="V6">
    <cfRule type="expression" dxfId="168" priority="198">
      <formula>$H$1049&gt;2</formula>
    </cfRule>
    <cfRule type="expression" dxfId="167" priority="639">
      <formula>$H$1049=2</formula>
    </cfRule>
  </conditionalFormatting>
  <conditionalFormatting sqref="W7">
    <cfRule type="expression" dxfId="166" priority="195">
      <formula>$H$1052&gt;2</formula>
    </cfRule>
    <cfRule type="expression" dxfId="165" priority="640">
      <formula>$H$1052=2</formula>
    </cfRule>
  </conditionalFormatting>
  <conditionalFormatting sqref="V9">
    <cfRule type="expression" dxfId="164" priority="192">
      <formula>$H$1055&gt;2</formula>
    </cfRule>
    <cfRule type="expression" dxfId="163" priority="641">
      <formula>$H$1055=2</formula>
    </cfRule>
  </conditionalFormatting>
  <conditionalFormatting sqref="X7">
    <cfRule type="expression" dxfId="162" priority="189">
      <formula>$H$1059&gt;2</formula>
    </cfRule>
    <cfRule type="expression" dxfId="161" priority="642">
      <formula>$H$1059=2</formula>
    </cfRule>
  </conditionalFormatting>
  <conditionalFormatting sqref="X9">
    <cfRule type="expression" dxfId="160" priority="187">
      <formula>$H$1063&gt;2</formula>
    </cfRule>
    <cfRule type="expression" dxfId="159" priority="643">
      <formula>$H$1063=2</formula>
    </cfRule>
  </conditionalFormatting>
  <conditionalFormatting sqref="K12">
    <cfRule type="expression" dxfId="158" priority="181">
      <formula>$H$1066&gt;2</formula>
    </cfRule>
    <cfRule type="expression" dxfId="157" priority="644">
      <formula>$H$1066=2</formula>
    </cfRule>
  </conditionalFormatting>
  <conditionalFormatting sqref="K14">
    <cfRule type="expression" dxfId="156" priority="177">
      <formula>$H$1070&gt;2</formula>
    </cfRule>
    <cfRule type="expression" dxfId="155" priority="645">
      <formula>$H$1070=2</formula>
    </cfRule>
  </conditionalFormatting>
  <conditionalFormatting sqref="U21">
    <cfRule type="expression" dxfId="154" priority="112">
      <formula>$H$1146&gt;3</formula>
    </cfRule>
    <cfRule type="expression" dxfId="153" priority="357">
      <formula>$H$1146=2</formula>
    </cfRule>
    <cfRule type="expression" dxfId="152" priority="646">
      <formula>$H$1146=3</formula>
    </cfRule>
  </conditionalFormatting>
  <conditionalFormatting sqref="W22">
    <cfRule type="expression" dxfId="151" priority="103">
      <formula>$H$1155&gt;3</formula>
    </cfRule>
    <cfRule type="expression" dxfId="150" priority="348">
      <formula>$H$1155=2</formula>
    </cfRule>
    <cfRule type="expression" dxfId="149" priority="647">
      <formula>$H$1155=3</formula>
    </cfRule>
  </conditionalFormatting>
  <conditionalFormatting sqref="O31">
    <cfRule type="expression" dxfId="148" priority="46">
      <formula>$H$1224&gt;3</formula>
    </cfRule>
    <cfRule type="expression" dxfId="147" priority="290">
      <formula>$H$1224=2</formula>
    </cfRule>
    <cfRule type="expression" dxfId="146" priority="648">
      <formula>$H$1224=3</formula>
    </cfRule>
  </conditionalFormatting>
  <conditionalFormatting sqref="U22">
    <cfRule type="expression" dxfId="145" priority="111">
      <formula>$H$1147&gt;3</formula>
    </cfRule>
    <cfRule type="expression" dxfId="144" priority="356">
      <formula>$H$1147=2</formula>
    </cfRule>
    <cfRule type="expression" dxfId="143" priority="649">
      <formula>$H$1147=3</formula>
    </cfRule>
  </conditionalFormatting>
  <conditionalFormatting sqref="W23">
    <cfRule type="expression" dxfId="142" priority="102">
      <formula>$H$1156&gt;3</formula>
    </cfRule>
    <cfRule type="expression" dxfId="141" priority="347">
      <formula>$H$1156=2</formula>
    </cfRule>
    <cfRule type="expression" dxfId="140" priority="650">
      <formula>$H$1156=3</formula>
    </cfRule>
  </conditionalFormatting>
  <conditionalFormatting sqref="P28">
    <cfRule type="expression" dxfId="139" priority="45">
      <formula>$H$1225&gt;3</formula>
    </cfRule>
    <cfRule type="expression" dxfId="138" priority="289">
      <formula>$H$1225=2</formula>
    </cfRule>
    <cfRule type="expression" dxfId="137" priority="651">
      <formula>$H$1225=3</formula>
    </cfRule>
  </conditionalFormatting>
  <conditionalFormatting sqref="P29">
    <cfRule type="expression" dxfId="136" priority="44">
      <formula>$H$1226&gt;3</formula>
    </cfRule>
    <cfRule type="expression" dxfId="135" priority="288">
      <formula>$H$1226=2</formula>
    </cfRule>
    <cfRule type="expression" dxfId="134" priority="652">
      <formula>$H$1226=3</formula>
    </cfRule>
  </conditionalFormatting>
  <conditionalFormatting sqref="P30">
    <cfRule type="expression" dxfId="133" priority="43">
      <formula>$H$1227&gt;3</formula>
    </cfRule>
    <cfRule type="expression" dxfId="132" priority="287">
      <formula>$H$1227=2</formula>
    </cfRule>
    <cfRule type="expression" dxfId="131" priority="653">
      <formula>$H$1227=3</formula>
    </cfRule>
  </conditionalFormatting>
  <conditionalFormatting sqref="P31">
    <cfRule type="expression" dxfId="130" priority="42">
      <formula>$H$1228&gt;3</formula>
    </cfRule>
    <cfRule type="expression" dxfId="129" priority="286">
      <formula>$H$1228=2</formula>
    </cfRule>
    <cfRule type="expression" dxfId="128" priority="654">
      <formula>$H$1228=3</formula>
    </cfRule>
  </conditionalFormatting>
  <conditionalFormatting sqref="Q28">
    <cfRule type="expression" dxfId="127" priority="41">
      <formula>$H$1229&gt;3</formula>
    </cfRule>
    <cfRule type="expression" dxfId="126" priority="285">
      <formula>$H$1229=2</formula>
    </cfRule>
    <cfRule type="expression" dxfId="125" priority="655">
      <formula>$H$1229=3</formula>
    </cfRule>
  </conditionalFormatting>
  <conditionalFormatting sqref="Q29">
    <cfRule type="expression" dxfId="124" priority="40">
      <formula>$H$1230&gt;3</formula>
    </cfRule>
    <cfRule type="expression" dxfId="123" priority="284">
      <formula>$H$1230=2</formula>
    </cfRule>
    <cfRule type="expression" dxfId="122" priority="656">
      <formula>$H$1230=3</formula>
    </cfRule>
  </conditionalFormatting>
  <conditionalFormatting sqref="Q30">
    <cfRule type="expression" dxfId="121" priority="39">
      <formula>$H$1231&gt;3</formula>
    </cfRule>
    <cfRule type="expression" dxfId="120" priority="283">
      <formula>$H$1231=2</formula>
    </cfRule>
    <cfRule type="expression" dxfId="119" priority="657">
      <formula>$H$1231=3</formula>
    </cfRule>
  </conditionalFormatting>
  <conditionalFormatting sqref="Q31">
    <cfRule type="expression" dxfId="118" priority="38">
      <formula>$H$1232&gt;3</formula>
    </cfRule>
    <cfRule type="expression" dxfId="117" priority="282">
      <formula>$H$1232=2</formula>
    </cfRule>
    <cfRule type="expression" dxfId="116" priority="658">
      <formula>$H$1232=3</formula>
    </cfRule>
  </conditionalFormatting>
  <conditionalFormatting sqref="R28">
    <cfRule type="expression" dxfId="115" priority="37">
      <formula>$H$1233&gt;3</formula>
    </cfRule>
    <cfRule type="expression" dxfId="114" priority="281">
      <formula>$H$1233=2</formula>
    </cfRule>
    <cfRule type="expression" dxfId="113" priority="659">
      <formula>$H$1233=3</formula>
    </cfRule>
  </conditionalFormatting>
  <conditionalFormatting sqref="R29">
    <cfRule type="expression" dxfId="112" priority="36">
      <formula>$H$1234&gt;3</formula>
    </cfRule>
    <cfRule type="expression" dxfId="111" priority="280">
      <formula>$H$1234=2</formula>
    </cfRule>
    <cfRule type="expression" dxfId="110" priority="660">
      <formula>$H$1234=3</formula>
    </cfRule>
  </conditionalFormatting>
  <conditionalFormatting sqref="R30">
    <cfRule type="expression" dxfId="109" priority="35">
      <formula>$H$1235&gt;3</formula>
    </cfRule>
    <cfRule type="expression" dxfId="108" priority="279">
      <formula>$H$1235=2</formula>
    </cfRule>
    <cfRule type="expression" dxfId="107" priority="661">
      <formula>$H$1235=3</formula>
    </cfRule>
  </conditionalFormatting>
  <conditionalFormatting sqref="X22">
    <cfRule type="expression" dxfId="106" priority="99">
      <formula>$H$1159&gt;3</formula>
    </cfRule>
    <cfRule type="expression" dxfId="105" priority="344">
      <formula>$H$1159=2</formula>
    </cfRule>
    <cfRule type="expression" dxfId="104" priority="662">
      <formula>$H$1159=3</formula>
    </cfRule>
  </conditionalFormatting>
  <conditionalFormatting sqref="R31">
    <cfRule type="expression" dxfId="103" priority="34">
      <formula>$H$1236&gt;3</formula>
    </cfRule>
    <cfRule type="expression" dxfId="102" priority="278">
      <formula>$H$1236=2</formula>
    </cfRule>
    <cfRule type="expression" dxfId="101" priority="663">
      <formula>$H$1236=3</formula>
    </cfRule>
  </conditionalFormatting>
  <conditionalFormatting sqref="S28">
    <cfRule type="expression" dxfId="100" priority="33">
      <formula>$H$1237&gt;3</formula>
    </cfRule>
    <cfRule type="expression" dxfId="99" priority="277">
      <formula>$H$1237=2</formula>
    </cfRule>
    <cfRule type="expression" dxfId="98" priority="664">
      <formula>$H$1237=3</formula>
    </cfRule>
  </conditionalFormatting>
  <conditionalFormatting sqref="S29">
    <cfRule type="expression" dxfId="97" priority="32">
      <formula>$H$1238&gt;3</formula>
    </cfRule>
    <cfRule type="expression" dxfId="96" priority="276">
      <formula>$H$1238=2</formula>
    </cfRule>
    <cfRule type="expression" dxfId="95" priority="665">
      <formula>$H$1238=3</formula>
    </cfRule>
  </conditionalFormatting>
  <conditionalFormatting sqref="S30">
    <cfRule type="expression" dxfId="94" priority="31">
      <formula>$H$1239&gt;3</formula>
    </cfRule>
    <cfRule type="expression" dxfId="93" priority="275">
      <formula>$H$1239=2</formula>
    </cfRule>
    <cfRule type="expression" dxfId="92" priority="666">
      <formula>$H$1239=3</formula>
    </cfRule>
  </conditionalFormatting>
  <conditionalFormatting sqref="S31">
    <cfRule type="expression" dxfId="91" priority="30">
      <formula>$H$1240&gt;3</formula>
    </cfRule>
    <cfRule type="expression" dxfId="90" priority="274">
      <formula>$H$1240=2</formula>
    </cfRule>
    <cfRule type="expression" dxfId="89" priority="667">
      <formula>$H$1240=3</formula>
    </cfRule>
  </conditionalFormatting>
  <conditionalFormatting sqref="T28">
    <cfRule type="expression" dxfId="88" priority="29">
      <formula>$H$1241&gt;3</formula>
    </cfRule>
    <cfRule type="expression" dxfId="87" priority="273">
      <formula>$H$1241=2</formula>
    </cfRule>
    <cfRule type="expression" dxfId="86" priority="668">
      <formula>$H$1241=3</formula>
    </cfRule>
  </conditionalFormatting>
  <conditionalFormatting sqref="T29">
    <cfRule type="expression" dxfId="85" priority="28">
      <formula>$H$1242&gt;3</formula>
    </cfRule>
    <cfRule type="expression" dxfId="84" priority="272">
      <formula>$H$1242=2</formula>
    </cfRule>
    <cfRule type="expression" dxfId="83" priority="669">
      <formula>$H$1242=3</formula>
    </cfRule>
  </conditionalFormatting>
  <conditionalFormatting sqref="T30">
    <cfRule type="expression" dxfId="82" priority="27">
      <formula>$H$1243&gt;3</formula>
    </cfRule>
    <cfRule type="expression" dxfId="81" priority="271">
      <formula>$H$1243=2</formula>
    </cfRule>
    <cfRule type="expression" dxfId="80" priority="670">
      <formula>$H$1243=3</formula>
    </cfRule>
  </conditionalFormatting>
  <conditionalFormatting sqref="T31">
    <cfRule type="expression" dxfId="79" priority="26">
      <formula>$H$1244&gt;3</formula>
    </cfRule>
    <cfRule type="expression" dxfId="78" priority="270">
      <formula>$H$1244=2</formula>
    </cfRule>
    <cfRule type="expression" dxfId="77" priority="671">
      <formula>$H$1244=3</formula>
    </cfRule>
  </conditionalFormatting>
  <conditionalFormatting sqref="U28">
    <cfRule type="expression" dxfId="76" priority="25">
      <formula>$H$1245&gt;3</formula>
    </cfRule>
    <cfRule type="expression" dxfId="75" priority="269">
      <formula>$H$1245=2</formula>
    </cfRule>
    <cfRule type="expression" dxfId="74" priority="672">
      <formula>$H$1245=3</formula>
    </cfRule>
  </conditionalFormatting>
  <conditionalFormatting sqref="U29">
    <cfRule type="expression" dxfId="73" priority="24">
      <formula>$H$1246&gt;3</formula>
    </cfRule>
    <cfRule type="expression" dxfId="72" priority="268">
      <formula>$H$1246=2</formula>
    </cfRule>
    <cfRule type="expression" dxfId="71" priority="673">
      <formula>$H$1246=3</formula>
    </cfRule>
  </conditionalFormatting>
  <conditionalFormatting sqref="U30">
    <cfRule type="expression" dxfId="70" priority="23">
      <formula>$H$1247&gt;3</formula>
    </cfRule>
    <cfRule type="expression" dxfId="69" priority="267">
      <formula>$H$1247=2</formula>
    </cfRule>
    <cfRule type="expression" dxfId="68" priority="674">
      <formula>$H$1247=3</formula>
    </cfRule>
  </conditionalFormatting>
  <conditionalFormatting sqref="U31">
    <cfRule type="expression" dxfId="67" priority="22">
      <formula>$H$1248&gt;3</formula>
    </cfRule>
    <cfRule type="expression" dxfId="66" priority="266">
      <formula>$H$1248=2</formula>
    </cfRule>
    <cfRule type="expression" dxfId="65" priority="675">
      <formula>$H$1248=3</formula>
    </cfRule>
  </conditionalFormatting>
  <conditionalFormatting sqref="J34">
    <cfRule type="expression" dxfId="64" priority="21">
      <formula>$H$1249&gt;3</formula>
    </cfRule>
    <cfRule type="expression" dxfId="63" priority="265">
      <formula>$H$1249=2</formula>
    </cfRule>
    <cfRule type="expression" dxfId="62" priority="453">
      <formula>$H$1249=3</formula>
    </cfRule>
  </conditionalFormatting>
  <conditionalFormatting sqref="K34">
    <cfRule type="expression" dxfId="61" priority="20">
      <formula>$H$1250&gt;3</formula>
    </cfRule>
    <cfRule type="expression" dxfId="60" priority="264">
      <formula>$H$1250=2</formula>
    </cfRule>
    <cfRule type="expression" dxfId="59" priority="452">
      <formula>$H$1250=3</formula>
    </cfRule>
  </conditionalFormatting>
  <conditionalFormatting sqref="J35">
    <cfRule type="expression" dxfId="58" priority="19">
      <formula>$H$1252&gt;3</formula>
    </cfRule>
    <cfRule type="expression" dxfId="57" priority="263">
      <formula>$H$1252=2</formula>
    </cfRule>
    <cfRule type="expression" dxfId="56" priority="451">
      <formula>$H$1252=3</formula>
    </cfRule>
  </conditionalFormatting>
  <conditionalFormatting sqref="K35">
    <cfRule type="expression" dxfId="55" priority="18">
      <formula>$H$1252&gt;3</formula>
    </cfRule>
    <cfRule type="expression" dxfId="54" priority="262">
      <formula>$H$1252=2</formula>
    </cfRule>
    <cfRule type="expression" dxfId="53" priority="450">
      <formula>$H$1252=3</formula>
    </cfRule>
  </conditionalFormatting>
  <conditionalFormatting sqref="J36">
    <cfRule type="expression" dxfId="52" priority="17">
      <formula>$H$1253&gt;3</formula>
    </cfRule>
    <cfRule type="expression" dxfId="51" priority="261">
      <formula>$H$1253=2</formula>
    </cfRule>
    <cfRule type="expression" dxfId="50" priority="449">
      <formula>$H$1253=3</formula>
    </cfRule>
  </conditionalFormatting>
  <conditionalFormatting sqref="K36">
    <cfRule type="expression" dxfId="49" priority="16">
      <formula>$H$1254&gt;3</formula>
    </cfRule>
    <cfRule type="expression" dxfId="48" priority="260">
      <formula>$H$1254=2</formula>
    </cfRule>
    <cfRule type="expression" dxfId="47" priority="448">
      <formula>$H$1254=3</formula>
    </cfRule>
  </conditionalFormatting>
  <conditionalFormatting sqref="J37">
    <cfRule type="expression" dxfId="46" priority="15">
      <formula>$H$1255&gt;3</formula>
    </cfRule>
    <cfRule type="expression" dxfId="45" priority="259">
      <formula>$H$1255=2</formula>
    </cfRule>
    <cfRule type="expression" dxfId="44" priority="447">
      <formula>$H$1255=3</formula>
    </cfRule>
  </conditionalFormatting>
  <conditionalFormatting sqref="K37">
    <cfRule type="expression" dxfId="43" priority="14">
      <formula>$H$1256&gt;3</formula>
    </cfRule>
    <cfRule type="expression" dxfId="42" priority="258">
      <formula>$H$1256=2</formula>
    </cfRule>
    <cfRule type="expression" dxfId="41" priority="446">
      <formula>$H$1256=3</formula>
    </cfRule>
  </conditionalFormatting>
  <conditionalFormatting sqref="J38">
    <cfRule type="expression" dxfId="40" priority="13">
      <formula>$H$1257&gt;3</formula>
    </cfRule>
    <cfRule type="expression" dxfId="39" priority="257">
      <formula>$H$1257=2</formula>
    </cfRule>
    <cfRule type="expression" dxfId="38" priority="445">
      <formula>$H$1257=3</formula>
    </cfRule>
  </conditionalFormatting>
  <conditionalFormatting sqref="K38">
    <cfRule type="expression" dxfId="37" priority="12">
      <formula>$H$1258&gt;3</formula>
    </cfRule>
    <cfRule type="expression" dxfId="36" priority="256">
      <formula>$H$1258=2</formula>
    </cfRule>
    <cfRule type="expression" dxfId="35" priority="444">
      <formula>$H$1258=3</formula>
    </cfRule>
  </conditionalFormatting>
  <conditionalFormatting sqref="L34">
    <cfRule type="expression" dxfId="34" priority="11">
      <formula>$H$1259&gt;3</formula>
    </cfRule>
    <cfRule type="expression" dxfId="33" priority="255">
      <formula>$H$1259=2</formula>
    </cfRule>
    <cfRule type="expression" dxfId="32" priority="443">
      <formula>$H$1259=3</formula>
    </cfRule>
  </conditionalFormatting>
  <conditionalFormatting sqref="M34">
    <cfRule type="expression" dxfId="31" priority="10">
      <formula>$H$1260&gt;3</formula>
    </cfRule>
    <cfRule type="expression" dxfId="30" priority="254">
      <formula>$H$1260=2</formula>
    </cfRule>
    <cfRule type="expression" dxfId="29" priority="442">
      <formula>$H$1260=3</formula>
    </cfRule>
  </conditionalFormatting>
  <conditionalFormatting sqref="L35">
    <cfRule type="expression" dxfId="28" priority="9">
      <formula>$H$1261&gt;3</formula>
    </cfRule>
    <cfRule type="expression" dxfId="27" priority="253">
      <formula>$H$1261=2</formula>
    </cfRule>
    <cfRule type="expression" dxfId="26" priority="441">
      <formula>$H$1261=3</formula>
    </cfRule>
  </conditionalFormatting>
  <conditionalFormatting sqref="M35">
    <cfRule type="expression" dxfId="25" priority="8">
      <formula>$H$1262&gt;3</formula>
    </cfRule>
    <cfRule type="expression" dxfId="24" priority="252">
      <formula>$H$1262=2</formula>
    </cfRule>
    <cfRule type="expression" dxfId="23" priority="440">
      <formula>$H$1262=3</formula>
    </cfRule>
  </conditionalFormatting>
  <conditionalFormatting sqref="L36">
    <cfRule type="expression" dxfId="22" priority="7">
      <formula>$H$1263&gt;3</formula>
    </cfRule>
    <cfRule type="expression" dxfId="21" priority="251">
      <formula>$H$1263=2</formula>
    </cfRule>
    <cfRule type="expression" dxfId="20" priority="439">
      <formula>$H$1263=3</formula>
    </cfRule>
  </conditionalFormatting>
  <conditionalFormatting sqref="M36">
    <cfRule type="expression" dxfId="19" priority="6">
      <formula>$H$1264&gt;3</formula>
    </cfRule>
    <cfRule type="expression" dxfId="18" priority="250">
      <formula>$H$1264=2</formula>
    </cfRule>
    <cfRule type="expression" dxfId="17" priority="438">
      <formula>$H$1264=3</formula>
    </cfRule>
  </conditionalFormatting>
  <conditionalFormatting sqref="L37">
    <cfRule type="expression" dxfId="16" priority="5">
      <formula>$H$1265&gt;3</formula>
    </cfRule>
    <cfRule type="expression" dxfId="15" priority="249">
      <formula>$H$1265=2</formula>
    </cfRule>
    <cfRule type="expression" dxfId="14" priority="437">
      <formula>$H$1265=3</formula>
    </cfRule>
  </conditionalFormatting>
  <conditionalFormatting sqref="M37">
    <cfRule type="expression" dxfId="13" priority="4">
      <formula>$H$1266&gt;3</formula>
    </cfRule>
    <cfRule type="expression" dxfId="12" priority="248">
      <formula>$H$1266=2</formula>
    </cfRule>
    <cfRule type="expression" dxfId="11" priority="436">
      <formula>$H$1266=3</formula>
    </cfRule>
  </conditionalFormatting>
  <conditionalFormatting sqref="L38">
    <cfRule type="expression" dxfId="10" priority="3">
      <formula>$H$1267&gt;3</formula>
    </cfRule>
    <cfRule type="expression" dxfId="9" priority="247">
      <formula>$H$1267=2</formula>
    </cfRule>
    <cfRule type="expression" dxfId="8" priority="435">
      <formula>$H$1267=3</formula>
    </cfRule>
  </conditionalFormatting>
  <conditionalFormatting sqref="M38">
    <cfRule type="expression" dxfId="7" priority="2">
      <formula>$H$1268&gt;3</formula>
    </cfRule>
    <cfRule type="expression" dxfId="6" priority="246">
      <formula>$H$1268=2</formula>
    </cfRule>
    <cfRule type="expression" dxfId="5" priority="434">
      <formula>$H$1268=3</formula>
    </cfRule>
  </conditionalFormatting>
  <conditionalFormatting sqref="Z23">
    <cfRule type="expression" dxfId="4" priority="90">
      <formula>$H$1168&gt;3</formula>
    </cfRule>
    <cfRule type="expression" dxfId="3" priority="334">
      <formula>$H$1168=2</formula>
    </cfRule>
    <cfRule type="expression" dxfId="2" priority="335">
      <formula>$H$1168=3</formula>
    </cfRule>
  </conditionalFormatting>
  <conditionalFormatting sqref="U6">
    <cfRule type="expression" dxfId="1" priority="207">
      <formula>$H$1042&gt;2</formula>
    </cfRule>
  </conditionalFormatting>
  <conditionalFormatting sqref="Y7">
    <cfRule type="expression" dxfId="0" priority="185">
      <formula>$H$1060&gt;2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Général</vt:lpstr>
      <vt:lpstr>Feuille vierge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BAT_A</dc:creator>
  <cp:lastModifiedBy>clement ..</cp:lastModifiedBy>
  <cp:lastPrinted>2020-09-09T07:50:40Z</cp:lastPrinted>
  <dcterms:created xsi:type="dcterms:W3CDTF">2019-11-25T12:40:41Z</dcterms:created>
  <dcterms:modified xsi:type="dcterms:W3CDTF">2021-03-11T22:02:33Z</dcterms:modified>
</cp:coreProperties>
</file>