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cope\Desktop\microscope_automation\"/>
    </mc:Choice>
  </mc:AlternateContent>
  <bookViews>
    <workbookView xWindow="0" yWindow="0" windowWidth="20640" windowHeight="8310"/>
  </bookViews>
  <sheets>
    <sheet name="Sheet1" sheetId="1" r:id="rId1"/>
    <sheet name="timed jog X" sheetId="3" r:id="rId2"/>
    <sheet name=" timed jog 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7" i="1"/>
  <c r="P8" i="1"/>
  <c r="P5" i="1"/>
  <c r="F15" i="1"/>
  <c r="F14" i="1"/>
  <c r="E14" i="1"/>
  <c r="E15" i="1"/>
  <c r="Q14" i="1"/>
  <c r="Q13" i="1"/>
  <c r="E19" i="1" l="1"/>
  <c r="F19" i="1" s="1"/>
  <c r="E18" i="1"/>
  <c r="F18" i="1" s="1"/>
  <c r="G19" i="1" l="1"/>
  <c r="H14" i="1"/>
  <c r="G15" i="1"/>
  <c r="H18" i="1"/>
  <c r="N6" i="1"/>
  <c r="N7" i="1"/>
  <c r="N8" i="1"/>
  <c r="N5" i="1"/>
  <c r="Q6" i="1"/>
  <c r="Q7" i="1"/>
  <c r="Q8" i="1"/>
  <c r="Q5" i="1"/>
  <c r="G18" i="1" l="1"/>
  <c r="G14" i="1"/>
  <c r="H15" i="1"/>
  <c r="H19" i="1"/>
  <c r="D8" i="1"/>
  <c r="E8" i="1" s="1"/>
  <c r="F8" i="1" s="1"/>
  <c r="G8" i="1" s="1"/>
  <c r="D7" i="1"/>
  <c r="E7" i="1" s="1"/>
  <c r="F7" i="1" s="1"/>
  <c r="G7" i="1" s="1"/>
  <c r="D4" i="1"/>
  <c r="E4" i="1" s="1"/>
  <c r="F4" i="1" s="1"/>
  <c r="G4" i="1" s="1"/>
  <c r="D3" i="1"/>
  <c r="E3" i="1" s="1"/>
  <c r="F3" i="1" s="1"/>
  <c r="G3" i="1" s="1"/>
</calcChain>
</file>

<file path=xl/sharedStrings.xml><?xml version="1.0" encoding="utf-8"?>
<sst xmlns="http://schemas.openxmlformats.org/spreadsheetml/2006/main" count="69" uniqueCount="53">
  <si>
    <t>X</t>
  </si>
  <si>
    <t>Y</t>
  </si>
  <si>
    <t>AVG</t>
  </si>
  <si>
    <t>Specs:</t>
  </si>
  <si>
    <t xml:space="preserve">• Travel Range </t>
  </si>
  <si>
    <t>27 mm  </t>
  </si>
  <si>
    <t xml:space="preserve">• Maximum Speed </t>
  </si>
  <si>
    <t>0.5 mm/s  </t>
  </si>
  <si>
    <t xml:space="preserve">• Minimum Incremental Motion </t>
  </si>
  <si>
    <t>0.1 µm</t>
  </si>
  <si>
    <t>StepAmplitude: 50</t>
  </si>
  <si>
    <t>cross</t>
  </si>
  <si>
    <t>micron</t>
  </si>
  <si>
    <t>length</t>
  </si>
  <si>
    <t>length/px</t>
  </si>
  <si>
    <t>px/maginification</t>
  </si>
  <si>
    <t>magni</t>
  </si>
  <si>
    <t>length(micron)/step</t>
  </si>
  <si>
    <t>px/step (50x)</t>
  </si>
  <si>
    <t>pxHori</t>
  </si>
  <si>
    <t>pxVert</t>
  </si>
  <si>
    <t>pxAvg</t>
  </si>
  <si>
    <t>Without load</t>
  </si>
  <si>
    <t>Specs</t>
  </si>
  <si>
    <t>directly relate step to pixel</t>
  </si>
  <si>
    <t>X+</t>
  </si>
  <si>
    <t>X-</t>
  </si>
  <si>
    <t>Y+</t>
  </si>
  <si>
    <t>Y-</t>
  </si>
  <si>
    <t>steps</t>
  </si>
  <si>
    <t>px</t>
  </si>
  <si>
    <t>avg</t>
  </si>
  <si>
    <t>#not recommended</t>
  </si>
  <si>
    <t>assume lens movement</t>
  </si>
  <si>
    <t>backlash</t>
  </si>
  <si>
    <t>common problem: go back too much</t>
  </si>
  <si>
    <t>already considered different stride</t>
  </si>
  <si>
    <t>right left ~10micron</t>
  </si>
  <si>
    <t xml:space="preserve">left right  </t>
  </si>
  <si>
    <t>up down: ~10micron</t>
  </si>
  <si>
    <t>down up: less</t>
  </si>
  <si>
    <t>L</t>
  </si>
  <si>
    <t>S2</t>
  </si>
  <si>
    <t>↓ 5184</t>
  </si>
  <si>
    <t>+</t>
  </si>
  <si>
    <t>-</t>
  </si>
  <si>
    <t>um/step</t>
  </si>
  <si>
    <t>px/step 20x</t>
  </si>
  <si>
    <t>Current Resolution</t>
  </si>
  <si>
    <t>real steps</t>
  </si>
  <si>
    <t>actual</t>
  </si>
  <si>
    <t>nomi</t>
  </si>
  <si>
    <t>nominative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</si>
</sst>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X-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30118662035813E-2"/>
          <c:y val="0.17321400686605745"/>
          <c:w val="0.85634500433604288"/>
          <c:h val="0.792220963078356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697287839020124E-3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'timed jog X'!$B$2:$B$42</c:f>
              <c:numCache>
                <c:formatCode>General</c:formatCode>
                <c:ptCount val="41"/>
                <c:pt idx="0">
                  <c:v>-2134</c:v>
                </c:pt>
                <c:pt idx="1">
                  <c:v>-2044</c:v>
                </c:pt>
                <c:pt idx="2">
                  <c:v>-1937</c:v>
                </c:pt>
                <c:pt idx="3">
                  <c:v>-1855</c:v>
                </c:pt>
                <c:pt idx="4">
                  <c:v>-1752</c:v>
                </c:pt>
                <c:pt idx="5">
                  <c:v>-1644</c:v>
                </c:pt>
                <c:pt idx="6">
                  <c:v>-1533</c:v>
                </c:pt>
                <c:pt idx="7">
                  <c:v>-1425</c:v>
                </c:pt>
                <c:pt idx="8">
                  <c:v>-1343</c:v>
                </c:pt>
                <c:pt idx="9">
                  <c:v>-1237</c:v>
                </c:pt>
                <c:pt idx="10">
                  <c:v>-1129</c:v>
                </c:pt>
                <c:pt idx="11">
                  <c:v>-1022</c:v>
                </c:pt>
                <c:pt idx="12">
                  <c:v>-941</c:v>
                </c:pt>
                <c:pt idx="13">
                  <c:v>-834</c:v>
                </c:pt>
                <c:pt idx="14">
                  <c:v>-728</c:v>
                </c:pt>
                <c:pt idx="15">
                  <c:v>-624</c:v>
                </c:pt>
                <c:pt idx="16">
                  <c:v>-538</c:v>
                </c:pt>
                <c:pt idx="17">
                  <c:v>-431</c:v>
                </c:pt>
                <c:pt idx="18">
                  <c:v>-324</c:v>
                </c:pt>
                <c:pt idx="19">
                  <c:v>-215</c:v>
                </c:pt>
              </c:numCache>
            </c:numRef>
          </c:xVal>
          <c:yVal>
            <c:numRef>
              <c:f>'timed jog X'!$C$2:$C$42</c:f>
              <c:numCache>
                <c:formatCode>General</c:formatCode>
                <c:ptCount val="41"/>
                <c:pt idx="0">
                  <c:v>-2000</c:v>
                </c:pt>
                <c:pt idx="1">
                  <c:v>-1900</c:v>
                </c:pt>
                <c:pt idx="2">
                  <c:v>-1800</c:v>
                </c:pt>
                <c:pt idx="3">
                  <c:v>-1700</c:v>
                </c:pt>
                <c:pt idx="4">
                  <c:v>-1600</c:v>
                </c:pt>
                <c:pt idx="5">
                  <c:v>-1500</c:v>
                </c:pt>
                <c:pt idx="6">
                  <c:v>-1400</c:v>
                </c:pt>
                <c:pt idx="7">
                  <c:v>-1300</c:v>
                </c:pt>
                <c:pt idx="8">
                  <c:v>-1200</c:v>
                </c:pt>
                <c:pt idx="9">
                  <c:v>-1100</c:v>
                </c:pt>
                <c:pt idx="10">
                  <c:v>-1000</c:v>
                </c:pt>
                <c:pt idx="11">
                  <c:v>-900</c:v>
                </c:pt>
                <c:pt idx="12">
                  <c:v>-800</c:v>
                </c:pt>
                <c:pt idx="13">
                  <c:v>-700</c:v>
                </c:pt>
                <c:pt idx="14">
                  <c:v>-600</c:v>
                </c:pt>
                <c:pt idx="15">
                  <c:v>-500</c:v>
                </c:pt>
                <c:pt idx="16">
                  <c:v>-400</c:v>
                </c:pt>
                <c:pt idx="17">
                  <c:v>-300</c:v>
                </c:pt>
                <c:pt idx="18">
                  <c:v>-200</c:v>
                </c:pt>
                <c:pt idx="19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6-4E27-A51C-F5401E4C4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032440"/>
        <c:axId val="585034080"/>
      </c:scatterChart>
      <c:valAx>
        <c:axId val="58503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34080"/>
        <c:crosses val="autoZero"/>
        <c:crossBetween val="midCat"/>
      </c:valAx>
      <c:valAx>
        <c:axId val="5850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3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X+  nomi vs actual</a:t>
            </a:r>
          </a:p>
        </c:rich>
      </c:tx>
      <c:layout>
        <c:manualLayout>
          <c:xMode val="edge"/>
          <c:yMode val="edge"/>
          <c:x val="0.386388888888888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'timed jog X'!$F$1</c:f>
              <c:strCache>
                <c:ptCount val="1"/>
                <c:pt idx="0">
                  <c:v>nomi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883420822397206E-2"/>
                  <c:y val="-0.2345417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'timed jog X'!$E$2:$E$21</c:f>
              <c:numCache>
                <c:formatCode>General</c:formatCode>
                <c:ptCount val="20"/>
                <c:pt idx="0">
                  <c:v>215</c:v>
                </c:pt>
                <c:pt idx="1">
                  <c:v>324</c:v>
                </c:pt>
                <c:pt idx="2">
                  <c:v>432</c:v>
                </c:pt>
                <c:pt idx="3">
                  <c:v>538</c:v>
                </c:pt>
                <c:pt idx="4">
                  <c:v>619</c:v>
                </c:pt>
                <c:pt idx="5">
                  <c:v>728</c:v>
                </c:pt>
                <c:pt idx="6">
                  <c:v>834</c:v>
                </c:pt>
                <c:pt idx="7">
                  <c:v>943</c:v>
                </c:pt>
                <c:pt idx="8">
                  <c:v>1022</c:v>
                </c:pt>
                <c:pt idx="9">
                  <c:v>1129</c:v>
                </c:pt>
                <c:pt idx="10">
                  <c:v>1237</c:v>
                </c:pt>
                <c:pt idx="11">
                  <c:v>1347</c:v>
                </c:pt>
                <c:pt idx="12">
                  <c:v>1432</c:v>
                </c:pt>
                <c:pt idx="13">
                  <c:v>1534</c:v>
                </c:pt>
                <c:pt idx="14">
                  <c:v>1641</c:v>
                </c:pt>
                <c:pt idx="15">
                  <c:v>1767</c:v>
                </c:pt>
                <c:pt idx="16">
                  <c:v>1847</c:v>
                </c:pt>
                <c:pt idx="17">
                  <c:v>1936</c:v>
                </c:pt>
                <c:pt idx="18">
                  <c:v>2044</c:v>
                </c:pt>
                <c:pt idx="19">
                  <c:v>2151</c:v>
                </c:pt>
              </c:numCache>
            </c:numRef>
          </c:xVal>
          <c:yVal>
            <c:numRef>
              <c:f>'timed jog X'!$F$2:$F$21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0-4653-972F-A76CDA00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835032"/>
        <c:axId val="320839624"/>
      </c:scatterChart>
      <c:valAx>
        <c:axId val="32083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9624"/>
        <c:crosses val="autoZero"/>
        <c:crossBetween val="midCat"/>
      </c:valAx>
      <c:valAx>
        <c:axId val="32083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Y-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timed jog Y'!$B$2</c:f>
              <c:strCache>
                <c:ptCount val="1"/>
                <c:pt idx="0">
                  <c:v>nominative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058617672790901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 timed jog Y'!$A$3:$A$22</c:f>
              <c:numCache>
                <c:formatCode>General</c:formatCode>
                <c:ptCount val="20"/>
                <c:pt idx="0">
                  <c:v>-2154</c:v>
                </c:pt>
                <c:pt idx="1">
                  <c:v>-2045</c:v>
                </c:pt>
                <c:pt idx="2">
                  <c:v>-1936</c:v>
                </c:pt>
                <c:pt idx="3">
                  <c:v>-1856</c:v>
                </c:pt>
                <c:pt idx="4">
                  <c:v>-1748</c:v>
                </c:pt>
                <c:pt idx="5">
                  <c:v>-1642</c:v>
                </c:pt>
                <c:pt idx="6">
                  <c:v>-1533</c:v>
                </c:pt>
                <c:pt idx="7">
                  <c:v>-1429</c:v>
                </c:pt>
                <c:pt idx="8">
                  <c:v>-1346</c:v>
                </c:pt>
                <c:pt idx="9">
                  <c:v>-1239</c:v>
                </c:pt>
                <c:pt idx="10">
                  <c:v>-1130</c:v>
                </c:pt>
                <c:pt idx="11">
                  <c:v>-1021</c:v>
                </c:pt>
                <c:pt idx="12">
                  <c:v>-942</c:v>
                </c:pt>
                <c:pt idx="13">
                  <c:v>-834</c:v>
                </c:pt>
                <c:pt idx="14">
                  <c:v>-732</c:v>
                </c:pt>
                <c:pt idx="15">
                  <c:v>-619</c:v>
                </c:pt>
                <c:pt idx="16">
                  <c:v>-539</c:v>
                </c:pt>
                <c:pt idx="17">
                  <c:v>-430</c:v>
                </c:pt>
                <c:pt idx="18">
                  <c:v>-325</c:v>
                </c:pt>
                <c:pt idx="19">
                  <c:v>-213</c:v>
                </c:pt>
              </c:numCache>
            </c:numRef>
          </c:xVal>
          <c:yVal>
            <c:numRef>
              <c:f>' timed jog Y'!$B$3:$B$22</c:f>
              <c:numCache>
                <c:formatCode>General</c:formatCode>
                <c:ptCount val="20"/>
                <c:pt idx="0">
                  <c:v>-2000</c:v>
                </c:pt>
                <c:pt idx="1">
                  <c:v>-1900</c:v>
                </c:pt>
                <c:pt idx="2">
                  <c:v>-1800</c:v>
                </c:pt>
                <c:pt idx="3">
                  <c:v>-1700</c:v>
                </c:pt>
                <c:pt idx="4">
                  <c:v>-1600</c:v>
                </c:pt>
                <c:pt idx="5">
                  <c:v>-1500</c:v>
                </c:pt>
                <c:pt idx="6">
                  <c:v>-1400</c:v>
                </c:pt>
                <c:pt idx="7">
                  <c:v>-1300</c:v>
                </c:pt>
                <c:pt idx="8">
                  <c:v>-1200</c:v>
                </c:pt>
                <c:pt idx="9">
                  <c:v>-1100</c:v>
                </c:pt>
                <c:pt idx="10">
                  <c:v>-1000</c:v>
                </c:pt>
                <c:pt idx="11">
                  <c:v>-900</c:v>
                </c:pt>
                <c:pt idx="12">
                  <c:v>-800</c:v>
                </c:pt>
                <c:pt idx="13">
                  <c:v>-700</c:v>
                </c:pt>
                <c:pt idx="14">
                  <c:v>-600</c:v>
                </c:pt>
                <c:pt idx="15">
                  <c:v>-500</c:v>
                </c:pt>
                <c:pt idx="16">
                  <c:v>-400</c:v>
                </c:pt>
                <c:pt idx="17">
                  <c:v>-300</c:v>
                </c:pt>
                <c:pt idx="18">
                  <c:v>-200</c:v>
                </c:pt>
                <c:pt idx="19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7-44E7-B753-7BEFDF691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59216"/>
        <c:axId val="447960200"/>
      </c:scatterChart>
      <c:valAx>
        <c:axId val="44795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0200"/>
        <c:crosses val="autoZero"/>
        <c:crossBetween val="midCat"/>
      </c:valAx>
      <c:valAx>
        <c:axId val="44796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5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 timed jog Y'!$D$3:$D$22</c:f>
              <c:numCache>
                <c:formatCode>General</c:formatCode>
                <c:ptCount val="20"/>
                <c:pt idx="0">
                  <c:v>216</c:v>
                </c:pt>
                <c:pt idx="1">
                  <c:v>324</c:v>
                </c:pt>
                <c:pt idx="2">
                  <c:v>431</c:v>
                </c:pt>
                <c:pt idx="3">
                  <c:v>539</c:v>
                </c:pt>
                <c:pt idx="4">
                  <c:v>619</c:v>
                </c:pt>
                <c:pt idx="5">
                  <c:v>726</c:v>
                </c:pt>
                <c:pt idx="6">
                  <c:v>832</c:v>
                </c:pt>
                <c:pt idx="7">
                  <c:v>942</c:v>
                </c:pt>
                <c:pt idx="8">
                  <c:v>1022</c:v>
                </c:pt>
                <c:pt idx="9">
                  <c:v>1129</c:v>
                </c:pt>
                <c:pt idx="10">
                  <c:v>1238</c:v>
                </c:pt>
                <c:pt idx="11">
                  <c:v>1350</c:v>
                </c:pt>
                <c:pt idx="12">
                  <c:v>1441</c:v>
                </c:pt>
                <c:pt idx="13">
                  <c:v>1533</c:v>
                </c:pt>
                <c:pt idx="14">
                  <c:v>1640</c:v>
                </c:pt>
                <c:pt idx="15">
                  <c:v>1750</c:v>
                </c:pt>
                <c:pt idx="16">
                  <c:v>1855</c:v>
                </c:pt>
                <c:pt idx="17">
                  <c:v>1937</c:v>
                </c:pt>
                <c:pt idx="18">
                  <c:v>2043</c:v>
                </c:pt>
                <c:pt idx="19">
                  <c:v>2152</c:v>
                </c:pt>
              </c:numCache>
            </c:numRef>
          </c:xVal>
          <c:yVal>
            <c:numRef>
              <c:f>' timed jog Y'!$E$3:$E$22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A-4EEB-839B-BB6E8449D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879992"/>
        <c:axId val="325877040"/>
      </c:scatterChart>
      <c:valAx>
        <c:axId val="32587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77040"/>
        <c:crosses val="autoZero"/>
        <c:crossBetween val="midCat"/>
      </c:valAx>
      <c:valAx>
        <c:axId val="32587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7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361665</xdr:colOff>
      <xdr:row>1</xdr:row>
      <xdr:rowOff>75062</xdr:rowOff>
    </xdr:from>
    <xdr:to>
      <xdr:col>14</xdr:col>
      <xdr:colOff>129653</xdr:colOff>
      <xdr:row>16</xdr:row>
      <xdr:rowOff>156949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F6B248-2564-4768-BADA-0BE7739AC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119062</xdr:colOff>
      <xdr:row>18</xdr:row>
      <xdr:rowOff>66675</xdr:rowOff>
    </xdr:from>
    <xdr:to>
      <xdr:col>14</xdr:col>
      <xdr:colOff>423862</xdr:colOff>
      <xdr:row>32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545910</xdr:colOff>
      <xdr:row>6</xdr:row>
      <xdr:rowOff>6824</xdr:rowOff>
    </xdr:from>
    <xdr:to>
      <xdr:col>13</xdr:col>
      <xdr:colOff>313898</xdr:colOff>
      <xdr:row>21</xdr:row>
      <xdr:rowOff>88710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17D015D-EFAE-48AE-97E6-341993141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166687</xdr:colOff>
      <xdr:row>23</xdr:row>
      <xdr:rowOff>95250</xdr:rowOff>
    </xdr:from>
    <xdr:to>
      <xdr:col>13</xdr:col>
      <xdr:colOff>471487</xdr:colOff>
      <xdr:row>37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H14" sqref="H14:H19"/>
    </sheetView>
  </sheetViews>
  <sheetFormatPr defaultColWidth="8.85546875" defaultRowHeight="15"/>
  <cols>
    <col min="1" max="4" width="8.85546875" style="1"/>
    <col min="5" max="5" width="20.140625" style="1" customWidth="1"/>
    <col min="6" max="6" width="12.85546875" style="1" customWidth="1"/>
    <col min="7" max="7" width="11.42578125" style="7" customWidth="1"/>
    <col min="8" max="14" width="8.85546875" style="1"/>
    <col min="15" max="15" width="17.42578125" style="1" customWidth="1"/>
    <col min="16" max="16" width="8.85546875" style="1"/>
    <col min="17" max="17" width="15.85546875" style="1" customWidth="1"/>
    <col min="18" max="16384" width="8.85546875" style="1"/>
  </cols>
  <sheetData>
    <row r="1" spans="1:17">
      <c r="A1" s="15" t="s">
        <v>0</v>
      </c>
      <c r="B1" s="15"/>
      <c r="C1" s="15"/>
      <c r="D1" s="15"/>
      <c r="E1" s="9" t="s">
        <v>22</v>
      </c>
      <c r="L1" s="1" t="s">
        <v>11</v>
      </c>
      <c r="M1" s="1" t="s">
        <v>13</v>
      </c>
    </row>
    <row r="2" spans="1:17">
      <c r="A2" s="1">
        <v>1</v>
      </c>
      <c r="B2" s="1">
        <v>2</v>
      </c>
      <c r="C2" s="1">
        <v>3</v>
      </c>
      <c r="D2" s="1" t="s">
        <v>2</v>
      </c>
      <c r="E2" s="1" t="s">
        <v>17</v>
      </c>
      <c r="F2" s="4" t="s">
        <v>18</v>
      </c>
      <c r="K2" s="1" t="s">
        <v>12</v>
      </c>
      <c r="L2" s="1">
        <v>18</v>
      </c>
      <c r="M2" s="1">
        <v>200</v>
      </c>
    </row>
    <row r="3" spans="1:17">
      <c r="A3" s="1">
        <v>49338</v>
      </c>
      <c r="B3" s="1">
        <v>49397</v>
      </c>
      <c r="C3" s="1">
        <v>50443</v>
      </c>
      <c r="D3" s="1">
        <f>AVERAGE(A3:C3)</f>
        <v>49726</v>
      </c>
      <c r="E3" s="1">
        <f>27000/D3</f>
        <v>0.54297550577162856</v>
      </c>
      <c r="F3" s="5">
        <f>E3/$P$8</f>
        <v>2.3639544704983306</v>
      </c>
      <c r="G3" s="7">
        <f>F3</f>
        <v>2.3639544704983306</v>
      </c>
      <c r="N3" s="1" t="s">
        <v>43</v>
      </c>
      <c r="O3" s="1" t="s">
        <v>12</v>
      </c>
    </row>
    <row r="4" spans="1:17">
      <c r="A4" s="1">
        <v>-53895</v>
      </c>
      <c r="B4" s="1">
        <v>-54727</v>
      </c>
      <c r="C4" s="1">
        <v>-53497</v>
      </c>
      <c r="D4" s="1">
        <f>AVERAGE(A4:C4)</f>
        <v>-54039.666666666664</v>
      </c>
      <c r="E4" s="1">
        <f>27000/D4</f>
        <v>-0.49963298564634623</v>
      </c>
      <c r="F4" s="5">
        <f>E4/$P$8</f>
        <v>-2.1752539801010369</v>
      </c>
      <c r="G4" s="7">
        <f t="shared" ref="G4:G8" si="0">F4</f>
        <v>-2.1752539801010369</v>
      </c>
      <c r="K4" s="2" t="s">
        <v>16</v>
      </c>
      <c r="L4" s="2" t="s">
        <v>19</v>
      </c>
      <c r="M4" s="1" t="s">
        <v>20</v>
      </c>
      <c r="N4" s="1" t="s">
        <v>21</v>
      </c>
      <c r="O4" s="2" t="s">
        <v>13</v>
      </c>
      <c r="P4" s="2" t="s">
        <v>14</v>
      </c>
      <c r="Q4" s="1" t="s">
        <v>15</v>
      </c>
    </row>
    <row r="5" spans="1:17">
      <c r="A5" s="15" t="s">
        <v>1</v>
      </c>
      <c r="B5" s="15"/>
      <c r="C5" s="15"/>
      <c r="D5" s="15"/>
      <c r="F5" s="5"/>
      <c r="H5" s="2"/>
      <c r="I5" s="2"/>
      <c r="J5" s="2"/>
      <c r="K5" s="2">
        <v>5</v>
      </c>
      <c r="L5" s="1">
        <v>235.4</v>
      </c>
      <c r="M5" s="1">
        <v>235.4</v>
      </c>
      <c r="N5" s="1">
        <f>0.5*(L5+M5)</f>
        <v>235.4</v>
      </c>
      <c r="O5" s="2">
        <v>200</v>
      </c>
      <c r="P5" s="2">
        <f>(O5/L5)*5184/$P$12</f>
        <v>2.293967714528462</v>
      </c>
      <c r="Q5" s="1">
        <f>L5/K5</f>
        <v>47.08</v>
      </c>
    </row>
    <row r="6" spans="1:17">
      <c r="A6" s="1">
        <v>1</v>
      </c>
      <c r="B6" s="1">
        <v>2</v>
      </c>
      <c r="C6" s="1">
        <v>3</v>
      </c>
      <c r="D6" s="1" t="s">
        <v>2</v>
      </c>
      <c r="F6" s="5"/>
      <c r="H6" s="2"/>
      <c r="I6" s="2"/>
      <c r="J6" s="2"/>
      <c r="K6" s="2">
        <v>10</v>
      </c>
      <c r="L6" s="2">
        <v>469.6</v>
      </c>
      <c r="M6" s="1">
        <v>469.7</v>
      </c>
      <c r="N6" s="1">
        <f t="shared" ref="N6:N8" si="1">0.5*(L6+M6)</f>
        <v>469.65</v>
      </c>
      <c r="O6" s="2">
        <v>200</v>
      </c>
      <c r="P6" s="2">
        <f t="shared" ref="P6:P8" si="2">(O6/L6)*5184/$P$12</f>
        <v>1.1499148211243613</v>
      </c>
      <c r="Q6" s="1">
        <f>L6/K6</f>
        <v>46.96</v>
      </c>
    </row>
    <row r="7" spans="1:17">
      <c r="A7" s="1">
        <v>53553</v>
      </c>
      <c r="B7" s="1">
        <v>54969</v>
      </c>
      <c r="C7" s="1">
        <v>54690</v>
      </c>
      <c r="D7" s="1">
        <f>AVERAGE(A7:C7)</f>
        <v>54404</v>
      </c>
      <c r="E7" s="1">
        <f t="shared" ref="E7:E8" si="3">27000/D7</f>
        <v>0.49628703771781485</v>
      </c>
      <c r="F7" s="5">
        <f>E7/$P$8</f>
        <v>2.1606867142121899</v>
      </c>
      <c r="G7" s="7">
        <f t="shared" si="0"/>
        <v>2.1606867142121899</v>
      </c>
      <c r="H7" s="2"/>
      <c r="I7" s="2"/>
      <c r="J7" s="2"/>
      <c r="K7" s="2">
        <v>20</v>
      </c>
      <c r="L7" s="2">
        <v>948.6</v>
      </c>
      <c r="M7" s="2">
        <v>948.6</v>
      </c>
      <c r="N7" s="1">
        <f t="shared" si="1"/>
        <v>948.6</v>
      </c>
      <c r="O7" s="2">
        <v>200</v>
      </c>
      <c r="P7" s="3">
        <f t="shared" si="2"/>
        <v>0.56925996204933582</v>
      </c>
      <c r="Q7" s="1">
        <f>L7/K7</f>
        <v>47.43</v>
      </c>
    </row>
    <row r="8" spans="1:17">
      <c r="A8" s="1">
        <v>-57471</v>
      </c>
      <c r="B8" s="1">
        <v>-56165</v>
      </c>
      <c r="C8" s="1">
        <v>-55811</v>
      </c>
      <c r="D8" s="1">
        <f>AVERAGE(A8:C8)</f>
        <v>-56482.333333333336</v>
      </c>
      <c r="E8" s="1">
        <f t="shared" si="3"/>
        <v>-0.47802557731916173</v>
      </c>
      <c r="F8" s="5">
        <f>E8/$P$8</f>
        <v>-2.0811817264395351</v>
      </c>
      <c r="G8" s="7">
        <f t="shared" si="0"/>
        <v>-2.0811817264395351</v>
      </c>
      <c r="H8" s="2"/>
      <c r="I8" s="2"/>
      <c r="J8" s="2"/>
      <c r="K8" s="2">
        <v>50</v>
      </c>
      <c r="L8" s="2">
        <v>2351</v>
      </c>
      <c r="M8" s="1">
        <v>2351</v>
      </c>
      <c r="N8" s="1">
        <f t="shared" si="1"/>
        <v>2351</v>
      </c>
      <c r="O8" s="2">
        <v>200</v>
      </c>
      <c r="P8" s="2">
        <f t="shared" si="2"/>
        <v>0.22968949383241177</v>
      </c>
      <c r="Q8" s="1">
        <f>L8/K8</f>
        <v>47.02</v>
      </c>
    </row>
    <row r="9" spans="1:17">
      <c r="A9" s="2"/>
      <c r="B9" s="2"/>
      <c r="C9" s="2"/>
      <c r="D9" s="2"/>
      <c r="E9" s="2"/>
      <c r="F9" s="2"/>
      <c r="G9" s="8"/>
      <c r="H9" s="2"/>
      <c r="I9" s="2"/>
      <c r="J9" s="2"/>
    </row>
    <row r="10" spans="1:17">
      <c r="A10" s="2"/>
      <c r="B10" s="2"/>
      <c r="C10" s="2"/>
      <c r="D10" s="2"/>
      <c r="E10" s="2"/>
      <c r="F10" s="2"/>
      <c r="G10" s="8"/>
      <c r="H10" s="2"/>
      <c r="I10" s="2"/>
      <c r="J10" s="2"/>
      <c r="K10" s="2"/>
      <c r="L10" s="2"/>
      <c r="M10" s="2"/>
      <c r="N10" s="2"/>
    </row>
    <row r="11" spans="1:17">
      <c r="A11" s="2"/>
      <c r="B11" s="2"/>
      <c r="C11" s="2"/>
      <c r="D11" s="2"/>
      <c r="E11" s="2"/>
      <c r="F11" s="2"/>
      <c r="G11" s="8"/>
      <c r="H11" s="2"/>
      <c r="I11" s="2"/>
      <c r="J11" s="2"/>
      <c r="K11" s="2"/>
      <c r="L11" s="2"/>
      <c r="M11" s="2"/>
      <c r="N11" s="2"/>
    </row>
    <row r="12" spans="1:17">
      <c r="A12" s="15" t="s">
        <v>0</v>
      </c>
      <c r="B12" s="15"/>
      <c r="C12" s="15"/>
      <c r="D12" s="15"/>
      <c r="E12" s="15"/>
      <c r="F12" s="9"/>
      <c r="G12" s="1"/>
      <c r="H12" s="7"/>
      <c r="I12" s="2"/>
      <c r="J12" s="2"/>
      <c r="K12" s="2" t="s">
        <v>23</v>
      </c>
      <c r="L12" s="2"/>
      <c r="M12" s="2"/>
      <c r="N12" s="2"/>
      <c r="O12" s="2" t="s">
        <v>48</v>
      </c>
      <c r="P12" s="12">
        <v>1920</v>
      </c>
    </row>
    <row r="13" spans="1:17">
      <c r="B13" s="1">
        <v>1</v>
      </c>
      <c r="C13" s="1">
        <v>2</v>
      </c>
      <c r="D13" s="1">
        <v>3</v>
      </c>
      <c r="E13" s="1" t="s">
        <v>2</v>
      </c>
      <c r="F13" s="1" t="s">
        <v>46</v>
      </c>
      <c r="G13" s="14" t="s">
        <v>18</v>
      </c>
      <c r="H13" s="2" t="s">
        <v>47</v>
      </c>
      <c r="I13" s="2"/>
      <c r="J13" s="2"/>
      <c r="O13" s="1" t="s">
        <v>41</v>
      </c>
      <c r="P13" s="1">
        <v>5184</v>
      </c>
      <c r="Q13" s="1">
        <f>P13*2/3</f>
        <v>3456</v>
      </c>
    </row>
    <row r="14" spans="1:17">
      <c r="A14" s="13" t="s">
        <v>44</v>
      </c>
      <c r="B14" s="2">
        <v>51570</v>
      </c>
      <c r="E14" s="1">
        <f>AVERAGE(B14:C14)</f>
        <v>51570</v>
      </c>
      <c r="F14" s="1">
        <f>27000/E14</f>
        <v>0.52356020942408377</v>
      </c>
      <c r="G14" s="14">
        <f>F14/$P$8</f>
        <v>2.2794260228815197</v>
      </c>
      <c r="H14" s="5">
        <f>F14/$P$7</f>
        <v>0.91972076788830726</v>
      </c>
      <c r="I14" s="2"/>
      <c r="J14" s="2"/>
      <c r="K14" s="2" t="s">
        <v>10</v>
      </c>
      <c r="L14" s="2"/>
      <c r="M14" s="2"/>
      <c r="N14" s="2"/>
      <c r="O14" s="1" t="s">
        <v>42</v>
      </c>
      <c r="P14" s="14">
        <v>1920</v>
      </c>
      <c r="Q14" s="1">
        <f>P14*2/3</f>
        <v>1280</v>
      </c>
    </row>
    <row r="15" spans="1:17">
      <c r="A15" s="13" t="s">
        <v>45</v>
      </c>
      <c r="B15" s="2">
        <v>52079</v>
      </c>
      <c r="E15" s="1">
        <f>AVERAGE(B15:C15)</f>
        <v>52079</v>
      </c>
      <c r="F15" s="1">
        <f>27000/E15</f>
        <v>0.51844313446878776</v>
      </c>
      <c r="G15" s="14">
        <f>F15/$P$8</f>
        <v>2.2571477946965182</v>
      </c>
      <c r="H15" s="5">
        <f t="shared" ref="H15:H19" si="4">F15/$P$7</f>
        <v>0.91073177288350393</v>
      </c>
      <c r="I15" s="2"/>
      <c r="J15" s="2"/>
      <c r="K15" s="2"/>
      <c r="L15" s="2"/>
      <c r="M15" s="2"/>
      <c r="N15" s="2"/>
      <c r="O15" s="2"/>
    </row>
    <row r="16" spans="1:17">
      <c r="A16" s="15" t="s">
        <v>1</v>
      </c>
      <c r="B16" s="15"/>
      <c r="C16" s="15"/>
      <c r="D16" s="15"/>
      <c r="E16" s="15"/>
      <c r="G16" s="14"/>
      <c r="H16" s="5"/>
      <c r="I16" s="2"/>
      <c r="J16" s="2"/>
      <c r="K16" s="2" t="s">
        <v>3</v>
      </c>
      <c r="L16" s="2"/>
      <c r="M16" s="2"/>
      <c r="N16" s="2"/>
      <c r="O16" s="2"/>
    </row>
    <row r="17" spans="1:15">
      <c r="B17" s="1">
        <v>1</v>
      </c>
      <c r="C17" s="1">
        <v>2</v>
      </c>
      <c r="D17" s="1">
        <v>3</v>
      </c>
      <c r="E17" s="1" t="s">
        <v>2</v>
      </c>
      <c r="G17" s="14"/>
      <c r="H17" s="5"/>
      <c r="I17" s="2"/>
      <c r="J17" s="2"/>
      <c r="K17" s="2"/>
      <c r="L17" s="2" t="s">
        <v>4</v>
      </c>
      <c r="M17" s="2"/>
      <c r="N17" s="2"/>
      <c r="O17" s="2"/>
    </row>
    <row r="18" spans="1:15">
      <c r="A18" s="13" t="s">
        <v>44</v>
      </c>
      <c r="B18" s="2">
        <v>54304</v>
      </c>
      <c r="E18" s="1">
        <f>AVERAGE(B18:D18)</f>
        <v>54304</v>
      </c>
      <c r="F18" s="1">
        <f t="shared" ref="F18:F19" si="5">27000/E18</f>
        <v>0.49720094284030641</v>
      </c>
      <c r="G18" s="14">
        <f>F18/$P$8</f>
        <v>2.1646655863288151</v>
      </c>
      <c r="H18" s="5">
        <f t="shared" si="4"/>
        <v>0.87341632292280502</v>
      </c>
      <c r="I18" s="2"/>
      <c r="J18" s="2"/>
      <c r="K18" s="6" t="s">
        <v>5</v>
      </c>
      <c r="L18" s="2"/>
      <c r="M18" s="2"/>
      <c r="N18" s="2"/>
      <c r="O18" s="2"/>
    </row>
    <row r="19" spans="1:15">
      <c r="A19" s="13" t="s">
        <v>45</v>
      </c>
      <c r="B19" s="1">
        <v>51144</v>
      </c>
      <c r="E19" s="1">
        <f>AVERAGE(B19:D19)</f>
        <v>51144</v>
      </c>
      <c r="F19" s="1">
        <f t="shared" si="5"/>
        <v>0.52792116377287657</v>
      </c>
      <c r="G19" s="14">
        <f>F19/$P$8</f>
        <v>2.2984123259815421</v>
      </c>
      <c r="H19" s="5">
        <f t="shared" si="4"/>
        <v>0.92738151102768662</v>
      </c>
      <c r="I19" s="2"/>
      <c r="J19" s="2"/>
      <c r="K19" s="2"/>
      <c r="L19" s="2" t="s">
        <v>6</v>
      </c>
      <c r="M19" s="2"/>
      <c r="N19" s="2"/>
      <c r="O19" s="2"/>
    </row>
    <row r="20" spans="1:15">
      <c r="G20" s="14"/>
      <c r="H20" s="5"/>
      <c r="I20" s="2"/>
      <c r="J20" s="2"/>
      <c r="K20" s="2" t="s">
        <v>7</v>
      </c>
      <c r="L20" s="2"/>
      <c r="M20" s="2"/>
      <c r="N20" s="2"/>
      <c r="O20" s="2"/>
    </row>
    <row r="21" spans="1:15">
      <c r="G21" s="14"/>
      <c r="H21" s="5"/>
      <c r="I21" s="2"/>
      <c r="J21" s="2"/>
      <c r="K21" s="2"/>
      <c r="L21" s="2" t="s">
        <v>8</v>
      </c>
      <c r="M21" s="2"/>
      <c r="N21" s="2"/>
      <c r="O21" s="2"/>
    </row>
    <row r="22" spans="1:15">
      <c r="G22" s="14"/>
      <c r="H22" s="5"/>
      <c r="I22" s="2"/>
      <c r="J22" s="2"/>
      <c r="K22" s="2" t="s">
        <v>9</v>
      </c>
      <c r="L22" s="2"/>
      <c r="M22" s="2"/>
      <c r="N22" s="2"/>
      <c r="O22" s="2"/>
    </row>
    <row r="23" spans="1:15">
      <c r="B23" s="2"/>
      <c r="C23" s="2"/>
      <c r="D23" s="2"/>
      <c r="G23" s="14"/>
      <c r="H23" s="5"/>
      <c r="I23" s="2"/>
      <c r="J23" s="2"/>
      <c r="K23" s="2"/>
      <c r="L23" s="2"/>
      <c r="M23" s="2"/>
      <c r="N23" s="2"/>
    </row>
    <row r="24" spans="1:15">
      <c r="B24" s="2"/>
      <c r="C24" s="2"/>
      <c r="D24" s="2"/>
      <c r="G24" s="14"/>
      <c r="H24" s="5"/>
      <c r="I24" s="2"/>
      <c r="J24" s="2"/>
      <c r="K24" s="2"/>
      <c r="L24" s="2"/>
      <c r="M24" s="2"/>
      <c r="N24" s="2"/>
    </row>
    <row r="25" spans="1:15">
      <c r="B25" s="2"/>
      <c r="C25" s="2"/>
      <c r="D25" s="2"/>
      <c r="G25" s="14"/>
      <c r="H25" s="5"/>
      <c r="I25" s="2"/>
      <c r="J25" s="2"/>
      <c r="K25" s="2"/>
      <c r="L25" s="2"/>
      <c r="M25" s="2"/>
      <c r="N25" s="2"/>
    </row>
    <row r="26" spans="1:15">
      <c r="G26" s="14"/>
      <c r="H26" s="5"/>
    </row>
    <row r="27" spans="1:15">
      <c r="G27" s="14"/>
      <c r="H27" s="5"/>
    </row>
    <row r="29" spans="1:15">
      <c r="A29" s="2"/>
      <c r="B29" s="2"/>
      <c r="C29" s="2"/>
      <c r="D29" s="2"/>
    </row>
    <row r="30" spans="1:15">
      <c r="A30" s="2"/>
      <c r="C30" s="2"/>
      <c r="D30" s="2"/>
      <c r="J30" s="11"/>
      <c r="K30" s="11" t="s">
        <v>24</v>
      </c>
      <c r="L30" s="11"/>
      <c r="M30" s="11"/>
      <c r="N30" s="11" t="s">
        <v>32</v>
      </c>
      <c r="O30" s="11"/>
    </row>
    <row r="31" spans="1:15">
      <c r="A31" s="2"/>
      <c r="B31" s="2"/>
      <c r="C31" s="2"/>
      <c r="D31" s="2"/>
      <c r="J31" s="11"/>
      <c r="K31" s="11"/>
      <c r="L31" s="11" t="s">
        <v>29</v>
      </c>
      <c r="M31" s="11" t="s">
        <v>30</v>
      </c>
      <c r="N31" s="11"/>
      <c r="O31" s="11" t="s">
        <v>31</v>
      </c>
    </row>
    <row r="32" spans="1:15">
      <c r="A32" s="2"/>
      <c r="B32" s="10" t="s">
        <v>34</v>
      </c>
      <c r="C32" s="2"/>
      <c r="D32" s="2"/>
      <c r="J32" s="11"/>
      <c r="K32" s="11" t="s">
        <v>25</v>
      </c>
      <c r="L32" s="11"/>
      <c r="M32" s="11">
        <v>1931.92</v>
      </c>
      <c r="N32" s="11"/>
      <c r="O32" s="11"/>
    </row>
    <row r="33" spans="1:15">
      <c r="A33" s="2"/>
      <c r="B33" s="2" t="s">
        <v>33</v>
      </c>
      <c r="C33" s="2"/>
      <c r="D33" s="2"/>
      <c r="J33" s="11"/>
      <c r="K33" s="11" t="s">
        <v>26</v>
      </c>
      <c r="L33" s="11">
        <v>300</v>
      </c>
      <c r="M33" s="11">
        <v>1784.64</v>
      </c>
      <c r="N33" s="11"/>
      <c r="O33" s="11"/>
    </row>
    <row r="34" spans="1:15">
      <c r="A34" s="2"/>
      <c r="B34" s="2" t="s">
        <v>35</v>
      </c>
      <c r="C34" s="2"/>
      <c r="D34" s="2"/>
      <c r="J34" s="11"/>
      <c r="K34" s="11" t="s">
        <v>27</v>
      </c>
      <c r="L34" s="11"/>
      <c r="M34" s="11"/>
      <c r="N34" s="11"/>
      <c r="O34" s="11"/>
    </row>
    <row r="35" spans="1:15">
      <c r="A35" s="2"/>
      <c r="B35" s="2" t="s">
        <v>36</v>
      </c>
      <c r="C35" s="2"/>
      <c r="D35" s="2"/>
      <c r="J35" s="11"/>
      <c r="K35" s="11" t="s">
        <v>28</v>
      </c>
      <c r="L35" s="11"/>
      <c r="M35" s="11"/>
      <c r="N35" s="11"/>
      <c r="O35" s="11"/>
    </row>
    <row r="36" spans="1:15">
      <c r="A36" s="2"/>
      <c r="B36" s="2"/>
      <c r="C36" s="2"/>
      <c r="D36" s="2"/>
    </row>
    <row r="37" spans="1:15">
      <c r="A37" s="2"/>
      <c r="B37" s="2" t="s">
        <v>37</v>
      </c>
      <c r="C37" s="2"/>
      <c r="D37" s="2"/>
    </row>
    <row r="38" spans="1:15">
      <c r="A38" s="2"/>
      <c r="B38" s="2" t="s">
        <v>38</v>
      </c>
      <c r="C38" s="2"/>
      <c r="D38" s="2"/>
    </row>
    <row r="40" spans="1:15">
      <c r="B40" s="1" t="s">
        <v>39</v>
      </c>
    </row>
    <row r="41" spans="1:15">
      <c r="B41" s="1" t="s">
        <v>40</v>
      </c>
    </row>
  </sheetData>
  <mergeCells count="4">
    <mergeCell ref="A16:E16"/>
    <mergeCell ref="A1:D1"/>
    <mergeCell ref="A5:D5"/>
    <mergeCell ref="A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P17" sqref="P17"/>
    </sheetView>
  </sheetViews>
  <sheetFormatPr defaultRowHeight="15"/>
  <sheetData>
    <row r="1" spans="2:7">
      <c r="B1" t="s">
        <v>50</v>
      </c>
      <c r="C1" t="s">
        <v>51</v>
      </c>
      <c r="D1" t="s">
        <v>26</v>
      </c>
      <c r="E1" t="s">
        <v>50</v>
      </c>
      <c r="F1" t="s">
        <v>51</v>
      </c>
      <c r="G1" t="s">
        <v>25</v>
      </c>
    </row>
    <row r="2" spans="2:7">
      <c r="B2">
        <v>-2134</v>
      </c>
      <c r="C2">
        <v>-2000</v>
      </c>
      <c r="E2">
        <v>215</v>
      </c>
      <c r="F2">
        <v>100</v>
      </c>
    </row>
    <row r="3" spans="2:7">
      <c r="B3">
        <v>-2044</v>
      </c>
      <c r="C3">
        <v>-1900</v>
      </c>
      <c r="E3">
        <v>324</v>
      </c>
      <c r="F3">
        <v>200</v>
      </c>
    </row>
    <row r="4" spans="2:7">
      <c r="B4">
        <v>-1937</v>
      </c>
      <c r="C4">
        <v>-1800</v>
      </c>
      <c r="E4">
        <v>432</v>
      </c>
      <c r="F4">
        <v>300</v>
      </c>
    </row>
    <row r="5" spans="2:7">
      <c r="B5">
        <v>-1855</v>
      </c>
      <c r="C5">
        <v>-1700</v>
      </c>
      <c r="E5">
        <v>538</v>
      </c>
      <c r="F5">
        <v>400</v>
      </c>
    </row>
    <row r="6" spans="2:7">
      <c r="B6">
        <v>-1752</v>
      </c>
      <c r="C6">
        <v>-1600</v>
      </c>
      <c r="E6">
        <v>619</v>
      </c>
      <c r="F6">
        <v>500</v>
      </c>
    </row>
    <row r="7" spans="2:7">
      <c r="B7">
        <v>-1644</v>
      </c>
      <c r="C7">
        <v>-1500</v>
      </c>
      <c r="E7">
        <v>728</v>
      </c>
      <c r="F7">
        <v>600</v>
      </c>
    </row>
    <row r="8" spans="2:7">
      <c r="B8">
        <v>-1533</v>
      </c>
      <c r="C8">
        <v>-1400</v>
      </c>
      <c r="E8">
        <v>834</v>
      </c>
      <c r="F8">
        <v>700</v>
      </c>
    </row>
    <row r="9" spans="2:7">
      <c r="B9">
        <v>-1425</v>
      </c>
      <c r="C9">
        <v>-1300</v>
      </c>
      <c r="E9">
        <v>943</v>
      </c>
      <c r="F9">
        <v>800</v>
      </c>
    </row>
    <row r="10" spans="2:7">
      <c r="B10">
        <v>-1343</v>
      </c>
      <c r="C10">
        <v>-1200</v>
      </c>
      <c r="E10">
        <v>1022</v>
      </c>
      <c r="F10">
        <v>900</v>
      </c>
    </row>
    <row r="11" spans="2:7">
      <c r="B11">
        <v>-1237</v>
      </c>
      <c r="C11">
        <v>-1100</v>
      </c>
      <c r="E11">
        <v>1129</v>
      </c>
      <c r="F11">
        <v>1000</v>
      </c>
    </row>
    <row r="12" spans="2:7">
      <c r="B12">
        <v>-1129</v>
      </c>
      <c r="C12">
        <v>-1000</v>
      </c>
      <c r="E12">
        <v>1237</v>
      </c>
      <c r="F12">
        <v>1100</v>
      </c>
    </row>
    <row r="13" spans="2:7">
      <c r="B13">
        <v>-1022</v>
      </c>
      <c r="C13">
        <v>-900</v>
      </c>
      <c r="E13">
        <v>1347</v>
      </c>
      <c r="F13">
        <v>1200</v>
      </c>
    </row>
    <row r="14" spans="2:7">
      <c r="B14">
        <v>-941</v>
      </c>
      <c r="C14">
        <v>-800</v>
      </c>
      <c r="E14">
        <v>1432</v>
      </c>
      <c r="F14">
        <v>1300</v>
      </c>
    </row>
    <row r="15" spans="2:7">
      <c r="B15">
        <v>-834</v>
      </c>
      <c r="C15">
        <v>-700</v>
      </c>
      <c r="E15">
        <v>1534</v>
      </c>
      <c r="F15">
        <v>1400</v>
      </c>
    </row>
    <row r="16" spans="2:7">
      <c r="B16">
        <v>-728</v>
      </c>
      <c r="C16">
        <v>-600</v>
      </c>
      <c r="E16">
        <v>1641</v>
      </c>
      <c r="F16">
        <v>1500</v>
      </c>
    </row>
    <row r="17" spans="2:6">
      <c r="B17">
        <v>-624</v>
      </c>
      <c r="C17">
        <v>-500</v>
      </c>
      <c r="E17">
        <v>1767</v>
      </c>
      <c r="F17">
        <v>1600</v>
      </c>
    </row>
    <row r="18" spans="2:6">
      <c r="B18">
        <v>-538</v>
      </c>
      <c r="C18">
        <v>-400</v>
      </c>
      <c r="E18">
        <v>1847</v>
      </c>
      <c r="F18">
        <v>1700</v>
      </c>
    </row>
    <row r="19" spans="2:6">
      <c r="B19">
        <v>-431</v>
      </c>
      <c r="C19">
        <v>-300</v>
      </c>
      <c r="E19">
        <v>1936</v>
      </c>
      <c r="F19">
        <v>1800</v>
      </c>
    </row>
    <row r="20" spans="2:6">
      <c r="B20">
        <v>-324</v>
      </c>
      <c r="C20">
        <v>-200</v>
      </c>
      <c r="E20">
        <v>2044</v>
      </c>
      <c r="F20">
        <v>1900</v>
      </c>
    </row>
    <row r="21" spans="2:6">
      <c r="B21">
        <v>-215</v>
      </c>
      <c r="C21">
        <v>-100</v>
      </c>
      <c r="E21">
        <v>2151</v>
      </c>
      <c r="F21">
        <v>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6" sqref="E26"/>
    </sheetView>
  </sheetViews>
  <sheetFormatPr defaultRowHeight="15"/>
  <cols>
    <col min="1" max="1" width="16" customWidth="1"/>
  </cols>
  <sheetData>
    <row r="1" spans="1:5">
      <c r="A1" t="s">
        <v>28</v>
      </c>
      <c r="D1" t="s">
        <v>27</v>
      </c>
    </row>
    <row r="2" spans="1:5">
      <c r="A2" t="s">
        <v>49</v>
      </c>
      <c r="B2" t="s">
        <v>52</v>
      </c>
    </row>
    <row r="3" spans="1:5">
      <c r="A3">
        <v>-2154</v>
      </c>
      <c r="B3">
        <v>-2000</v>
      </c>
      <c r="D3">
        <v>216</v>
      </c>
      <c r="E3">
        <v>100</v>
      </c>
    </row>
    <row r="4" spans="1:5">
      <c r="A4">
        <v>-2045</v>
      </c>
      <c r="B4">
        <v>-1900</v>
      </c>
      <c r="D4">
        <v>324</v>
      </c>
      <c r="E4">
        <v>200</v>
      </c>
    </row>
    <row r="5" spans="1:5">
      <c r="A5">
        <v>-1936</v>
      </c>
      <c r="B5">
        <v>-1800</v>
      </c>
      <c r="D5">
        <v>431</v>
      </c>
      <c r="E5">
        <v>300</v>
      </c>
    </row>
    <row r="6" spans="1:5">
      <c r="A6">
        <v>-1856</v>
      </c>
      <c r="B6">
        <v>-1700</v>
      </c>
      <c r="D6">
        <v>539</v>
      </c>
      <c r="E6">
        <v>400</v>
      </c>
    </row>
    <row r="7" spans="1:5">
      <c r="A7">
        <v>-1748</v>
      </c>
      <c r="B7">
        <v>-1600</v>
      </c>
      <c r="D7">
        <v>619</v>
      </c>
      <c r="E7">
        <v>500</v>
      </c>
    </row>
    <row r="8" spans="1:5">
      <c r="A8">
        <v>-1642</v>
      </c>
      <c r="B8">
        <v>-1500</v>
      </c>
      <c r="D8">
        <v>726</v>
      </c>
      <c r="E8">
        <v>600</v>
      </c>
    </row>
    <row r="9" spans="1:5">
      <c r="A9">
        <v>-1533</v>
      </c>
      <c r="B9">
        <v>-1400</v>
      </c>
      <c r="D9">
        <v>832</v>
      </c>
      <c r="E9">
        <v>700</v>
      </c>
    </row>
    <row r="10" spans="1:5">
      <c r="A10">
        <v>-1429</v>
      </c>
      <c r="B10">
        <v>-1300</v>
      </c>
      <c r="D10">
        <v>942</v>
      </c>
      <c r="E10">
        <v>800</v>
      </c>
    </row>
    <row r="11" spans="1:5">
      <c r="A11">
        <v>-1346</v>
      </c>
      <c r="B11">
        <v>-1200</v>
      </c>
      <c r="D11">
        <v>1022</v>
      </c>
      <c r="E11">
        <v>900</v>
      </c>
    </row>
    <row r="12" spans="1:5">
      <c r="A12">
        <v>-1239</v>
      </c>
      <c r="B12">
        <v>-1100</v>
      </c>
      <c r="D12">
        <v>1129</v>
      </c>
      <c r="E12">
        <v>1000</v>
      </c>
    </row>
    <row r="13" spans="1:5">
      <c r="A13">
        <v>-1130</v>
      </c>
      <c r="B13">
        <v>-1000</v>
      </c>
      <c r="D13">
        <v>1238</v>
      </c>
      <c r="E13">
        <v>1100</v>
      </c>
    </row>
    <row r="14" spans="1:5">
      <c r="A14">
        <v>-1021</v>
      </c>
      <c r="B14">
        <v>-900</v>
      </c>
      <c r="D14">
        <v>1350</v>
      </c>
      <c r="E14">
        <v>1200</v>
      </c>
    </row>
    <row r="15" spans="1:5">
      <c r="A15">
        <v>-942</v>
      </c>
      <c r="B15">
        <v>-800</v>
      </c>
      <c r="D15">
        <v>1441</v>
      </c>
      <c r="E15">
        <v>1300</v>
      </c>
    </row>
    <row r="16" spans="1:5">
      <c r="A16">
        <v>-834</v>
      </c>
      <c r="B16">
        <v>-700</v>
      </c>
      <c r="D16">
        <v>1533</v>
      </c>
      <c r="E16">
        <v>1400</v>
      </c>
    </row>
    <row r="17" spans="1:5">
      <c r="A17">
        <v>-732</v>
      </c>
      <c r="B17">
        <v>-600</v>
      </c>
      <c r="D17">
        <v>1640</v>
      </c>
      <c r="E17">
        <v>1500</v>
      </c>
    </row>
    <row r="18" spans="1:5">
      <c r="A18">
        <v>-619</v>
      </c>
      <c r="B18">
        <v>-500</v>
      </c>
      <c r="D18">
        <v>1750</v>
      </c>
      <c r="E18">
        <v>1600</v>
      </c>
    </row>
    <row r="19" spans="1:5">
      <c r="A19">
        <v>-539</v>
      </c>
      <c r="B19">
        <v>-400</v>
      </c>
      <c r="D19">
        <v>1855</v>
      </c>
      <c r="E19">
        <v>1700</v>
      </c>
    </row>
    <row r="20" spans="1:5">
      <c r="A20">
        <v>-430</v>
      </c>
      <c r="B20">
        <v>-300</v>
      </c>
      <c r="D20">
        <v>1937</v>
      </c>
      <c r="E20">
        <v>1800</v>
      </c>
    </row>
    <row r="21" spans="1:5">
      <c r="A21">
        <v>-325</v>
      </c>
      <c r="B21">
        <v>-200</v>
      </c>
      <c r="D21">
        <v>2043</v>
      </c>
      <c r="E21">
        <v>1900</v>
      </c>
    </row>
    <row r="22" spans="1:5">
      <c r="A22">
        <v>-213</v>
      </c>
      <c r="B22">
        <v>-100</v>
      </c>
      <c r="D22">
        <v>2152</v>
      </c>
      <c r="E22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timed jog X</vt:lpstr>
      <vt:lpstr> timed jog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L.H. Peng</dc:creator>
  <cp:lastModifiedBy>microscope</cp:lastModifiedBy>
  <dcterms:created xsi:type="dcterms:W3CDTF">2018-08-07T23:33:56Z</dcterms:created>
  <dcterms:modified xsi:type="dcterms:W3CDTF">2018-08-24T21:44:04Z</dcterms:modified>
</cp:coreProperties>
</file>