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TLTBO\Other Files\"/>
    </mc:Choice>
  </mc:AlternateContent>
  <xr:revisionPtr revIDLastSave="0" documentId="13_ncr:1_{ABD190CA-817A-4C52-BDB7-C4FA2E8C3B5F}" xr6:coauthVersionLast="47" xr6:coauthVersionMax="47" xr10:uidLastSave="{00000000-0000-0000-0000-000000000000}"/>
  <bookViews>
    <workbookView xWindow="-98" yWindow="-98" windowWidth="22695" windowHeight="14595" activeTab="2" xr2:uid="{00000000-000D-0000-FFFF-FFFF00000000}"/>
  </bookViews>
  <sheets>
    <sheet name="READ ME" sheetId="1" r:id="rId1"/>
    <sheet name="SfB" sheetId="2" r:id="rId2"/>
    <sheet name="Stats Global" sheetId="3" r:id="rId3"/>
    <sheet name="Statistics LG" sheetId="4" r:id="rId4"/>
    <sheet name="Statistics WW" sheetId="5" r:id="rId5"/>
    <sheet name="Statistics 5M" sheetId="6" r:id="rId6"/>
    <sheet name="Template" sheetId="7" r:id="rId7"/>
    <sheet name="1804" sheetId="8" r:id="rId8"/>
    <sheet name="1904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3" l="1"/>
  <c r="Q22" i="3"/>
  <c r="Q20" i="3"/>
  <c r="Q18" i="3"/>
  <c r="Q11" i="3"/>
  <c r="Q14" i="3"/>
  <c r="Q10" i="3"/>
  <c r="Q9" i="3"/>
  <c r="Q17" i="3"/>
  <c r="Q21" i="3"/>
  <c r="Q12" i="3"/>
  <c r="Q19" i="3"/>
  <c r="Q16" i="3"/>
  <c r="Q15" i="3"/>
  <c r="Q23" i="3"/>
  <c r="D5" i="4"/>
  <c r="C5" i="4"/>
  <c r="B5" i="4"/>
  <c r="A5" i="4"/>
  <c r="D4" i="4"/>
  <c r="J43" i="3" s="1"/>
  <c r="C4" i="4"/>
  <c r="B4" i="4"/>
  <c r="A4" i="4"/>
  <c r="C6" i="3"/>
  <c r="B6" i="3"/>
  <c r="F5" i="3"/>
  <c r="D5" i="3"/>
  <c r="C5" i="3"/>
  <c r="B5" i="3"/>
  <c r="Y28" i="9"/>
  <c r="X28" i="9"/>
  <c r="W28" i="9"/>
  <c r="Y27" i="9"/>
  <c r="X27" i="9"/>
  <c r="W27" i="9"/>
  <c r="Y26" i="9"/>
  <c r="X26" i="9"/>
  <c r="W26" i="9"/>
  <c r="Q26" i="9"/>
  <c r="Y25" i="9"/>
  <c r="X25" i="9"/>
  <c r="W25" i="9"/>
  <c r="Y24" i="9"/>
  <c r="X24" i="9"/>
  <c r="W24" i="9"/>
  <c r="Y23" i="9"/>
  <c r="X23" i="9"/>
  <c r="W23" i="9"/>
  <c r="Y22" i="9"/>
  <c r="X22" i="9"/>
  <c r="W22" i="9"/>
  <c r="Y21" i="9"/>
  <c r="X21" i="9"/>
  <c r="W21" i="9"/>
  <c r="Y20" i="9"/>
  <c r="X20" i="9"/>
  <c r="W20" i="9"/>
  <c r="Y19" i="9"/>
  <c r="X19" i="9"/>
  <c r="W19" i="9"/>
  <c r="Y18" i="9"/>
  <c r="X18" i="9"/>
  <c r="W18" i="9"/>
  <c r="U18" i="9"/>
  <c r="U41" i="9" s="1"/>
  <c r="T18" i="9"/>
  <c r="T41" i="9" s="1"/>
  <c r="S18" i="9"/>
  <c r="S41" i="9" s="1"/>
  <c r="Y17" i="9"/>
  <c r="X17" i="9"/>
  <c r="W17" i="9"/>
  <c r="U17" i="9"/>
  <c r="U40" i="9" s="1"/>
  <c r="T17" i="9"/>
  <c r="T40" i="9" s="1"/>
  <c r="S17" i="9"/>
  <c r="S40" i="9" s="1"/>
  <c r="Y16" i="9"/>
  <c r="X16" i="9"/>
  <c r="W16" i="9"/>
  <c r="U16" i="9"/>
  <c r="U39" i="9" s="1"/>
  <c r="T16" i="9"/>
  <c r="T39" i="9" s="1"/>
  <c r="S16" i="9"/>
  <c r="S39" i="9" s="1"/>
  <c r="R16" i="9"/>
  <c r="R39" i="9" s="1"/>
  <c r="Y15" i="9"/>
  <c r="X15" i="9"/>
  <c r="W15" i="9"/>
  <c r="U15" i="9"/>
  <c r="U38" i="9" s="1"/>
  <c r="T15" i="9"/>
  <c r="T38" i="9" s="1"/>
  <c r="S15" i="9"/>
  <c r="S38" i="9" s="1"/>
  <c r="R15" i="9"/>
  <c r="R38" i="9" s="1"/>
  <c r="Y14" i="9"/>
  <c r="X14" i="9"/>
  <c r="W14" i="9"/>
  <c r="U14" i="9"/>
  <c r="U37" i="9" s="1"/>
  <c r="T14" i="9"/>
  <c r="T37" i="9" s="1"/>
  <c r="S14" i="9"/>
  <c r="S37" i="9" s="1"/>
  <c r="Y13" i="9"/>
  <c r="X13" i="9"/>
  <c r="W13" i="9"/>
  <c r="U13" i="9"/>
  <c r="U36" i="9" s="1"/>
  <c r="T13" i="9"/>
  <c r="T36" i="9" s="1"/>
  <c r="S13" i="9"/>
  <c r="S36" i="9" s="1"/>
  <c r="Y12" i="9"/>
  <c r="X12" i="9"/>
  <c r="W12" i="9"/>
  <c r="U12" i="9"/>
  <c r="U35" i="9" s="1"/>
  <c r="T12" i="9"/>
  <c r="T35" i="9" s="1"/>
  <c r="S12" i="9"/>
  <c r="S35" i="9" s="1"/>
  <c r="Y11" i="9"/>
  <c r="X11" i="9"/>
  <c r="W11" i="9"/>
  <c r="U11" i="9"/>
  <c r="U34" i="9" s="1"/>
  <c r="T11" i="9"/>
  <c r="T34" i="9" s="1"/>
  <c r="S11" i="9"/>
  <c r="S34" i="9" s="1"/>
  <c r="Y10" i="9"/>
  <c r="X10" i="9"/>
  <c r="W10" i="9"/>
  <c r="U10" i="9"/>
  <c r="U33" i="9" s="1"/>
  <c r="T10" i="9"/>
  <c r="T33" i="9" s="1"/>
  <c r="S10" i="9"/>
  <c r="S33" i="9" s="1"/>
  <c r="Y9" i="9"/>
  <c r="X9" i="9"/>
  <c r="W9" i="9"/>
  <c r="U9" i="9"/>
  <c r="U32" i="9" s="1"/>
  <c r="T9" i="9"/>
  <c r="T32" i="9" s="1"/>
  <c r="S9" i="9"/>
  <c r="S32" i="9" s="1"/>
  <c r="R9" i="9"/>
  <c r="R32" i="9" s="1"/>
  <c r="Y8" i="9"/>
  <c r="X8" i="9"/>
  <c r="W8" i="9"/>
  <c r="U8" i="9"/>
  <c r="U31" i="9" s="1"/>
  <c r="T8" i="9"/>
  <c r="T31" i="9" s="1"/>
  <c r="S8" i="9"/>
  <c r="S31" i="9" s="1"/>
  <c r="Y7" i="9"/>
  <c r="X7" i="9"/>
  <c r="W7" i="9"/>
  <c r="U7" i="9"/>
  <c r="U30" i="9" s="1"/>
  <c r="T7" i="9"/>
  <c r="T30" i="9" s="1"/>
  <c r="S7" i="9"/>
  <c r="S30" i="9" s="1"/>
  <c r="R7" i="9"/>
  <c r="R30" i="9" s="1"/>
  <c r="Y6" i="9"/>
  <c r="X6" i="9"/>
  <c r="W6" i="9"/>
  <c r="U6" i="9"/>
  <c r="U29" i="9" s="1"/>
  <c r="T6" i="9"/>
  <c r="T29" i="9" s="1"/>
  <c r="S6" i="9"/>
  <c r="S29" i="9" s="1"/>
  <c r="Y5" i="9"/>
  <c r="X5" i="9"/>
  <c r="W5" i="9"/>
  <c r="U5" i="9"/>
  <c r="U28" i="9" s="1"/>
  <c r="T5" i="9"/>
  <c r="T28" i="9" s="1"/>
  <c r="S5" i="9"/>
  <c r="S28" i="9" s="1"/>
  <c r="M5" i="9"/>
  <c r="L5" i="9"/>
  <c r="N5" i="9" s="1"/>
  <c r="Y4" i="9"/>
  <c r="X4" i="9"/>
  <c r="W4" i="9"/>
  <c r="U4" i="9"/>
  <c r="U27" i="9" s="1"/>
  <c r="T4" i="9"/>
  <c r="T27" i="9" s="1"/>
  <c r="S4" i="9"/>
  <c r="S27" i="9" s="1"/>
  <c r="M4" i="9"/>
  <c r="L4" i="9"/>
  <c r="N4" i="9" s="1"/>
  <c r="U3" i="9"/>
  <c r="U26" i="9" s="1"/>
  <c r="T3" i="9"/>
  <c r="T26" i="9" s="1"/>
  <c r="S3" i="9"/>
  <c r="S26" i="9" s="1"/>
  <c r="M3" i="9"/>
  <c r="L3" i="9"/>
  <c r="N3" i="9" s="1"/>
  <c r="J45" i="3"/>
  <c r="J44" i="3"/>
  <c r="S18" i="7"/>
  <c r="T18" i="7"/>
  <c r="T41" i="7" s="1"/>
  <c r="U18" i="7"/>
  <c r="U41" i="7" s="1"/>
  <c r="R18" i="7"/>
  <c r="R41" i="7" s="1"/>
  <c r="S41" i="7"/>
  <c r="V18" i="2"/>
  <c r="S18" i="8"/>
  <c r="S41" i="8" s="1"/>
  <c r="T18" i="8"/>
  <c r="T41" i="8" s="1"/>
  <c r="U18" i="8"/>
  <c r="R18" i="8" s="1"/>
  <c r="R41" i="8" s="1"/>
  <c r="U18" i="2"/>
  <c r="A4" i="6"/>
  <c r="A4" i="5"/>
  <c r="I6" i="3"/>
  <c r="Y28" i="8"/>
  <c r="X28" i="8"/>
  <c r="W28" i="8"/>
  <c r="Y27" i="8"/>
  <c r="X27" i="8"/>
  <c r="W27" i="8"/>
  <c r="Y26" i="8"/>
  <c r="X26" i="8"/>
  <c r="W26" i="8"/>
  <c r="Q26" i="8"/>
  <c r="Y25" i="8"/>
  <c r="X25" i="8"/>
  <c r="W25" i="8"/>
  <c r="Y24" i="8"/>
  <c r="X24" i="8"/>
  <c r="W24" i="8"/>
  <c r="Y23" i="8"/>
  <c r="X23" i="8"/>
  <c r="W23" i="8"/>
  <c r="Y22" i="8"/>
  <c r="X22" i="8"/>
  <c r="W22" i="8"/>
  <c r="Y21" i="8"/>
  <c r="X21" i="8"/>
  <c r="W21" i="8"/>
  <c r="Y20" i="8"/>
  <c r="X20" i="8"/>
  <c r="W20" i="8"/>
  <c r="Y19" i="8"/>
  <c r="X19" i="8"/>
  <c r="W19" i="8"/>
  <c r="Y18" i="8"/>
  <c r="X18" i="8"/>
  <c r="W18" i="8"/>
  <c r="Y17" i="8"/>
  <c r="X17" i="8"/>
  <c r="W17" i="8"/>
  <c r="U17" i="8"/>
  <c r="U40" i="8" s="1"/>
  <c r="T17" i="8"/>
  <c r="T40" i="8" s="1"/>
  <c r="S17" i="8"/>
  <c r="S40" i="8" s="1"/>
  <c r="Y16" i="8"/>
  <c r="X16" i="8"/>
  <c r="W16" i="8"/>
  <c r="U16" i="8"/>
  <c r="R16" i="8" s="1"/>
  <c r="R39" i="8" s="1"/>
  <c r="T16" i="8"/>
  <c r="T39" i="8" s="1"/>
  <c r="S16" i="8"/>
  <c r="S39" i="8" s="1"/>
  <c r="Y15" i="8"/>
  <c r="X15" i="8"/>
  <c r="W15" i="8"/>
  <c r="U15" i="8"/>
  <c r="U38" i="8" s="1"/>
  <c r="T15" i="8"/>
  <c r="T38" i="8" s="1"/>
  <c r="S15" i="8"/>
  <c r="S38" i="8" s="1"/>
  <c r="Y14" i="8"/>
  <c r="X14" i="8"/>
  <c r="W14" i="8"/>
  <c r="U14" i="8"/>
  <c r="R14" i="8" s="1"/>
  <c r="R37" i="8" s="1"/>
  <c r="T14" i="8"/>
  <c r="T37" i="8" s="1"/>
  <c r="S14" i="8"/>
  <c r="S37" i="8" s="1"/>
  <c r="Y13" i="8"/>
  <c r="X13" i="8"/>
  <c r="W13" i="8"/>
  <c r="U13" i="8"/>
  <c r="U36" i="8" s="1"/>
  <c r="T13" i="8"/>
  <c r="T36" i="8" s="1"/>
  <c r="S13" i="8"/>
  <c r="S36" i="8" s="1"/>
  <c r="Y12" i="8"/>
  <c r="X12" i="8"/>
  <c r="W12" i="8"/>
  <c r="U12" i="8"/>
  <c r="U35" i="8" s="1"/>
  <c r="T12" i="8"/>
  <c r="T35" i="8" s="1"/>
  <c r="S12" i="8"/>
  <c r="S35" i="8" s="1"/>
  <c r="Y11" i="8"/>
  <c r="X11" i="8"/>
  <c r="W11" i="8"/>
  <c r="U11" i="8"/>
  <c r="U34" i="8" s="1"/>
  <c r="T11" i="8"/>
  <c r="T34" i="8" s="1"/>
  <c r="S11" i="8"/>
  <c r="S34" i="8" s="1"/>
  <c r="Y10" i="8"/>
  <c r="X10" i="8"/>
  <c r="W10" i="8"/>
  <c r="U10" i="8"/>
  <c r="U33" i="8" s="1"/>
  <c r="T10" i="8"/>
  <c r="T33" i="8" s="1"/>
  <c r="S10" i="8"/>
  <c r="S33" i="8" s="1"/>
  <c r="Y9" i="8"/>
  <c r="X9" i="8"/>
  <c r="W9" i="8"/>
  <c r="U9" i="8"/>
  <c r="U32" i="8" s="1"/>
  <c r="T9" i="8"/>
  <c r="T32" i="8" s="1"/>
  <c r="S9" i="8"/>
  <c r="S32" i="8" s="1"/>
  <c r="Y8" i="8"/>
  <c r="X8" i="8"/>
  <c r="W8" i="8"/>
  <c r="U8" i="8"/>
  <c r="R8" i="8" s="1"/>
  <c r="R31" i="8" s="1"/>
  <c r="T8" i="8"/>
  <c r="T31" i="8" s="1"/>
  <c r="S8" i="8"/>
  <c r="S31" i="8" s="1"/>
  <c r="Y7" i="8"/>
  <c r="X7" i="8"/>
  <c r="W7" i="8"/>
  <c r="U7" i="8"/>
  <c r="U30" i="8" s="1"/>
  <c r="T7" i="8"/>
  <c r="T30" i="8" s="1"/>
  <c r="S7" i="8"/>
  <c r="S30" i="8" s="1"/>
  <c r="Y6" i="8"/>
  <c r="X6" i="8"/>
  <c r="W6" i="8"/>
  <c r="U6" i="8"/>
  <c r="R6" i="8" s="1"/>
  <c r="R29" i="8" s="1"/>
  <c r="T6" i="8"/>
  <c r="T29" i="8" s="1"/>
  <c r="S6" i="8"/>
  <c r="S29" i="8" s="1"/>
  <c r="Y5" i="8"/>
  <c r="X5" i="8"/>
  <c r="W5" i="8"/>
  <c r="U5" i="8"/>
  <c r="U28" i="8" s="1"/>
  <c r="T5" i="8"/>
  <c r="T28" i="8" s="1"/>
  <c r="S5" i="8"/>
  <c r="S28" i="8" s="1"/>
  <c r="M5" i="8"/>
  <c r="C4" i="5" s="1"/>
  <c r="G4" i="5" s="1"/>
  <c r="L5" i="8"/>
  <c r="Y4" i="8"/>
  <c r="X4" i="8"/>
  <c r="W4" i="8"/>
  <c r="U4" i="8"/>
  <c r="U27" i="8" s="1"/>
  <c r="T4" i="8"/>
  <c r="T27" i="8" s="1"/>
  <c r="S4" i="8"/>
  <c r="S27" i="8" s="1"/>
  <c r="M4" i="8"/>
  <c r="L4" i="8"/>
  <c r="B4" i="6" s="1"/>
  <c r="F4" i="6" s="1"/>
  <c r="U3" i="8"/>
  <c r="U26" i="8" s="1"/>
  <c r="T3" i="8"/>
  <c r="T26" i="8" s="1"/>
  <c r="S3" i="8"/>
  <c r="S26" i="8" s="1"/>
  <c r="M3" i="8"/>
  <c r="L3" i="8"/>
  <c r="N3" i="8" s="1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4" i="7"/>
  <c r="U4" i="7"/>
  <c r="U5" i="7"/>
  <c r="U28" i="7" s="1"/>
  <c r="U6" i="7"/>
  <c r="U7" i="7"/>
  <c r="U8" i="7"/>
  <c r="R8" i="7" s="1"/>
  <c r="U9" i="7"/>
  <c r="U32" i="7" s="1"/>
  <c r="U10" i="7"/>
  <c r="U33" i="7" s="1"/>
  <c r="U11" i="7"/>
  <c r="U34" i="7" s="1"/>
  <c r="U12" i="7"/>
  <c r="U35" i="7" s="1"/>
  <c r="U13" i="7"/>
  <c r="U36" i="7" s="1"/>
  <c r="U14" i="7"/>
  <c r="U37" i="7" s="1"/>
  <c r="U15" i="7"/>
  <c r="U38" i="7" s="1"/>
  <c r="U16" i="7"/>
  <c r="R16" i="7" s="1"/>
  <c r="U17" i="7"/>
  <c r="U40" i="7" s="1"/>
  <c r="U3" i="7"/>
  <c r="U26" i="7" s="1"/>
  <c r="Q26" i="7"/>
  <c r="T17" i="7"/>
  <c r="T40" i="7" s="1"/>
  <c r="S17" i="7"/>
  <c r="S40" i="7" s="1"/>
  <c r="T16" i="7"/>
  <c r="T39" i="7" s="1"/>
  <c r="S16" i="7"/>
  <c r="S39" i="7" s="1"/>
  <c r="T15" i="7"/>
  <c r="T38" i="7" s="1"/>
  <c r="S15" i="7"/>
  <c r="S38" i="7" s="1"/>
  <c r="T14" i="7"/>
  <c r="T37" i="7" s="1"/>
  <c r="S14" i="7"/>
  <c r="S37" i="7" s="1"/>
  <c r="T13" i="7"/>
  <c r="T36" i="7" s="1"/>
  <c r="S13" i="7"/>
  <c r="S36" i="7" s="1"/>
  <c r="T12" i="7"/>
  <c r="T35" i="7" s="1"/>
  <c r="S12" i="7"/>
  <c r="S35" i="7" s="1"/>
  <c r="T11" i="7"/>
  <c r="T34" i="7" s="1"/>
  <c r="S11" i="7"/>
  <c r="S34" i="7" s="1"/>
  <c r="T10" i="7"/>
  <c r="T33" i="7" s="1"/>
  <c r="S10" i="7"/>
  <c r="S33" i="7" s="1"/>
  <c r="T9" i="7"/>
  <c r="T32" i="7" s="1"/>
  <c r="S9" i="7"/>
  <c r="S32" i="7" s="1"/>
  <c r="T8" i="7"/>
  <c r="T31" i="7" s="1"/>
  <c r="S8" i="7"/>
  <c r="S31" i="7" s="1"/>
  <c r="U30" i="7"/>
  <c r="T7" i="7"/>
  <c r="T30" i="7" s="1"/>
  <c r="S7" i="7"/>
  <c r="S30" i="7" s="1"/>
  <c r="U29" i="7"/>
  <c r="T6" i="7"/>
  <c r="T29" i="7" s="1"/>
  <c r="S6" i="7"/>
  <c r="S29" i="7" s="1"/>
  <c r="T5" i="7"/>
  <c r="T28" i="7" s="1"/>
  <c r="S5" i="7"/>
  <c r="S28" i="7" s="1"/>
  <c r="M5" i="7"/>
  <c r="L5" i="7"/>
  <c r="U27" i="7"/>
  <c r="T4" i="7"/>
  <c r="T27" i="7" s="1"/>
  <c r="S4" i="7"/>
  <c r="S27" i="7" s="1"/>
  <c r="M4" i="7"/>
  <c r="L4" i="7"/>
  <c r="T3" i="7"/>
  <c r="T26" i="7" s="1"/>
  <c r="S3" i="7"/>
  <c r="S26" i="7" s="1"/>
  <c r="M3" i="7"/>
  <c r="L3" i="7"/>
  <c r="Q5" i="3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G4" i="4" l="1"/>
  <c r="R13" i="9"/>
  <c r="R36" i="9" s="1"/>
  <c r="R4" i="9"/>
  <c r="R27" i="9" s="1"/>
  <c r="R3" i="9"/>
  <c r="R26" i="9" s="1"/>
  <c r="R5" i="9"/>
  <c r="R28" i="9" s="1"/>
  <c r="R11" i="9"/>
  <c r="R34" i="9" s="1"/>
  <c r="R17" i="9"/>
  <c r="R40" i="9" s="1"/>
  <c r="D6" i="3"/>
  <c r="F6" i="3"/>
  <c r="L6" i="3" s="1"/>
  <c r="L7" i="3" s="1"/>
  <c r="O4" i="9"/>
  <c r="R8" i="9"/>
  <c r="R31" i="9" s="1"/>
  <c r="S29" i="3"/>
  <c r="S37" i="3"/>
  <c r="U29" i="3"/>
  <c r="U37" i="3"/>
  <c r="W29" i="3"/>
  <c r="W13" i="3" s="1"/>
  <c r="W37" i="3"/>
  <c r="Q44" i="3"/>
  <c r="R44" i="3" s="1"/>
  <c r="S44" i="3"/>
  <c r="S36" i="3"/>
  <c r="U44" i="3"/>
  <c r="U36" i="3"/>
  <c r="W44" i="3"/>
  <c r="W36" i="3"/>
  <c r="W10" i="3" s="1"/>
  <c r="S43" i="3"/>
  <c r="S35" i="3"/>
  <c r="U43" i="3"/>
  <c r="U35" i="3"/>
  <c r="W43" i="3"/>
  <c r="W35" i="3"/>
  <c r="Q42" i="3"/>
  <c r="Q34" i="3"/>
  <c r="R34" i="3" s="1"/>
  <c r="S42" i="3"/>
  <c r="S34" i="3"/>
  <c r="U42" i="3"/>
  <c r="U34" i="3"/>
  <c r="W42" i="3"/>
  <c r="W34" i="3"/>
  <c r="S41" i="3"/>
  <c r="S33" i="3"/>
  <c r="U41" i="3"/>
  <c r="U33" i="3"/>
  <c r="W41" i="3"/>
  <c r="W33" i="3"/>
  <c r="S40" i="3"/>
  <c r="S32" i="3"/>
  <c r="U40" i="3"/>
  <c r="U32" i="3"/>
  <c r="W40" i="3"/>
  <c r="W32" i="3"/>
  <c r="S39" i="3"/>
  <c r="S31" i="3"/>
  <c r="U39" i="3"/>
  <c r="U31" i="3"/>
  <c r="W39" i="3"/>
  <c r="W21" i="3" s="1"/>
  <c r="X21" i="3" s="1"/>
  <c r="W31" i="3"/>
  <c r="S38" i="3"/>
  <c r="S30" i="3"/>
  <c r="U38" i="3"/>
  <c r="U30" i="3"/>
  <c r="W38" i="3"/>
  <c r="W30" i="3"/>
  <c r="O5" i="9"/>
  <c r="O3" i="9"/>
  <c r="R12" i="9"/>
  <c r="R35" i="9" s="1"/>
  <c r="R10" i="9"/>
  <c r="R33" i="9" s="1"/>
  <c r="R18" i="9"/>
  <c r="R41" i="9" s="1"/>
  <c r="R6" i="9"/>
  <c r="R29" i="9" s="1"/>
  <c r="R14" i="9"/>
  <c r="R37" i="9" s="1"/>
  <c r="N4" i="8"/>
  <c r="P4" i="5"/>
  <c r="V4" i="4"/>
  <c r="W4" i="4"/>
  <c r="W30" i="4" s="1"/>
  <c r="R15" i="8"/>
  <c r="V44" i="3"/>
  <c r="N5" i="8"/>
  <c r="O5" i="8" s="1"/>
  <c r="D4" i="5" s="1"/>
  <c r="H4" i="5" s="1"/>
  <c r="R9" i="8"/>
  <c r="Q4" i="5"/>
  <c r="Q30" i="5" s="1"/>
  <c r="F4" i="4"/>
  <c r="T44" i="3"/>
  <c r="O4" i="8"/>
  <c r="D4" i="6" s="1"/>
  <c r="H4" i="6" s="1"/>
  <c r="U4" i="5"/>
  <c r="U30" i="5" s="1"/>
  <c r="C4" i="6"/>
  <c r="G4" i="6" s="1"/>
  <c r="V4" i="5"/>
  <c r="V30" i="5" s="1"/>
  <c r="S21" i="3"/>
  <c r="T21" i="3" s="1"/>
  <c r="Q4" i="4"/>
  <c r="Q30" i="4" s="1"/>
  <c r="P4" i="6"/>
  <c r="P30" i="6" s="1"/>
  <c r="R4" i="4"/>
  <c r="R30" i="4" s="1"/>
  <c r="Q4" i="6"/>
  <c r="Q30" i="6" s="1"/>
  <c r="X44" i="3"/>
  <c r="R11" i="8"/>
  <c r="W12" i="3"/>
  <c r="U4" i="6"/>
  <c r="U30" i="6" s="1"/>
  <c r="V4" i="6"/>
  <c r="V30" i="6" s="1"/>
  <c r="B4" i="5"/>
  <c r="F4" i="5" s="1"/>
  <c r="V36" i="3"/>
  <c r="T37" i="3"/>
  <c r="R42" i="3"/>
  <c r="R5" i="8"/>
  <c r="Q31" i="3" s="1"/>
  <c r="U21" i="3"/>
  <c r="V21" i="3" s="1"/>
  <c r="V37" i="3"/>
  <c r="U41" i="8"/>
  <c r="R13" i="8"/>
  <c r="Q39" i="3" s="1"/>
  <c r="R7" i="8"/>
  <c r="Q33" i="3" s="1"/>
  <c r="W19" i="3"/>
  <c r="X19" i="3" s="1"/>
  <c r="P30" i="5"/>
  <c r="O3" i="8"/>
  <c r="H4" i="4" s="1"/>
  <c r="R12" i="8"/>
  <c r="Q38" i="3" s="1"/>
  <c r="R10" i="8"/>
  <c r="Q36" i="3" s="1"/>
  <c r="R17" i="8"/>
  <c r="Q43" i="3" s="1"/>
  <c r="U29" i="8"/>
  <c r="U31" i="8"/>
  <c r="U37" i="8"/>
  <c r="U39" i="8"/>
  <c r="R3" i="8"/>
  <c r="Q29" i="3" s="1"/>
  <c r="R4" i="8"/>
  <c r="Q30" i="3" s="1"/>
  <c r="V30" i="4"/>
  <c r="R15" i="7"/>
  <c r="N5" i="7"/>
  <c r="R5" i="7"/>
  <c r="R14" i="7"/>
  <c r="R13" i="7"/>
  <c r="R12" i="7"/>
  <c r="R6" i="7"/>
  <c r="N3" i="7"/>
  <c r="W14" i="3"/>
  <c r="X14" i="3" s="1"/>
  <c r="R31" i="7"/>
  <c r="R39" i="7"/>
  <c r="R11" i="7"/>
  <c r="N4" i="7"/>
  <c r="R10" i="7"/>
  <c r="R9" i="7"/>
  <c r="R17" i="7"/>
  <c r="U31" i="7"/>
  <c r="U39" i="7"/>
  <c r="R3" i="7"/>
  <c r="R4" i="7"/>
  <c r="R7" i="7"/>
  <c r="E6" i="3" l="1"/>
  <c r="Q32" i="3"/>
  <c r="Q40" i="3"/>
  <c r="J6" i="3"/>
  <c r="J7" i="3" s="1"/>
  <c r="R34" i="8"/>
  <c r="Q37" i="3"/>
  <c r="R9" i="3" s="1"/>
  <c r="R32" i="8"/>
  <c r="Q35" i="3"/>
  <c r="R38" i="8"/>
  <c r="Q41" i="3"/>
  <c r="R41" i="3" s="1"/>
  <c r="V31" i="4"/>
  <c r="W15" i="3"/>
  <c r="X15" i="3" s="1"/>
  <c r="W23" i="3"/>
  <c r="X23" i="3" s="1"/>
  <c r="J18" i="2" s="1"/>
  <c r="U31" i="6"/>
  <c r="W20" i="3"/>
  <c r="X20" i="3" s="1"/>
  <c r="J6" i="2" s="1"/>
  <c r="E18" i="2"/>
  <c r="U31" i="5"/>
  <c r="P31" i="6"/>
  <c r="R28" i="8"/>
  <c r="R40" i="8"/>
  <c r="R33" i="8"/>
  <c r="R36" i="3"/>
  <c r="R35" i="8"/>
  <c r="R27" i="8"/>
  <c r="R26" i="8"/>
  <c r="Q13" i="3"/>
  <c r="R30" i="8"/>
  <c r="R36" i="8"/>
  <c r="R21" i="3"/>
  <c r="P31" i="5"/>
  <c r="Q31" i="4"/>
  <c r="U22" i="3"/>
  <c r="V22" i="3" s="1"/>
  <c r="X29" i="3"/>
  <c r="X13" i="3"/>
  <c r="X30" i="3"/>
  <c r="R28" i="7"/>
  <c r="X10" i="3"/>
  <c r="X12" i="3"/>
  <c r="X32" i="3"/>
  <c r="O5" i="7"/>
  <c r="X40" i="3"/>
  <c r="X34" i="3"/>
  <c r="S22" i="3"/>
  <c r="T22" i="3" s="1"/>
  <c r="E5" i="3"/>
  <c r="K6" i="3" s="1"/>
  <c r="K7" i="3" s="1"/>
  <c r="R35" i="7"/>
  <c r="X42" i="3"/>
  <c r="O3" i="7"/>
  <c r="R36" i="7"/>
  <c r="R37" i="7"/>
  <c r="X41" i="3"/>
  <c r="W9" i="3"/>
  <c r="X9" i="3" s="1"/>
  <c r="X43" i="3"/>
  <c r="W17" i="3"/>
  <c r="X17" i="3" s="1"/>
  <c r="J12" i="2" s="1"/>
  <c r="T40" i="3"/>
  <c r="S10" i="3"/>
  <c r="T10" i="3" s="1"/>
  <c r="T43" i="3"/>
  <c r="S17" i="3"/>
  <c r="T17" i="3" s="1"/>
  <c r="U17" i="3"/>
  <c r="V17" i="3" s="1"/>
  <c r="V43" i="3"/>
  <c r="T38" i="3"/>
  <c r="S20" i="3"/>
  <c r="T20" i="3" s="1"/>
  <c r="S8" i="3"/>
  <c r="T8" i="3" s="1"/>
  <c r="T31" i="3"/>
  <c r="T29" i="3"/>
  <c r="S13" i="3"/>
  <c r="T39" i="3"/>
  <c r="S18" i="3"/>
  <c r="T18" i="3" s="1"/>
  <c r="W22" i="3"/>
  <c r="X22" i="3" s="1"/>
  <c r="X37" i="3"/>
  <c r="X31" i="3"/>
  <c r="W8" i="3"/>
  <c r="X8" i="3" s="1"/>
  <c r="U15" i="3"/>
  <c r="V15" i="3" s="1"/>
  <c r="V34" i="3"/>
  <c r="R27" i="7"/>
  <c r="V32" i="3"/>
  <c r="U19" i="3"/>
  <c r="V19" i="3" s="1"/>
  <c r="U23" i="3"/>
  <c r="V42" i="3"/>
  <c r="T30" i="3"/>
  <c r="S12" i="3"/>
  <c r="T12" i="3" s="1"/>
  <c r="U14" i="3"/>
  <c r="V29" i="3"/>
  <c r="U13" i="3"/>
  <c r="X38" i="3"/>
  <c r="U12" i="3"/>
  <c r="V12" i="3" s="1"/>
  <c r="V30" i="3"/>
  <c r="V39" i="3"/>
  <c r="U18" i="3"/>
  <c r="V18" i="3" s="1"/>
  <c r="U10" i="3"/>
  <c r="V10" i="3" s="1"/>
  <c r="V40" i="3"/>
  <c r="V33" i="3"/>
  <c r="U16" i="3"/>
  <c r="V16" i="3" s="1"/>
  <c r="T36" i="3"/>
  <c r="S14" i="3"/>
  <c r="T14" i="3" s="1"/>
  <c r="X36" i="3"/>
  <c r="K14" i="2"/>
  <c r="U20" i="3"/>
  <c r="V20" i="3" s="1"/>
  <c r="V38" i="3"/>
  <c r="T33" i="3"/>
  <c r="S16" i="3"/>
  <c r="T16" i="3" s="1"/>
  <c r="S15" i="3"/>
  <c r="T15" i="3" s="1"/>
  <c r="T34" i="3"/>
  <c r="V41" i="3"/>
  <c r="U9" i="3"/>
  <c r="V9" i="3" s="1"/>
  <c r="U11" i="3"/>
  <c r="V11" i="3" s="1"/>
  <c r="V35" i="3"/>
  <c r="O4" i="7"/>
  <c r="V31" i="3"/>
  <c r="U8" i="3"/>
  <c r="V8" i="3" s="1"/>
  <c r="X39" i="3"/>
  <c r="W18" i="3"/>
  <c r="X18" i="3" s="1"/>
  <c r="W16" i="3"/>
  <c r="X16" i="3" s="1"/>
  <c r="X33" i="3"/>
  <c r="X35" i="3"/>
  <c r="W11" i="3"/>
  <c r="X11" i="3" s="1"/>
  <c r="J8" i="2" s="1"/>
  <c r="T32" i="3"/>
  <c r="S19" i="3"/>
  <c r="T19" i="3" s="1"/>
  <c r="S9" i="3"/>
  <c r="T9" i="3" s="1"/>
  <c r="T41" i="3"/>
  <c r="S23" i="3"/>
  <c r="T42" i="3"/>
  <c r="S11" i="3"/>
  <c r="T11" i="3" s="1"/>
  <c r="T35" i="3"/>
  <c r="R29" i="7"/>
  <c r="R32" i="7"/>
  <c r="R38" i="7"/>
  <c r="R34" i="7"/>
  <c r="R30" i="7"/>
  <c r="R40" i="7"/>
  <c r="R33" i="7"/>
  <c r="R26" i="7"/>
  <c r="J3" i="2" l="1"/>
  <c r="K3" i="2"/>
  <c r="K18" i="2"/>
  <c r="R10" i="3"/>
  <c r="K6" i="2"/>
  <c r="R37" i="3"/>
  <c r="J10" i="2"/>
  <c r="E7" i="2"/>
  <c r="K12" i="2"/>
  <c r="R23" i="3"/>
  <c r="D18" i="2" s="1"/>
  <c r="R8" i="3"/>
  <c r="K4" i="2"/>
  <c r="R17" i="3"/>
  <c r="R15" i="3"/>
  <c r="J4" i="2"/>
  <c r="J16" i="2"/>
  <c r="K8" i="2"/>
  <c r="H11" i="2"/>
  <c r="V23" i="3"/>
  <c r="H18" i="2" s="1"/>
  <c r="I18" i="2"/>
  <c r="T23" i="3"/>
  <c r="F18" i="2" s="1"/>
  <c r="G18" i="2"/>
  <c r="E16" i="2"/>
  <c r="R29" i="3"/>
  <c r="F11" i="2"/>
  <c r="K10" i="2"/>
  <c r="K16" i="2"/>
  <c r="J14" i="2"/>
  <c r="R40" i="3"/>
  <c r="I11" i="2"/>
  <c r="E11" i="2"/>
  <c r="R33" i="3"/>
  <c r="R43" i="3"/>
  <c r="G11" i="2"/>
  <c r="R39" i="3"/>
  <c r="E13" i="2"/>
  <c r="R11" i="3"/>
  <c r="E3" i="2"/>
  <c r="R13" i="3"/>
  <c r="D3" i="2" s="1"/>
  <c r="D22" i="2" s="1"/>
  <c r="R16" i="3"/>
  <c r="E8" i="2"/>
  <c r="V14" i="3"/>
  <c r="H10" i="2" s="1"/>
  <c r="I10" i="2"/>
  <c r="R35" i="3"/>
  <c r="R31" i="3"/>
  <c r="R38" i="3"/>
  <c r="J7" i="2"/>
  <c r="K7" i="2"/>
  <c r="E14" i="2"/>
  <c r="R30" i="3"/>
  <c r="F13" i="2"/>
  <c r="G13" i="2"/>
  <c r="R32" i="3"/>
  <c r="I4" i="2"/>
  <c r="H4" i="2"/>
  <c r="F4" i="2"/>
  <c r="G4" i="2"/>
  <c r="I17" i="2"/>
  <c r="H17" i="2"/>
  <c r="F6" i="2"/>
  <c r="G6" i="2"/>
  <c r="I9" i="2"/>
  <c r="I12" i="2"/>
  <c r="H12" i="2"/>
  <c r="I7" i="2"/>
  <c r="H7" i="2"/>
  <c r="G3" i="2"/>
  <c r="T13" i="3"/>
  <c r="F3" i="2" s="1"/>
  <c r="G17" i="2"/>
  <c r="F17" i="2"/>
  <c r="J15" i="2"/>
  <c r="K15" i="2"/>
  <c r="G16" i="2"/>
  <c r="F16" i="2"/>
  <c r="F7" i="2"/>
  <c r="G7" i="2"/>
  <c r="J11" i="2"/>
  <c r="K11" i="2"/>
  <c r="I15" i="2"/>
  <c r="H15" i="2"/>
  <c r="I16" i="2"/>
  <c r="H16" i="2"/>
  <c r="J5" i="2"/>
  <c r="K5" i="2"/>
  <c r="F10" i="2"/>
  <c r="G10" i="2"/>
  <c r="I8" i="2"/>
  <c r="H8" i="2"/>
  <c r="F9" i="2"/>
  <c r="G9" i="2"/>
  <c r="I14" i="2"/>
  <c r="H14" i="2"/>
  <c r="H6" i="2"/>
  <c r="I6" i="2"/>
  <c r="G5" i="2"/>
  <c r="F5" i="2"/>
  <c r="J17" i="2"/>
  <c r="K17" i="2"/>
  <c r="F15" i="2"/>
  <c r="G15" i="2"/>
  <c r="J9" i="2"/>
  <c r="K9" i="2"/>
  <c r="J13" i="2"/>
  <c r="K13" i="2"/>
  <c r="I3" i="2"/>
  <c r="V13" i="3"/>
  <c r="H3" i="2" s="1"/>
  <c r="H5" i="2"/>
  <c r="I5" i="2"/>
  <c r="F8" i="2"/>
  <c r="G8" i="2"/>
  <c r="H13" i="2"/>
  <c r="I13" i="2"/>
  <c r="G12" i="2"/>
  <c r="F12" i="2"/>
  <c r="F14" i="2"/>
  <c r="G14" i="2"/>
  <c r="R18" i="3" l="1"/>
  <c r="H9" i="2"/>
  <c r="E17" i="2"/>
  <c r="E5" i="2"/>
  <c r="E15" i="2"/>
  <c r="E9" i="2"/>
  <c r="R22" i="3"/>
  <c r="D11" i="2" s="1"/>
  <c r="D16" i="2"/>
  <c r="E10" i="2"/>
  <c r="R14" i="3"/>
  <c r="D9" i="2" s="1"/>
  <c r="E12" i="2"/>
  <c r="R20" i="3"/>
  <c r="R19" i="3"/>
  <c r="E6" i="2"/>
  <c r="R12" i="3"/>
  <c r="E4" i="2"/>
  <c r="D17" i="2" l="1"/>
  <c r="D7" i="2"/>
  <c r="D6" i="2"/>
  <c r="D4" i="2"/>
  <c r="D14" i="2"/>
  <c r="D5" i="2"/>
  <c r="D12" i="2"/>
  <c r="D15" i="2"/>
  <c r="D10" i="2"/>
  <c r="D8" i="2"/>
  <c r="D13" i="2"/>
</calcChain>
</file>

<file path=xl/sharedStrings.xml><?xml version="1.0" encoding="utf-8"?>
<sst xmlns="http://schemas.openxmlformats.org/spreadsheetml/2006/main" count="621" uniqueCount="171">
  <si>
    <t>Thank you for taking the time to view the past results and statistics. I hope that these will help you to succeed more in the future, and you learn from them.</t>
  </si>
  <si>
    <r>
      <rPr>
        <b/>
        <sz val="11"/>
        <color theme="1"/>
        <rFont val="Calibri"/>
      </rPr>
      <t>S-Streak</t>
    </r>
    <r>
      <rPr>
        <sz val="11"/>
        <color theme="1"/>
        <rFont val="Calibri"/>
      </rPr>
      <t>: The amount of times a player has won a game in a row</t>
    </r>
  </si>
  <si>
    <t>On Statistics Page:</t>
  </si>
  <si>
    <r>
      <rPr>
        <b/>
        <sz val="11"/>
        <color theme="1"/>
        <rFont val="Calibri"/>
      </rPr>
      <t>Streak</t>
    </r>
    <r>
      <rPr>
        <sz val="11"/>
        <color theme="1"/>
        <rFont val="Calibri"/>
      </rPr>
      <t>: The highest scoring streak that player had during that break</t>
    </r>
  </si>
  <si>
    <r>
      <rPr>
        <b/>
        <sz val="11"/>
        <color theme="1"/>
        <rFont val="Calibri"/>
      </rPr>
      <t>Against x team</t>
    </r>
    <r>
      <rPr>
        <sz val="11"/>
        <color theme="1"/>
        <rFont val="Calibri"/>
      </rPr>
      <t>: 'Our best' represents who scored the most against that team.           'Our worst' represents who scored against you the most from that team.</t>
    </r>
  </si>
  <si>
    <t>How to find stuff:</t>
  </si>
  <si>
    <t>Averages: Go to statistics global page, and at the bottom of the 'points section'</t>
  </si>
  <si>
    <t>Head-Head records: Go to statistics page for the team, and navigate to the highlighted areas</t>
  </si>
  <si>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</si>
  <si>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</si>
  <si>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</si>
  <si>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</si>
  <si>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</si>
  <si>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</si>
  <si>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</si>
  <si>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</si>
  <si>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</si>
  <si>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</si>
  <si>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</si>
  <si>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</si>
  <si>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</si>
  <si>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</si>
  <si>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</si>
  <si>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</si>
  <si>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</si>
  <si>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</si>
  <si>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</si>
  <si>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</si>
  <si>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</si>
  <si>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</si>
  <si>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</si>
  <si>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</si>
  <si>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</si>
  <si>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</si>
  <si>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</si>
  <si>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</si>
  <si>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</si>
  <si>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</si>
  <si>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</si>
  <si>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</si>
  <si>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Ex-GM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</si>
  <si>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</si>
  <si>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</si>
  <si>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</si>
  <si>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</si>
  <si>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</si>
  <si>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</si>
  <si>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</si>
  <si>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</si>
  <si>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</si>
  <si>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</si>
  <si>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</si>
  <si>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</si>
  <si>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</si>
  <si>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Finals MVP</t>
  </si>
  <si>
    <t>Jasper</t>
  </si>
  <si>
    <t>William Kim</t>
  </si>
  <si>
    <t>Loose Gooses</t>
  </si>
  <si>
    <t>MVP T1</t>
  </si>
  <si>
    <t>Conor</t>
  </si>
  <si>
    <t>Samuel McConaghy</t>
  </si>
  <si>
    <t>All-Defence Team T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</si>
  <si>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</si>
  <si>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</si>
  <si>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</si>
  <si>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</si>
  <si>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</si>
  <si>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</si>
  <si>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</si>
  <si>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</si>
  <si>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</si>
  <si>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</si>
  <si>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</si>
  <si>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TLTBO CEO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</si>
  <si>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</si>
  <si>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</si>
  <si>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</si>
  <si>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</si>
  <si>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</si>
  <si>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</si>
  <si>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</si>
  <si>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</si>
  <si>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</si>
  <si>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</si>
  <si>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</si>
  <si>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ThreePointers</t>
  </si>
  <si>
    <t>Angus</t>
  </si>
  <si>
    <t>Willie</t>
  </si>
  <si>
    <t>Mitch</t>
  </si>
  <si>
    <t>Stats Global</t>
  </si>
  <si>
    <t>Games Played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</si>
  <si>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</si>
  <si>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</si>
  <si>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</si>
  <si>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</si>
  <si>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</si>
  <si>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</si>
  <si>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</si>
  <si>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</si>
  <si>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</si>
  <si>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Streak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</si>
  <si>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</si>
  <si>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</si>
  <si>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</si>
  <si>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</si>
  <si>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</si>
  <si>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</si>
  <si>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</si>
  <si>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</si>
  <si>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Our Best</t>
  </si>
  <si>
    <t>Our Worst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</si>
  <si>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</si>
  <si>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</si>
  <si>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</si>
  <si>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</si>
  <si>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</si>
  <si>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</si>
  <si>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</si>
  <si>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</si>
  <si>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Totals</t>
  </si>
  <si>
    <t>Team Wet Willies</t>
  </si>
  <si>
    <t>Against Loose Gooses</t>
  </si>
  <si>
    <t>Team 5 Musketeers</t>
  </si>
  <si>
    <t>Date:</t>
  </si>
  <si>
    <t>Insert Date Here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</si>
  <si>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</si>
  <si>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</si>
  <si>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</si>
  <si>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</si>
  <si>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</si>
  <si>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</si>
  <si>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</si>
  <si>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</si>
  <si>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</si>
  <si>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</si>
  <si>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</si>
  <si>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</si>
  <si>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</si>
  <si>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For Stats Page:</t>
  </si>
  <si>
    <t>Nick Szogi</t>
  </si>
  <si>
    <t xml:space="preserve"> </t>
  </si>
  <si>
    <t>Finish Avg</t>
  </si>
  <si>
    <t>Mid Avg</t>
  </si>
  <si>
    <t>3 Avg</t>
  </si>
  <si>
    <t>Chris Tomkinson</t>
  </si>
  <si>
    <t>Team Loose Gooses</t>
  </si>
  <si>
    <t>S-Streak</t>
  </si>
  <si>
    <t>Steps for each day:</t>
  </si>
  <si>
    <t>Put new data in new page</t>
  </si>
  <si>
    <t>Update top left and formulas on Global Page</t>
  </si>
  <si>
    <t>Update days played</t>
  </si>
  <si>
    <t>Put new data on team page</t>
  </si>
  <si>
    <t>Put streaks on team page</t>
  </si>
  <si>
    <t>Put records on team page</t>
  </si>
  <si>
    <t>Upload new stats to website</t>
  </si>
  <si>
    <t>Upload new day stats to website</t>
  </si>
  <si>
    <t>Add &lt;tr&gt; for day stats</t>
  </si>
  <si>
    <t>Retained by 5 Musketeers</t>
  </si>
  <si>
    <t>Retained by Wet Willies</t>
  </si>
  <si>
    <t>Retained by Loose Gooses</t>
  </si>
  <si>
    <t>Preseason</t>
  </si>
  <si>
    <t>Sam James</t>
  </si>
  <si>
    <t>Sam J</t>
  </si>
  <si>
    <t>Drafted by 5 Musketeers</t>
  </si>
  <si>
    <t>Drafted by Wet Willies</t>
  </si>
  <si>
    <t>Drafted by Loose Gooses</t>
  </si>
  <si>
    <t>Sam M</t>
  </si>
  <si>
    <t>Finish</t>
  </si>
  <si>
    <t>Willie/Michael</t>
  </si>
  <si>
    <t>Ladder Points:</t>
  </si>
  <si>
    <t>Change on results.js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</si>
</sst>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2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00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1"/>
  </cellStyleXfs>
  <cellXfs count="6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16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2" fontId="3" fillId="0" borderId="0" xfId="0" applyNumberFormat="1" applyFont="1"/>
    <xf numFmtId="164" fontId="5" fillId="0" borderId="0" xfId="0" applyNumberFormat="1" applyFont="1"/>
    <xf numFmtId="0" fontId="4" fillId="0" borderId="0" xfId="0" applyFont="1" applyAlignment="1"/>
    <xf numFmtId="0" fontId="4" fillId="0" borderId="1" xfId="0" applyFont="1" applyBorder="1"/>
    <xf numFmtId="2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2" borderId="1" xfId="0" applyFont="1" applyFill="1" applyBorder="1"/>
    <xf numFmtId="164" fontId="3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0" fontId="6" fillId="0" borderId="0" xfId="0" applyFont="1"/>
    <xf numFmtId="9" fontId="3" fillId="0" borderId="0" xfId="0" applyNumberFormat="1" applyFont="1"/>
    <xf numFmtId="10" fontId="3" fillId="0" borderId="0" xfId="0" applyNumberFormat="1" applyFont="1"/>
    <xf numFmtId="0" fontId="1" fillId="0" borderId="0" xfId="0" applyFont="1"/>
    <xf numFmtId="16" fontId="1" fillId="0" borderId="0" xfId="0" applyNumberFormat="1" applyFont="1"/>
    <xf numFmtId="16" fontId="1" fillId="0" borderId="0" xfId="0" applyNumberFormat="1" applyFont="1" applyAlignment="1"/>
    <xf numFmtId="1" fontId="1" fillId="0" borderId="0" xfId="0" applyNumberFormat="1" applyFont="1" applyAlignment="1"/>
    <xf numFmtId="0" fontId="1" fillId="3" borderId="0" xfId="0" applyFont="1" applyFill="1"/>
    <xf numFmtId="2" fontId="3" fillId="3" borderId="0" xfId="0" applyNumberFormat="1" applyFont="1" applyFill="1"/>
    <xf numFmtId="0" fontId="1" fillId="3" borderId="0" xfId="0" applyFont="1" applyFill="1" applyAlignment="1"/>
    <xf numFmtId="0" fontId="7" fillId="3" borderId="0" xfId="0" applyFont="1" applyFill="1"/>
    <xf numFmtId="0" fontId="7" fillId="0" borderId="0" xfId="0" applyFont="1"/>
    <xf numFmtId="0" fontId="7" fillId="0" borderId="0" xfId="0" applyFont="1" applyAlignment="1"/>
    <xf numFmtId="0" fontId="8" fillId="3" borderId="0" xfId="0" applyFont="1" applyFill="1" applyAlignment="1"/>
    <xf numFmtId="0" fontId="8" fillId="0" borderId="0" xfId="0" applyFont="1" applyAlignment="1"/>
    <xf numFmtId="16" fontId="0" fillId="0" borderId="0" xfId="0" applyNumberFormat="1" applyFont="1" applyAlignment="1"/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0" xfId="0" applyFo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1" fontId="0" fillId="0" borderId="0" xfId="0" quotePrefix="1" applyNumberFormat="1" applyFont="1" applyAlignment="1"/>
    <xf numFmtId="0" fontId="7" fillId="0" borderId="3" xfId="0" applyFont="1" applyFill="1" applyBorder="1"/>
    <xf numFmtId="0" fontId="7" fillId="0" borderId="4" xfId="0" applyFont="1" applyFill="1" applyBorder="1"/>
    <xf numFmtId="0" fontId="7" fillId="0" borderId="4" xfId="0" applyFont="1" applyFill="1" applyBorder="1" applyAlignment="1"/>
    <xf numFmtId="0" fontId="8" fillId="0" borderId="4" xfId="0" applyFont="1" applyFill="1" applyBorder="1" applyAlignment="1"/>
    <xf numFmtId="0" fontId="4" fillId="0" borderId="5" xfId="0" applyFont="1" applyFill="1" applyBorder="1"/>
    <xf numFmtId="0" fontId="7" fillId="0" borderId="6" xfId="0" applyFont="1" applyFill="1" applyBorder="1" applyAlignment="1"/>
    <xf numFmtId="0" fontId="1" fillId="0" borderId="2" xfId="0" applyFont="1" applyFill="1" applyBorder="1"/>
    <xf numFmtId="2" fontId="3" fillId="0" borderId="2" xfId="0" applyNumberFormat="1" applyFont="1" applyFill="1" applyBorder="1"/>
    <xf numFmtId="0" fontId="7" fillId="0" borderId="7" xfId="0" applyFont="1" applyFill="1" applyBorder="1" applyAlignment="1"/>
    <xf numFmtId="0" fontId="1" fillId="0" borderId="8" xfId="0" applyFont="1" applyFill="1" applyBorder="1"/>
    <xf numFmtId="2" fontId="3" fillId="0" borderId="8" xfId="0" applyNumberFormat="1" applyFont="1" applyFill="1" applyBorder="1"/>
    <xf numFmtId="2" fontId="1" fillId="0" borderId="2" xfId="0" applyNumberFormat="1" applyFont="1" applyFill="1" applyBorder="1"/>
    <xf numFmtId="0" fontId="11" fillId="0" borderId="1" xfId="1" applyNumberFormat="1"/>
    <xf numFmtId="0" fontId="3" fillId="4" borderId="1" xfId="0" applyFont="1" applyFill="1" applyBorder="1"/>
    <xf numFmtId="0" fontId="11" fillId="0" borderId="1" xfId="1" applyNumberFormat="1" applyFill="1"/>
    <xf numFmtId="0" fontId="0" fillId="0" borderId="2" xfId="0" applyFont="1" applyFill="1" applyBorder="1" applyAlignment="1"/>
    <xf numFmtId="2" fontId="0" fillId="0" borderId="2" xfId="0" applyNumberFormat="1" applyFont="1" applyFill="1" applyBorder="1"/>
    <xf numFmtId="0" fontId="0" fillId="3" borderId="0" xfId="0" applyFont="1" applyFill="1" applyAlignment="1"/>
    <xf numFmtId="2" fontId="1" fillId="0" borderId="8" xfId="0" applyNumberFormat="1" applyFont="1" applyFill="1" applyBorder="1"/>
    <xf numFmtId="0" fontId="0" fillId="0" borderId="0" xfId="0"/>
  </cellXfs>
  <cellStyles count="2">
    <cellStyle name="Normal" xfId="0" builtinId="0"/>
    <cellStyle name="Normal 2" xfId="1" xr:uid="{E4ED72E7-E964-4884-BAF1-D3A03BDB6523}"/>
  </cellStyles>
  <dxfs count="15"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0.43243243243243246</c:v>
                </c:pt>
                <c:pt idx="1">
                  <c:v>0.32432432432432434</c:v>
                </c:pt>
                <c:pt idx="2">
                  <c:v>0.24324324324324326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A5219-6DFE-46F0-966E-5F60422B7104}" name="Table1" displayName="Table1" ref="P7:Y23" totalsRowShown="0" headerRowDxfId="14" dataDxfId="12" headerRowBorderDxfId="13" tableBorderDxfId="11" totalsRowBorderDxfId="10">
  <autoFilter ref="P7:Y23" xr:uid="{65BA5219-6DFE-46F0-966E-5F60422B7104}"/>
  <sortState xmlns:xlrd2="http://schemas.microsoft.com/office/spreadsheetml/2017/richdata2" ref="P8:Y23">
    <sortCondition ref="P7:P23"/>
  </sortState>
  <tableColumns count="10">
    <tableColumn id="1" xr3:uid="{8B9A5B7C-C49F-4129-BF1D-47938C1E98E7}" name="Scoring" dataDxfId="9"/>
    <tableColumn id="2" xr3:uid="{FE454E58-6ABE-4634-8B4F-7A281F4EFD11}" name="Points" dataDxfId="8">
      <calculatedColumnFormula>Q29</calculatedColumnFormula>
    </tableColumn>
    <tableColumn id="3" xr3:uid="{916737CE-56A3-41CA-B775-884324D94711}" name="Average" dataDxfId="7">
      <calculatedColumnFormula>Q8/$Q$5</calculatedColumnFormula>
    </tableColumn>
    <tableColumn id="4" xr3:uid="{5AA4CB67-A535-42CA-A721-4835D4FE4579}" name="Finishes" dataDxfId="6">
      <calculatedColumnFormula>S29</calculatedColumnFormula>
    </tableColumn>
    <tableColumn id="5" xr3:uid="{EF168122-F812-481E-9E07-71853177A285}" name="Finish Avg" dataDxfId="5">
      <calculatedColumnFormula>S8/$Q$5</calculatedColumnFormula>
    </tableColumn>
    <tableColumn id="6" xr3:uid="{FCBFC22A-B6FF-4C2F-9EC5-7886B05E89A5}" name="Midranges" dataDxfId="4">
      <calculatedColumnFormula>U29</calculatedColumnFormula>
    </tableColumn>
    <tableColumn id="7" xr3:uid="{5DF788EA-13E7-42F7-8FB8-D02E9139C234}" name="Mid Avg" dataDxfId="3">
      <calculatedColumnFormula>U8/$Q$5</calculatedColumnFormula>
    </tableColumn>
    <tableColumn id="8" xr3:uid="{D7F0920D-8F77-4996-9F9C-D656593D74EA}" name="Threes" dataDxfId="2">
      <calculatedColumnFormula>W29</calculatedColumnFormula>
    </tableColumn>
    <tableColumn id="9" xr3:uid="{21BA7002-8114-4C39-AAA4-DF9F1F48F5F0}" name="3 Avg" dataDxfId="1">
      <calculatedColumnFormula>W8/$Q$5</calculatedColumnFormula>
    </tableColumn>
    <tableColumn id="10" xr3:uid="{16839C82-F55F-4C82-87DF-5566B3DAC6D9}" name="Tea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1000"/>
  <sheetViews>
    <sheetView workbookViewId="0"/>
  </sheetViews>
  <sheetFormatPr defaultColWidth="14.3984375" defaultRowHeight="15" customHeight="1" x14ac:dyDescent="0.45"/>
  <cols>
    <col min="1" max="26" width="8.73046875" customWidth="1"/>
  </cols>
  <sheetData>
    <row r="1" spans="2:2" ht="14.25" customHeight="1" x14ac:dyDescent="0.45"/>
    <row r="2" spans="2:2" ht="14.25" customHeight="1" x14ac:dyDescent="0.45">
      <c r="B2" s="1" t="s">
        <v>0</v>
      </c>
    </row>
    <row r="3" spans="2:2" ht="14.25" customHeight="1" x14ac:dyDescent="0.45"/>
    <row r="4" spans="2:2" ht="14.25" customHeight="1" x14ac:dyDescent="0.45">
      <c r="B4" s="1" t="s">
        <v>1</v>
      </c>
    </row>
    <row r="5" spans="2:2" ht="14.25" customHeight="1" x14ac:dyDescent="0.45"/>
    <row r="6" spans="2:2" ht="14.25" customHeight="1" x14ac:dyDescent="0.55000000000000004">
      <c r="B6" s="2" t="s">
        <v>2</v>
      </c>
    </row>
    <row r="7" spans="2:2" ht="14.25" customHeight="1" x14ac:dyDescent="0.45">
      <c r="B7" s="1" t="s">
        <v>3</v>
      </c>
    </row>
    <row r="8" spans="2:2" ht="14.25" customHeight="1" x14ac:dyDescent="0.45">
      <c r="B8" s="1" t="s">
        <v>4</v>
      </c>
    </row>
    <row r="9" spans="2:2" ht="14.25" customHeight="1" x14ac:dyDescent="0.45"/>
    <row r="10" spans="2:2" ht="14.25" customHeight="1" x14ac:dyDescent="0.45"/>
    <row r="11" spans="2:2" ht="14.25" customHeight="1" x14ac:dyDescent="0.45"/>
    <row r="12" spans="2:2" ht="14.25" customHeight="1" x14ac:dyDescent="0.55000000000000004">
      <c r="B12" s="2" t="s">
        <v>5</v>
      </c>
    </row>
    <row r="13" spans="2:2" ht="14.25" customHeight="1" x14ac:dyDescent="0.45">
      <c r="B13" s="1" t="s">
        <v>6</v>
      </c>
    </row>
    <row r="14" spans="2:2" ht="14.25" customHeight="1" x14ac:dyDescent="0.45">
      <c r="B14" s="1" t="s">
        <v>7</v>
      </c>
    </row>
    <row r="15" spans="2:2" ht="14.25" customHeight="1" x14ac:dyDescent="0.45"/>
    <row r="16" spans="2:2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77" zoomScaleNormal="79" workbookViewId="0">
      <selection activeCell="D2" sqref="D2:K18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9" width="12.531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8</v>
      </c>
      <c r="F1" s="1" t="s">
        <v>9</v>
      </c>
      <c r="H1" s="1" t="s">
        <v>10</v>
      </c>
      <c r="J1" s="1" t="s">
        <v>11</v>
      </c>
    </row>
    <row r="2" spans="2:24" ht="14.25" customHeight="1" x14ac:dyDescent="0.45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</row>
    <row r="3" spans="2:24" ht="14.25" customHeight="1" x14ac:dyDescent="0.45">
      <c r="B3" s="3" t="s">
        <v>33</v>
      </c>
      <c r="C3" s="3" t="s">
        <v>34</v>
      </c>
      <c r="D3" s="14">
        <f>'Stats Global'!R8</f>
        <v>0.5</v>
      </c>
      <c r="E3" s="1">
        <f>'Stats Global'!Q8</f>
        <v>1</v>
      </c>
      <c r="F3" s="14">
        <f>'Stats Global'!T8</f>
        <v>0.5</v>
      </c>
      <c r="G3" s="24">
        <f>'Stats Global'!S8</f>
        <v>1</v>
      </c>
      <c r="H3" s="14">
        <f>'Stats Global'!V8</f>
        <v>0</v>
      </c>
      <c r="I3" s="24">
        <f>'Stats Global'!U8</f>
        <v>0</v>
      </c>
      <c r="J3" s="14">
        <f>'Stats Global'!X8</f>
        <v>0</v>
      </c>
      <c r="K3" s="24">
        <f>'Stats Global'!W8</f>
        <v>0</v>
      </c>
      <c r="T3" s="1" t="s">
        <v>163</v>
      </c>
      <c r="U3" s="1" t="str">
        <f t="shared" ref="U3:U18" si="0">IF(C3="5 Musketeers", $X$3, IF(C3="Loose Gooses", $X$4, $X$5))</f>
        <v>../Images/5M_Final.png</v>
      </c>
      <c r="V3" s="1" t="str">
        <f t="shared" ref="V3:V18" si="1">X$7&amp;X9&amp;".png"</f>
        <v>../Images/Players/Jasper.png</v>
      </c>
      <c r="X3" s="3" t="s">
        <v>35</v>
      </c>
    </row>
    <row r="4" spans="2:24" ht="14.25" customHeight="1" x14ac:dyDescent="0.45">
      <c r="B4" s="3" t="s">
        <v>36</v>
      </c>
      <c r="C4" s="3" t="s">
        <v>39</v>
      </c>
      <c r="D4" s="14">
        <f>'Stats Global'!R9</f>
        <v>1</v>
      </c>
      <c r="E4" s="24">
        <f>'Stats Global'!Q9</f>
        <v>2</v>
      </c>
      <c r="F4" s="14">
        <f>'Stats Global'!T9</f>
        <v>1</v>
      </c>
      <c r="G4" s="24">
        <f>'Stats Global'!S9</f>
        <v>2</v>
      </c>
      <c r="H4" s="14">
        <f>'Stats Global'!V9</f>
        <v>0</v>
      </c>
      <c r="I4" s="24">
        <f>'Stats Global'!U9</f>
        <v>0</v>
      </c>
      <c r="J4" s="14">
        <f>'Stats Global'!X9</f>
        <v>0</v>
      </c>
      <c r="K4" s="24">
        <f>'Stats Global'!W9</f>
        <v>0</v>
      </c>
      <c r="T4" s="24" t="s">
        <v>164</v>
      </c>
      <c r="U4" s="1" t="str">
        <f t="shared" si="0"/>
        <v>../Images/WW_Final.png</v>
      </c>
      <c r="V4" s="1" t="str">
        <f t="shared" si="1"/>
        <v>../Images/Players/Conor.png</v>
      </c>
      <c r="X4" s="3" t="s">
        <v>37</v>
      </c>
    </row>
    <row r="5" spans="2:24" ht="14.25" customHeight="1" x14ac:dyDescent="0.45">
      <c r="B5" s="3" t="s">
        <v>38</v>
      </c>
      <c r="C5" s="3" t="s">
        <v>34</v>
      </c>
      <c r="D5" s="14">
        <f>'Stats Global'!R10</f>
        <v>3</v>
      </c>
      <c r="E5" s="24">
        <f>'Stats Global'!Q10</f>
        <v>6</v>
      </c>
      <c r="F5" s="14">
        <f>'Stats Global'!T10</f>
        <v>3</v>
      </c>
      <c r="G5" s="24">
        <f>'Stats Global'!S10</f>
        <v>6</v>
      </c>
      <c r="H5" s="14">
        <f>'Stats Global'!V10</f>
        <v>0</v>
      </c>
      <c r="I5" s="24">
        <f>'Stats Global'!U10</f>
        <v>0</v>
      </c>
      <c r="J5" s="14">
        <f>'Stats Global'!X10</f>
        <v>0</v>
      </c>
      <c r="K5" s="24">
        <f>'Stats Global'!W10</f>
        <v>0</v>
      </c>
      <c r="L5" s="3" t="s">
        <v>40</v>
      </c>
      <c r="M5" s="3" t="s">
        <v>41</v>
      </c>
      <c r="N5" s="3" t="s">
        <v>42</v>
      </c>
      <c r="T5" s="1" t="s">
        <v>157</v>
      </c>
      <c r="U5" s="1" t="str">
        <f t="shared" si="0"/>
        <v>../Images/5M_Final.png</v>
      </c>
      <c r="V5" s="1" t="str">
        <f t="shared" si="1"/>
        <v>../Images/Players/Alex.png</v>
      </c>
      <c r="X5" s="3" t="s">
        <v>43</v>
      </c>
    </row>
    <row r="6" spans="2:24" ht="14.25" customHeight="1" x14ac:dyDescent="0.45">
      <c r="B6" s="3" t="s">
        <v>44</v>
      </c>
      <c r="C6" s="3" t="s">
        <v>39</v>
      </c>
      <c r="D6" s="14">
        <f>'Stats Global'!R11</f>
        <v>2.5</v>
      </c>
      <c r="E6" s="24">
        <f>'Stats Global'!Q11</f>
        <v>5</v>
      </c>
      <c r="F6" s="14">
        <f>'Stats Global'!T11</f>
        <v>2.5</v>
      </c>
      <c r="G6" s="24">
        <f>'Stats Global'!S11</f>
        <v>5</v>
      </c>
      <c r="H6" s="14">
        <f>'Stats Global'!V11</f>
        <v>0</v>
      </c>
      <c r="I6" s="24">
        <f>'Stats Global'!U11</f>
        <v>0</v>
      </c>
      <c r="J6" s="14">
        <f>'Stats Global'!X11</f>
        <v>0</v>
      </c>
      <c r="K6" s="24">
        <f>'Stats Global'!W11</f>
        <v>0</v>
      </c>
      <c r="L6" s="3" t="s">
        <v>40</v>
      </c>
      <c r="M6" s="3" t="s">
        <v>45</v>
      </c>
      <c r="N6" s="3" t="s">
        <v>41</v>
      </c>
      <c r="O6" s="3" t="s">
        <v>42</v>
      </c>
      <c r="T6" s="1" t="s">
        <v>158</v>
      </c>
      <c r="U6" s="1" t="str">
        <f t="shared" si="0"/>
        <v>../Images/WW_Final.png</v>
      </c>
      <c r="V6" s="1" t="str">
        <f t="shared" si="1"/>
        <v>../Images/Players/Rudy.png</v>
      </c>
    </row>
    <row r="7" spans="2:24" ht="14.25" customHeight="1" x14ac:dyDescent="0.45">
      <c r="B7" s="3" t="s">
        <v>46</v>
      </c>
      <c r="C7" s="3" t="s">
        <v>39</v>
      </c>
      <c r="D7" s="14">
        <f>'Stats Global'!R12</f>
        <v>0.5</v>
      </c>
      <c r="E7" s="24">
        <f>'Stats Global'!Q12</f>
        <v>1</v>
      </c>
      <c r="F7" s="14">
        <f>'Stats Global'!T12</f>
        <v>0.5</v>
      </c>
      <c r="G7" s="24">
        <f>'Stats Global'!S12</f>
        <v>1</v>
      </c>
      <c r="H7" s="14">
        <f>'Stats Global'!V12</f>
        <v>0</v>
      </c>
      <c r="I7" s="24">
        <f>'Stats Global'!U12</f>
        <v>0</v>
      </c>
      <c r="J7" s="14">
        <f>'Stats Global'!X12</f>
        <v>0</v>
      </c>
      <c r="K7" s="24">
        <f>'Stats Global'!W12</f>
        <v>0</v>
      </c>
      <c r="L7" s="3" t="s">
        <v>47</v>
      </c>
      <c r="M7" s="3" t="s">
        <v>48</v>
      </c>
      <c r="N7" s="3" t="s">
        <v>49</v>
      </c>
      <c r="T7" s="24"/>
      <c r="U7" s="1" t="str">
        <f t="shared" si="0"/>
        <v>../Images/WW_Final.png</v>
      </c>
      <c r="V7" s="1" t="str">
        <f t="shared" si="1"/>
        <v>../Images/Players/Michael.png</v>
      </c>
      <c r="X7" s="3" t="s">
        <v>50</v>
      </c>
    </row>
    <row r="8" spans="2:24" ht="14.25" customHeight="1" x14ac:dyDescent="0.45">
      <c r="B8" s="3" t="s">
        <v>51</v>
      </c>
      <c r="C8" s="3" t="s">
        <v>39</v>
      </c>
      <c r="D8" s="14">
        <f>'Stats Global'!R13</f>
        <v>0.5</v>
      </c>
      <c r="E8" s="24">
        <f>'Stats Global'!Q13</f>
        <v>1</v>
      </c>
      <c r="F8" s="14">
        <f>'Stats Global'!T13</f>
        <v>0</v>
      </c>
      <c r="G8" s="24">
        <f>'Stats Global'!S13</f>
        <v>0</v>
      </c>
      <c r="H8" s="14">
        <f>'Stats Global'!V13</f>
        <v>0.5</v>
      </c>
      <c r="I8" s="24">
        <f>'Stats Global'!U13</f>
        <v>1</v>
      </c>
      <c r="J8" s="14">
        <f>'Stats Global'!X13</f>
        <v>0</v>
      </c>
      <c r="K8" s="24">
        <f>'Stats Global'!W13</f>
        <v>0</v>
      </c>
      <c r="L8" s="3" t="s">
        <v>52</v>
      </c>
      <c r="M8" s="3" t="s">
        <v>45</v>
      </c>
      <c r="T8" s="24" t="s">
        <v>164</v>
      </c>
      <c r="U8" s="1" t="str">
        <f t="shared" si="0"/>
        <v>../Images/WW_Final.png</v>
      </c>
      <c r="V8" s="1" t="str">
        <f t="shared" si="1"/>
        <v>../Images/Players/Lukas.png</v>
      </c>
    </row>
    <row r="9" spans="2:24" ht="14.25" customHeight="1" x14ac:dyDescent="0.45">
      <c r="B9" s="3" t="s">
        <v>53</v>
      </c>
      <c r="C9" s="3" t="s">
        <v>57</v>
      </c>
      <c r="D9" s="14">
        <f>'Stats Global'!R14</f>
        <v>0</v>
      </c>
      <c r="E9" s="24">
        <f>'Stats Global'!Q14</f>
        <v>0</v>
      </c>
      <c r="F9" s="14">
        <f>'Stats Global'!T14</f>
        <v>0</v>
      </c>
      <c r="G9" s="24">
        <f>'Stats Global'!S14</f>
        <v>0</v>
      </c>
      <c r="H9" s="14">
        <f>'Stats Global'!V14</f>
        <v>0</v>
      </c>
      <c r="I9" s="24">
        <f>'Stats Global'!U14</f>
        <v>0</v>
      </c>
      <c r="J9" s="14">
        <f>'Stats Global'!X14</f>
        <v>0</v>
      </c>
      <c r="K9" s="24">
        <f>'Stats Global'!W14</f>
        <v>0</v>
      </c>
      <c r="L9" s="3" t="s">
        <v>42</v>
      </c>
      <c r="M9" s="3" t="s">
        <v>54</v>
      </c>
      <c r="T9" s="24" t="s">
        <v>165</v>
      </c>
      <c r="U9" s="1" t="str">
        <f t="shared" si="0"/>
        <v>../Images/LG_Final.png</v>
      </c>
      <c r="V9" s="1" t="str">
        <f t="shared" si="1"/>
        <v>../Images/Players/Clarrie.png</v>
      </c>
      <c r="X9" s="3" t="s">
        <v>55</v>
      </c>
    </row>
    <row r="10" spans="2:24" ht="14.25" customHeight="1" x14ac:dyDescent="0.45">
      <c r="B10" s="3" t="s">
        <v>56</v>
      </c>
      <c r="C10" s="3" t="s">
        <v>57</v>
      </c>
      <c r="D10" s="14">
        <f>'Stats Global'!R15</f>
        <v>2.5</v>
      </c>
      <c r="E10" s="24">
        <f>'Stats Global'!Q15</f>
        <v>5</v>
      </c>
      <c r="F10" s="14">
        <f>'Stats Global'!T15</f>
        <v>0.5</v>
      </c>
      <c r="G10" s="24">
        <f>'Stats Global'!S15</f>
        <v>1</v>
      </c>
      <c r="H10" s="14">
        <f>'Stats Global'!V15</f>
        <v>2</v>
      </c>
      <c r="I10" s="24">
        <f>'Stats Global'!U15</f>
        <v>4</v>
      </c>
      <c r="J10" s="14">
        <f>'Stats Global'!X15</f>
        <v>0</v>
      </c>
      <c r="K10" s="24">
        <f>'Stats Global'!W15</f>
        <v>0</v>
      </c>
      <c r="L10" s="3" t="s">
        <v>58</v>
      </c>
      <c r="M10" s="3" t="s">
        <v>45</v>
      </c>
      <c r="N10" s="3" t="s">
        <v>41</v>
      </c>
      <c r="T10" s="1" t="s">
        <v>159</v>
      </c>
      <c r="U10" s="1" t="str">
        <f t="shared" si="0"/>
        <v>../Images/LG_Final.png</v>
      </c>
      <c r="V10" s="1" t="str">
        <f t="shared" si="1"/>
        <v>../Images/Players/Kimmy.png</v>
      </c>
      <c r="X10" s="3" t="s">
        <v>59</v>
      </c>
    </row>
    <row r="11" spans="2:24" ht="14.25" customHeight="1" x14ac:dyDescent="0.45">
      <c r="B11" s="3" t="s">
        <v>60</v>
      </c>
      <c r="C11" s="3" t="s">
        <v>34</v>
      </c>
      <c r="D11" s="14">
        <f>'Stats Global'!R16</f>
        <v>3.5</v>
      </c>
      <c r="E11" s="24">
        <f>'Stats Global'!Q16</f>
        <v>7</v>
      </c>
      <c r="F11" s="14">
        <f>'Stats Global'!T16</f>
        <v>0.5</v>
      </c>
      <c r="G11" s="24">
        <f>'Stats Global'!S16</f>
        <v>1</v>
      </c>
      <c r="H11" s="14">
        <f>'Stats Global'!V16</f>
        <v>3</v>
      </c>
      <c r="I11" s="24">
        <f>'Stats Global'!U16</f>
        <v>6</v>
      </c>
      <c r="J11" s="14">
        <f>'Stats Global'!X16</f>
        <v>0</v>
      </c>
      <c r="K11" s="24">
        <f>'Stats Global'!W16</f>
        <v>0</v>
      </c>
      <c r="L11" s="3" t="s">
        <v>49</v>
      </c>
      <c r="M11" s="3" t="s">
        <v>45</v>
      </c>
      <c r="N11" s="3" t="s">
        <v>61</v>
      </c>
      <c r="T11" s="24"/>
      <c r="U11" s="1" t="str">
        <f t="shared" si="0"/>
        <v>../Images/5M_Final.png</v>
      </c>
      <c r="V11" s="1" t="str">
        <f t="shared" si="1"/>
        <v>../Images/Players/SamM.png</v>
      </c>
      <c r="X11" s="3" t="s">
        <v>62</v>
      </c>
    </row>
    <row r="12" spans="2:24" ht="14.25" customHeight="1" x14ac:dyDescent="0.45">
      <c r="B12" s="3" t="s">
        <v>63</v>
      </c>
      <c r="C12" s="3" t="s">
        <v>34</v>
      </c>
      <c r="D12" s="14">
        <f>'Stats Global'!R17</f>
        <v>0.5</v>
      </c>
      <c r="E12" s="24">
        <f>'Stats Global'!Q17</f>
        <v>1</v>
      </c>
      <c r="F12" s="14">
        <f>'Stats Global'!T17</f>
        <v>0</v>
      </c>
      <c r="G12" s="24">
        <f>'Stats Global'!S17</f>
        <v>0</v>
      </c>
      <c r="H12" s="14">
        <f>'Stats Global'!V17</f>
        <v>0.5</v>
      </c>
      <c r="I12" s="24">
        <f>'Stats Global'!U17</f>
        <v>1</v>
      </c>
      <c r="J12" s="14">
        <f>'Stats Global'!X17</f>
        <v>0</v>
      </c>
      <c r="K12" s="24">
        <f>'Stats Global'!W17</f>
        <v>0</v>
      </c>
      <c r="L12" s="3" t="s">
        <v>64</v>
      </c>
      <c r="M12" s="3" t="s">
        <v>42</v>
      </c>
      <c r="T12" s="24" t="s">
        <v>163</v>
      </c>
      <c r="U12" s="1" t="str">
        <f t="shared" si="0"/>
        <v>../Images/5M_Final.png</v>
      </c>
      <c r="V12" s="1" t="str">
        <f t="shared" si="1"/>
        <v>../Images/Players/Ryan.png</v>
      </c>
      <c r="X12" s="3" t="s">
        <v>65</v>
      </c>
    </row>
    <row r="13" spans="2:24" ht="14.25" customHeight="1" x14ac:dyDescent="0.45">
      <c r="B13" s="3" t="s">
        <v>66</v>
      </c>
      <c r="C13" s="3" t="s">
        <v>34</v>
      </c>
      <c r="D13" s="14">
        <f>'Stats Global'!R18</f>
        <v>0.5</v>
      </c>
      <c r="E13" s="24">
        <f>'Stats Global'!Q18</f>
        <v>1</v>
      </c>
      <c r="F13" s="14">
        <f>'Stats Global'!T18</f>
        <v>0.5</v>
      </c>
      <c r="G13" s="24">
        <f>'Stats Global'!S18</f>
        <v>1</v>
      </c>
      <c r="H13" s="14">
        <f>'Stats Global'!V18</f>
        <v>0</v>
      </c>
      <c r="I13" s="24">
        <f>'Stats Global'!U18</f>
        <v>0</v>
      </c>
      <c r="J13" s="14">
        <f>'Stats Global'!X18</f>
        <v>0</v>
      </c>
      <c r="K13" s="24">
        <f>'Stats Global'!W18</f>
        <v>0</v>
      </c>
      <c r="L13" s="3" t="s">
        <v>67</v>
      </c>
      <c r="M13" s="3" t="s">
        <v>42</v>
      </c>
      <c r="T13" s="24" t="s">
        <v>163</v>
      </c>
      <c r="U13" s="1" t="str">
        <f t="shared" si="0"/>
        <v>../Images/5M_Final.png</v>
      </c>
      <c r="V13" s="1" t="str">
        <f t="shared" si="1"/>
        <v>../Images/Players/Nick.png</v>
      </c>
      <c r="X13" s="3" t="s">
        <v>68</v>
      </c>
    </row>
    <row r="14" spans="2:24" ht="14.25" customHeight="1" x14ac:dyDescent="0.45">
      <c r="B14" s="3" t="s">
        <v>69</v>
      </c>
      <c r="C14" s="3" t="s">
        <v>57</v>
      </c>
      <c r="D14" s="14">
        <f>'Stats Global'!R19</f>
        <v>0.5</v>
      </c>
      <c r="E14" s="24">
        <f>'Stats Global'!Q19</f>
        <v>1</v>
      </c>
      <c r="F14" s="14">
        <f>'Stats Global'!T19</f>
        <v>0.5</v>
      </c>
      <c r="G14" s="24">
        <f>'Stats Global'!S19</f>
        <v>1</v>
      </c>
      <c r="H14" s="14">
        <f>'Stats Global'!V19</f>
        <v>0</v>
      </c>
      <c r="I14" s="24">
        <f>'Stats Global'!U19</f>
        <v>0</v>
      </c>
      <c r="J14" s="14">
        <f>'Stats Global'!X19</f>
        <v>0</v>
      </c>
      <c r="K14" s="24">
        <f>'Stats Global'!W19</f>
        <v>0</v>
      </c>
      <c r="L14" s="3" t="s">
        <v>70</v>
      </c>
      <c r="T14" s="24" t="s">
        <v>165</v>
      </c>
      <c r="U14" s="1" t="str">
        <f t="shared" si="0"/>
        <v>../Images/LG_Final.png</v>
      </c>
      <c r="V14" s="1" t="str">
        <f t="shared" si="1"/>
        <v>../Images/Players/Chris.png</v>
      </c>
      <c r="X14" s="3" t="s">
        <v>71</v>
      </c>
    </row>
    <row r="15" spans="2:24" ht="14.25" customHeight="1" x14ac:dyDescent="0.45">
      <c r="B15" s="3" t="s">
        <v>72</v>
      </c>
      <c r="C15" s="3" t="s">
        <v>57</v>
      </c>
      <c r="D15" s="14">
        <f>'Stats Global'!R20</f>
        <v>1.5</v>
      </c>
      <c r="E15" s="24">
        <f>'Stats Global'!Q20</f>
        <v>3</v>
      </c>
      <c r="F15" s="14">
        <f>'Stats Global'!T20</f>
        <v>1.5</v>
      </c>
      <c r="G15" s="24">
        <f>'Stats Global'!S20</f>
        <v>3</v>
      </c>
      <c r="H15" s="14">
        <f>'Stats Global'!V20</f>
        <v>0</v>
      </c>
      <c r="I15" s="24">
        <f>'Stats Global'!U20</f>
        <v>0</v>
      </c>
      <c r="J15" s="14">
        <f>'Stats Global'!X20</f>
        <v>0</v>
      </c>
      <c r="K15" s="24">
        <f>'Stats Global'!W20</f>
        <v>0</v>
      </c>
      <c r="L15" s="3" t="s">
        <v>73</v>
      </c>
      <c r="M15" s="3" t="s">
        <v>49</v>
      </c>
      <c r="N15" s="3" t="s">
        <v>45</v>
      </c>
      <c r="O15" s="3" t="s">
        <v>41</v>
      </c>
      <c r="P15" s="3" t="s">
        <v>74</v>
      </c>
      <c r="T15" s="24"/>
      <c r="U15" s="1" t="str">
        <f t="shared" si="0"/>
        <v>../Images/LG_Final.png</v>
      </c>
      <c r="V15" s="1" t="str">
        <f t="shared" si="1"/>
        <v>../Images/Players/Angus.png</v>
      </c>
      <c r="X15" s="3" t="s">
        <v>75</v>
      </c>
    </row>
    <row r="16" spans="2:24" ht="14.25" customHeight="1" x14ac:dyDescent="0.45">
      <c r="B16" s="3" t="s">
        <v>76</v>
      </c>
      <c r="C16" s="3" t="s">
        <v>39</v>
      </c>
      <c r="D16" s="14">
        <f>'Stats Global'!R21</f>
        <v>1</v>
      </c>
      <c r="E16" s="24">
        <f>'Stats Global'!Q21</f>
        <v>2</v>
      </c>
      <c r="F16" s="14">
        <f>'Stats Global'!T21</f>
        <v>1</v>
      </c>
      <c r="G16" s="24">
        <f>'Stats Global'!S21</f>
        <v>2</v>
      </c>
      <c r="H16" s="14">
        <f>'Stats Global'!V21</f>
        <v>0</v>
      </c>
      <c r="I16" s="24">
        <f>'Stats Global'!U21</f>
        <v>0</v>
      </c>
      <c r="J16" s="14">
        <f>'Stats Global'!X21</f>
        <v>0</v>
      </c>
      <c r="K16" s="24">
        <f>'Stats Global'!W21</f>
        <v>0</v>
      </c>
      <c r="L16" s="3" t="s">
        <v>77</v>
      </c>
      <c r="M16" s="3" t="s">
        <v>42</v>
      </c>
      <c r="T16" s="24" t="s">
        <v>164</v>
      </c>
      <c r="U16" s="1" t="str">
        <f t="shared" si="0"/>
        <v>../Images/WW_Final.png</v>
      </c>
      <c r="V16" s="1" t="str">
        <f t="shared" si="1"/>
        <v>../Images/Players/Willie.png</v>
      </c>
      <c r="X16" s="3" t="s">
        <v>78</v>
      </c>
    </row>
    <row r="17" spans="2:24" ht="14.25" customHeight="1" x14ac:dyDescent="0.45">
      <c r="B17" s="3" t="s">
        <v>79</v>
      </c>
      <c r="C17" s="3" t="s">
        <v>57</v>
      </c>
      <c r="D17" s="14">
        <f>'Stats Global'!R22</f>
        <v>0</v>
      </c>
      <c r="E17" s="24">
        <f>'Stats Global'!Q22</f>
        <v>0</v>
      </c>
      <c r="F17" s="14">
        <f>'Stats Global'!T22</f>
        <v>0</v>
      </c>
      <c r="G17" s="24">
        <f>'Stats Global'!S22</f>
        <v>0</v>
      </c>
      <c r="H17" s="14">
        <f>'Stats Global'!V22</f>
        <v>0</v>
      </c>
      <c r="I17" s="24">
        <f>'Stats Global'!U22</f>
        <v>0</v>
      </c>
      <c r="J17" s="14">
        <f>'Stats Global'!X22</f>
        <v>0</v>
      </c>
      <c r="K17" s="24">
        <f>'Stats Global'!W22</f>
        <v>0</v>
      </c>
      <c r="T17" s="24" t="s">
        <v>165</v>
      </c>
      <c r="U17" s="1" t="str">
        <f t="shared" si="0"/>
        <v>../Images/LG_Final.png</v>
      </c>
      <c r="V17" s="1" t="str">
        <f t="shared" si="1"/>
        <v>../Images/Players/Mitch.png</v>
      </c>
      <c r="X17" s="3" t="s">
        <v>80</v>
      </c>
    </row>
    <row r="18" spans="2:24" ht="14.25" customHeight="1" x14ac:dyDescent="0.45">
      <c r="B18" s="40" t="s">
        <v>161</v>
      </c>
      <c r="C18" s="40" t="s">
        <v>57</v>
      </c>
      <c r="D18" s="14">
        <f>'Stats Global'!R23</f>
        <v>0</v>
      </c>
      <c r="E18" s="24">
        <f>'Stats Global'!Q23</f>
        <v>0</v>
      </c>
      <c r="F18" s="14">
        <f>'Stats Global'!T23</f>
        <v>0</v>
      </c>
      <c r="G18" s="24">
        <f>'Stats Global'!S23</f>
        <v>0</v>
      </c>
      <c r="H18" s="14">
        <f>'Stats Global'!V23</f>
        <v>0</v>
      </c>
      <c r="I18" s="24">
        <f>'Stats Global'!U23</f>
        <v>0</v>
      </c>
      <c r="J18" s="14">
        <f>'Stats Global'!X23</f>
        <v>0</v>
      </c>
      <c r="K18" s="24">
        <f>'Stats Global'!W23</f>
        <v>0</v>
      </c>
      <c r="T18" s="24" t="s">
        <v>165</v>
      </c>
      <c r="U18" s="40" t="str">
        <f t="shared" si="0"/>
        <v>../Images/LG_Final.png</v>
      </c>
      <c r="V18" s="24" t="str">
        <f t="shared" si="1"/>
        <v>../Images/Players/SamJ.png</v>
      </c>
      <c r="X18" s="3" t="s">
        <v>81</v>
      </c>
    </row>
    <row r="19" spans="2:24" ht="14.25" customHeight="1" x14ac:dyDescent="0.45">
      <c r="X19" s="3" t="s">
        <v>82</v>
      </c>
    </row>
    <row r="20" spans="2:24" ht="14.25" customHeight="1" x14ac:dyDescent="0.45">
      <c r="B20" s="1"/>
      <c r="D20" s="41"/>
      <c r="F20" s="41"/>
      <c r="G20" s="38"/>
      <c r="H20" s="41"/>
      <c r="I20" s="38"/>
      <c r="J20" s="41"/>
      <c r="K20" s="38"/>
      <c r="X20" s="3" t="s">
        <v>83</v>
      </c>
    </row>
    <row r="21" spans="2:24" ht="14.25" customHeight="1" x14ac:dyDescent="0.45">
      <c r="B21" s="1"/>
      <c r="C21" s="1"/>
      <c r="D21" s="41"/>
      <c r="E21" s="38"/>
      <c r="F21" s="41"/>
      <c r="G21" s="38"/>
      <c r="H21" s="41"/>
      <c r="I21" s="38"/>
      <c r="J21" s="41"/>
      <c r="K21" s="38"/>
      <c r="X21" s="3" t="s">
        <v>86</v>
      </c>
    </row>
    <row r="22" spans="2:24" ht="14.25" customHeight="1" x14ac:dyDescent="0.45">
      <c r="B22" s="4"/>
      <c r="C22" s="1"/>
      <c r="D22" s="41" t="str">
        <f>CHAR(34)&amp;D3&amp;CHAR(34)</f>
        <v>"0.5"</v>
      </c>
      <c r="E22" s="38"/>
      <c r="F22" s="41"/>
      <c r="G22" s="38"/>
      <c r="H22" s="41"/>
      <c r="I22" s="38"/>
      <c r="J22" s="41"/>
      <c r="K22" s="38"/>
      <c r="X22" s="3" t="s">
        <v>87</v>
      </c>
    </row>
    <row r="23" spans="2:24" ht="14.25" customHeight="1" x14ac:dyDescent="0.45">
      <c r="B23" s="4"/>
      <c r="C23" s="1"/>
      <c r="D23" s="41"/>
      <c r="E23" s="38"/>
      <c r="F23" s="41"/>
      <c r="G23" s="38"/>
      <c r="H23" s="41"/>
      <c r="I23" s="38"/>
      <c r="J23" s="41"/>
      <c r="K23" s="38"/>
      <c r="X23" s="3" t="s">
        <v>88</v>
      </c>
    </row>
    <row r="24" spans="2:24" ht="14.25" customHeight="1" x14ac:dyDescent="0.45">
      <c r="D24" s="41"/>
      <c r="E24" s="38"/>
      <c r="F24" s="41"/>
      <c r="G24" s="38"/>
      <c r="H24" s="41"/>
      <c r="I24" s="38"/>
      <c r="J24" s="41"/>
      <c r="K24" s="38"/>
      <c r="X24" s="40" t="s">
        <v>108</v>
      </c>
    </row>
    <row r="25" spans="2:24" ht="14.25" customHeight="1" x14ac:dyDescent="0.45">
      <c r="D25" s="41"/>
      <c r="E25" s="38"/>
      <c r="F25" s="41"/>
      <c r="G25" s="38"/>
      <c r="H25" s="41"/>
      <c r="I25" s="38"/>
      <c r="J25" s="41"/>
      <c r="K25" s="38"/>
    </row>
    <row r="26" spans="2:24" ht="14.25" customHeight="1" x14ac:dyDescent="0.45">
      <c r="D26" s="41"/>
      <c r="E26" s="38"/>
      <c r="F26" s="41"/>
      <c r="G26" s="38"/>
      <c r="H26" s="41"/>
      <c r="I26" s="38"/>
      <c r="J26" s="41"/>
      <c r="K26" s="38"/>
    </row>
    <row r="27" spans="2:24" ht="14.25" customHeight="1" x14ac:dyDescent="0.45">
      <c r="D27" s="41"/>
      <c r="E27" s="38"/>
      <c r="F27" s="41"/>
      <c r="G27" s="38"/>
      <c r="H27" s="41"/>
      <c r="I27" s="38"/>
      <c r="J27" s="41"/>
      <c r="K27" s="38"/>
    </row>
    <row r="28" spans="2:24" ht="14.25" customHeight="1" x14ac:dyDescent="0.45">
      <c r="D28" s="41"/>
      <c r="E28" s="38"/>
      <c r="F28" s="41"/>
      <c r="G28" s="38"/>
      <c r="H28" s="41"/>
      <c r="I28" s="38"/>
      <c r="J28" s="41"/>
      <c r="K28" s="38"/>
    </row>
    <row r="29" spans="2:24" ht="14.25" customHeight="1" x14ac:dyDescent="0.45">
      <c r="D29" s="41"/>
      <c r="E29" s="38"/>
      <c r="F29" s="41"/>
      <c r="G29" s="38"/>
      <c r="H29" s="41"/>
      <c r="I29" s="38"/>
      <c r="J29" s="41"/>
      <c r="K29" s="38"/>
    </row>
    <row r="30" spans="2:24" ht="14.25" customHeight="1" x14ac:dyDescent="0.45">
      <c r="D30" s="41"/>
      <c r="E30" s="38"/>
      <c r="F30" s="41"/>
      <c r="G30" s="38"/>
      <c r="H30" s="41"/>
      <c r="I30" s="38"/>
      <c r="J30" s="41"/>
      <c r="K30" s="38"/>
    </row>
    <row r="31" spans="2:24" ht="14.25" customHeight="1" x14ac:dyDescent="0.45">
      <c r="D31" s="41"/>
      <c r="E31" s="38"/>
      <c r="F31" s="41"/>
      <c r="G31" s="38"/>
      <c r="H31" s="41"/>
      <c r="I31" s="38"/>
      <c r="J31" s="41"/>
      <c r="K31" s="38"/>
    </row>
    <row r="32" spans="2:24" ht="14.25" customHeight="1" x14ac:dyDescent="0.45">
      <c r="D32" s="41"/>
      <c r="E32" s="38"/>
      <c r="F32" s="41"/>
      <c r="G32" s="38"/>
      <c r="H32" s="41"/>
      <c r="I32" s="38"/>
      <c r="J32" s="41"/>
      <c r="K32" s="38"/>
    </row>
    <row r="33" spans="4:11" ht="14.25" customHeight="1" x14ac:dyDescent="0.45">
      <c r="D33" s="41"/>
      <c r="E33" s="38"/>
      <c r="F33" s="41"/>
      <c r="G33" s="38"/>
      <c r="H33" s="41"/>
      <c r="I33" s="38"/>
      <c r="J33" s="41"/>
      <c r="K33" s="38"/>
    </row>
    <row r="34" spans="4:11" ht="14.25" customHeight="1" x14ac:dyDescent="0.45">
      <c r="D34" s="41"/>
      <c r="E34" s="38"/>
      <c r="F34" s="41"/>
      <c r="G34" s="38"/>
      <c r="H34" s="41"/>
      <c r="I34" s="38"/>
      <c r="J34" s="41"/>
      <c r="K34" s="38"/>
    </row>
    <row r="35" spans="4:11" ht="14.25" customHeight="1" x14ac:dyDescent="0.45">
      <c r="D35" s="38"/>
    </row>
    <row r="36" spans="4:11" ht="14.25" customHeight="1" x14ac:dyDescent="0.45">
      <c r="D36" s="38"/>
    </row>
    <row r="37" spans="4:11" ht="14.25" customHeight="1" x14ac:dyDescent="0.45">
      <c r="D37" s="38"/>
      <c r="J37" t="s">
        <v>140</v>
      </c>
    </row>
    <row r="38" spans="4:11" ht="14.25" customHeight="1" x14ac:dyDescent="0.45"/>
    <row r="39" spans="4:11" ht="14.25" customHeight="1" x14ac:dyDescent="0.45"/>
    <row r="40" spans="4:11" ht="14.25" customHeight="1" x14ac:dyDescent="0.45"/>
    <row r="41" spans="4:11" ht="14.25" customHeight="1" x14ac:dyDescent="0.45"/>
    <row r="42" spans="4:11" ht="14.25" customHeight="1" x14ac:dyDescent="0.45"/>
    <row r="43" spans="4:11" ht="14.25" customHeight="1" x14ac:dyDescent="0.45"/>
    <row r="44" spans="4:11" ht="14.25" customHeight="1" x14ac:dyDescent="0.45"/>
    <row r="45" spans="4:11" ht="14.25" customHeight="1" x14ac:dyDescent="0.45"/>
    <row r="46" spans="4:11" ht="14.25" customHeight="1" x14ac:dyDescent="0.45"/>
    <row r="47" spans="4:11" ht="14.25" customHeight="1" x14ac:dyDescent="0.45"/>
    <row r="48" spans="4:1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L1000"/>
  <sheetViews>
    <sheetView tabSelected="1" zoomScale="70" zoomScaleNormal="70" workbookViewId="0">
      <selection activeCell="R37" sqref="R37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7" width="8.73046875" customWidth="1"/>
    <col min="18" max="18" width="9.33203125" customWidth="1"/>
    <col min="19" max="20" width="10.1328125" customWidth="1"/>
    <col min="21" max="21" width="11.19921875" customWidth="1"/>
    <col min="22" max="22" width="11.1328125" customWidth="1"/>
    <col min="23" max="23" width="8.73046875" customWidth="1"/>
    <col min="24" max="24" width="11.1328125" customWidth="1"/>
    <col min="25" max="25" width="12.796875" customWidth="1"/>
    <col min="26" max="38" width="8.73046875" customWidth="1"/>
  </cols>
  <sheetData>
    <row r="1" spans="2:38" ht="14.25" customHeight="1" x14ac:dyDescent="0.45"/>
    <row r="2" spans="2:38" ht="14.25" customHeight="1" x14ac:dyDescent="0.45">
      <c r="B2" s="5" t="s">
        <v>89</v>
      </c>
    </row>
    <row r="3" spans="2:38" ht="14.25" customHeight="1" x14ac:dyDescent="0.45"/>
    <row r="4" spans="2:38" ht="14.25" customHeight="1" x14ac:dyDescent="0.45">
      <c r="B4" s="5" t="s">
        <v>84</v>
      </c>
      <c r="C4" s="5" t="s">
        <v>90</v>
      </c>
      <c r="D4" s="5" t="s">
        <v>91</v>
      </c>
      <c r="E4" s="5" t="s">
        <v>92</v>
      </c>
      <c r="F4" s="5" t="s">
        <v>93</v>
      </c>
      <c r="I4" s="5" t="s">
        <v>94</v>
      </c>
    </row>
    <row r="5" spans="2:38" ht="14.25" customHeight="1" x14ac:dyDescent="0.45">
      <c r="B5" s="36">
        <f>'1804'!$C$2</f>
        <v>45034</v>
      </c>
      <c r="C5" s="3">
        <f>COUNT('1804'!$B$3:$B$30)</f>
        <v>12</v>
      </c>
      <c r="D5" s="3">
        <f>MAX('1804'!$L$3:$L$5)</f>
        <v>6</v>
      </c>
      <c r="E5" s="3">
        <f>C5-D5-F5</f>
        <v>4</v>
      </c>
      <c r="F5" s="3">
        <f>MIN('1804'!$L$3:$L$5)</f>
        <v>2</v>
      </c>
      <c r="I5" s="1" t="s">
        <v>95</v>
      </c>
      <c r="J5" s="1" t="s">
        <v>91</v>
      </c>
      <c r="K5" s="1" t="s">
        <v>92</v>
      </c>
      <c r="L5" s="1" t="s">
        <v>93</v>
      </c>
      <c r="P5" s="3" t="s">
        <v>96</v>
      </c>
      <c r="Q5" s="1">
        <f>Q26</f>
        <v>2</v>
      </c>
      <c r="AJ5" s="6"/>
      <c r="AK5" s="6"/>
      <c r="AL5" s="6"/>
    </row>
    <row r="6" spans="2:38" ht="14.25" customHeight="1" x14ac:dyDescent="0.45">
      <c r="B6" s="36">
        <f>'1904'!$C$2</f>
        <v>45035</v>
      </c>
      <c r="C6" s="3">
        <f>COUNT('1904'!$B$3:$B$30)</f>
        <v>25</v>
      </c>
      <c r="D6" s="3">
        <f>MAX('1904'!$L$3:$L$5)</f>
        <v>10</v>
      </c>
      <c r="E6" s="3">
        <f>C6-D6-F6</f>
        <v>8</v>
      </c>
      <c r="F6" s="3">
        <f>MIN('1904'!$L$3:$L$5)</f>
        <v>7</v>
      </c>
      <c r="I6" s="7">
        <f t="shared" ref="I6:L6" si="0">AVERAGE(C5:C30)</f>
        <v>18.5</v>
      </c>
      <c r="J6" s="1">
        <f t="shared" si="0"/>
        <v>8</v>
      </c>
      <c r="K6" s="1">
        <f t="shared" si="0"/>
        <v>6</v>
      </c>
      <c r="L6" s="1">
        <f t="shared" si="0"/>
        <v>4.5</v>
      </c>
      <c r="AJ6" s="6"/>
      <c r="AK6" s="6"/>
      <c r="AL6" s="6"/>
    </row>
    <row r="7" spans="2:38" ht="14.25" customHeight="1" x14ac:dyDescent="0.45">
      <c r="B7" s="4"/>
      <c r="I7" s="5" t="s">
        <v>97</v>
      </c>
      <c r="J7" s="8">
        <f t="shared" ref="J7:L7" si="1">J6/$I$6</f>
        <v>0.43243243243243246</v>
      </c>
      <c r="K7" s="8">
        <f t="shared" si="1"/>
        <v>0.32432432432432434</v>
      </c>
      <c r="L7" s="8">
        <f t="shared" si="1"/>
        <v>0.24324324324324326</v>
      </c>
      <c r="P7" s="45" t="s">
        <v>98</v>
      </c>
      <c r="Q7" s="46" t="s">
        <v>8</v>
      </c>
      <c r="R7" s="46" t="s">
        <v>99</v>
      </c>
      <c r="S7" s="47" t="s">
        <v>9</v>
      </c>
      <c r="T7" s="48" t="s">
        <v>141</v>
      </c>
      <c r="U7" s="48" t="s">
        <v>10</v>
      </c>
      <c r="V7" s="48" t="s">
        <v>142</v>
      </c>
      <c r="W7" s="47" t="s">
        <v>11</v>
      </c>
      <c r="X7" s="48" t="s">
        <v>143</v>
      </c>
      <c r="Y7" s="49" t="s">
        <v>13</v>
      </c>
      <c r="Z7" s="5"/>
      <c r="AB7" s="5"/>
      <c r="AC7" s="5"/>
      <c r="AD7" s="5"/>
      <c r="AF7" s="5"/>
      <c r="AG7" s="5"/>
      <c r="AH7" s="5"/>
      <c r="AJ7" s="10"/>
      <c r="AK7" s="10"/>
      <c r="AL7" s="10"/>
    </row>
    <row r="8" spans="2:38" ht="14.25" customHeight="1" x14ac:dyDescent="0.45">
      <c r="B8" s="4"/>
      <c r="P8" s="50" t="s">
        <v>62</v>
      </c>
      <c r="Q8" s="51">
        <f>Q29</f>
        <v>1</v>
      </c>
      <c r="R8" s="52">
        <f>Q8/$Q$5</f>
        <v>0.5</v>
      </c>
      <c r="S8" s="51">
        <f>S29</f>
        <v>1</v>
      </c>
      <c r="T8" s="56">
        <f>S8/$Q$5</f>
        <v>0.5</v>
      </c>
      <c r="U8" s="51">
        <f>U29</f>
        <v>0</v>
      </c>
      <c r="V8" s="56">
        <f>U8/$Q$5</f>
        <v>0</v>
      </c>
      <c r="W8" s="51">
        <f>W29</f>
        <v>0</v>
      </c>
      <c r="X8" s="56">
        <f>W8/$Q$5</f>
        <v>0</v>
      </c>
      <c r="Y8" s="3" t="s">
        <v>34</v>
      </c>
      <c r="Z8" s="7"/>
      <c r="AD8" s="7"/>
      <c r="AH8" s="7"/>
      <c r="AJ8" s="6"/>
      <c r="AK8" s="6"/>
      <c r="AL8" s="11"/>
    </row>
    <row r="9" spans="2:38" ht="14.25" customHeight="1" x14ac:dyDescent="0.45">
      <c r="B9" s="4"/>
      <c r="P9" s="50" t="s">
        <v>86</v>
      </c>
      <c r="Q9" s="51">
        <f>Q30</f>
        <v>2</v>
      </c>
      <c r="R9" s="52">
        <f>Q9/$Q$5</f>
        <v>1</v>
      </c>
      <c r="S9" s="51">
        <f>S30</f>
        <v>2</v>
      </c>
      <c r="T9" s="56">
        <f>S9/$Q$5</f>
        <v>1</v>
      </c>
      <c r="U9" s="51">
        <f>U30</f>
        <v>0</v>
      </c>
      <c r="V9" s="56">
        <f>U9/$Q$5</f>
        <v>0</v>
      </c>
      <c r="W9" s="51">
        <f>W30</f>
        <v>0</v>
      </c>
      <c r="X9" s="56">
        <f>W9/$Q$5</f>
        <v>0</v>
      </c>
      <c r="Y9" s="3" t="s">
        <v>57</v>
      </c>
      <c r="Z9" s="7"/>
      <c r="AD9" s="7"/>
      <c r="AH9" s="7"/>
      <c r="AJ9" s="6"/>
      <c r="AK9" s="6"/>
      <c r="AL9" s="11"/>
    </row>
    <row r="10" spans="2:38" ht="14.25" customHeight="1" x14ac:dyDescent="0.45">
      <c r="B10" s="4"/>
      <c r="P10" s="50" t="s">
        <v>83</v>
      </c>
      <c r="Q10" s="51">
        <f>Q31</f>
        <v>6</v>
      </c>
      <c r="R10" s="52">
        <f>Q10/$Q$5</f>
        <v>3</v>
      </c>
      <c r="S10" s="51">
        <f>S31</f>
        <v>6</v>
      </c>
      <c r="T10" s="56">
        <f>S10/$Q$5</f>
        <v>3</v>
      </c>
      <c r="U10" s="51">
        <f>U31</f>
        <v>0</v>
      </c>
      <c r="V10" s="56">
        <f>U10/$Q$5</f>
        <v>0</v>
      </c>
      <c r="W10" s="51">
        <f>W31</f>
        <v>0</v>
      </c>
      <c r="X10" s="56">
        <f>W10/$Q$5</f>
        <v>0</v>
      </c>
      <c r="Y10" s="3" t="s">
        <v>57</v>
      </c>
      <c r="Z10" s="7"/>
      <c r="AD10" s="7"/>
      <c r="AH10" s="7"/>
      <c r="AJ10" s="6"/>
      <c r="AK10" s="6"/>
      <c r="AL10" s="11"/>
    </row>
    <row r="11" spans="2:38" ht="14.25" customHeight="1" x14ac:dyDescent="0.45">
      <c r="B11" s="4"/>
      <c r="P11" s="50" t="s">
        <v>75</v>
      </c>
      <c r="Q11" s="51">
        <f>Q32</f>
        <v>5</v>
      </c>
      <c r="R11" s="52">
        <f>Q11/$Q$5</f>
        <v>2.5</v>
      </c>
      <c r="S11" s="51">
        <f>S32</f>
        <v>5</v>
      </c>
      <c r="T11" s="56">
        <f>S11/$Q$5</f>
        <v>2.5</v>
      </c>
      <c r="U11" s="51">
        <f>U32</f>
        <v>0</v>
      </c>
      <c r="V11" s="56">
        <f>U11/$Q$5</f>
        <v>0</v>
      </c>
      <c r="W11" s="51">
        <f>W32</f>
        <v>0</v>
      </c>
      <c r="X11" s="56">
        <f>W11/$Q$5</f>
        <v>0</v>
      </c>
      <c r="Y11" s="3" t="s">
        <v>57</v>
      </c>
      <c r="Z11" s="7"/>
      <c r="AD11" s="7"/>
      <c r="AH11" s="7"/>
      <c r="AJ11" s="6"/>
      <c r="AK11" s="6"/>
      <c r="AL11" s="11"/>
    </row>
    <row r="12" spans="2:38" ht="14.25" customHeight="1" x14ac:dyDescent="0.45">
      <c r="B12" s="4"/>
      <c r="P12" s="50" t="s">
        <v>59</v>
      </c>
      <c r="Q12" s="51">
        <f>Q33</f>
        <v>1</v>
      </c>
      <c r="R12" s="52">
        <f>Q12/$Q$5</f>
        <v>0.5</v>
      </c>
      <c r="S12" s="51">
        <f>S33</f>
        <v>1</v>
      </c>
      <c r="T12" s="56">
        <f>S12/$Q$5</f>
        <v>0.5</v>
      </c>
      <c r="U12" s="51">
        <f>U33</f>
        <v>0</v>
      </c>
      <c r="V12" s="56">
        <f>U12/$Q$5</f>
        <v>0</v>
      </c>
      <c r="W12" s="51">
        <f>W33</f>
        <v>0</v>
      </c>
      <c r="X12" s="56">
        <f>W12/$Q$5</f>
        <v>0</v>
      </c>
      <c r="Y12" s="3" t="s">
        <v>39</v>
      </c>
      <c r="Z12" s="7"/>
      <c r="AD12" s="7"/>
      <c r="AH12" s="7"/>
      <c r="AJ12" s="6"/>
      <c r="AK12" s="6"/>
      <c r="AL12" s="11"/>
    </row>
    <row r="13" spans="2:38" ht="14.25" customHeight="1" x14ac:dyDescent="0.45">
      <c r="B13" s="4"/>
      <c r="P13" s="50" t="s">
        <v>55</v>
      </c>
      <c r="Q13" s="51">
        <f>Q34</f>
        <v>1</v>
      </c>
      <c r="R13" s="52">
        <f>Q13/$Q$5</f>
        <v>0.5</v>
      </c>
      <c r="S13" s="51">
        <f>S34</f>
        <v>0</v>
      </c>
      <c r="T13" s="56">
        <f>S13/$Q$5</f>
        <v>0</v>
      </c>
      <c r="U13" s="51">
        <f>U34</f>
        <v>1</v>
      </c>
      <c r="V13" s="56">
        <f>U13/$Q$5</f>
        <v>0.5</v>
      </c>
      <c r="W13" s="51">
        <f>W34</f>
        <v>0</v>
      </c>
      <c r="X13" s="56">
        <f>W13/$Q$5</f>
        <v>0</v>
      </c>
      <c r="Y13" s="3" t="s">
        <v>34</v>
      </c>
      <c r="Z13" s="7"/>
      <c r="AD13" s="7"/>
      <c r="AH13" s="7"/>
      <c r="AJ13" s="6"/>
      <c r="AK13" s="6"/>
      <c r="AL13" s="11"/>
    </row>
    <row r="14" spans="2:38" ht="14.25" customHeight="1" x14ac:dyDescent="0.45">
      <c r="B14" s="4"/>
      <c r="P14" s="50" t="s">
        <v>78</v>
      </c>
      <c r="Q14" s="51">
        <f>Q35</f>
        <v>0</v>
      </c>
      <c r="R14" s="52">
        <f>Q14/$Q$5</f>
        <v>0</v>
      </c>
      <c r="S14" s="51">
        <f>S35</f>
        <v>0</v>
      </c>
      <c r="T14" s="56">
        <f>S14/$Q$5</f>
        <v>0</v>
      </c>
      <c r="U14" s="51">
        <f>U35</f>
        <v>0</v>
      </c>
      <c r="V14" s="56">
        <f>U14/$Q$5</f>
        <v>0</v>
      </c>
      <c r="W14" s="51">
        <f>W35</f>
        <v>0</v>
      </c>
      <c r="X14" s="56">
        <f>W14/$Q$5</f>
        <v>0</v>
      </c>
      <c r="Y14" s="3" t="s">
        <v>57</v>
      </c>
      <c r="Z14" s="7"/>
      <c r="AD14" s="7"/>
      <c r="AH14" s="7"/>
      <c r="AJ14" s="6"/>
      <c r="AK14" s="6"/>
      <c r="AL14" s="11"/>
    </row>
    <row r="15" spans="2:38" ht="14.25" customHeight="1" x14ac:dyDescent="0.45">
      <c r="B15" s="4"/>
      <c r="P15" s="50" t="s">
        <v>71</v>
      </c>
      <c r="Q15" s="51">
        <f>Q36</f>
        <v>5</v>
      </c>
      <c r="R15" s="52">
        <f>Q15/$Q$5</f>
        <v>2.5</v>
      </c>
      <c r="S15" s="51">
        <f>S36</f>
        <v>1</v>
      </c>
      <c r="T15" s="56">
        <f>S15/$Q$5</f>
        <v>0.5</v>
      </c>
      <c r="U15" s="51">
        <f>U36</f>
        <v>4</v>
      </c>
      <c r="V15" s="56">
        <f>U15/$Q$5</f>
        <v>2</v>
      </c>
      <c r="W15" s="51">
        <f>W36</f>
        <v>0</v>
      </c>
      <c r="X15" s="56">
        <f>W15/$Q$5</f>
        <v>0</v>
      </c>
      <c r="Y15" s="3" t="s">
        <v>39</v>
      </c>
      <c r="Z15" s="7"/>
      <c r="AD15" s="7"/>
      <c r="AH15" s="7"/>
      <c r="AJ15" s="6"/>
      <c r="AK15" s="6"/>
      <c r="AL15" s="11"/>
    </row>
    <row r="16" spans="2:38" ht="14.25" customHeight="1" x14ac:dyDescent="0.45">
      <c r="B16" s="4"/>
      <c r="P16" s="50" t="s">
        <v>68</v>
      </c>
      <c r="Q16" s="51">
        <f>Q37</f>
        <v>7</v>
      </c>
      <c r="R16" s="52">
        <f>Q16/$Q$5</f>
        <v>3.5</v>
      </c>
      <c r="S16" s="51">
        <f>S37</f>
        <v>1</v>
      </c>
      <c r="T16" s="56">
        <f>S16/$Q$5</f>
        <v>0.5</v>
      </c>
      <c r="U16" s="51">
        <f>U37</f>
        <v>6</v>
      </c>
      <c r="V16" s="56">
        <f>U16/$Q$5</f>
        <v>3</v>
      </c>
      <c r="W16" s="51">
        <f>W37</f>
        <v>0</v>
      </c>
      <c r="X16" s="56">
        <f>W16/$Q$5</f>
        <v>0</v>
      </c>
      <c r="Y16" s="3" t="s">
        <v>39</v>
      </c>
      <c r="Z16" s="7"/>
      <c r="AD16" s="7"/>
      <c r="AH16" s="7"/>
      <c r="AJ16" s="6"/>
      <c r="AK16" s="6"/>
      <c r="AL16" s="11"/>
    </row>
    <row r="17" spans="2:38" ht="14.25" customHeight="1" x14ac:dyDescent="0.45">
      <c r="B17" s="4"/>
      <c r="P17" s="50" t="s">
        <v>88</v>
      </c>
      <c r="Q17" s="51">
        <f>Q38</f>
        <v>1</v>
      </c>
      <c r="R17" s="52">
        <f>Q17/$Q$5</f>
        <v>0.5</v>
      </c>
      <c r="S17" s="51">
        <f>S38</f>
        <v>0</v>
      </c>
      <c r="T17" s="56">
        <f>S17/$Q$5</f>
        <v>0</v>
      </c>
      <c r="U17" s="51">
        <f>U38</f>
        <v>1</v>
      </c>
      <c r="V17" s="56">
        <f>U17/$Q$5</f>
        <v>0.5</v>
      </c>
      <c r="W17" s="51">
        <f>W38</f>
        <v>0</v>
      </c>
      <c r="X17" s="56">
        <f>W17/$Q$5</f>
        <v>0</v>
      </c>
      <c r="Y17" s="3" t="s">
        <v>57</v>
      </c>
      <c r="Z17" s="7"/>
      <c r="AD17" s="7"/>
      <c r="AH17" s="7"/>
      <c r="AJ17" s="6"/>
      <c r="AK17" s="6"/>
      <c r="AL17" s="11"/>
    </row>
    <row r="18" spans="2:38" ht="14.25" customHeight="1" x14ac:dyDescent="0.45">
      <c r="B18" s="4"/>
      <c r="P18" s="50" t="s">
        <v>82</v>
      </c>
      <c r="Q18" s="51">
        <f>Q39</f>
        <v>1</v>
      </c>
      <c r="R18" s="52">
        <f>Q18/$Q$5</f>
        <v>0.5</v>
      </c>
      <c r="S18" s="51">
        <f>S39</f>
        <v>1</v>
      </c>
      <c r="T18" s="56">
        <f>S18/$Q$5</f>
        <v>0.5</v>
      </c>
      <c r="U18" s="51">
        <f>U39</f>
        <v>0</v>
      </c>
      <c r="V18" s="56">
        <f>U18/$Q$5</f>
        <v>0</v>
      </c>
      <c r="W18" s="51">
        <f>W39</f>
        <v>0</v>
      </c>
      <c r="X18" s="56">
        <f>W18/$Q$5</f>
        <v>0</v>
      </c>
      <c r="Y18" s="3" t="s">
        <v>34</v>
      </c>
      <c r="Z18" s="7"/>
      <c r="AD18" s="7"/>
      <c r="AH18" s="7"/>
      <c r="AJ18" s="6"/>
      <c r="AK18" s="6"/>
      <c r="AL18" s="11"/>
    </row>
    <row r="19" spans="2:38" ht="14.25" customHeight="1" x14ac:dyDescent="0.45">
      <c r="B19" s="4"/>
      <c r="P19" s="50" t="s">
        <v>65</v>
      </c>
      <c r="Q19" s="51">
        <f>Q40</f>
        <v>1</v>
      </c>
      <c r="R19" s="52">
        <f>Q19/$Q$5</f>
        <v>0.5</v>
      </c>
      <c r="S19" s="51">
        <f>S40</f>
        <v>1</v>
      </c>
      <c r="T19" s="56">
        <f>S19/$Q$5</f>
        <v>0.5</v>
      </c>
      <c r="U19" s="51">
        <f>U40</f>
        <v>0</v>
      </c>
      <c r="V19" s="56">
        <f>U19/$Q$5</f>
        <v>0</v>
      </c>
      <c r="W19" s="51">
        <f>W40</f>
        <v>0</v>
      </c>
      <c r="X19" s="56">
        <f>W19/$Q$5</f>
        <v>0</v>
      </c>
      <c r="Y19" s="3" t="s">
        <v>39</v>
      </c>
      <c r="Z19" s="7"/>
      <c r="AD19" s="7"/>
      <c r="AH19" s="7"/>
      <c r="AJ19" s="6"/>
      <c r="AK19" s="6"/>
      <c r="AL19" s="11"/>
    </row>
    <row r="20" spans="2:38" ht="14.25" customHeight="1" x14ac:dyDescent="0.45">
      <c r="B20" s="4"/>
      <c r="P20" s="50" t="s">
        <v>81</v>
      </c>
      <c r="Q20" s="51">
        <f>Q41</f>
        <v>3</v>
      </c>
      <c r="R20" s="52">
        <f>Q20/$Q$5</f>
        <v>1.5</v>
      </c>
      <c r="S20" s="51">
        <f>S41</f>
        <v>3</v>
      </c>
      <c r="T20" s="56">
        <f>S20/$Q$5</f>
        <v>1.5</v>
      </c>
      <c r="U20" s="51">
        <f>U41</f>
        <v>0</v>
      </c>
      <c r="V20" s="56">
        <f>U20/$Q$5</f>
        <v>0</v>
      </c>
      <c r="W20" s="51">
        <f>W41</f>
        <v>0</v>
      </c>
      <c r="X20" s="56">
        <f>W20/$Q$5</f>
        <v>0</v>
      </c>
      <c r="Y20" s="3" t="s">
        <v>34</v>
      </c>
      <c r="Z20" s="7"/>
      <c r="AD20" s="7"/>
      <c r="AH20" s="7"/>
      <c r="AJ20" s="6"/>
      <c r="AK20" s="6"/>
      <c r="AL20" s="11"/>
    </row>
    <row r="21" spans="2:38" ht="14.25" customHeight="1" x14ac:dyDescent="0.45">
      <c r="B21" s="4"/>
      <c r="P21" s="50" t="s">
        <v>162</v>
      </c>
      <c r="Q21" s="51">
        <f>Q42</f>
        <v>2</v>
      </c>
      <c r="R21" s="52">
        <f>Q21/$Q$5</f>
        <v>1</v>
      </c>
      <c r="S21" s="60">
        <f>S42</f>
        <v>2</v>
      </c>
      <c r="T21" s="60">
        <f>S21/$Q$5</f>
        <v>1</v>
      </c>
      <c r="U21" s="60">
        <f>U42</f>
        <v>0</v>
      </c>
      <c r="V21" s="61">
        <f>U21/$Q$5</f>
        <v>0</v>
      </c>
      <c r="W21" s="60">
        <f>W42</f>
        <v>0</v>
      </c>
      <c r="X21" s="60">
        <f>W21/$Q$5</f>
        <v>0</v>
      </c>
      <c r="Y21" s="40" t="s">
        <v>57</v>
      </c>
      <c r="Z21" s="7"/>
      <c r="AD21" s="7"/>
      <c r="AH21" s="7"/>
      <c r="AJ21" s="6"/>
      <c r="AK21" s="6"/>
      <c r="AL21" s="11"/>
    </row>
    <row r="22" spans="2:38" ht="14.25" customHeight="1" x14ac:dyDescent="0.45">
      <c r="P22" s="53" t="s">
        <v>80</v>
      </c>
      <c r="Q22" s="51">
        <f>Q43</f>
        <v>0</v>
      </c>
      <c r="R22" s="55">
        <f>Q22/$Q$5</f>
        <v>0</v>
      </c>
      <c r="S22" s="54">
        <f>S43</f>
        <v>0</v>
      </c>
      <c r="T22" s="56">
        <f>S22/$Q$5</f>
        <v>0</v>
      </c>
      <c r="U22" s="54">
        <f>U43</f>
        <v>0</v>
      </c>
      <c r="V22" s="56">
        <f>U22/$Q$5</f>
        <v>0</v>
      </c>
      <c r="W22" s="54">
        <f>W43</f>
        <v>0</v>
      </c>
      <c r="X22" s="56">
        <f>W22/$Q$5</f>
        <v>0</v>
      </c>
      <c r="Y22" s="3" t="s">
        <v>34</v>
      </c>
      <c r="Z22" s="7"/>
      <c r="AD22" s="7"/>
      <c r="AH22" s="7"/>
      <c r="AJ22" s="6"/>
      <c r="AK22" s="6"/>
      <c r="AL22" s="11"/>
    </row>
    <row r="23" spans="2:38" ht="14.25" customHeight="1" x14ac:dyDescent="0.45">
      <c r="P23" s="53" t="s">
        <v>87</v>
      </c>
      <c r="Q23" s="51">
        <f>Q44</f>
        <v>0</v>
      </c>
      <c r="R23" s="55">
        <f>Q23/$Q$5</f>
        <v>0</v>
      </c>
      <c r="S23" s="54">
        <f>S44</f>
        <v>0</v>
      </c>
      <c r="T23" s="63">
        <f>S23/$Q$5</f>
        <v>0</v>
      </c>
      <c r="U23" s="54">
        <f>U44</f>
        <v>0</v>
      </c>
      <c r="V23" s="63">
        <f>U23/$Q$5</f>
        <v>0</v>
      </c>
      <c r="W23" s="54">
        <f>W44</f>
        <v>0</v>
      </c>
      <c r="X23" s="63">
        <f>W23/$Q$5</f>
        <v>0</v>
      </c>
      <c r="Y23" s="3" t="s">
        <v>39</v>
      </c>
      <c r="Z23" s="7"/>
      <c r="AD23" s="7"/>
      <c r="AH23" s="7"/>
      <c r="AJ23" s="6"/>
      <c r="AK23" s="6"/>
      <c r="AL23" s="11"/>
    </row>
    <row r="24" spans="2:38" ht="14.25" customHeight="1" x14ac:dyDescent="0.45">
      <c r="R24" s="7"/>
      <c r="V24" s="7"/>
      <c r="Z24" s="7"/>
      <c r="AD24" s="7"/>
      <c r="AH24" s="7"/>
      <c r="AJ24" s="6"/>
      <c r="AK24" s="6"/>
      <c r="AL24" s="11"/>
    </row>
    <row r="25" spans="2:38" ht="14.25" customHeight="1" x14ac:dyDescent="0.45"/>
    <row r="26" spans="2:38" ht="14.25" customHeight="1" x14ac:dyDescent="0.45">
      <c r="P26" s="3" t="s">
        <v>160</v>
      </c>
      <c r="Q26" s="1">
        <v>2</v>
      </c>
    </row>
    <row r="27" spans="2:38" ht="14.25" customHeight="1" x14ac:dyDescent="0.45">
      <c r="Y27" s="5"/>
    </row>
    <row r="28" spans="2:38" ht="14.25" customHeight="1" x14ac:dyDescent="0.45">
      <c r="H28" s="5"/>
      <c r="I28" s="5" t="s">
        <v>147</v>
      </c>
      <c r="J28" s="5"/>
      <c r="K28" s="5"/>
      <c r="L28" s="5"/>
      <c r="M28" s="5"/>
      <c r="N28" s="5"/>
      <c r="P28" s="31" t="s">
        <v>98</v>
      </c>
      <c r="Q28" s="32" t="s">
        <v>8</v>
      </c>
      <c r="R28" s="31" t="s">
        <v>99</v>
      </c>
      <c r="S28" s="33" t="s">
        <v>9</v>
      </c>
      <c r="T28" s="34" t="s">
        <v>94</v>
      </c>
      <c r="U28" s="35" t="s">
        <v>10</v>
      </c>
      <c r="V28" s="34" t="s">
        <v>94</v>
      </c>
      <c r="W28" s="33" t="s">
        <v>11</v>
      </c>
      <c r="X28" s="34" t="s">
        <v>94</v>
      </c>
      <c r="Y28" s="5"/>
    </row>
    <row r="29" spans="2:38" ht="14.25" customHeight="1" x14ac:dyDescent="0.45">
      <c r="H29" s="5"/>
      <c r="I29" t="s">
        <v>148</v>
      </c>
      <c r="N29" s="43"/>
      <c r="O29" s="43"/>
      <c r="P29" s="30" t="s">
        <v>55</v>
      </c>
      <c r="Q29" s="44">
        <f>'1804'!R3+'1904'!R3</f>
        <v>1</v>
      </c>
      <c r="R29" s="29">
        <f t="shared" ref="R29:R43" si="2">Q29/$Q$5</f>
        <v>0.5</v>
      </c>
      <c r="S29" s="27">
        <f>'1804'!S3+'1904'!S3</f>
        <v>1</v>
      </c>
      <c r="T29" s="28">
        <f t="shared" ref="T29:T43" si="3">S29/$Q$5</f>
        <v>0.5</v>
      </c>
      <c r="U29" s="27">
        <f>'1804'!T3+'1904'!T3</f>
        <v>0</v>
      </c>
      <c r="V29" s="28">
        <f t="shared" ref="V29:V43" si="4">U29/$Q$5</f>
        <v>0</v>
      </c>
      <c r="W29" s="27">
        <f>'1804'!U3+'1904'!U3</f>
        <v>0</v>
      </c>
      <c r="X29" s="28">
        <f t="shared" ref="X29:X43" si="5">W29/$Q$5</f>
        <v>0</v>
      </c>
    </row>
    <row r="30" spans="2:38" ht="14.25" customHeight="1" x14ac:dyDescent="0.45">
      <c r="H30" s="5"/>
      <c r="I30" t="s">
        <v>149</v>
      </c>
      <c r="P30" s="30" t="s">
        <v>59</v>
      </c>
      <c r="Q30" s="44">
        <f>'1804'!R4+'1904'!R4</f>
        <v>2</v>
      </c>
      <c r="R30" s="29">
        <f t="shared" si="2"/>
        <v>1</v>
      </c>
      <c r="S30" s="27">
        <f>'1804'!S4+'1904'!S4</f>
        <v>2</v>
      </c>
      <c r="T30" s="28">
        <f t="shared" si="3"/>
        <v>1</v>
      </c>
      <c r="U30" s="27">
        <f>'1804'!T4+'1904'!T4</f>
        <v>0</v>
      </c>
      <c r="V30" s="28">
        <f t="shared" si="4"/>
        <v>0</v>
      </c>
      <c r="W30" s="27">
        <f>'1804'!U4+'1904'!U4</f>
        <v>0</v>
      </c>
      <c r="X30" s="28">
        <f t="shared" si="5"/>
        <v>0</v>
      </c>
    </row>
    <row r="31" spans="2:38" ht="14.25" customHeight="1" x14ac:dyDescent="0.45">
      <c r="H31" s="5"/>
      <c r="I31" t="s">
        <v>150</v>
      </c>
      <c r="P31" s="30" t="s">
        <v>62</v>
      </c>
      <c r="Q31" s="44">
        <f>'1804'!R5+'1904'!R5</f>
        <v>6</v>
      </c>
      <c r="R31" s="29">
        <f t="shared" si="2"/>
        <v>3</v>
      </c>
      <c r="S31" s="27">
        <f>'1804'!S5+'1904'!S5</f>
        <v>6</v>
      </c>
      <c r="T31" s="28">
        <f t="shared" si="3"/>
        <v>3</v>
      </c>
      <c r="U31" s="27">
        <f>'1804'!T5+'1904'!T5</f>
        <v>0</v>
      </c>
      <c r="V31" s="28">
        <f t="shared" si="4"/>
        <v>0</v>
      </c>
      <c r="W31" s="27">
        <f>'1804'!U5+'1904'!U5</f>
        <v>0</v>
      </c>
      <c r="X31" s="28">
        <f t="shared" si="5"/>
        <v>0</v>
      </c>
    </row>
    <row r="32" spans="2:38" ht="14.25" customHeight="1" x14ac:dyDescent="0.45">
      <c r="I32" t="s">
        <v>151</v>
      </c>
      <c r="N32" s="42"/>
      <c r="P32" s="30" t="s">
        <v>65</v>
      </c>
      <c r="Q32" s="44">
        <f>'1804'!R6+'1904'!R6</f>
        <v>5</v>
      </c>
      <c r="R32" s="29">
        <f t="shared" si="2"/>
        <v>2.5</v>
      </c>
      <c r="S32" s="27">
        <f>'1804'!S6+'1904'!S6</f>
        <v>5</v>
      </c>
      <c r="T32" s="28">
        <f t="shared" si="3"/>
        <v>2.5</v>
      </c>
      <c r="U32" s="27">
        <f>'1804'!T6+'1904'!T6</f>
        <v>0</v>
      </c>
      <c r="V32" s="28">
        <f t="shared" si="4"/>
        <v>0</v>
      </c>
      <c r="W32" s="27">
        <f>'1804'!U6+'1904'!U6</f>
        <v>0</v>
      </c>
      <c r="X32" s="28">
        <f t="shared" si="5"/>
        <v>0</v>
      </c>
    </row>
    <row r="33" spans="9:27" ht="14.25" customHeight="1" x14ac:dyDescent="0.45">
      <c r="I33" t="s">
        <v>152</v>
      </c>
      <c r="P33" s="30" t="s">
        <v>68</v>
      </c>
      <c r="Q33" s="44">
        <f>'1804'!R7+'1904'!R7</f>
        <v>1</v>
      </c>
      <c r="R33" s="29">
        <f t="shared" si="2"/>
        <v>0.5</v>
      </c>
      <c r="S33" s="27">
        <f>'1804'!S7+'1904'!S7</f>
        <v>1</v>
      </c>
      <c r="T33" s="28">
        <f t="shared" si="3"/>
        <v>0.5</v>
      </c>
      <c r="U33" s="27">
        <f>'1804'!T7+'1904'!T7</f>
        <v>0</v>
      </c>
      <c r="V33" s="28">
        <f t="shared" si="4"/>
        <v>0</v>
      </c>
      <c r="W33" s="27">
        <f>'1804'!U7+'1904'!U7</f>
        <v>0</v>
      </c>
      <c r="X33" s="28">
        <f t="shared" si="5"/>
        <v>0</v>
      </c>
    </row>
    <row r="34" spans="9:27" ht="14.25" customHeight="1" x14ac:dyDescent="0.45">
      <c r="I34" t="s">
        <v>153</v>
      </c>
      <c r="P34" s="30" t="s">
        <v>71</v>
      </c>
      <c r="Q34" s="44">
        <f>'1804'!R8+'1904'!R8</f>
        <v>1</v>
      </c>
      <c r="R34" s="29">
        <f t="shared" si="2"/>
        <v>0.5</v>
      </c>
      <c r="S34" s="27">
        <f>'1804'!S8+'1904'!S8</f>
        <v>0</v>
      </c>
      <c r="T34" s="28">
        <f t="shared" si="3"/>
        <v>0</v>
      </c>
      <c r="U34" s="27">
        <f>'1804'!T8+'1904'!T8</f>
        <v>1</v>
      </c>
      <c r="V34" s="28">
        <f t="shared" si="4"/>
        <v>0.5</v>
      </c>
      <c r="W34" s="27">
        <f>'1804'!U8+'1904'!U8</f>
        <v>0</v>
      </c>
      <c r="X34" s="28">
        <f t="shared" si="5"/>
        <v>0</v>
      </c>
    </row>
    <row r="35" spans="9:27" ht="14.25" customHeight="1" x14ac:dyDescent="0.45">
      <c r="I35" t="s">
        <v>154</v>
      </c>
      <c r="P35" s="30" t="s">
        <v>75</v>
      </c>
      <c r="Q35" s="44">
        <f>'1804'!R9+'1904'!R9</f>
        <v>0</v>
      </c>
      <c r="R35" s="29">
        <f t="shared" si="2"/>
        <v>0</v>
      </c>
      <c r="S35" s="27">
        <f>'1804'!S9+'1904'!S9</f>
        <v>0</v>
      </c>
      <c r="T35" s="28">
        <f t="shared" si="3"/>
        <v>0</v>
      </c>
      <c r="U35" s="27">
        <f>'1804'!T9+'1904'!T9</f>
        <v>0</v>
      </c>
      <c r="V35" s="28">
        <f t="shared" si="4"/>
        <v>0</v>
      </c>
      <c r="W35" s="27">
        <f>'1804'!U9+'1904'!U9</f>
        <v>0</v>
      </c>
      <c r="X35" s="28">
        <f t="shared" si="5"/>
        <v>0</v>
      </c>
    </row>
    <row r="36" spans="9:27" ht="14.25" customHeight="1" x14ac:dyDescent="0.45">
      <c r="I36" t="s">
        <v>155</v>
      </c>
      <c r="P36" s="30" t="s">
        <v>78</v>
      </c>
      <c r="Q36" s="44">
        <f>'1804'!R10+'1904'!R10</f>
        <v>5</v>
      </c>
      <c r="R36" s="29">
        <f t="shared" si="2"/>
        <v>2.5</v>
      </c>
      <c r="S36" s="27">
        <f>'1804'!S10+'1904'!S10</f>
        <v>1</v>
      </c>
      <c r="T36" s="28">
        <f t="shared" si="3"/>
        <v>0.5</v>
      </c>
      <c r="U36" s="27">
        <f>'1804'!T10+'1904'!T10</f>
        <v>4</v>
      </c>
      <c r="V36" s="28">
        <f t="shared" si="4"/>
        <v>2</v>
      </c>
      <c r="W36" s="27">
        <f>'1804'!U10+'1904'!U10</f>
        <v>0</v>
      </c>
      <c r="X36" s="28">
        <f t="shared" si="5"/>
        <v>0</v>
      </c>
    </row>
    <row r="37" spans="9:27" ht="14.25" customHeight="1" x14ac:dyDescent="0.45">
      <c r="I37" t="s">
        <v>156</v>
      </c>
      <c r="P37" s="30" t="s">
        <v>80</v>
      </c>
      <c r="Q37" s="44">
        <f>'1804'!R11+'1904'!R11</f>
        <v>7</v>
      </c>
      <c r="R37" s="29">
        <f t="shared" si="2"/>
        <v>3.5</v>
      </c>
      <c r="S37" s="27">
        <f>'1804'!S11+'1904'!S11</f>
        <v>1</v>
      </c>
      <c r="T37" s="28">
        <f t="shared" si="3"/>
        <v>0.5</v>
      </c>
      <c r="U37" s="27">
        <f>'1804'!T11+'1904'!T11</f>
        <v>6</v>
      </c>
      <c r="V37" s="28">
        <f t="shared" si="4"/>
        <v>3</v>
      </c>
      <c r="W37" s="27">
        <f>'1804'!U11+'1904'!U11</f>
        <v>0</v>
      </c>
      <c r="X37" s="28">
        <f t="shared" si="5"/>
        <v>0</v>
      </c>
    </row>
    <row r="38" spans="9:27" ht="14.25" customHeight="1" x14ac:dyDescent="0.45">
      <c r="I38" t="s">
        <v>170</v>
      </c>
      <c r="P38" s="30" t="s">
        <v>81</v>
      </c>
      <c r="Q38" s="44">
        <f>'1804'!R12+'1904'!R12</f>
        <v>1</v>
      </c>
      <c r="R38" s="29">
        <f t="shared" si="2"/>
        <v>0.5</v>
      </c>
      <c r="S38" s="27">
        <f>'1804'!S12+'1904'!S12</f>
        <v>0</v>
      </c>
      <c r="T38" s="28">
        <f t="shared" si="3"/>
        <v>0</v>
      </c>
      <c r="U38" s="27">
        <f>'1804'!T12+'1904'!T12</f>
        <v>1</v>
      </c>
      <c r="V38" s="28">
        <f t="shared" si="4"/>
        <v>0.5</v>
      </c>
      <c r="W38" s="27">
        <f>'1804'!U12+'1904'!U12</f>
        <v>0</v>
      </c>
      <c r="X38" s="28">
        <f t="shared" si="5"/>
        <v>0</v>
      </c>
    </row>
    <row r="39" spans="9:27" ht="14.25" customHeight="1" x14ac:dyDescent="0.45">
      <c r="P39" s="30" t="s">
        <v>82</v>
      </c>
      <c r="Q39" s="44">
        <f>'1804'!R13+'1904'!R13</f>
        <v>1</v>
      </c>
      <c r="R39" s="29">
        <f t="shared" si="2"/>
        <v>0.5</v>
      </c>
      <c r="S39" s="27">
        <f>'1804'!S13+'1904'!S13</f>
        <v>1</v>
      </c>
      <c r="T39" s="28">
        <f t="shared" si="3"/>
        <v>0.5</v>
      </c>
      <c r="U39" s="27">
        <f>'1804'!T13+'1904'!T13</f>
        <v>0</v>
      </c>
      <c r="V39" s="28">
        <f t="shared" si="4"/>
        <v>0</v>
      </c>
      <c r="W39" s="27">
        <f>'1804'!U13+'1904'!U13</f>
        <v>0</v>
      </c>
      <c r="X39" s="28">
        <f t="shared" si="5"/>
        <v>0</v>
      </c>
      <c r="Z39" s="12"/>
      <c r="AA39" s="12"/>
    </row>
    <row r="40" spans="9:27" ht="14.25" customHeight="1" x14ac:dyDescent="0.45">
      <c r="P40" s="30" t="s">
        <v>83</v>
      </c>
      <c r="Q40" s="44">
        <f>'1804'!R14+'1904'!R14</f>
        <v>1</v>
      </c>
      <c r="R40" s="29">
        <f t="shared" si="2"/>
        <v>0.5</v>
      </c>
      <c r="S40" s="27">
        <f>'1804'!S14+'1904'!S14</f>
        <v>1</v>
      </c>
      <c r="T40" s="28">
        <f t="shared" si="3"/>
        <v>0.5</v>
      </c>
      <c r="U40" s="27">
        <f>'1804'!T14+'1904'!T14</f>
        <v>0</v>
      </c>
      <c r="V40" s="28">
        <f t="shared" si="4"/>
        <v>0</v>
      </c>
      <c r="W40" s="27">
        <f>'1804'!U14+'1904'!U14</f>
        <v>0</v>
      </c>
      <c r="X40" s="28">
        <f t="shared" si="5"/>
        <v>0</v>
      </c>
    </row>
    <row r="41" spans="9:27" ht="14.25" customHeight="1" x14ac:dyDescent="0.45">
      <c r="P41" s="30" t="s">
        <v>86</v>
      </c>
      <c r="Q41" s="44">
        <f>'1804'!R15+'1904'!R15</f>
        <v>3</v>
      </c>
      <c r="R41" s="29">
        <f t="shared" si="2"/>
        <v>1.5</v>
      </c>
      <c r="S41" s="27">
        <f>'1804'!S15+'1904'!S15</f>
        <v>3</v>
      </c>
      <c r="T41" s="28">
        <f t="shared" si="3"/>
        <v>1.5</v>
      </c>
      <c r="U41" s="27">
        <f>'1804'!T15+'1904'!T15</f>
        <v>0</v>
      </c>
      <c r="V41" s="28">
        <f t="shared" si="4"/>
        <v>0</v>
      </c>
      <c r="W41" s="27">
        <f>'1804'!U15+'1904'!U15</f>
        <v>0</v>
      </c>
      <c r="X41" s="28">
        <f t="shared" si="5"/>
        <v>0</v>
      </c>
    </row>
    <row r="42" spans="9:27" ht="14.25" customHeight="1" x14ac:dyDescent="0.45">
      <c r="I42" t="s">
        <v>169</v>
      </c>
      <c r="P42" s="30" t="s">
        <v>87</v>
      </c>
      <c r="Q42" s="44">
        <f>'1804'!R16+'1904'!R16</f>
        <v>2</v>
      </c>
      <c r="R42" s="29">
        <f t="shared" si="2"/>
        <v>1</v>
      </c>
      <c r="S42" s="27">
        <f>'1804'!S16+'1904'!S16</f>
        <v>2</v>
      </c>
      <c r="T42" s="28">
        <f t="shared" si="3"/>
        <v>1</v>
      </c>
      <c r="U42" s="27">
        <f>'1804'!T16+'1904'!T16</f>
        <v>0</v>
      </c>
      <c r="V42" s="28">
        <f t="shared" si="4"/>
        <v>0</v>
      </c>
      <c r="W42" s="27">
        <f>'1804'!U16+'1904'!U16</f>
        <v>0</v>
      </c>
      <c r="X42" s="28">
        <f t="shared" si="5"/>
        <v>0</v>
      </c>
    </row>
    <row r="43" spans="9:27" ht="14.25" customHeight="1" x14ac:dyDescent="0.45">
      <c r="I43" t="s">
        <v>135</v>
      </c>
      <c r="J43">
        <f>'Statistics LG'!D4</f>
        <v>1</v>
      </c>
      <c r="P43" s="30" t="s">
        <v>88</v>
      </c>
      <c r="Q43" s="44">
        <f>'1804'!R17+'1904'!R17</f>
        <v>0</v>
      </c>
      <c r="R43" s="29">
        <f t="shared" si="2"/>
        <v>0</v>
      </c>
      <c r="S43" s="27">
        <f>'1804'!S17+'1904'!S17</f>
        <v>0</v>
      </c>
      <c r="T43" s="28">
        <f t="shared" si="3"/>
        <v>0</v>
      </c>
      <c r="U43" s="27">
        <f>'1804'!T17+'1904'!T17</f>
        <v>0</v>
      </c>
      <c r="V43" s="28">
        <f t="shared" si="4"/>
        <v>0</v>
      </c>
      <c r="W43" s="27">
        <f>'1804'!U17+'1904'!U17</f>
        <v>0</v>
      </c>
      <c r="X43" s="28">
        <f t="shared" si="5"/>
        <v>0</v>
      </c>
    </row>
    <row r="44" spans="9:27" ht="14.25" customHeight="1" x14ac:dyDescent="0.45">
      <c r="I44" t="s">
        <v>136</v>
      </c>
      <c r="J44">
        <f>'Statistics WW'!D4</f>
        <v>2</v>
      </c>
      <c r="P44" s="62" t="s">
        <v>108</v>
      </c>
      <c r="Q44" s="44">
        <f>'1804'!R18+'1904'!R18</f>
        <v>0</v>
      </c>
      <c r="R44" s="29">
        <f t="shared" ref="R44" si="6">Q44/$Q$5</f>
        <v>0</v>
      </c>
      <c r="S44" s="27">
        <f>'1804'!S18+'1904'!S18</f>
        <v>0</v>
      </c>
      <c r="T44" s="28">
        <f t="shared" ref="T44" si="7">S44/$Q$5</f>
        <v>0</v>
      </c>
      <c r="U44" s="27">
        <f>'1804'!T18+'1904'!T18</f>
        <v>0</v>
      </c>
      <c r="V44" s="28">
        <f t="shared" ref="V44" si="8">U44/$Q$5</f>
        <v>0</v>
      </c>
      <c r="W44" s="27">
        <f>'1804'!U18+'1904'!U18</f>
        <v>0</v>
      </c>
      <c r="X44" s="28">
        <f t="shared" ref="X44" si="9">W44/$Q$5</f>
        <v>0</v>
      </c>
    </row>
    <row r="45" spans="9:27" ht="14.25" customHeight="1" x14ac:dyDescent="0.45">
      <c r="I45" t="s">
        <v>137</v>
      </c>
      <c r="J45">
        <f>'Statistics 5M'!D4</f>
        <v>3</v>
      </c>
    </row>
    <row r="46" spans="9:27" ht="14.25" customHeight="1" x14ac:dyDescent="0.45">
      <c r="P46" s="13"/>
      <c r="Q46" s="13"/>
      <c r="R46" s="13"/>
      <c r="S46" s="13"/>
    </row>
    <row r="47" spans="9:27" ht="14.25" customHeight="1" x14ac:dyDescent="0.45">
      <c r="P47" s="13"/>
      <c r="Q47" s="13"/>
      <c r="R47" s="13"/>
      <c r="S47" s="13"/>
    </row>
    <row r="48" spans="9:27" ht="14.25" customHeight="1" x14ac:dyDescent="0.45">
      <c r="P48" s="13"/>
      <c r="Q48" s="15"/>
      <c r="R48" s="15"/>
      <c r="S48" s="15"/>
    </row>
    <row r="49" spans="16:21" ht="14.25" customHeight="1" x14ac:dyDescent="0.45">
      <c r="P49" s="13"/>
      <c r="Q49" s="15"/>
      <c r="R49" s="15"/>
      <c r="S49" s="15"/>
    </row>
    <row r="50" spans="16:21" ht="14.25" customHeight="1" x14ac:dyDescent="0.45">
      <c r="P50" s="13"/>
      <c r="Q50" s="15"/>
      <c r="R50" s="15"/>
      <c r="S50" s="15"/>
    </row>
    <row r="51" spans="16:21" ht="14.25" customHeight="1" x14ac:dyDescent="0.45">
      <c r="P51" s="13"/>
      <c r="Q51" s="15"/>
      <c r="R51" s="15"/>
      <c r="S51" s="15"/>
    </row>
    <row r="52" spans="16:21" ht="14.25" customHeight="1" x14ac:dyDescent="0.45">
      <c r="P52" s="13"/>
      <c r="Q52" s="15"/>
      <c r="R52" s="15"/>
      <c r="S52" s="15"/>
    </row>
    <row r="53" spans="16:21" ht="14.25" customHeight="1" x14ac:dyDescent="0.45">
      <c r="P53" s="13"/>
      <c r="Q53" s="15"/>
      <c r="R53" s="15"/>
      <c r="S53" s="15"/>
    </row>
    <row r="54" spans="16:21" ht="14.25" customHeight="1" x14ac:dyDescent="0.45">
      <c r="P54" s="13"/>
      <c r="Q54" s="15"/>
      <c r="R54" s="15"/>
      <c r="S54" s="15"/>
    </row>
    <row r="55" spans="16:21" ht="14.25" customHeight="1" x14ac:dyDescent="0.45">
      <c r="P55" s="13"/>
      <c r="Q55" s="15"/>
      <c r="R55" s="15"/>
      <c r="S55" s="15"/>
      <c r="U55" s="14"/>
    </row>
    <row r="56" spans="16:21" ht="14.25" customHeight="1" x14ac:dyDescent="0.45">
      <c r="P56" s="13"/>
      <c r="Q56" s="15"/>
      <c r="R56" s="15"/>
      <c r="S56" s="15"/>
    </row>
    <row r="57" spans="16:21" ht="14.25" customHeight="1" x14ac:dyDescent="0.45">
      <c r="P57" s="13"/>
      <c r="Q57" s="15"/>
      <c r="R57" s="15"/>
      <c r="S57" s="15"/>
    </row>
    <row r="58" spans="16:21" ht="14.25" customHeight="1" x14ac:dyDescent="0.45">
      <c r="P58" s="13"/>
      <c r="Q58" s="15"/>
      <c r="R58" s="15"/>
      <c r="S58" s="15"/>
    </row>
    <row r="59" spans="16:21" ht="14.25" customHeight="1" x14ac:dyDescent="0.45">
      <c r="P59" s="13"/>
      <c r="Q59" s="15"/>
      <c r="R59" s="15"/>
      <c r="S59" s="15"/>
    </row>
    <row r="60" spans="16:21" ht="14.25" customHeight="1" x14ac:dyDescent="0.45">
      <c r="P60" s="13"/>
      <c r="Q60" s="15"/>
      <c r="R60" s="15"/>
      <c r="S60" s="15"/>
    </row>
    <row r="61" spans="16:21" ht="14.25" customHeight="1" x14ac:dyDescent="0.45">
      <c r="P61" s="13"/>
      <c r="Q61" s="15"/>
      <c r="R61" s="15"/>
      <c r="S61" s="15"/>
    </row>
    <row r="62" spans="16:21" ht="14.25" customHeight="1" x14ac:dyDescent="0.45">
      <c r="P62" s="13"/>
      <c r="Q62" s="15"/>
      <c r="R62" s="15"/>
      <c r="S62" s="15"/>
    </row>
    <row r="63" spans="16:21" ht="14.25" customHeight="1" x14ac:dyDescent="0.45">
      <c r="P63" s="13"/>
      <c r="Q63" s="15"/>
      <c r="R63" s="15"/>
      <c r="S63" s="15"/>
    </row>
    <row r="64" spans="16:21" ht="14.25" customHeight="1" x14ac:dyDescent="0.45">
      <c r="P64" s="13"/>
      <c r="Q64" s="15"/>
      <c r="R64" s="15"/>
      <c r="S64" s="15"/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10" type="noConversion"/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zoomScale="85" zoomScaleNormal="85" workbookViewId="0">
      <selection activeCell="H30" sqref="H30"/>
    </sheetView>
  </sheetViews>
  <sheetFormatPr defaultColWidth="14.3984375" defaultRowHeight="15" customHeight="1" x14ac:dyDescent="0.45"/>
  <cols>
    <col min="1" max="32" width="8.73046875" customWidth="1"/>
  </cols>
  <sheetData>
    <row r="1" spans="1:25" ht="14.25" customHeight="1" x14ac:dyDescent="0.45"/>
    <row r="2" spans="1:25" ht="14.25" customHeight="1" x14ac:dyDescent="0.45">
      <c r="B2" s="5" t="s">
        <v>145</v>
      </c>
      <c r="L2" s="1" t="s">
        <v>100</v>
      </c>
      <c r="Q2" s="1" t="s">
        <v>101</v>
      </c>
      <c r="V2" s="1" t="s">
        <v>102</v>
      </c>
    </row>
    <row r="3" spans="1:25" ht="14.25" customHeight="1" x14ac:dyDescent="0.45">
      <c r="A3" s="1" t="s">
        <v>84</v>
      </c>
      <c r="B3" s="1" t="s">
        <v>103</v>
      </c>
      <c r="C3" s="1" t="s">
        <v>104</v>
      </c>
      <c r="D3" s="1" t="s">
        <v>8</v>
      </c>
      <c r="F3" s="1" t="s">
        <v>105</v>
      </c>
      <c r="G3" s="1" t="s">
        <v>106</v>
      </c>
      <c r="H3" s="1" t="s">
        <v>107</v>
      </c>
      <c r="J3" s="1" t="s">
        <v>86</v>
      </c>
      <c r="K3" s="1" t="s">
        <v>78</v>
      </c>
      <c r="L3" s="1" t="s">
        <v>75</v>
      </c>
      <c r="M3" s="1" t="s">
        <v>83</v>
      </c>
      <c r="N3" s="1" t="s">
        <v>88</v>
      </c>
      <c r="O3" s="1" t="s">
        <v>162</v>
      </c>
      <c r="Q3" s="1" t="s">
        <v>103</v>
      </c>
      <c r="R3" s="1" t="s">
        <v>104</v>
      </c>
      <c r="S3" s="1" t="s">
        <v>109</v>
      </c>
      <c r="T3" s="1" t="s">
        <v>110</v>
      </c>
      <c r="V3" s="1" t="s">
        <v>103</v>
      </c>
      <c r="W3" s="1" t="s">
        <v>104</v>
      </c>
      <c r="X3" s="1" t="s">
        <v>109</v>
      </c>
      <c r="Y3" s="1" t="s">
        <v>110</v>
      </c>
    </row>
    <row r="4" spans="1:25" ht="14.25" customHeight="1" x14ac:dyDescent="0.45">
      <c r="A4" s="4">
        <f>'1804'!$C$2</f>
        <v>45034</v>
      </c>
      <c r="B4" s="16">
        <f>'1804'!$L$3</f>
        <v>2</v>
      </c>
      <c r="C4" s="16">
        <f>'1804'!$M$3</f>
        <v>5</v>
      </c>
      <c r="D4" s="16">
        <f>'1804'!$O$3</f>
        <v>1</v>
      </c>
      <c r="F4" s="1">
        <f t="shared" ref="F4:H4" si="0">SUM(B4:B30)</f>
        <v>9</v>
      </c>
      <c r="G4" s="1">
        <f t="shared" si="0"/>
        <v>14</v>
      </c>
      <c r="H4" s="1">
        <f t="shared" si="0"/>
        <v>2</v>
      </c>
      <c r="J4" s="17">
        <v>1</v>
      </c>
      <c r="K4" s="58">
        <v>1</v>
      </c>
      <c r="L4" s="58"/>
      <c r="M4" s="17"/>
      <c r="N4" s="17"/>
      <c r="O4" s="58"/>
      <c r="Q4" s="17">
        <f>COUNTIF('1804'!W4:W26,"LG/WW")</f>
        <v>1</v>
      </c>
      <c r="R4" s="17">
        <f>COUNTIF('1804'!X4:X26,"WW/LG")</f>
        <v>2</v>
      </c>
      <c r="S4" s="17" t="s">
        <v>86</v>
      </c>
      <c r="T4" s="17" t="s">
        <v>168</v>
      </c>
      <c r="V4" s="17">
        <f>COUNTIF('1804'!W4:W26,"LG/5M")</f>
        <v>1</v>
      </c>
      <c r="W4" s="17">
        <f>COUNTIF('1804'!Y4:Y26,"5M/LG")</f>
        <v>3</v>
      </c>
      <c r="X4" s="17" t="s">
        <v>78</v>
      </c>
      <c r="Y4" s="17" t="s">
        <v>80</v>
      </c>
    </row>
    <row r="5" spans="1:25" ht="14.25" customHeight="1" x14ac:dyDescent="0.45">
      <c r="A5" s="4">
        <f>'1904'!$C$2</f>
        <v>45035</v>
      </c>
      <c r="B5" s="16">
        <f>'1904'!$L$3</f>
        <v>7</v>
      </c>
      <c r="C5" s="16">
        <f>'1904'!$M$3</f>
        <v>9</v>
      </c>
      <c r="D5" s="16">
        <f>'1904'!$O$3</f>
        <v>1</v>
      </c>
      <c r="J5" s="17">
        <v>1</v>
      </c>
      <c r="K5" s="58">
        <v>2</v>
      </c>
      <c r="L5" s="58"/>
      <c r="M5" s="17">
        <v>1</v>
      </c>
      <c r="N5" s="17"/>
      <c r="O5" s="58"/>
      <c r="Q5" s="17"/>
      <c r="R5" s="17"/>
      <c r="S5" s="17"/>
      <c r="T5" s="17"/>
      <c r="V5" s="17"/>
      <c r="W5" s="17"/>
      <c r="X5" s="17"/>
      <c r="Y5" s="17"/>
    </row>
    <row r="6" spans="1:25" ht="14.25" customHeight="1" x14ac:dyDescent="0.45">
      <c r="A6" s="4"/>
      <c r="B6" s="16"/>
      <c r="C6" s="16"/>
      <c r="D6" s="16"/>
      <c r="G6" s="1" t="s">
        <v>111</v>
      </c>
      <c r="H6" s="18"/>
      <c r="J6" s="17"/>
      <c r="K6" s="58"/>
      <c r="L6" s="58"/>
      <c r="M6" s="17"/>
      <c r="N6" s="17"/>
      <c r="O6" s="58"/>
      <c r="Q6" s="17"/>
      <c r="R6" s="17"/>
      <c r="S6" s="17"/>
      <c r="T6" s="17"/>
      <c r="V6" s="17"/>
      <c r="W6" s="17"/>
      <c r="X6" s="17"/>
      <c r="Y6" s="17"/>
    </row>
    <row r="7" spans="1:25" ht="14.25" customHeight="1" x14ac:dyDescent="0.45">
      <c r="A7" s="4"/>
      <c r="B7" s="16"/>
      <c r="C7" s="16"/>
      <c r="D7" s="16"/>
      <c r="G7" s="1" t="s">
        <v>112</v>
      </c>
      <c r="H7" s="18"/>
      <c r="J7" s="17"/>
      <c r="K7" s="17"/>
      <c r="L7" s="17"/>
      <c r="M7" s="17"/>
      <c r="N7" s="17"/>
      <c r="O7" s="58"/>
      <c r="Q7" s="17"/>
      <c r="R7" s="17"/>
      <c r="S7" s="17"/>
      <c r="T7" s="17"/>
      <c r="V7" s="17"/>
      <c r="W7" s="17"/>
      <c r="X7" s="17"/>
      <c r="Y7" s="17"/>
    </row>
    <row r="8" spans="1:25" ht="14.25" customHeight="1" x14ac:dyDescent="0.45">
      <c r="A8" s="4"/>
      <c r="B8" s="16"/>
      <c r="C8" s="16"/>
      <c r="D8" s="16"/>
      <c r="G8" s="1" t="s">
        <v>113</v>
      </c>
      <c r="H8" s="18"/>
      <c r="J8" s="17"/>
      <c r="K8" s="17"/>
      <c r="L8" s="17"/>
      <c r="M8" s="17"/>
      <c r="N8" s="17"/>
      <c r="O8" s="58"/>
      <c r="Q8" s="17"/>
      <c r="R8" s="17"/>
      <c r="S8" s="17"/>
      <c r="T8" s="17"/>
      <c r="V8" s="17"/>
      <c r="W8" s="17"/>
      <c r="X8" s="17"/>
      <c r="Y8" s="17"/>
    </row>
    <row r="9" spans="1:25" ht="14.25" customHeight="1" x14ac:dyDescent="0.45">
      <c r="A9" s="4"/>
      <c r="B9" s="16"/>
      <c r="C9" s="16"/>
      <c r="D9" s="16"/>
      <c r="G9" s="1" t="s">
        <v>114</v>
      </c>
      <c r="H9" s="18"/>
      <c r="J9" s="17"/>
      <c r="K9" s="17"/>
      <c r="L9" s="17"/>
      <c r="M9" s="17"/>
      <c r="N9" s="17"/>
      <c r="O9" s="58"/>
      <c r="Q9" s="17"/>
      <c r="R9" s="17"/>
      <c r="S9" s="17"/>
      <c r="T9" s="17"/>
      <c r="V9" s="17"/>
      <c r="W9" s="17"/>
      <c r="X9" s="17"/>
      <c r="Y9" s="17"/>
    </row>
    <row r="10" spans="1:25" ht="14.25" customHeight="1" x14ac:dyDescent="0.45">
      <c r="A10" s="4"/>
      <c r="B10" s="16"/>
      <c r="C10" s="16"/>
      <c r="D10" s="16"/>
      <c r="G10" s="1" t="s">
        <v>115</v>
      </c>
      <c r="H10" s="18"/>
      <c r="J10" s="17"/>
      <c r="K10" s="17"/>
      <c r="L10" s="17"/>
      <c r="M10" s="17"/>
      <c r="N10" s="17"/>
      <c r="O10" s="58"/>
      <c r="Q10" s="17"/>
      <c r="R10" s="17"/>
      <c r="S10" s="17"/>
      <c r="T10" s="17"/>
      <c r="V10" s="17"/>
      <c r="W10" s="17"/>
      <c r="X10" s="17"/>
      <c r="Y10" s="17"/>
    </row>
    <row r="11" spans="1:25" ht="14.25" customHeight="1" x14ac:dyDescent="0.45">
      <c r="A11" s="4"/>
      <c r="B11" s="16"/>
      <c r="C11" s="16"/>
      <c r="D11" s="16"/>
      <c r="G11" s="1" t="s">
        <v>116</v>
      </c>
      <c r="H11" s="18"/>
      <c r="J11" s="17"/>
      <c r="K11" s="17"/>
      <c r="L11" s="17"/>
      <c r="M11" s="17"/>
      <c r="N11" s="17"/>
      <c r="O11" s="17"/>
      <c r="Q11" s="17"/>
      <c r="R11" s="17"/>
      <c r="S11" s="17"/>
      <c r="T11" s="17"/>
      <c r="V11" s="17"/>
      <c r="W11" s="17"/>
      <c r="X11" s="17"/>
      <c r="Y11" s="17"/>
    </row>
    <row r="12" spans="1:25" ht="14.25" customHeight="1" x14ac:dyDescent="0.45">
      <c r="A12" s="4"/>
      <c r="B12" s="16"/>
      <c r="C12" s="16"/>
      <c r="D12" s="16"/>
      <c r="G12" s="1" t="s">
        <v>117</v>
      </c>
      <c r="H12" s="18"/>
      <c r="J12" s="17"/>
      <c r="K12" s="17"/>
      <c r="L12" s="17"/>
      <c r="M12" s="17"/>
      <c r="N12" s="17"/>
      <c r="O12" s="17"/>
      <c r="Q12" s="17"/>
      <c r="R12" s="17"/>
      <c r="S12" s="17"/>
      <c r="T12" s="17"/>
      <c r="V12" s="17"/>
      <c r="W12" s="17"/>
      <c r="X12" s="17"/>
      <c r="Y12" s="17"/>
    </row>
    <row r="13" spans="1:25" ht="14.25" customHeight="1" x14ac:dyDescent="0.45">
      <c r="A13" s="4"/>
      <c r="B13" s="16"/>
      <c r="C13" s="16"/>
      <c r="D13" s="16"/>
      <c r="G13" s="1" t="s">
        <v>118</v>
      </c>
      <c r="H13" s="18"/>
      <c r="J13" s="17"/>
      <c r="K13" s="17"/>
      <c r="L13" s="17"/>
      <c r="M13" s="17"/>
      <c r="N13" s="17"/>
      <c r="O13" s="17"/>
      <c r="Q13" s="17"/>
      <c r="R13" s="17"/>
      <c r="S13" s="17"/>
      <c r="T13" s="17"/>
      <c r="V13" s="17"/>
      <c r="W13" s="17"/>
      <c r="X13" s="17"/>
      <c r="Y13" s="17"/>
    </row>
    <row r="14" spans="1:25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O14" s="17"/>
      <c r="Q14" s="17"/>
      <c r="R14" s="17"/>
      <c r="S14" s="17"/>
      <c r="T14" s="17"/>
      <c r="V14" s="17"/>
      <c r="W14" s="17"/>
      <c r="X14" s="17"/>
      <c r="Y14" s="17"/>
    </row>
    <row r="15" spans="1:25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O15" s="17"/>
      <c r="Q15" s="17"/>
      <c r="R15" s="17"/>
      <c r="S15" s="17"/>
      <c r="T15" s="17"/>
      <c r="V15" s="17"/>
      <c r="W15" s="17"/>
      <c r="X15" s="17"/>
      <c r="Y15" s="17"/>
    </row>
    <row r="16" spans="1:25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O16" s="17"/>
      <c r="Q16" s="17"/>
      <c r="R16" s="17"/>
      <c r="S16" s="17"/>
      <c r="T16" s="17"/>
      <c r="V16" s="17"/>
      <c r="W16" s="17"/>
      <c r="X16" s="17"/>
      <c r="Y16" s="17"/>
    </row>
    <row r="17" spans="1:25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O17" s="17"/>
      <c r="Q17" s="17"/>
      <c r="R17" s="17"/>
      <c r="S17" s="17"/>
      <c r="T17" s="17"/>
      <c r="V17" s="17"/>
      <c r="W17" s="17"/>
      <c r="X17" s="17"/>
      <c r="Y17" s="17"/>
    </row>
    <row r="18" spans="1:25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O18" s="17"/>
      <c r="Q18" s="17"/>
      <c r="R18" s="17"/>
      <c r="S18" s="17"/>
      <c r="T18" s="17"/>
      <c r="V18" s="17"/>
      <c r="W18" s="17"/>
      <c r="X18" s="17"/>
      <c r="Y18" s="17"/>
    </row>
    <row r="19" spans="1:25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O19" s="17"/>
      <c r="Q19" s="17"/>
      <c r="R19" s="17"/>
      <c r="S19" s="17"/>
      <c r="T19" s="17"/>
      <c r="V19" s="17"/>
      <c r="W19" s="17"/>
      <c r="X19" s="17"/>
      <c r="Y19" s="17"/>
    </row>
    <row r="20" spans="1:25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O20" s="17"/>
      <c r="Q20" s="17"/>
      <c r="R20" s="17"/>
      <c r="S20" s="17"/>
      <c r="T20" s="17"/>
      <c r="V20" s="17"/>
      <c r="W20" s="17"/>
      <c r="X20" s="17"/>
      <c r="Y20" s="17"/>
    </row>
    <row r="21" spans="1:25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O21" s="17"/>
      <c r="Q21" s="17"/>
      <c r="R21" s="17"/>
      <c r="S21" s="17"/>
      <c r="T21" s="17"/>
      <c r="V21" s="17"/>
      <c r="W21" s="17"/>
      <c r="X21" s="17"/>
      <c r="Y21" s="17"/>
    </row>
    <row r="22" spans="1:25" ht="14.25" customHeight="1" x14ac:dyDescent="0.45">
      <c r="J22" s="17"/>
      <c r="K22" s="17"/>
      <c r="L22" s="17"/>
      <c r="M22" s="17"/>
      <c r="N22" s="17"/>
      <c r="O22" s="17"/>
      <c r="Q22" s="17"/>
      <c r="R22" s="17"/>
      <c r="S22" s="17"/>
      <c r="T22" s="17"/>
      <c r="V22" s="17"/>
      <c r="W22" s="17"/>
      <c r="X22" s="17"/>
      <c r="Y22" s="17"/>
    </row>
    <row r="23" spans="1:25" ht="14.25" customHeight="1" x14ac:dyDescent="1.1000000000000001">
      <c r="A23" s="21"/>
      <c r="B23" s="21"/>
      <c r="C23" s="21"/>
      <c r="D23" s="21"/>
      <c r="E23" s="21"/>
      <c r="F23" s="21"/>
      <c r="J23" s="17"/>
      <c r="K23" s="17"/>
      <c r="L23" s="17"/>
      <c r="M23" s="17"/>
      <c r="N23" s="17"/>
      <c r="O23" s="17"/>
      <c r="Q23" s="17"/>
      <c r="R23" s="17"/>
      <c r="S23" s="17"/>
      <c r="T23" s="17"/>
      <c r="V23" s="17"/>
      <c r="W23" s="17"/>
      <c r="X23" s="17"/>
      <c r="Y23" s="17"/>
    </row>
    <row r="24" spans="1:25" ht="14.25" customHeight="1" x14ac:dyDescent="1.1000000000000001">
      <c r="A24" s="21"/>
      <c r="B24" s="21"/>
      <c r="C24" s="21"/>
      <c r="D24" s="21"/>
      <c r="E24" s="21"/>
      <c r="F24" s="21"/>
      <c r="J24" s="17"/>
      <c r="K24" s="17"/>
      <c r="L24" s="17"/>
      <c r="M24" s="17"/>
      <c r="N24" s="17"/>
      <c r="O24" s="17"/>
      <c r="Q24" s="17"/>
      <c r="R24" s="17"/>
      <c r="S24" s="17"/>
      <c r="T24" s="17"/>
      <c r="V24" s="17"/>
      <c r="W24" s="17"/>
      <c r="X24" s="17"/>
      <c r="Y24" s="17"/>
    </row>
    <row r="25" spans="1:25" ht="14.25" customHeight="1" x14ac:dyDescent="1.1000000000000001">
      <c r="A25" s="21"/>
      <c r="B25" s="21"/>
      <c r="C25" s="21"/>
      <c r="D25" s="21"/>
      <c r="E25" s="21"/>
      <c r="F25" s="21"/>
      <c r="J25" s="17"/>
      <c r="K25" s="17"/>
      <c r="L25" s="17"/>
      <c r="M25" s="17"/>
      <c r="N25" s="17"/>
      <c r="O25" s="17"/>
      <c r="Q25" s="17"/>
      <c r="R25" s="17"/>
      <c r="S25" s="17"/>
      <c r="T25" s="17"/>
      <c r="V25" s="17"/>
      <c r="W25" s="17"/>
      <c r="X25" s="17"/>
      <c r="Y25" s="17"/>
    </row>
    <row r="26" spans="1:25" ht="14.25" customHeight="1" x14ac:dyDescent="0.45">
      <c r="J26" s="17"/>
      <c r="K26" s="17"/>
      <c r="L26" s="17"/>
      <c r="M26" s="17"/>
      <c r="N26" s="17"/>
      <c r="O26" s="17"/>
      <c r="Q26" s="17"/>
      <c r="R26" s="17"/>
      <c r="S26" s="17"/>
      <c r="T26" s="17"/>
      <c r="V26" s="17"/>
      <c r="W26" s="17"/>
      <c r="X26" s="17"/>
      <c r="Y26" s="17"/>
    </row>
    <row r="27" spans="1:25" ht="14.25" customHeight="1" x14ac:dyDescent="0.45">
      <c r="J27" s="17"/>
      <c r="K27" s="17"/>
      <c r="L27" s="17"/>
      <c r="M27" s="17"/>
      <c r="N27" s="17"/>
      <c r="O27" s="17"/>
      <c r="Q27" s="17"/>
      <c r="R27" s="17"/>
      <c r="S27" s="17"/>
      <c r="T27" s="17"/>
      <c r="V27" s="17"/>
      <c r="W27" s="17"/>
      <c r="X27" s="17"/>
      <c r="Y27" s="17"/>
    </row>
    <row r="28" spans="1:25" ht="14.25" customHeight="1" x14ac:dyDescent="0.45">
      <c r="J28" s="17"/>
      <c r="K28" s="17"/>
      <c r="L28" s="17"/>
      <c r="M28" s="17"/>
      <c r="N28" s="17"/>
      <c r="O28" s="17"/>
      <c r="Q28" s="17"/>
      <c r="R28" s="17"/>
      <c r="S28" s="17"/>
      <c r="T28" s="17"/>
      <c r="V28" s="17"/>
      <c r="W28" s="17"/>
      <c r="X28" s="17"/>
      <c r="Y28" s="17"/>
    </row>
    <row r="29" spans="1:25" ht="14.25" customHeight="1" x14ac:dyDescent="0.45">
      <c r="J29" s="17"/>
      <c r="K29" s="17"/>
      <c r="L29" s="17"/>
      <c r="M29" s="17"/>
      <c r="N29" s="17"/>
      <c r="O29" s="17"/>
      <c r="Q29" s="17"/>
      <c r="R29" s="17"/>
      <c r="S29" s="17"/>
      <c r="T29" s="17"/>
      <c r="V29" s="17"/>
      <c r="W29" s="17"/>
      <c r="X29" s="17"/>
      <c r="Y29" s="17"/>
    </row>
    <row r="30" spans="1:25" ht="14.25" customHeight="1" x14ac:dyDescent="0.45">
      <c r="J30" s="17"/>
      <c r="K30" s="17"/>
      <c r="L30" s="17"/>
      <c r="M30" s="17"/>
      <c r="N30" s="17"/>
      <c r="O30" s="17"/>
      <c r="P30" s="1" t="s">
        <v>119</v>
      </c>
      <c r="Q30" s="17">
        <f t="shared" ref="Q30:R30" si="1">SUM(Q4:Q29)</f>
        <v>1</v>
      </c>
      <c r="R30" s="17">
        <f t="shared" si="1"/>
        <v>2</v>
      </c>
      <c r="S30" s="17"/>
      <c r="T30" s="17"/>
      <c r="V30" s="17">
        <f t="shared" ref="V30:W30" si="2">SUM(V4:V29)</f>
        <v>1</v>
      </c>
      <c r="W30" s="17">
        <f t="shared" si="2"/>
        <v>3</v>
      </c>
      <c r="X30" s="17"/>
      <c r="Y30" s="17"/>
    </row>
    <row r="31" spans="1:25" ht="14.25" customHeight="1" x14ac:dyDescent="0.45">
      <c r="I31" s="1"/>
      <c r="Q31" s="22">
        <f>Q30/(R30+Q30)</f>
        <v>0.33333333333333331</v>
      </c>
      <c r="V31" s="22">
        <f>V30/(W30+V30)</f>
        <v>0.25</v>
      </c>
    </row>
    <row r="32" spans="1:25" ht="14.25" customHeight="1" x14ac:dyDescent="0.45">
      <c r="I32" s="1"/>
      <c r="J32" s="1"/>
      <c r="K32" s="1"/>
      <c r="L32" s="1"/>
      <c r="M32" s="1"/>
      <c r="N32" s="1"/>
      <c r="O32" s="1"/>
      <c r="V32" s="22"/>
    </row>
    <row r="33" customFormat="1" ht="14.25" customHeight="1" x14ac:dyDescent="0.45"/>
    <row r="34" customFormat="1" ht="14.25" customHeight="1" x14ac:dyDescent="0.45"/>
    <row r="35" customFormat="1" ht="14.25" customHeight="1" x14ac:dyDescent="0.45"/>
    <row r="36" customFormat="1" ht="14.25" customHeight="1" x14ac:dyDescent="0.45"/>
    <row r="37" customFormat="1" ht="14.25" customHeight="1" x14ac:dyDescent="0.45"/>
    <row r="38" customFormat="1" ht="14.25" customHeight="1" x14ac:dyDescent="0.45"/>
    <row r="39" customFormat="1" ht="14.25" customHeight="1" x14ac:dyDescent="0.45"/>
    <row r="40" customFormat="1" ht="14.25" customHeight="1" x14ac:dyDescent="0.45"/>
    <row r="41" customFormat="1" ht="14.25" customHeight="1" x14ac:dyDescent="0.45"/>
    <row r="42" customFormat="1" ht="14.25" customHeight="1" x14ac:dyDescent="0.45"/>
    <row r="43" customFormat="1" ht="14.25" customHeight="1" x14ac:dyDescent="0.45"/>
    <row r="44" customFormat="1" ht="14.25" customHeight="1" x14ac:dyDescent="0.45"/>
    <row r="45" customFormat="1" ht="14.25" customHeight="1" x14ac:dyDescent="0.45"/>
    <row r="46" customFormat="1" ht="14.25" customHeight="1" x14ac:dyDescent="0.45"/>
    <row r="47" customFormat="1" ht="14.25" customHeight="1" x14ac:dyDescent="0.45"/>
    <row r="48" customFormat="1" ht="14.25" customHeight="1" x14ac:dyDescent="0.45"/>
    <row r="49" customFormat="1" ht="14.25" customHeight="1" x14ac:dyDescent="0.45"/>
    <row r="50" customFormat="1" ht="14.25" customHeight="1" x14ac:dyDescent="0.45"/>
    <row r="51" customFormat="1" ht="14.25" customHeight="1" x14ac:dyDescent="0.45"/>
    <row r="52" customFormat="1" ht="14.25" customHeight="1" x14ac:dyDescent="0.45"/>
    <row r="53" customFormat="1" ht="14.25" customHeight="1" x14ac:dyDescent="0.45"/>
    <row r="54" customFormat="1" ht="14.25" customHeight="1" x14ac:dyDescent="0.45"/>
    <row r="55" customFormat="1" ht="14.25" customHeight="1" x14ac:dyDescent="0.45"/>
    <row r="56" customFormat="1" ht="14.25" customHeight="1" x14ac:dyDescent="0.45"/>
    <row r="57" customFormat="1" ht="14.25" customHeight="1" x14ac:dyDescent="0.45"/>
    <row r="58" customFormat="1" ht="14.25" customHeight="1" x14ac:dyDescent="0.45"/>
    <row r="59" customFormat="1" ht="14.25" customHeight="1" x14ac:dyDescent="0.45"/>
    <row r="60" customFormat="1" ht="14.25" customHeight="1" x14ac:dyDescent="0.45"/>
    <row r="61" customFormat="1" ht="14.25" customHeight="1" x14ac:dyDescent="0.45"/>
    <row r="62" customFormat="1" ht="14.25" customHeight="1" x14ac:dyDescent="0.45"/>
    <row r="63" customFormat="1" ht="14.25" customHeight="1" x14ac:dyDescent="0.45"/>
    <row r="64" customFormat="1" ht="14.25" customHeight="1" x14ac:dyDescent="0.45"/>
    <row r="65" customFormat="1" ht="14.25" customHeight="1" x14ac:dyDescent="0.45"/>
    <row r="66" customFormat="1" ht="14.25" customHeight="1" x14ac:dyDescent="0.45"/>
    <row r="67" customFormat="1" ht="14.25" customHeight="1" x14ac:dyDescent="0.45"/>
    <row r="68" customFormat="1" ht="14.25" customHeight="1" x14ac:dyDescent="0.45"/>
    <row r="69" customFormat="1" ht="14.25" customHeight="1" x14ac:dyDescent="0.45"/>
    <row r="70" customFormat="1" ht="14.25" customHeight="1" x14ac:dyDescent="0.45"/>
    <row r="71" customFormat="1" ht="14.25" customHeight="1" x14ac:dyDescent="0.45"/>
    <row r="72" customFormat="1" ht="14.25" customHeight="1" x14ac:dyDescent="0.45"/>
    <row r="73" customFormat="1" ht="14.25" customHeight="1" x14ac:dyDescent="0.45"/>
    <row r="74" customFormat="1" ht="14.25" customHeight="1" x14ac:dyDescent="0.45"/>
    <row r="75" customFormat="1" ht="14.25" customHeight="1" x14ac:dyDescent="0.45"/>
    <row r="76" customFormat="1" ht="14.25" customHeight="1" x14ac:dyDescent="0.45"/>
    <row r="77" customFormat="1" ht="14.25" customHeight="1" x14ac:dyDescent="0.45"/>
    <row r="78" customFormat="1" ht="14.25" customHeight="1" x14ac:dyDescent="0.45"/>
    <row r="79" customFormat="1" ht="14.25" customHeight="1" x14ac:dyDescent="0.45"/>
    <row r="80" customFormat="1" ht="14.25" customHeight="1" x14ac:dyDescent="0.45"/>
    <row r="81" customFormat="1" ht="14.25" customHeight="1" x14ac:dyDescent="0.45"/>
    <row r="82" customFormat="1" ht="14.25" customHeight="1" x14ac:dyDescent="0.45"/>
    <row r="83" customFormat="1" ht="14.25" customHeight="1" x14ac:dyDescent="0.45"/>
    <row r="84" customFormat="1" ht="14.25" customHeight="1" x14ac:dyDescent="0.45"/>
    <row r="85" customFormat="1" ht="14.25" customHeight="1" x14ac:dyDescent="0.45"/>
    <row r="86" customFormat="1" ht="14.25" customHeight="1" x14ac:dyDescent="0.45"/>
    <row r="87" customFormat="1" ht="14.25" customHeight="1" x14ac:dyDescent="0.45"/>
    <row r="88" customFormat="1" ht="14.25" customHeight="1" x14ac:dyDescent="0.45"/>
    <row r="89" customFormat="1" ht="14.25" customHeight="1" x14ac:dyDescent="0.45"/>
    <row r="90" customFormat="1" ht="14.25" customHeight="1" x14ac:dyDescent="0.45"/>
    <row r="91" customFormat="1" ht="14.25" customHeight="1" x14ac:dyDescent="0.45"/>
    <row r="92" customFormat="1" ht="14.25" customHeight="1" x14ac:dyDescent="0.45"/>
    <row r="93" customFormat="1" ht="14.25" customHeight="1" x14ac:dyDescent="0.45"/>
    <row r="94" customFormat="1" ht="14.25" customHeight="1" x14ac:dyDescent="0.45"/>
    <row r="95" customFormat="1" ht="14.25" customHeight="1" x14ac:dyDescent="0.45"/>
    <row r="96" customFormat="1" ht="14.25" customHeight="1" x14ac:dyDescent="0.45"/>
    <row r="97" customFormat="1" ht="14.25" customHeight="1" x14ac:dyDescent="0.45"/>
    <row r="98" customFormat="1" ht="14.25" customHeight="1" x14ac:dyDescent="0.45"/>
    <row r="99" customFormat="1" ht="14.25" customHeight="1" x14ac:dyDescent="0.45"/>
    <row r="100" customFormat="1" ht="14.25" customHeight="1" x14ac:dyDescent="0.45"/>
    <row r="101" customFormat="1" ht="14.25" customHeight="1" x14ac:dyDescent="0.45"/>
    <row r="102" customFormat="1" ht="14.25" customHeight="1" x14ac:dyDescent="0.45"/>
    <row r="103" customFormat="1" ht="14.25" customHeight="1" x14ac:dyDescent="0.45"/>
    <row r="104" customFormat="1" ht="14.25" customHeight="1" x14ac:dyDescent="0.45"/>
    <row r="105" customFormat="1" ht="14.25" customHeight="1" x14ac:dyDescent="0.45"/>
    <row r="106" customFormat="1" ht="14.25" customHeight="1" x14ac:dyDescent="0.45"/>
    <row r="107" customFormat="1" ht="14.25" customHeight="1" x14ac:dyDescent="0.45"/>
    <row r="108" customFormat="1" ht="14.25" customHeight="1" x14ac:dyDescent="0.45"/>
    <row r="109" customFormat="1" ht="14.25" customHeight="1" x14ac:dyDescent="0.45"/>
    <row r="110" customFormat="1" ht="14.25" customHeight="1" x14ac:dyDescent="0.45"/>
    <row r="111" customFormat="1" ht="14.25" customHeight="1" x14ac:dyDescent="0.45"/>
    <row r="112" customFormat="1" ht="14.25" customHeight="1" x14ac:dyDescent="0.45"/>
    <row r="113" customFormat="1" ht="14.25" customHeight="1" x14ac:dyDescent="0.45"/>
    <row r="114" customFormat="1" ht="14.25" customHeight="1" x14ac:dyDescent="0.45"/>
    <row r="115" customFormat="1" ht="14.25" customHeight="1" x14ac:dyDescent="0.45"/>
    <row r="116" customFormat="1" ht="14.25" customHeight="1" x14ac:dyDescent="0.45"/>
    <row r="117" customFormat="1" ht="14.25" customHeight="1" x14ac:dyDescent="0.45"/>
    <row r="118" customFormat="1" ht="14.25" customHeight="1" x14ac:dyDescent="0.45"/>
    <row r="119" customFormat="1" ht="14.25" customHeight="1" x14ac:dyDescent="0.45"/>
    <row r="120" customFormat="1" ht="14.25" customHeight="1" x14ac:dyDescent="0.45"/>
    <row r="121" customFormat="1" ht="14.25" customHeight="1" x14ac:dyDescent="0.45"/>
    <row r="122" customFormat="1" ht="14.25" customHeight="1" x14ac:dyDescent="0.45"/>
    <row r="123" customFormat="1" ht="14.25" customHeight="1" x14ac:dyDescent="0.45"/>
    <row r="124" customFormat="1" ht="14.25" customHeight="1" x14ac:dyDescent="0.45"/>
    <row r="125" customFormat="1" ht="14.25" customHeight="1" x14ac:dyDescent="0.45"/>
    <row r="126" customFormat="1" ht="14.25" customHeight="1" x14ac:dyDescent="0.45"/>
    <row r="127" customFormat="1" ht="14.25" customHeight="1" x14ac:dyDescent="0.45"/>
    <row r="128" customFormat="1" ht="14.25" customHeight="1" x14ac:dyDescent="0.45"/>
    <row r="129" customFormat="1" ht="14.25" customHeight="1" x14ac:dyDescent="0.45"/>
    <row r="130" customFormat="1" ht="14.25" customHeight="1" x14ac:dyDescent="0.45"/>
    <row r="131" customFormat="1" ht="14.25" customHeight="1" x14ac:dyDescent="0.45"/>
    <row r="132" customFormat="1" ht="14.25" customHeight="1" x14ac:dyDescent="0.45"/>
    <row r="133" customFormat="1" ht="14.25" customHeight="1" x14ac:dyDescent="0.45"/>
    <row r="134" customFormat="1" ht="14.25" customHeight="1" x14ac:dyDescent="0.45"/>
    <row r="135" customFormat="1" ht="14.25" customHeight="1" x14ac:dyDescent="0.45"/>
    <row r="136" customFormat="1" ht="14.25" customHeight="1" x14ac:dyDescent="0.45"/>
    <row r="137" customFormat="1" ht="14.25" customHeight="1" x14ac:dyDescent="0.45"/>
    <row r="138" customFormat="1" ht="14.25" customHeight="1" x14ac:dyDescent="0.45"/>
    <row r="139" customFormat="1" ht="14.25" customHeight="1" x14ac:dyDescent="0.45"/>
    <row r="140" customFormat="1" ht="14.25" customHeight="1" x14ac:dyDescent="0.45"/>
    <row r="141" customFormat="1" ht="14.25" customHeight="1" x14ac:dyDescent="0.45"/>
    <row r="142" customFormat="1" ht="14.25" customHeight="1" x14ac:dyDescent="0.45"/>
    <row r="143" customFormat="1" ht="14.25" customHeight="1" x14ac:dyDescent="0.45"/>
    <row r="144" customFormat="1" ht="14.25" customHeight="1" x14ac:dyDescent="0.45"/>
    <row r="145" customFormat="1" ht="14.25" customHeight="1" x14ac:dyDescent="0.45"/>
    <row r="146" customFormat="1" ht="14.25" customHeight="1" x14ac:dyDescent="0.45"/>
    <row r="147" customFormat="1" ht="14.25" customHeight="1" x14ac:dyDescent="0.45"/>
    <row r="148" customFormat="1" ht="14.25" customHeight="1" x14ac:dyDescent="0.45"/>
    <row r="149" customFormat="1" ht="14.25" customHeight="1" x14ac:dyDescent="0.45"/>
    <row r="150" customFormat="1" ht="14.25" customHeight="1" x14ac:dyDescent="0.45"/>
    <row r="151" customFormat="1" ht="14.25" customHeight="1" x14ac:dyDescent="0.45"/>
    <row r="152" customFormat="1" ht="14.25" customHeight="1" x14ac:dyDescent="0.45"/>
    <row r="153" customFormat="1" ht="14.25" customHeight="1" x14ac:dyDescent="0.45"/>
    <row r="154" customFormat="1" ht="14.25" customHeight="1" x14ac:dyDescent="0.45"/>
    <row r="155" customFormat="1" ht="14.25" customHeight="1" x14ac:dyDescent="0.45"/>
    <row r="156" customFormat="1" ht="14.25" customHeight="1" x14ac:dyDescent="0.45"/>
    <row r="157" customFormat="1" ht="14.25" customHeight="1" x14ac:dyDescent="0.45"/>
    <row r="158" customFormat="1" ht="14.25" customHeight="1" x14ac:dyDescent="0.45"/>
    <row r="159" customFormat="1" ht="14.25" customHeight="1" x14ac:dyDescent="0.45"/>
    <row r="160" customFormat="1" ht="14.25" customHeight="1" x14ac:dyDescent="0.45"/>
    <row r="161" customFormat="1" ht="14.25" customHeight="1" x14ac:dyDescent="0.45"/>
    <row r="162" customFormat="1" ht="14.25" customHeight="1" x14ac:dyDescent="0.45"/>
    <row r="163" customFormat="1" ht="14.25" customHeight="1" x14ac:dyDescent="0.45"/>
    <row r="164" customFormat="1" ht="14.25" customHeight="1" x14ac:dyDescent="0.45"/>
    <row r="165" customFormat="1" ht="14.25" customHeight="1" x14ac:dyDescent="0.45"/>
    <row r="166" customFormat="1" ht="14.25" customHeight="1" x14ac:dyDescent="0.45"/>
    <row r="167" customFormat="1" ht="14.25" customHeight="1" x14ac:dyDescent="0.45"/>
    <row r="168" customFormat="1" ht="14.25" customHeight="1" x14ac:dyDescent="0.45"/>
    <row r="169" customFormat="1" ht="14.25" customHeight="1" x14ac:dyDescent="0.45"/>
    <row r="170" customFormat="1" ht="14.25" customHeight="1" x14ac:dyDescent="0.45"/>
    <row r="171" customFormat="1" ht="14.25" customHeight="1" x14ac:dyDescent="0.45"/>
    <row r="172" customFormat="1" ht="14.25" customHeight="1" x14ac:dyDescent="0.45"/>
    <row r="173" customFormat="1" ht="14.25" customHeight="1" x14ac:dyDescent="0.45"/>
    <row r="174" customFormat="1" ht="14.25" customHeight="1" x14ac:dyDescent="0.45"/>
    <row r="175" customFormat="1" ht="14.25" customHeight="1" x14ac:dyDescent="0.45"/>
    <row r="176" customFormat="1" ht="14.25" customHeight="1" x14ac:dyDescent="0.45"/>
    <row r="177" customFormat="1" ht="14.25" customHeight="1" x14ac:dyDescent="0.45"/>
    <row r="178" customFormat="1" ht="14.25" customHeight="1" x14ac:dyDescent="0.45"/>
    <row r="179" customFormat="1" ht="14.25" customHeight="1" x14ac:dyDescent="0.45"/>
    <row r="180" customFormat="1" ht="14.25" customHeight="1" x14ac:dyDescent="0.45"/>
    <row r="181" customFormat="1" ht="14.25" customHeight="1" x14ac:dyDescent="0.45"/>
    <row r="182" customFormat="1" ht="14.25" customHeight="1" x14ac:dyDescent="0.45"/>
    <row r="183" customFormat="1" ht="14.25" customHeight="1" x14ac:dyDescent="0.45"/>
    <row r="184" customFormat="1" ht="14.25" customHeight="1" x14ac:dyDescent="0.45"/>
    <row r="185" customFormat="1" ht="14.25" customHeight="1" x14ac:dyDescent="0.45"/>
    <row r="186" customFormat="1" ht="14.25" customHeight="1" x14ac:dyDescent="0.45"/>
    <row r="187" customFormat="1" ht="14.25" customHeight="1" x14ac:dyDescent="0.45"/>
    <row r="188" customFormat="1" ht="14.25" customHeight="1" x14ac:dyDescent="0.45"/>
    <row r="189" customFormat="1" ht="14.25" customHeight="1" x14ac:dyDescent="0.45"/>
    <row r="190" customFormat="1" ht="14.25" customHeight="1" x14ac:dyDescent="0.45"/>
    <row r="191" customFormat="1" ht="14.25" customHeight="1" x14ac:dyDescent="0.45"/>
    <row r="192" customFormat="1" ht="14.25" customHeight="1" x14ac:dyDescent="0.45"/>
    <row r="193" customFormat="1" ht="14.25" customHeight="1" x14ac:dyDescent="0.45"/>
    <row r="194" customFormat="1" ht="14.25" customHeight="1" x14ac:dyDescent="0.45"/>
    <row r="195" customFormat="1" ht="14.25" customHeight="1" x14ac:dyDescent="0.45"/>
    <row r="196" customFormat="1" ht="14.25" customHeight="1" x14ac:dyDescent="0.45"/>
    <row r="197" customFormat="1" ht="14.25" customHeight="1" x14ac:dyDescent="0.45"/>
    <row r="198" customFormat="1" ht="14.25" customHeight="1" x14ac:dyDescent="0.45"/>
    <row r="199" customFormat="1" ht="14.25" customHeight="1" x14ac:dyDescent="0.45"/>
    <row r="200" customFormat="1" ht="14.25" customHeight="1" x14ac:dyDescent="0.45"/>
    <row r="201" customFormat="1" ht="14.25" customHeight="1" x14ac:dyDescent="0.45"/>
    <row r="202" customFormat="1" ht="14.25" customHeight="1" x14ac:dyDescent="0.45"/>
    <row r="203" customFormat="1" ht="14.25" customHeight="1" x14ac:dyDescent="0.45"/>
    <row r="204" customFormat="1" ht="14.25" customHeight="1" x14ac:dyDescent="0.45"/>
    <row r="205" customFormat="1" ht="14.25" customHeight="1" x14ac:dyDescent="0.45"/>
    <row r="206" customFormat="1" ht="14.25" customHeight="1" x14ac:dyDescent="0.45"/>
    <row r="207" customFormat="1" ht="14.25" customHeight="1" x14ac:dyDescent="0.45"/>
    <row r="208" customFormat="1" ht="14.25" customHeight="1" x14ac:dyDescent="0.45"/>
    <row r="209" customFormat="1" ht="14.25" customHeight="1" x14ac:dyDescent="0.45"/>
    <row r="210" customFormat="1" ht="14.25" customHeight="1" x14ac:dyDescent="0.45"/>
    <row r="211" customFormat="1" ht="14.25" customHeight="1" x14ac:dyDescent="0.45"/>
    <row r="212" customFormat="1" ht="14.25" customHeight="1" x14ac:dyDescent="0.45"/>
    <row r="213" customFormat="1" ht="14.25" customHeight="1" x14ac:dyDescent="0.45"/>
    <row r="214" customFormat="1" ht="14.25" customHeight="1" x14ac:dyDescent="0.45"/>
    <row r="215" customFormat="1" ht="14.25" customHeight="1" x14ac:dyDescent="0.45"/>
    <row r="216" customFormat="1" ht="14.25" customHeight="1" x14ac:dyDescent="0.45"/>
    <row r="217" customFormat="1" ht="14.25" customHeight="1" x14ac:dyDescent="0.45"/>
    <row r="218" customFormat="1" ht="14.25" customHeight="1" x14ac:dyDescent="0.45"/>
    <row r="219" customFormat="1" ht="14.25" customHeight="1" x14ac:dyDescent="0.45"/>
    <row r="220" customFormat="1" ht="14.25" customHeight="1" x14ac:dyDescent="0.45"/>
    <row r="221" customFormat="1" ht="14.25" customHeight="1" x14ac:dyDescent="0.45"/>
    <row r="222" customFormat="1" ht="14.25" customHeight="1" x14ac:dyDescent="0.45"/>
    <row r="223" customFormat="1" ht="14.25" customHeight="1" x14ac:dyDescent="0.45"/>
    <row r="224" customFormat="1" ht="14.25" customHeight="1" x14ac:dyDescent="0.45"/>
    <row r="225" customFormat="1" ht="14.25" customHeight="1" x14ac:dyDescent="0.45"/>
    <row r="226" customFormat="1" ht="14.25" customHeight="1" x14ac:dyDescent="0.45"/>
    <row r="227" customFormat="1" ht="14.25" customHeight="1" x14ac:dyDescent="0.45"/>
    <row r="228" customFormat="1" ht="14.25" customHeight="1" x14ac:dyDescent="0.45"/>
    <row r="229" customFormat="1" ht="14.25" customHeight="1" x14ac:dyDescent="0.45"/>
    <row r="230" customFormat="1" ht="14.25" customHeight="1" x14ac:dyDescent="0.45"/>
    <row r="231" customFormat="1" ht="14.25" customHeight="1" x14ac:dyDescent="0.45"/>
    <row r="232" customFormat="1" ht="14.25" customHeight="1" x14ac:dyDescent="0.45"/>
    <row r="233" customFormat="1" ht="14.25" customHeight="1" x14ac:dyDescent="0.45"/>
    <row r="234" customFormat="1" ht="14.25" customHeight="1" x14ac:dyDescent="0.45"/>
    <row r="235" customFormat="1" ht="14.25" customHeight="1" x14ac:dyDescent="0.45"/>
    <row r="236" customFormat="1" ht="14.25" customHeight="1" x14ac:dyDescent="0.45"/>
    <row r="237" customFormat="1" ht="14.25" customHeight="1" x14ac:dyDescent="0.45"/>
    <row r="238" customFormat="1" ht="14.25" customHeight="1" x14ac:dyDescent="0.45"/>
    <row r="239" customFormat="1" ht="14.25" customHeight="1" x14ac:dyDescent="0.45"/>
    <row r="240" customFormat="1" ht="14.25" customHeight="1" x14ac:dyDescent="0.45"/>
    <row r="241" customFormat="1" ht="14.25" customHeight="1" x14ac:dyDescent="0.45"/>
    <row r="242" customFormat="1" ht="14.25" customHeight="1" x14ac:dyDescent="0.45"/>
    <row r="243" customFormat="1" ht="14.25" customHeight="1" x14ac:dyDescent="0.45"/>
    <row r="244" customFormat="1" ht="14.25" customHeight="1" x14ac:dyDescent="0.45"/>
    <row r="245" customFormat="1" ht="14.25" customHeight="1" x14ac:dyDescent="0.45"/>
    <row r="246" customFormat="1" ht="14.25" customHeight="1" x14ac:dyDescent="0.45"/>
    <row r="247" customFormat="1" ht="14.25" customHeight="1" x14ac:dyDescent="0.45"/>
    <row r="248" customFormat="1" ht="14.25" customHeight="1" x14ac:dyDescent="0.45"/>
    <row r="249" customFormat="1" ht="14.25" customHeight="1" x14ac:dyDescent="0.45"/>
    <row r="250" customFormat="1" ht="14.25" customHeight="1" x14ac:dyDescent="0.45"/>
    <row r="251" customFormat="1" ht="14.25" customHeight="1" x14ac:dyDescent="0.45"/>
    <row r="252" customFormat="1" ht="14.25" customHeight="1" x14ac:dyDescent="0.45"/>
    <row r="253" customFormat="1" ht="14.25" customHeight="1" x14ac:dyDescent="0.45"/>
    <row r="254" customFormat="1" ht="14.25" customHeight="1" x14ac:dyDescent="0.45"/>
    <row r="255" customFormat="1" ht="14.25" customHeight="1" x14ac:dyDescent="0.45"/>
    <row r="256" customFormat="1" ht="14.25" customHeight="1" x14ac:dyDescent="0.45"/>
    <row r="257" customFormat="1" ht="14.25" customHeight="1" x14ac:dyDescent="0.45"/>
    <row r="258" customFormat="1" ht="14.25" customHeight="1" x14ac:dyDescent="0.45"/>
    <row r="259" customFormat="1" ht="14.25" customHeight="1" x14ac:dyDescent="0.45"/>
    <row r="260" customFormat="1" ht="14.25" customHeight="1" x14ac:dyDescent="0.45"/>
    <row r="261" customFormat="1" ht="14.25" customHeight="1" x14ac:dyDescent="0.45"/>
    <row r="262" customFormat="1" ht="14.25" customHeight="1" x14ac:dyDescent="0.45"/>
    <row r="263" customFormat="1" ht="14.25" customHeight="1" x14ac:dyDescent="0.45"/>
    <row r="264" customFormat="1" ht="14.25" customHeight="1" x14ac:dyDescent="0.45"/>
    <row r="265" customFormat="1" ht="14.25" customHeight="1" x14ac:dyDescent="0.45"/>
    <row r="266" customFormat="1" ht="14.25" customHeight="1" x14ac:dyDescent="0.45"/>
    <row r="267" customFormat="1" ht="14.25" customHeight="1" x14ac:dyDescent="0.45"/>
    <row r="268" customFormat="1" ht="14.25" customHeight="1" x14ac:dyDescent="0.45"/>
    <row r="269" customFormat="1" ht="14.25" customHeight="1" x14ac:dyDescent="0.45"/>
    <row r="270" customFormat="1" ht="14.25" customHeight="1" x14ac:dyDescent="0.45"/>
    <row r="271" customFormat="1" ht="14.25" customHeight="1" x14ac:dyDescent="0.45"/>
    <row r="272" customFormat="1" ht="14.25" customHeight="1" x14ac:dyDescent="0.45"/>
    <row r="273" customFormat="1" ht="14.25" customHeight="1" x14ac:dyDescent="0.45"/>
    <row r="274" customFormat="1" ht="14.25" customHeight="1" x14ac:dyDescent="0.45"/>
    <row r="275" customFormat="1" ht="14.25" customHeight="1" x14ac:dyDescent="0.45"/>
    <row r="276" customFormat="1" ht="14.25" customHeight="1" x14ac:dyDescent="0.45"/>
    <row r="277" customFormat="1" ht="14.25" customHeight="1" x14ac:dyDescent="0.45"/>
    <row r="278" customFormat="1" ht="14.25" customHeight="1" x14ac:dyDescent="0.45"/>
    <row r="279" customFormat="1" ht="14.25" customHeight="1" x14ac:dyDescent="0.45"/>
    <row r="280" customFormat="1" ht="14.25" customHeight="1" x14ac:dyDescent="0.45"/>
    <row r="281" customFormat="1" ht="14.25" customHeight="1" x14ac:dyDescent="0.45"/>
    <row r="282" customFormat="1" ht="14.25" customHeight="1" x14ac:dyDescent="0.45"/>
    <row r="283" customFormat="1" ht="14.25" customHeight="1" x14ac:dyDescent="0.45"/>
    <row r="284" customFormat="1" ht="14.25" customHeight="1" x14ac:dyDescent="0.45"/>
    <row r="285" customFormat="1" ht="14.25" customHeight="1" x14ac:dyDescent="0.45"/>
    <row r="286" customFormat="1" ht="14.25" customHeight="1" x14ac:dyDescent="0.45"/>
    <row r="287" customFormat="1" ht="14.25" customHeight="1" x14ac:dyDescent="0.45"/>
    <row r="288" customFormat="1" ht="14.25" customHeight="1" x14ac:dyDescent="0.45"/>
    <row r="289" customFormat="1" ht="14.25" customHeight="1" x14ac:dyDescent="0.45"/>
    <row r="290" customFormat="1" ht="14.25" customHeight="1" x14ac:dyDescent="0.45"/>
    <row r="291" customFormat="1" ht="14.25" customHeight="1" x14ac:dyDescent="0.45"/>
    <row r="292" customFormat="1" ht="14.25" customHeight="1" x14ac:dyDescent="0.45"/>
    <row r="293" customFormat="1" ht="14.25" customHeight="1" x14ac:dyDescent="0.45"/>
    <row r="294" customFormat="1" ht="14.25" customHeight="1" x14ac:dyDescent="0.45"/>
    <row r="295" customFormat="1" ht="14.25" customHeight="1" x14ac:dyDescent="0.45"/>
    <row r="296" customFormat="1" ht="14.25" customHeight="1" x14ac:dyDescent="0.45"/>
    <row r="297" customFormat="1" ht="14.25" customHeight="1" x14ac:dyDescent="0.45"/>
    <row r="298" customFormat="1" ht="14.25" customHeight="1" x14ac:dyDescent="0.45"/>
    <row r="299" customFormat="1" ht="14.25" customHeight="1" x14ac:dyDescent="0.45"/>
    <row r="300" customFormat="1" ht="14.25" customHeight="1" x14ac:dyDescent="0.45"/>
    <row r="301" customFormat="1" ht="14.25" customHeight="1" x14ac:dyDescent="0.45"/>
    <row r="302" customFormat="1" ht="14.25" customHeight="1" x14ac:dyDescent="0.45"/>
    <row r="303" customFormat="1" ht="14.25" customHeight="1" x14ac:dyDescent="0.45"/>
    <row r="304" customFormat="1" ht="14.25" customHeight="1" x14ac:dyDescent="0.45"/>
    <row r="305" customFormat="1" ht="14.25" customHeight="1" x14ac:dyDescent="0.45"/>
    <row r="306" customFormat="1" ht="14.25" customHeight="1" x14ac:dyDescent="0.45"/>
    <row r="307" customFormat="1" ht="14.25" customHeight="1" x14ac:dyDescent="0.45"/>
    <row r="308" customFormat="1" ht="14.25" customHeight="1" x14ac:dyDescent="0.45"/>
    <row r="309" customFormat="1" ht="14.25" customHeight="1" x14ac:dyDescent="0.45"/>
    <row r="310" customFormat="1" ht="14.25" customHeight="1" x14ac:dyDescent="0.45"/>
    <row r="311" customFormat="1" ht="14.25" customHeight="1" x14ac:dyDescent="0.45"/>
    <row r="312" customFormat="1" ht="14.25" customHeight="1" x14ac:dyDescent="0.45"/>
    <row r="313" customFormat="1" ht="14.25" customHeight="1" x14ac:dyDescent="0.45"/>
    <row r="314" customFormat="1" ht="14.25" customHeight="1" x14ac:dyDescent="0.45"/>
    <row r="315" customFormat="1" ht="14.25" customHeight="1" x14ac:dyDescent="0.45"/>
    <row r="316" customFormat="1" ht="14.25" customHeight="1" x14ac:dyDescent="0.45"/>
    <row r="317" customFormat="1" ht="14.25" customHeight="1" x14ac:dyDescent="0.45"/>
    <row r="318" customFormat="1" ht="14.25" customHeight="1" x14ac:dyDescent="0.45"/>
    <row r="319" customFormat="1" ht="14.25" customHeight="1" x14ac:dyDescent="0.45"/>
    <row r="320" customFormat="1" ht="14.25" customHeight="1" x14ac:dyDescent="0.45"/>
    <row r="321" customFormat="1" ht="14.25" customHeight="1" x14ac:dyDescent="0.45"/>
    <row r="322" customFormat="1" ht="14.25" customHeight="1" x14ac:dyDescent="0.45"/>
    <row r="323" customFormat="1" ht="14.25" customHeight="1" x14ac:dyDescent="0.45"/>
    <row r="324" customFormat="1" ht="14.25" customHeight="1" x14ac:dyDescent="0.45"/>
    <row r="325" customFormat="1" ht="14.25" customHeight="1" x14ac:dyDescent="0.45"/>
    <row r="326" customFormat="1" ht="14.25" customHeight="1" x14ac:dyDescent="0.45"/>
    <row r="327" customFormat="1" ht="14.25" customHeight="1" x14ac:dyDescent="0.45"/>
    <row r="328" customFormat="1" ht="14.25" customHeight="1" x14ac:dyDescent="0.45"/>
    <row r="329" customFormat="1" ht="14.25" customHeight="1" x14ac:dyDescent="0.45"/>
    <row r="330" customFormat="1" ht="14.25" customHeight="1" x14ac:dyDescent="0.45"/>
    <row r="331" customFormat="1" ht="14.25" customHeight="1" x14ac:dyDescent="0.45"/>
    <row r="332" customFormat="1" ht="14.25" customHeight="1" x14ac:dyDescent="0.45"/>
    <row r="333" customFormat="1" ht="14.25" customHeight="1" x14ac:dyDescent="0.45"/>
    <row r="334" customFormat="1" ht="14.25" customHeight="1" x14ac:dyDescent="0.45"/>
    <row r="335" customFormat="1" ht="14.25" customHeight="1" x14ac:dyDescent="0.45"/>
    <row r="336" customFormat="1" ht="14.25" customHeight="1" x14ac:dyDescent="0.45"/>
    <row r="337" customFormat="1" ht="14.25" customHeight="1" x14ac:dyDescent="0.45"/>
    <row r="338" customFormat="1" ht="14.25" customHeight="1" x14ac:dyDescent="0.45"/>
    <row r="339" customFormat="1" ht="14.25" customHeight="1" x14ac:dyDescent="0.45"/>
    <row r="340" customFormat="1" ht="14.25" customHeight="1" x14ac:dyDescent="0.45"/>
    <row r="341" customFormat="1" ht="14.25" customHeight="1" x14ac:dyDescent="0.45"/>
    <row r="342" customFormat="1" ht="14.25" customHeight="1" x14ac:dyDescent="0.45"/>
    <row r="343" customFormat="1" ht="14.25" customHeight="1" x14ac:dyDescent="0.45"/>
    <row r="344" customFormat="1" ht="14.25" customHeight="1" x14ac:dyDescent="0.45"/>
    <row r="345" customFormat="1" ht="14.25" customHeight="1" x14ac:dyDescent="0.45"/>
    <row r="346" customFormat="1" ht="14.25" customHeight="1" x14ac:dyDescent="0.45"/>
    <row r="347" customFormat="1" ht="14.25" customHeight="1" x14ac:dyDescent="0.45"/>
    <row r="348" customFormat="1" ht="14.25" customHeight="1" x14ac:dyDescent="0.45"/>
    <row r="349" customFormat="1" ht="14.25" customHeight="1" x14ac:dyDescent="0.45"/>
    <row r="350" customFormat="1" ht="14.25" customHeight="1" x14ac:dyDescent="0.45"/>
    <row r="351" customFormat="1" ht="14.25" customHeight="1" x14ac:dyDescent="0.45"/>
    <row r="352" customFormat="1" ht="14.25" customHeight="1" x14ac:dyDescent="0.45"/>
    <row r="353" customFormat="1" ht="14.25" customHeight="1" x14ac:dyDescent="0.45"/>
    <row r="354" customFormat="1" ht="14.25" customHeight="1" x14ac:dyDescent="0.45"/>
    <row r="355" customFormat="1" ht="14.25" customHeight="1" x14ac:dyDescent="0.45"/>
    <row r="356" customFormat="1" ht="14.25" customHeight="1" x14ac:dyDescent="0.45"/>
    <row r="357" customFormat="1" ht="14.25" customHeight="1" x14ac:dyDescent="0.45"/>
    <row r="358" customFormat="1" ht="14.25" customHeight="1" x14ac:dyDescent="0.45"/>
    <row r="359" customFormat="1" ht="14.25" customHeight="1" x14ac:dyDescent="0.45"/>
    <row r="360" customFormat="1" ht="14.25" customHeight="1" x14ac:dyDescent="0.45"/>
    <row r="361" customFormat="1" ht="14.25" customHeight="1" x14ac:dyDescent="0.45"/>
    <row r="362" customFormat="1" ht="14.25" customHeight="1" x14ac:dyDescent="0.45"/>
    <row r="363" customFormat="1" ht="14.25" customHeight="1" x14ac:dyDescent="0.45"/>
    <row r="364" customFormat="1" ht="14.25" customHeight="1" x14ac:dyDescent="0.45"/>
    <row r="365" customFormat="1" ht="14.25" customHeight="1" x14ac:dyDescent="0.45"/>
    <row r="366" customFormat="1" ht="14.25" customHeight="1" x14ac:dyDescent="0.45"/>
    <row r="367" customFormat="1" ht="14.25" customHeight="1" x14ac:dyDescent="0.45"/>
    <row r="368" customFormat="1" ht="14.25" customHeight="1" x14ac:dyDescent="0.45"/>
    <row r="369" customFormat="1" ht="14.25" customHeight="1" x14ac:dyDescent="0.45"/>
    <row r="370" customFormat="1" ht="14.25" customHeight="1" x14ac:dyDescent="0.45"/>
    <row r="371" customFormat="1" ht="14.25" customHeight="1" x14ac:dyDescent="0.45"/>
    <row r="372" customFormat="1" ht="14.25" customHeight="1" x14ac:dyDescent="0.45"/>
    <row r="373" customFormat="1" ht="14.25" customHeight="1" x14ac:dyDescent="0.45"/>
    <row r="374" customFormat="1" ht="14.25" customHeight="1" x14ac:dyDescent="0.45"/>
    <row r="375" customFormat="1" ht="14.25" customHeight="1" x14ac:dyDescent="0.45"/>
    <row r="376" customFormat="1" ht="14.25" customHeight="1" x14ac:dyDescent="0.45"/>
    <row r="377" customFormat="1" ht="14.25" customHeight="1" x14ac:dyDescent="0.45"/>
    <row r="378" customFormat="1" ht="14.25" customHeight="1" x14ac:dyDescent="0.45"/>
    <row r="379" customFormat="1" ht="14.25" customHeight="1" x14ac:dyDescent="0.45"/>
    <row r="380" customFormat="1" ht="14.25" customHeight="1" x14ac:dyDescent="0.45"/>
    <row r="381" customFormat="1" ht="14.25" customHeight="1" x14ac:dyDescent="0.45"/>
    <row r="382" customFormat="1" ht="14.25" customHeight="1" x14ac:dyDescent="0.45"/>
    <row r="383" customFormat="1" ht="14.25" customHeight="1" x14ac:dyDescent="0.45"/>
    <row r="384" customFormat="1" ht="14.25" customHeight="1" x14ac:dyDescent="0.45"/>
    <row r="385" customFormat="1" ht="14.25" customHeight="1" x14ac:dyDescent="0.45"/>
    <row r="386" customFormat="1" ht="14.25" customHeight="1" x14ac:dyDescent="0.45"/>
    <row r="387" customFormat="1" ht="14.25" customHeight="1" x14ac:dyDescent="0.45"/>
    <row r="388" customFormat="1" ht="14.25" customHeight="1" x14ac:dyDescent="0.45"/>
    <row r="389" customFormat="1" ht="14.25" customHeight="1" x14ac:dyDescent="0.45"/>
    <row r="390" customFormat="1" ht="14.25" customHeight="1" x14ac:dyDescent="0.45"/>
    <row r="391" customFormat="1" ht="14.25" customHeight="1" x14ac:dyDescent="0.45"/>
    <row r="392" customFormat="1" ht="14.25" customHeight="1" x14ac:dyDescent="0.45"/>
    <row r="393" customFormat="1" ht="14.25" customHeight="1" x14ac:dyDescent="0.45"/>
    <row r="394" customFormat="1" ht="14.25" customHeight="1" x14ac:dyDescent="0.45"/>
    <row r="395" customFormat="1" ht="14.25" customHeight="1" x14ac:dyDescent="0.45"/>
    <row r="396" customFormat="1" ht="14.25" customHeight="1" x14ac:dyDescent="0.45"/>
    <row r="397" customFormat="1" ht="14.25" customHeight="1" x14ac:dyDescent="0.45"/>
    <row r="398" customFormat="1" ht="14.25" customHeight="1" x14ac:dyDescent="0.45"/>
    <row r="399" customFormat="1" ht="14.25" customHeight="1" x14ac:dyDescent="0.45"/>
    <row r="400" customFormat="1" ht="14.25" customHeight="1" x14ac:dyDescent="0.45"/>
    <row r="401" customFormat="1" ht="14.25" customHeight="1" x14ac:dyDescent="0.45"/>
    <row r="402" customFormat="1" ht="14.25" customHeight="1" x14ac:dyDescent="0.45"/>
    <row r="403" customFormat="1" ht="14.25" customHeight="1" x14ac:dyDescent="0.45"/>
    <row r="404" customFormat="1" ht="14.25" customHeight="1" x14ac:dyDescent="0.45"/>
    <row r="405" customFormat="1" ht="14.25" customHeight="1" x14ac:dyDescent="0.45"/>
    <row r="406" customFormat="1" ht="14.25" customHeight="1" x14ac:dyDescent="0.45"/>
    <row r="407" customFormat="1" ht="14.25" customHeight="1" x14ac:dyDescent="0.45"/>
    <row r="408" customFormat="1" ht="14.25" customHeight="1" x14ac:dyDescent="0.45"/>
    <row r="409" customFormat="1" ht="14.25" customHeight="1" x14ac:dyDescent="0.45"/>
    <row r="410" customFormat="1" ht="14.25" customHeight="1" x14ac:dyDescent="0.45"/>
    <row r="411" customFormat="1" ht="14.25" customHeight="1" x14ac:dyDescent="0.45"/>
    <row r="412" customFormat="1" ht="14.25" customHeight="1" x14ac:dyDescent="0.45"/>
    <row r="413" customFormat="1" ht="14.25" customHeight="1" x14ac:dyDescent="0.45"/>
    <row r="414" customFormat="1" ht="14.25" customHeight="1" x14ac:dyDescent="0.45"/>
    <row r="415" customFormat="1" ht="14.25" customHeight="1" x14ac:dyDescent="0.45"/>
    <row r="416" customFormat="1" ht="14.25" customHeight="1" x14ac:dyDescent="0.45"/>
    <row r="417" customFormat="1" ht="14.25" customHeight="1" x14ac:dyDescent="0.45"/>
    <row r="418" customFormat="1" ht="14.25" customHeight="1" x14ac:dyDescent="0.45"/>
    <row r="419" customFormat="1" ht="14.25" customHeight="1" x14ac:dyDescent="0.45"/>
    <row r="420" customFormat="1" ht="14.25" customHeight="1" x14ac:dyDescent="0.45"/>
    <row r="421" customFormat="1" ht="14.25" customHeight="1" x14ac:dyDescent="0.45"/>
    <row r="422" customFormat="1" ht="14.25" customHeight="1" x14ac:dyDescent="0.45"/>
    <row r="423" customFormat="1" ht="14.25" customHeight="1" x14ac:dyDescent="0.45"/>
    <row r="424" customFormat="1" ht="14.25" customHeight="1" x14ac:dyDescent="0.45"/>
    <row r="425" customFormat="1" ht="14.25" customHeight="1" x14ac:dyDescent="0.45"/>
    <row r="426" customFormat="1" ht="14.25" customHeight="1" x14ac:dyDescent="0.45"/>
    <row r="427" customFormat="1" ht="14.25" customHeight="1" x14ac:dyDescent="0.45"/>
    <row r="428" customFormat="1" ht="14.25" customHeight="1" x14ac:dyDescent="0.45"/>
    <row r="429" customFormat="1" ht="14.25" customHeight="1" x14ac:dyDescent="0.45"/>
    <row r="430" customFormat="1" ht="14.25" customHeight="1" x14ac:dyDescent="0.45"/>
    <row r="431" customFormat="1" ht="14.25" customHeight="1" x14ac:dyDescent="0.45"/>
    <row r="432" customFormat="1" ht="14.25" customHeight="1" x14ac:dyDescent="0.45"/>
    <row r="433" customFormat="1" ht="14.25" customHeight="1" x14ac:dyDescent="0.45"/>
    <row r="434" customFormat="1" ht="14.25" customHeight="1" x14ac:dyDescent="0.45"/>
    <row r="435" customFormat="1" ht="14.25" customHeight="1" x14ac:dyDescent="0.45"/>
    <row r="436" customFormat="1" ht="14.25" customHeight="1" x14ac:dyDescent="0.45"/>
    <row r="437" customFormat="1" ht="14.25" customHeight="1" x14ac:dyDescent="0.45"/>
    <row r="438" customFormat="1" ht="14.25" customHeight="1" x14ac:dyDescent="0.45"/>
    <row r="439" customFormat="1" ht="14.25" customHeight="1" x14ac:dyDescent="0.45"/>
    <row r="440" customFormat="1" ht="14.25" customHeight="1" x14ac:dyDescent="0.45"/>
    <row r="441" customFormat="1" ht="14.25" customHeight="1" x14ac:dyDescent="0.45"/>
    <row r="442" customFormat="1" ht="14.25" customHeight="1" x14ac:dyDescent="0.45"/>
    <row r="443" customFormat="1" ht="14.25" customHeight="1" x14ac:dyDescent="0.45"/>
    <row r="444" customFormat="1" ht="14.25" customHeight="1" x14ac:dyDescent="0.45"/>
    <row r="445" customFormat="1" ht="14.25" customHeight="1" x14ac:dyDescent="0.45"/>
    <row r="446" customFormat="1" ht="14.25" customHeight="1" x14ac:dyDescent="0.45"/>
    <row r="447" customFormat="1" ht="14.25" customHeight="1" x14ac:dyDescent="0.45"/>
    <row r="448" customFormat="1" ht="14.25" customHeight="1" x14ac:dyDescent="0.45"/>
    <row r="449" customFormat="1" ht="14.25" customHeight="1" x14ac:dyDescent="0.45"/>
    <row r="450" customFormat="1" ht="14.25" customHeight="1" x14ac:dyDescent="0.45"/>
    <row r="451" customFormat="1" ht="14.25" customHeight="1" x14ac:dyDescent="0.45"/>
    <row r="452" customFormat="1" ht="14.25" customHeight="1" x14ac:dyDescent="0.45"/>
    <row r="453" customFormat="1" ht="14.25" customHeight="1" x14ac:dyDescent="0.45"/>
    <row r="454" customFormat="1" ht="14.25" customHeight="1" x14ac:dyDescent="0.45"/>
    <row r="455" customFormat="1" ht="14.25" customHeight="1" x14ac:dyDescent="0.45"/>
    <row r="456" customFormat="1" ht="14.25" customHeight="1" x14ac:dyDescent="0.45"/>
    <row r="457" customFormat="1" ht="14.25" customHeight="1" x14ac:dyDescent="0.45"/>
    <row r="458" customFormat="1" ht="14.25" customHeight="1" x14ac:dyDescent="0.45"/>
    <row r="459" customFormat="1" ht="14.25" customHeight="1" x14ac:dyDescent="0.45"/>
    <row r="460" customFormat="1" ht="14.25" customHeight="1" x14ac:dyDescent="0.45"/>
    <row r="461" customFormat="1" ht="14.25" customHeight="1" x14ac:dyDescent="0.45"/>
    <row r="462" customFormat="1" ht="14.25" customHeight="1" x14ac:dyDescent="0.45"/>
    <row r="463" customFormat="1" ht="14.25" customHeight="1" x14ac:dyDescent="0.45"/>
    <row r="464" customFormat="1" ht="14.25" customHeight="1" x14ac:dyDescent="0.45"/>
    <row r="465" customFormat="1" ht="14.25" customHeight="1" x14ac:dyDescent="0.45"/>
    <row r="466" customFormat="1" ht="14.25" customHeight="1" x14ac:dyDescent="0.45"/>
    <row r="467" customFormat="1" ht="14.25" customHeight="1" x14ac:dyDescent="0.45"/>
    <row r="468" customFormat="1" ht="14.25" customHeight="1" x14ac:dyDescent="0.45"/>
    <row r="469" customFormat="1" ht="14.25" customHeight="1" x14ac:dyDescent="0.45"/>
    <row r="470" customFormat="1" ht="14.25" customHeight="1" x14ac:dyDescent="0.45"/>
    <row r="471" customFormat="1" ht="14.25" customHeight="1" x14ac:dyDescent="0.45"/>
    <row r="472" customFormat="1" ht="14.25" customHeight="1" x14ac:dyDescent="0.45"/>
    <row r="473" customFormat="1" ht="14.25" customHeight="1" x14ac:dyDescent="0.45"/>
    <row r="474" customFormat="1" ht="14.25" customHeight="1" x14ac:dyDescent="0.45"/>
    <row r="475" customFormat="1" ht="14.25" customHeight="1" x14ac:dyDescent="0.45"/>
    <row r="476" customFormat="1" ht="14.25" customHeight="1" x14ac:dyDescent="0.45"/>
    <row r="477" customFormat="1" ht="14.25" customHeight="1" x14ac:dyDescent="0.45"/>
    <row r="478" customFormat="1" ht="14.25" customHeight="1" x14ac:dyDescent="0.45"/>
    <row r="479" customFormat="1" ht="14.25" customHeight="1" x14ac:dyDescent="0.45"/>
    <row r="480" customFormat="1" ht="14.25" customHeight="1" x14ac:dyDescent="0.45"/>
    <row r="481" customFormat="1" ht="14.25" customHeight="1" x14ac:dyDescent="0.45"/>
    <row r="482" customFormat="1" ht="14.25" customHeight="1" x14ac:dyDescent="0.45"/>
    <row r="483" customFormat="1" ht="14.25" customHeight="1" x14ac:dyDescent="0.45"/>
    <row r="484" customFormat="1" ht="14.25" customHeight="1" x14ac:dyDescent="0.45"/>
    <row r="485" customFormat="1" ht="14.25" customHeight="1" x14ac:dyDescent="0.45"/>
    <row r="486" customFormat="1" ht="14.25" customHeight="1" x14ac:dyDescent="0.45"/>
    <row r="487" customFormat="1" ht="14.25" customHeight="1" x14ac:dyDescent="0.45"/>
    <row r="488" customFormat="1" ht="14.25" customHeight="1" x14ac:dyDescent="0.45"/>
    <row r="489" customFormat="1" ht="14.25" customHeight="1" x14ac:dyDescent="0.45"/>
    <row r="490" customFormat="1" ht="14.25" customHeight="1" x14ac:dyDescent="0.45"/>
    <row r="491" customFormat="1" ht="14.25" customHeight="1" x14ac:dyDescent="0.45"/>
    <row r="492" customFormat="1" ht="14.25" customHeight="1" x14ac:dyDescent="0.45"/>
    <row r="493" customFormat="1" ht="14.25" customHeight="1" x14ac:dyDescent="0.45"/>
    <row r="494" customFormat="1" ht="14.25" customHeight="1" x14ac:dyDescent="0.45"/>
    <row r="495" customFormat="1" ht="14.25" customHeight="1" x14ac:dyDescent="0.45"/>
    <row r="496" customFormat="1" ht="14.25" customHeight="1" x14ac:dyDescent="0.45"/>
    <row r="497" customFormat="1" ht="14.25" customHeight="1" x14ac:dyDescent="0.45"/>
    <row r="498" customFormat="1" ht="14.25" customHeight="1" x14ac:dyDescent="0.45"/>
    <row r="499" customFormat="1" ht="14.25" customHeight="1" x14ac:dyDescent="0.45"/>
    <row r="500" customFormat="1" ht="14.25" customHeight="1" x14ac:dyDescent="0.45"/>
    <row r="501" customFormat="1" ht="14.25" customHeight="1" x14ac:dyDescent="0.45"/>
    <row r="502" customFormat="1" ht="14.25" customHeight="1" x14ac:dyDescent="0.45"/>
    <row r="503" customFormat="1" ht="14.25" customHeight="1" x14ac:dyDescent="0.45"/>
    <row r="504" customFormat="1" ht="14.25" customHeight="1" x14ac:dyDescent="0.45"/>
    <row r="505" customFormat="1" ht="14.25" customHeight="1" x14ac:dyDescent="0.45"/>
    <row r="506" customFormat="1" ht="14.25" customHeight="1" x14ac:dyDescent="0.45"/>
    <row r="507" customFormat="1" ht="14.25" customHeight="1" x14ac:dyDescent="0.45"/>
    <row r="508" customFormat="1" ht="14.25" customHeight="1" x14ac:dyDescent="0.45"/>
    <row r="509" customFormat="1" ht="14.25" customHeight="1" x14ac:dyDescent="0.45"/>
    <row r="510" customFormat="1" ht="14.25" customHeight="1" x14ac:dyDescent="0.45"/>
    <row r="511" customFormat="1" ht="14.25" customHeight="1" x14ac:dyDescent="0.45"/>
    <row r="512" customFormat="1" ht="14.25" customHeight="1" x14ac:dyDescent="0.45"/>
    <row r="513" customFormat="1" ht="14.25" customHeight="1" x14ac:dyDescent="0.45"/>
    <row r="514" customFormat="1" ht="14.25" customHeight="1" x14ac:dyDescent="0.45"/>
    <row r="515" customFormat="1" ht="14.25" customHeight="1" x14ac:dyDescent="0.45"/>
    <row r="516" customFormat="1" ht="14.25" customHeight="1" x14ac:dyDescent="0.45"/>
    <row r="517" customFormat="1" ht="14.25" customHeight="1" x14ac:dyDescent="0.45"/>
    <row r="518" customFormat="1" ht="14.25" customHeight="1" x14ac:dyDescent="0.45"/>
    <row r="519" customFormat="1" ht="14.25" customHeight="1" x14ac:dyDescent="0.45"/>
    <row r="520" customFormat="1" ht="14.25" customHeight="1" x14ac:dyDescent="0.45"/>
    <row r="521" customFormat="1" ht="14.25" customHeight="1" x14ac:dyDescent="0.45"/>
    <row r="522" customFormat="1" ht="14.25" customHeight="1" x14ac:dyDescent="0.45"/>
    <row r="523" customFormat="1" ht="14.25" customHeight="1" x14ac:dyDescent="0.45"/>
    <row r="524" customFormat="1" ht="14.25" customHeight="1" x14ac:dyDescent="0.45"/>
    <row r="525" customFormat="1" ht="14.25" customHeight="1" x14ac:dyDescent="0.45"/>
    <row r="526" customFormat="1" ht="14.25" customHeight="1" x14ac:dyDescent="0.45"/>
    <row r="527" customFormat="1" ht="14.25" customHeight="1" x14ac:dyDescent="0.45"/>
    <row r="528" customFormat="1" ht="14.25" customHeight="1" x14ac:dyDescent="0.45"/>
    <row r="529" customFormat="1" ht="14.25" customHeight="1" x14ac:dyDescent="0.45"/>
    <row r="530" customFormat="1" ht="14.25" customHeight="1" x14ac:dyDescent="0.45"/>
    <row r="531" customFormat="1" ht="14.25" customHeight="1" x14ac:dyDescent="0.45"/>
    <row r="532" customFormat="1" ht="14.25" customHeight="1" x14ac:dyDescent="0.45"/>
    <row r="533" customFormat="1" ht="14.25" customHeight="1" x14ac:dyDescent="0.45"/>
    <row r="534" customFormat="1" ht="14.25" customHeight="1" x14ac:dyDescent="0.45"/>
    <row r="535" customFormat="1" ht="14.25" customHeight="1" x14ac:dyDescent="0.45"/>
    <row r="536" customFormat="1" ht="14.25" customHeight="1" x14ac:dyDescent="0.45"/>
    <row r="537" customFormat="1" ht="14.25" customHeight="1" x14ac:dyDescent="0.45"/>
    <row r="538" customFormat="1" ht="14.25" customHeight="1" x14ac:dyDescent="0.45"/>
    <row r="539" customFormat="1" ht="14.25" customHeight="1" x14ac:dyDescent="0.45"/>
    <row r="540" customFormat="1" ht="14.25" customHeight="1" x14ac:dyDescent="0.45"/>
    <row r="541" customFormat="1" ht="14.25" customHeight="1" x14ac:dyDescent="0.45"/>
    <row r="542" customFormat="1" ht="14.25" customHeight="1" x14ac:dyDescent="0.45"/>
    <row r="543" customFormat="1" ht="14.25" customHeight="1" x14ac:dyDescent="0.45"/>
    <row r="544" customFormat="1" ht="14.25" customHeight="1" x14ac:dyDescent="0.45"/>
    <row r="545" customFormat="1" ht="14.25" customHeight="1" x14ac:dyDescent="0.45"/>
    <row r="546" customFormat="1" ht="14.25" customHeight="1" x14ac:dyDescent="0.45"/>
    <row r="547" customFormat="1" ht="14.25" customHeight="1" x14ac:dyDescent="0.45"/>
    <row r="548" customFormat="1" ht="14.25" customHeight="1" x14ac:dyDescent="0.45"/>
    <row r="549" customFormat="1" ht="14.25" customHeight="1" x14ac:dyDescent="0.45"/>
    <row r="550" customFormat="1" ht="14.25" customHeight="1" x14ac:dyDescent="0.45"/>
    <row r="551" customFormat="1" ht="14.25" customHeight="1" x14ac:dyDescent="0.45"/>
    <row r="552" customFormat="1" ht="14.25" customHeight="1" x14ac:dyDescent="0.45"/>
    <row r="553" customFormat="1" ht="14.25" customHeight="1" x14ac:dyDescent="0.45"/>
    <row r="554" customFormat="1" ht="14.25" customHeight="1" x14ac:dyDescent="0.45"/>
    <row r="555" customFormat="1" ht="14.25" customHeight="1" x14ac:dyDescent="0.45"/>
    <row r="556" customFormat="1" ht="14.25" customHeight="1" x14ac:dyDescent="0.45"/>
    <row r="557" customFormat="1" ht="14.25" customHeight="1" x14ac:dyDescent="0.45"/>
    <row r="558" customFormat="1" ht="14.25" customHeight="1" x14ac:dyDescent="0.45"/>
    <row r="559" customFormat="1" ht="14.25" customHeight="1" x14ac:dyDescent="0.45"/>
    <row r="560" customFormat="1" ht="14.25" customHeight="1" x14ac:dyDescent="0.45"/>
    <row r="561" customFormat="1" ht="14.25" customHeight="1" x14ac:dyDescent="0.45"/>
    <row r="562" customFormat="1" ht="14.25" customHeight="1" x14ac:dyDescent="0.45"/>
    <row r="563" customFormat="1" ht="14.25" customHeight="1" x14ac:dyDescent="0.45"/>
    <row r="564" customFormat="1" ht="14.25" customHeight="1" x14ac:dyDescent="0.45"/>
    <row r="565" customFormat="1" ht="14.25" customHeight="1" x14ac:dyDescent="0.45"/>
    <row r="566" customFormat="1" ht="14.25" customHeight="1" x14ac:dyDescent="0.45"/>
    <row r="567" customFormat="1" ht="14.25" customHeight="1" x14ac:dyDescent="0.45"/>
    <row r="568" customFormat="1" ht="14.25" customHeight="1" x14ac:dyDescent="0.45"/>
    <row r="569" customFormat="1" ht="14.25" customHeight="1" x14ac:dyDescent="0.45"/>
    <row r="570" customFormat="1" ht="14.25" customHeight="1" x14ac:dyDescent="0.45"/>
    <row r="571" customFormat="1" ht="14.25" customHeight="1" x14ac:dyDescent="0.45"/>
    <row r="572" customFormat="1" ht="14.25" customHeight="1" x14ac:dyDescent="0.45"/>
    <row r="573" customFormat="1" ht="14.25" customHeight="1" x14ac:dyDescent="0.45"/>
    <row r="574" customFormat="1" ht="14.25" customHeight="1" x14ac:dyDescent="0.45"/>
    <row r="575" customFormat="1" ht="14.25" customHeight="1" x14ac:dyDescent="0.45"/>
    <row r="576" customFormat="1" ht="14.25" customHeight="1" x14ac:dyDescent="0.45"/>
    <row r="577" customFormat="1" ht="14.25" customHeight="1" x14ac:dyDescent="0.45"/>
    <row r="578" customFormat="1" ht="14.25" customHeight="1" x14ac:dyDescent="0.45"/>
    <row r="579" customFormat="1" ht="14.25" customHeight="1" x14ac:dyDescent="0.45"/>
    <row r="580" customFormat="1" ht="14.25" customHeight="1" x14ac:dyDescent="0.45"/>
    <row r="581" customFormat="1" ht="14.25" customHeight="1" x14ac:dyDescent="0.45"/>
    <row r="582" customFormat="1" ht="14.25" customHeight="1" x14ac:dyDescent="0.45"/>
    <row r="583" customFormat="1" ht="14.25" customHeight="1" x14ac:dyDescent="0.45"/>
    <row r="584" customFormat="1" ht="14.25" customHeight="1" x14ac:dyDescent="0.45"/>
    <row r="585" customFormat="1" ht="14.25" customHeight="1" x14ac:dyDescent="0.45"/>
    <row r="586" customFormat="1" ht="14.25" customHeight="1" x14ac:dyDescent="0.45"/>
    <row r="587" customFormat="1" ht="14.25" customHeight="1" x14ac:dyDescent="0.45"/>
    <row r="588" customFormat="1" ht="14.25" customHeight="1" x14ac:dyDescent="0.45"/>
    <row r="589" customFormat="1" ht="14.25" customHeight="1" x14ac:dyDescent="0.45"/>
    <row r="590" customFormat="1" ht="14.25" customHeight="1" x14ac:dyDescent="0.45"/>
    <row r="591" customFormat="1" ht="14.25" customHeight="1" x14ac:dyDescent="0.45"/>
    <row r="592" customFormat="1" ht="14.25" customHeight="1" x14ac:dyDescent="0.45"/>
    <row r="593" customFormat="1" ht="14.25" customHeight="1" x14ac:dyDescent="0.45"/>
    <row r="594" customFormat="1" ht="14.25" customHeight="1" x14ac:dyDescent="0.45"/>
    <row r="595" customFormat="1" ht="14.25" customHeight="1" x14ac:dyDescent="0.45"/>
    <row r="596" customFormat="1" ht="14.25" customHeight="1" x14ac:dyDescent="0.45"/>
    <row r="597" customFormat="1" ht="14.25" customHeight="1" x14ac:dyDescent="0.45"/>
    <row r="598" customFormat="1" ht="14.25" customHeight="1" x14ac:dyDescent="0.45"/>
    <row r="599" customFormat="1" ht="14.25" customHeight="1" x14ac:dyDescent="0.45"/>
    <row r="600" customFormat="1" ht="14.25" customHeight="1" x14ac:dyDescent="0.45"/>
    <row r="601" customFormat="1" ht="14.25" customHeight="1" x14ac:dyDescent="0.45"/>
    <row r="602" customFormat="1" ht="14.25" customHeight="1" x14ac:dyDescent="0.45"/>
    <row r="603" customFormat="1" ht="14.25" customHeight="1" x14ac:dyDescent="0.45"/>
    <row r="604" customFormat="1" ht="14.25" customHeight="1" x14ac:dyDescent="0.45"/>
    <row r="605" customFormat="1" ht="14.25" customHeight="1" x14ac:dyDescent="0.45"/>
    <row r="606" customFormat="1" ht="14.25" customHeight="1" x14ac:dyDescent="0.45"/>
    <row r="607" customFormat="1" ht="14.25" customHeight="1" x14ac:dyDescent="0.45"/>
    <row r="608" customFormat="1" ht="14.25" customHeight="1" x14ac:dyDescent="0.45"/>
    <row r="609" customFormat="1" ht="14.25" customHeight="1" x14ac:dyDescent="0.45"/>
    <row r="610" customFormat="1" ht="14.25" customHeight="1" x14ac:dyDescent="0.45"/>
    <row r="611" customFormat="1" ht="14.25" customHeight="1" x14ac:dyDescent="0.45"/>
    <row r="612" customFormat="1" ht="14.25" customHeight="1" x14ac:dyDescent="0.45"/>
    <row r="613" customFormat="1" ht="14.25" customHeight="1" x14ac:dyDescent="0.45"/>
    <row r="614" customFormat="1" ht="14.25" customHeight="1" x14ac:dyDescent="0.45"/>
    <row r="615" customFormat="1" ht="14.25" customHeight="1" x14ac:dyDescent="0.45"/>
    <row r="616" customFormat="1" ht="14.25" customHeight="1" x14ac:dyDescent="0.45"/>
    <row r="617" customFormat="1" ht="14.25" customHeight="1" x14ac:dyDescent="0.45"/>
    <row r="618" customFormat="1" ht="14.25" customHeight="1" x14ac:dyDescent="0.45"/>
    <row r="619" customFormat="1" ht="14.25" customHeight="1" x14ac:dyDescent="0.45"/>
    <row r="620" customFormat="1" ht="14.25" customHeight="1" x14ac:dyDescent="0.45"/>
    <row r="621" customFormat="1" ht="14.25" customHeight="1" x14ac:dyDescent="0.45"/>
    <row r="622" customFormat="1" ht="14.25" customHeight="1" x14ac:dyDescent="0.45"/>
    <row r="623" customFormat="1" ht="14.25" customHeight="1" x14ac:dyDescent="0.45"/>
    <row r="624" customFormat="1" ht="14.25" customHeight="1" x14ac:dyDescent="0.45"/>
    <row r="625" customFormat="1" ht="14.25" customHeight="1" x14ac:dyDescent="0.45"/>
    <row r="626" customFormat="1" ht="14.25" customHeight="1" x14ac:dyDescent="0.45"/>
    <row r="627" customFormat="1" ht="14.25" customHeight="1" x14ac:dyDescent="0.45"/>
    <row r="628" customFormat="1" ht="14.25" customHeight="1" x14ac:dyDescent="0.45"/>
    <row r="629" customFormat="1" ht="14.25" customHeight="1" x14ac:dyDescent="0.45"/>
    <row r="630" customFormat="1" ht="14.25" customHeight="1" x14ac:dyDescent="0.45"/>
    <row r="631" customFormat="1" ht="14.25" customHeight="1" x14ac:dyDescent="0.45"/>
    <row r="632" customFormat="1" ht="14.25" customHeight="1" x14ac:dyDescent="0.45"/>
    <row r="633" customFormat="1" ht="14.25" customHeight="1" x14ac:dyDescent="0.45"/>
    <row r="634" customFormat="1" ht="14.25" customHeight="1" x14ac:dyDescent="0.45"/>
    <row r="635" customFormat="1" ht="14.25" customHeight="1" x14ac:dyDescent="0.45"/>
    <row r="636" customFormat="1" ht="14.25" customHeight="1" x14ac:dyDescent="0.45"/>
    <row r="637" customFormat="1" ht="14.25" customHeight="1" x14ac:dyDescent="0.45"/>
    <row r="638" customFormat="1" ht="14.25" customHeight="1" x14ac:dyDescent="0.45"/>
    <row r="639" customFormat="1" ht="14.25" customHeight="1" x14ac:dyDescent="0.45"/>
    <row r="640" customFormat="1" ht="14.25" customHeight="1" x14ac:dyDescent="0.45"/>
    <row r="641" customFormat="1" ht="14.25" customHeight="1" x14ac:dyDescent="0.45"/>
    <row r="642" customFormat="1" ht="14.25" customHeight="1" x14ac:dyDescent="0.45"/>
    <row r="643" customFormat="1" ht="14.25" customHeight="1" x14ac:dyDescent="0.45"/>
    <row r="644" customFormat="1" ht="14.25" customHeight="1" x14ac:dyDescent="0.45"/>
    <row r="645" customFormat="1" ht="14.25" customHeight="1" x14ac:dyDescent="0.45"/>
    <row r="646" customFormat="1" ht="14.25" customHeight="1" x14ac:dyDescent="0.45"/>
    <row r="647" customFormat="1" ht="14.25" customHeight="1" x14ac:dyDescent="0.45"/>
    <row r="648" customFormat="1" ht="14.25" customHeight="1" x14ac:dyDescent="0.45"/>
    <row r="649" customFormat="1" ht="14.25" customHeight="1" x14ac:dyDescent="0.45"/>
    <row r="650" customFormat="1" ht="14.25" customHeight="1" x14ac:dyDescent="0.45"/>
    <row r="651" customFormat="1" ht="14.25" customHeight="1" x14ac:dyDescent="0.45"/>
    <row r="652" customFormat="1" ht="14.25" customHeight="1" x14ac:dyDescent="0.45"/>
    <row r="653" customFormat="1" ht="14.25" customHeight="1" x14ac:dyDescent="0.45"/>
    <row r="654" customFormat="1" ht="14.25" customHeight="1" x14ac:dyDescent="0.45"/>
    <row r="655" customFormat="1" ht="14.25" customHeight="1" x14ac:dyDescent="0.45"/>
    <row r="656" customFormat="1" ht="14.25" customHeight="1" x14ac:dyDescent="0.45"/>
    <row r="657" customFormat="1" ht="14.25" customHeight="1" x14ac:dyDescent="0.45"/>
    <row r="658" customFormat="1" ht="14.25" customHeight="1" x14ac:dyDescent="0.45"/>
    <row r="659" customFormat="1" ht="14.25" customHeight="1" x14ac:dyDescent="0.45"/>
    <row r="660" customFormat="1" ht="14.25" customHeight="1" x14ac:dyDescent="0.45"/>
    <row r="661" customFormat="1" ht="14.25" customHeight="1" x14ac:dyDescent="0.45"/>
    <row r="662" customFormat="1" ht="14.25" customHeight="1" x14ac:dyDescent="0.45"/>
    <row r="663" customFormat="1" ht="14.25" customHeight="1" x14ac:dyDescent="0.45"/>
    <row r="664" customFormat="1" ht="14.25" customHeight="1" x14ac:dyDescent="0.45"/>
    <row r="665" customFormat="1" ht="14.25" customHeight="1" x14ac:dyDescent="0.45"/>
    <row r="666" customFormat="1" ht="14.25" customHeight="1" x14ac:dyDescent="0.45"/>
    <row r="667" customFormat="1" ht="14.25" customHeight="1" x14ac:dyDescent="0.45"/>
    <row r="668" customFormat="1" ht="14.25" customHeight="1" x14ac:dyDescent="0.45"/>
    <row r="669" customFormat="1" ht="14.25" customHeight="1" x14ac:dyDescent="0.45"/>
    <row r="670" customFormat="1" ht="14.25" customHeight="1" x14ac:dyDescent="0.45"/>
    <row r="671" customFormat="1" ht="14.25" customHeight="1" x14ac:dyDescent="0.45"/>
    <row r="672" customFormat="1" ht="14.25" customHeight="1" x14ac:dyDescent="0.45"/>
    <row r="673" customFormat="1" ht="14.25" customHeight="1" x14ac:dyDescent="0.45"/>
    <row r="674" customFormat="1" ht="14.25" customHeight="1" x14ac:dyDescent="0.45"/>
    <row r="675" customFormat="1" ht="14.25" customHeight="1" x14ac:dyDescent="0.45"/>
    <row r="676" customFormat="1" ht="14.25" customHeight="1" x14ac:dyDescent="0.45"/>
    <row r="677" customFormat="1" ht="14.25" customHeight="1" x14ac:dyDescent="0.45"/>
    <row r="678" customFormat="1" ht="14.25" customHeight="1" x14ac:dyDescent="0.45"/>
    <row r="679" customFormat="1" ht="14.25" customHeight="1" x14ac:dyDescent="0.45"/>
    <row r="680" customFormat="1" ht="14.25" customHeight="1" x14ac:dyDescent="0.45"/>
    <row r="681" customFormat="1" ht="14.25" customHeight="1" x14ac:dyDescent="0.45"/>
    <row r="682" customFormat="1" ht="14.25" customHeight="1" x14ac:dyDescent="0.45"/>
    <row r="683" customFormat="1" ht="14.25" customHeight="1" x14ac:dyDescent="0.45"/>
    <row r="684" customFormat="1" ht="14.25" customHeight="1" x14ac:dyDescent="0.45"/>
    <row r="685" customFormat="1" ht="14.25" customHeight="1" x14ac:dyDescent="0.45"/>
    <row r="686" customFormat="1" ht="14.25" customHeight="1" x14ac:dyDescent="0.45"/>
    <row r="687" customFormat="1" ht="14.25" customHeight="1" x14ac:dyDescent="0.45"/>
    <row r="688" customFormat="1" ht="14.25" customHeight="1" x14ac:dyDescent="0.45"/>
    <row r="689" customFormat="1" ht="14.25" customHeight="1" x14ac:dyDescent="0.45"/>
    <row r="690" customFormat="1" ht="14.25" customHeight="1" x14ac:dyDescent="0.45"/>
    <row r="691" customFormat="1" ht="14.25" customHeight="1" x14ac:dyDescent="0.45"/>
    <row r="692" customFormat="1" ht="14.25" customHeight="1" x14ac:dyDescent="0.45"/>
    <row r="693" customFormat="1" ht="14.25" customHeight="1" x14ac:dyDescent="0.45"/>
    <row r="694" customFormat="1" ht="14.25" customHeight="1" x14ac:dyDescent="0.45"/>
    <row r="695" customFormat="1" ht="14.25" customHeight="1" x14ac:dyDescent="0.45"/>
    <row r="696" customFormat="1" ht="14.25" customHeight="1" x14ac:dyDescent="0.45"/>
    <row r="697" customFormat="1" ht="14.25" customHeight="1" x14ac:dyDescent="0.45"/>
    <row r="698" customFormat="1" ht="14.25" customHeight="1" x14ac:dyDescent="0.45"/>
    <row r="699" customFormat="1" ht="14.25" customHeight="1" x14ac:dyDescent="0.45"/>
    <row r="700" customFormat="1" ht="14.25" customHeight="1" x14ac:dyDescent="0.45"/>
    <row r="701" customFormat="1" ht="14.25" customHeight="1" x14ac:dyDescent="0.45"/>
    <row r="702" customFormat="1" ht="14.25" customHeight="1" x14ac:dyDescent="0.45"/>
    <row r="703" customFormat="1" ht="14.25" customHeight="1" x14ac:dyDescent="0.45"/>
    <row r="704" customFormat="1" ht="14.25" customHeight="1" x14ac:dyDescent="0.45"/>
    <row r="705" customFormat="1" ht="14.25" customHeight="1" x14ac:dyDescent="0.45"/>
    <row r="706" customFormat="1" ht="14.25" customHeight="1" x14ac:dyDescent="0.45"/>
    <row r="707" customFormat="1" ht="14.25" customHeight="1" x14ac:dyDescent="0.45"/>
    <row r="708" customFormat="1" ht="14.25" customHeight="1" x14ac:dyDescent="0.45"/>
    <row r="709" customFormat="1" ht="14.25" customHeight="1" x14ac:dyDescent="0.45"/>
    <row r="710" customFormat="1" ht="14.25" customHeight="1" x14ac:dyDescent="0.45"/>
    <row r="711" customFormat="1" ht="14.25" customHeight="1" x14ac:dyDescent="0.45"/>
    <row r="712" customFormat="1" ht="14.25" customHeight="1" x14ac:dyDescent="0.45"/>
    <row r="713" customFormat="1" ht="14.25" customHeight="1" x14ac:dyDescent="0.45"/>
    <row r="714" customFormat="1" ht="14.25" customHeight="1" x14ac:dyDescent="0.45"/>
    <row r="715" customFormat="1" ht="14.25" customHeight="1" x14ac:dyDescent="0.45"/>
    <row r="716" customFormat="1" ht="14.25" customHeight="1" x14ac:dyDescent="0.45"/>
    <row r="717" customFormat="1" ht="14.25" customHeight="1" x14ac:dyDescent="0.45"/>
    <row r="718" customFormat="1" ht="14.25" customHeight="1" x14ac:dyDescent="0.45"/>
    <row r="719" customFormat="1" ht="14.25" customHeight="1" x14ac:dyDescent="0.45"/>
    <row r="720" customFormat="1" ht="14.25" customHeight="1" x14ac:dyDescent="0.45"/>
    <row r="721" customFormat="1" ht="14.25" customHeight="1" x14ac:dyDescent="0.45"/>
    <row r="722" customFormat="1" ht="14.25" customHeight="1" x14ac:dyDescent="0.45"/>
    <row r="723" customFormat="1" ht="14.25" customHeight="1" x14ac:dyDescent="0.45"/>
    <row r="724" customFormat="1" ht="14.25" customHeight="1" x14ac:dyDescent="0.45"/>
    <row r="725" customFormat="1" ht="14.25" customHeight="1" x14ac:dyDescent="0.45"/>
    <row r="726" customFormat="1" ht="14.25" customHeight="1" x14ac:dyDescent="0.45"/>
    <row r="727" customFormat="1" ht="14.25" customHeight="1" x14ac:dyDescent="0.45"/>
    <row r="728" customFormat="1" ht="14.25" customHeight="1" x14ac:dyDescent="0.45"/>
    <row r="729" customFormat="1" ht="14.25" customHeight="1" x14ac:dyDescent="0.45"/>
    <row r="730" customFormat="1" ht="14.25" customHeight="1" x14ac:dyDescent="0.45"/>
    <row r="731" customFormat="1" ht="14.25" customHeight="1" x14ac:dyDescent="0.45"/>
    <row r="732" customFormat="1" ht="14.25" customHeight="1" x14ac:dyDescent="0.45"/>
    <row r="733" customFormat="1" ht="14.25" customHeight="1" x14ac:dyDescent="0.45"/>
    <row r="734" customFormat="1" ht="14.25" customHeight="1" x14ac:dyDescent="0.45"/>
    <row r="735" customFormat="1" ht="14.25" customHeight="1" x14ac:dyDescent="0.45"/>
    <row r="736" customFormat="1" ht="14.25" customHeight="1" x14ac:dyDescent="0.45"/>
    <row r="737" customFormat="1" ht="14.25" customHeight="1" x14ac:dyDescent="0.45"/>
    <row r="738" customFormat="1" ht="14.25" customHeight="1" x14ac:dyDescent="0.45"/>
    <row r="739" customFormat="1" ht="14.25" customHeight="1" x14ac:dyDescent="0.45"/>
    <row r="740" customFormat="1" ht="14.25" customHeight="1" x14ac:dyDescent="0.45"/>
    <row r="741" customFormat="1" ht="14.25" customHeight="1" x14ac:dyDescent="0.45"/>
    <row r="742" customFormat="1" ht="14.25" customHeight="1" x14ac:dyDescent="0.45"/>
    <row r="743" customFormat="1" ht="14.25" customHeight="1" x14ac:dyDescent="0.45"/>
    <row r="744" customFormat="1" ht="14.25" customHeight="1" x14ac:dyDescent="0.45"/>
    <row r="745" customFormat="1" ht="14.25" customHeight="1" x14ac:dyDescent="0.45"/>
    <row r="746" customFormat="1" ht="14.25" customHeight="1" x14ac:dyDescent="0.45"/>
    <row r="747" customFormat="1" ht="14.25" customHeight="1" x14ac:dyDescent="0.45"/>
    <row r="748" customFormat="1" ht="14.25" customHeight="1" x14ac:dyDescent="0.45"/>
    <row r="749" customFormat="1" ht="14.25" customHeight="1" x14ac:dyDescent="0.45"/>
    <row r="750" customFormat="1" ht="14.25" customHeight="1" x14ac:dyDescent="0.45"/>
    <row r="751" customFormat="1" ht="14.25" customHeight="1" x14ac:dyDescent="0.45"/>
    <row r="752" customFormat="1" ht="14.25" customHeight="1" x14ac:dyDescent="0.45"/>
    <row r="753" customFormat="1" ht="14.25" customHeight="1" x14ac:dyDescent="0.45"/>
    <row r="754" customFormat="1" ht="14.25" customHeight="1" x14ac:dyDescent="0.45"/>
    <row r="755" customFormat="1" ht="14.25" customHeight="1" x14ac:dyDescent="0.45"/>
    <row r="756" customFormat="1" ht="14.25" customHeight="1" x14ac:dyDescent="0.45"/>
    <row r="757" customFormat="1" ht="14.25" customHeight="1" x14ac:dyDescent="0.45"/>
    <row r="758" customFormat="1" ht="14.25" customHeight="1" x14ac:dyDescent="0.45"/>
    <row r="759" customFormat="1" ht="14.25" customHeight="1" x14ac:dyDescent="0.45"/>
    <row r="760" customFormat="1" ht="14.25" customHeight="1" x14ac:dyDescent="0.45"/>
    <row r="761" customFormat="1" ht="14.25" customHeight="1" x14ac:dyDescent="0.45"/>
    <row r="762" customFormat="1" ht="14.25" customHeight="1" x14ac:dyDescent="0.45"/>
    <row r="763" customFormat="1" ht="14.25" customHeight="1" x14ac:dyDescent="0.45"/>
    <row r="764" customFormat="1" ht="14.25" customHeight="1" x14ac:dyDescent="0.45"/>
    <row r="765" customFormat="1" ht="14.25" customHeight="1" x14ac:dyDescent="0.45"/>
    <row r="766" customFormat="1" ht="14.25" customHeight="1" x14ac:dyDescent="0.45"/>
    <row r="767" customFormat="1" ht="14.25" customHeight="1" x14ac:dyDescent="0.45"/>
    <row r="768" customFormat="1" ht="14.25" customHeight="1" x14ac:dyDescent="0.45"/>
    <row r="769" customFormat="1" ht="14.25" customHeight="1" x14ac:dyDescent="0.45"/>
    <row r="770" customFormat="1" ht="14.25" customHeight="1" x14ac:dyDescent="0.45"/>
    <row r="771" customFormat="1" ht="14.25" customHeight="1" x14ac:dyDescent="0.45"/>
    <row r="772" customFormat="1" ht="14.25" customHeight="1" x14ac:dyDescent="0.45"/>
    <row r="773" customFormat="1" ht="14.25" customHeight="1" x14ac:dyDescent="0.45"/>
    <row r="774" customFormat="1" ht="14.25" customHeight="1" x14ac:dyDescent="0.45"/>
    <row r="775" customFormat="1" ht="14.25" customHeight="1" x14ac:dyDescent="0.45"/>
    <row r="776" customFormat="1" ht="14.25" customHeight="1" x14ac:dyDescent="0.45"/>
    <row r="777" customFormat="1" ht="14.25" customHeight="1" x14ac:dyDescent="0.45"/>
    <row r="778" customFormat="1" ht="14.25" customHeight="1" x14ac:dyDescent="0.45"/>
    <row r="779" customFormat="1" ht="14.25" customHeight="1" x14ac:dyDescent="0.45"/>
    <row r="780" customFormat="1" ht="14.25" customHeight="1" x14ac:dyDescent="0.45"/>
    <row r="781" customFormat="1" ht="14.25" customHeight="1" x14ac:dyDescent="0.45"/>
    <row r="782" customFormat="1" ht="14.25" customHeight="1" x14ac:dyDescent="0.45"/>
    <row r="783" customFormat="1" ht="14.25" customHeight="1" x14ac:dyDescent="0.45"/>
    <row r="784" customFormat="1" ht="14.25" customHeight="1" x14ac:dyDescent="0.45"/>
    <row r="785" customFormat="1" ht="14.25" customHeight="1" x14ac:dyDescent="0.45"/>
    <row r="786" customFormat="1" ht="14.25" customHeight="1" x14ac:dyDescent="0.45"/>
    <row r="787" customFormat="1" ht="14.25" customHeight="1" x14ac:dyDescent="0.45"/>
    <row r="788" customFormat="1" ht="14.25" customHeight="1" x14ac:dyDescent="0.45"/>
    <row r="789" customFormat="1" ht="14.25" customHeight="1" x14ac:dyDescent="0.45"/>
    <row r="790" customFormat="1" ht="14.25" customHeight="1" x14ac:dyDescent="0.45"/>
    <row r="791" customFormat="1" ht="14.25" customHeight="1" x14ac:dyDescent="0.45"/>
    <row r="792" customFormat="1" ht="14.25" customHeight="1" x14ac:dyDescent="0.45"/>
    <row r="793" customFormat="1" ht="14.25" customHeight="1" x14ac:dyDescent="0.45"/>
    <row r="794" customFormat="1" ht="14.25" customHeight="1" x14ac:dyDescent="0.45"/>
    <row r="795" customFormat="1" ht="14.25" customHeight="1" x14ac:dyDescent="0.45"/>
    <row r="796" customFormat="1" ht="14.25" customHeight="1" x14ac:dyDescent="0.45"/>
    <row r="797" customFormat="1" ht="14.25" customHeight="1" x14ac:dyDescent="0.45"/>
    <row r="798" customFormat="1" ht="14.25" customHeight="1" x14ac:dyDescent="0.45"/>
    <row r="799" customFormat="1" ht="14.25" customHeight="1" x14ac:dyDescent="0.45"/>
    <row r="800" customFormat="1" ht="14.25" customHeight="1" x14ac:dyDescent="0.45"/>
    <row r="801" customFormat="1" ht="14.25" customHeight="1" x14ac:dyDescent="0.45"/>
    <row r="802" customFormat="1" ht="14.25" customHeight="1" x14ac:dyDescent="0.45"/>
    <row r="803" customFormat="1" ht="14.25" customHeight="1" x14ac:dyDescent="0.45"/>
    <row r="804" customFormat="1" ht="14.25" customHeight="1" x14ac:dyDescent="0.45"/>
    <row r="805" customFormat="1" ht="14.25" customHeight="1" x14ac:dyDescent="0.45"/>
    <row r="806" customFormat="1" ht="14.25" customHeight="1" x14ac:dyDescent="0.45"/>
    <row r="807" customFormat="1" ht="14.25" customHeight="1" x14ac:dyDescent="0.45"/>
    <row r="808" customFormat="1" ht="14.25" customHeight="1" x14ac:dyDescent="0.45"/>
    <row r="809" customFormat="1" ht="14.25" customHeight="1" x14ac:dyDescent="0.45"/>
    <row r="810" customFormat="1" ht="14.25" customHeight="1" x14ac:dyDescent="0.45"/>
    <row r="811" customFormat="1" ht="14.25" customHeight="1" x14ac:dyDescent="0.45"/>
    <row r="812" customFormat="1" ht="14.25" customHeight="1" x14ac:dyDescent="0.45"/>
    <row r="813" customFormat="1" ht="14.25" customHeight="1" x14ac:dyDescent="0.45"/>
    <row r="814" customFormat="1" ht="14.25" customHeight="1" x14ac:dyDescent="0.45"/>
    <row r="815" customFormat="1" ht="14.25" customHeight="1" x14ac:dyDescent="0.45"/>
    <row r="816" customFormat="1" ht="14.25" customHeight="1" x14ac:dyDescent="0.45"/>
    <row r="817" customFormat="1" ht="14.25" customHeight="1" x14ac:dyDescent="0.45"/>
    <row r="818" customFormat="1" ht="14.25" customHeight="1" x14ac:dyDescent="0.45"/>
    <row r="819" customFormat="1" ht="14.25" customHeight="1" x14ac:dyDescent="0.45"/>
    <row r="820" customFormat="1" ht="14.25" customHeight="1" x14ac:dyDescent="0.45"/>
    <row r="821" customFormat="1" ht="14.25" customHeight="1" x14ac:dyDescent="0.45"/>
    <row r="822" customFormat="1" ht="14.25" customHeight="1" x14ac:dyDescent="0.45"/>
    <row r="823" customFormat="1" ht="14.25" customHeight="1" x14ac:dyDescent="0.45"/>
    <row r="824" customFormat="1" ht="14.25" customHeight="1" x14ac:dyDescent="0.45"/>
    <row r="825" customFormat="1" ht="14.25" customHeight="1" x14ac:dyDescent="0.45"/>
    <row r="826" customFormat="1" ht="14.25" customHeight="1" x14ac:dyDescent="0.45"/>
    <row r="827" customFormat="1" ht="14.25" customHeight="1" x14ac:dyDescent="0.45"/>
    <row r="828" customFormat="1" ht="14.25" customHeight="1" x14ac:dyDescent="0.45"/>
    <row r="829" customFormat="1" ht="14.25" customHeight="1" x14ac:dyDescent="0.45"/>
    <row r="830" customFormat="1" ht="14.25" customHeight="1" x14ac:dyDescent="0.45"/>
    <row r="831" customFormat="1" ht="14.25" customHeight="1" x14ac:dyDescent="0.45"/>
    <row r="832" customFormat="1" ht="14.25" customHeight="1" x14ac:dyDescent="0.45"/>
    <row r="833" customFormat="1" ht="14.25" customHeight="1" x14ac:dyDescent="0.45"/>
    <row r="834" customFormat="1" ht="14.25" customHeight="1" x14ac:dyDescent="0.45"/>
    <row r="835" customFormat="1" ht="14.25" customHeight="1" x14ac:dyDescent="0.45"/>
    <row r="836" customFormat="1" ht="14.25" customHeight="1" x14ac:dyDescent="0.45"/>
    <row r="837" customFormat="1" ht="14.25" customHeight="1" x14ac:dyDescent="0.45"/>
    <row r="838" customFormat="1" ht="14.25" customHeight="1" x14ac:dyDescent="0.45"/>
    <row r="839" customFormat="1" ht="14.25" customHeight="1" x14ac:dyDescent="0.45"/>
    <row r="840" customFormat="1" ht="14.25" customHeight="1" x14ac:dyDescent="0.45"/>
    <row r="841" customFormat="1" ht="14.25" customHeight="1" x14ac:dyDescent="0.45"/>
    <row r="842" customFormat="1" ht="14.25" customHeight="1" x14ac:dyDescent="0.45"/>
    <row r="843" customFormat="1" ht="14.25" customHeight="1" x14ac:dyDescent="0.45"/>
    <row r="844" customFormat="1" ht="14.25" customHeight="1" x14ac:dyDescent="0.45"/>
    <row r="845" customFormat="1" ht="14.25" customHeight="1" x14ac:dyDescent="0.45"/>
    <row r="846" customFormat="1" ht="14.25" customHeight="1" x14ac:dyDescent="0.45"/>
    <row r="847" customFormat="1" ht="14.25" customHeight="1" x14ac:dyDescent="0.45"/>
    <row r="848" customFormat="1" ht="14.25" customHeight="1" x14ac:dyDescent="0.45"/>
    <row r="849" customFormat="1" ht="14.25" customHeight="1" x14ac:dyDescent="0.45"/>
    <row r="850" customFormat="1" ht="14.25" customHeight="1" x14ac:dyDescent="0.45"/>
    <row r="851" customFormat="1" ht="14.25" customHeight="1" x14ac:dyDescent="0.45"/>
    <row r="852" customFormat="1" ht="14.25" customHeight="1" x14ac:dyDescent="0.45"/>
    <row r="853" customFormat="1" ht="14.25" customHeight="1" x14ac:dyDescent="0.45"/>
    <row r="854" customFormat="1" ht="14.25" customHeight="1" x14ac:dyDescent="0.45"/>
    <row r="855" customFormat="1" ht="14.25" customHeight="1" x14ac:dyDescent="0.45"/>
    <row r="856" customFormat="1" ht="14.25" customHeight="1" x14ac:dyDescent="0.45"/>
    <row r="857" customFormat="1" ht="14.25" customHeight="1" x14ac:dyDescent="0.45"/>
    <row r="858" customFormat="1" ht="14.25" customHeight="1" x14ac:dyDescent="0.45"/>
    <row r="859" customFormat="1" ht="14.25" customHeight="1" x14ac:dyDescent="0.45"/>
    <row r="860" customFormat="1" ht="14.25" customHeight="1" x14ac:dyDescent="0.45"/>
    <row r="861" customFormat="1" ht="14.25" customHeight="1" x14ac:dyDescent="0.45"/>
    <row r="862" customFormat="1" ht="14.25" customHeight="1" x14ac:dyDescent="0.45"/>
    <row r="863" customFormat="1" ht="14.25" customHeight="1" x14ac:dyDescent="0.45"/>
    <row r="864" customFormat="1" ht="14.25" customHeight="1" x14ac:dyDescent="0.45"/>
    <row r="865" customFormat="1" ht="14.25" customHeight="1" x14ac:dyDescent="0.45"/>
    <row r="866" customFormat="1" ht="14.25" customHeight="1" x14ac:dyDescent="0.45"/>
    <row r="867" customFormat="1" ht="14.25" customHeight="1" x14ac:dyDescent="0.45"/>
    <row r="868" customFormat="1" ht="14.25" customHeight="1" x14ac:dyDescent="0.45"/>
    <row r="869" customFormat="1" ht="14.25" customHeight="1" x14ac:dyDescent="0.45"/>
    <row r="870" customFormat="1" ht="14.25" customHeight="1" x14ac:dyDescent="0.45"/>
    <row r="871" customFormat="1" ht="14.25" customHeight="1" x14ac:dyDescent="0.45"/>
    <row r="872" customFormat="1" ht="14.25" customHeight="1" x14ac:dyDescent="0.45"/>
    <row r="873" customFormat="1" ht="14.25" customHeight="1" x14ac:dyDescent="0.45"/>
    <row r="874" customFormat="1" ht="14.25" customHeight="1" x14ac:dyDescent="0.45"/>
    <row r="875" customFormat="1" ht="14.25" customHeight="1" x14ac:dyDescent="0.45"/>
    <row r="876" customFormat="1" ht="14.25" customHeight="1" x14ac:dyDescent="0.45"/>
    <row r="877" customFormat="1" ht="14.25" customHeight="1" x14ac:dyDescent="0.45"/>
    <row r="878" customFormat="1" ht="14.25" customHeight="1" x14ac:dyDescent="0.45"/>
    <row r="879" customFormat="1" ht="14.25" customHeight="1" x14ac:dyDescent="0.45"/>
    <row r="880" customFormat="1" ht="14.25" customHeight="1" x14ac:dyDescent="0.45"/>
    <row r="881" customFormat="1" ht="14.25" customHeight="1" x14ac:dyDescent="0.45"/>
    <row r="882" customFormat="1" ht="14.25" customHeight="1" x14ac:dyDescent="0.45"/>
    <row r="883" customFormat="1" ht="14.25" customHeight="1" x14ac:dyDescent="0.45"/>
    <row r="884" customFormat="1" ht="14.25" customHeight="1" x14ac:dyDescent="0.45"/>
    <row r="885" customFormat="1" ht="14.25" customHeight="1" x14ac:dyDescent="0.45"/>
    <row r="886" customFormat="1" ht="14.25" customHeight="1" x14ac:dyDescent="0.45"/>
    <row r="887" customFormat="1" ht="14.25" customHeight="1" x14ac:dyDescent="0.45"/>
    <row r="888" customFormat="1" ht="14.25" customHeight="1" x14ac:dyDescent="0.45"/>
    <row r="889" customFormat="1" ht="14.25" customHeight="1" x14ac:dyDescent="0.45"/>
    <row r="890" customFormat="1" ht="14.25" customHeight="1" x14ac:dyDescent="0.45"/>
    <row r="891" customFormat="1" ht="14.25" customHeight="1" x14ac:dyDescent="0.45"/>
    <row r="892" customFormat="1" ht="14.25" customHeight="1" x14ac:dyDescent="0.45"/>
    <row r="893" customFormat="1" ht="14.25" customHeight="1" x14ac:dyDescent="0.45"/>
    <row r="894" customFormat="1" ht="14.25" customHeight="1" x14ac:dyDescent="0.45"/>
    <row r="895" customFormat="1" ht="14.25" customHeight="1" x14ac:dyDescent="0.45"/>
    <row r="896" customFormat="1" ht="14.25" customHeight="1" x14ac:dyDescent="0.45"/>
    <row r="897" customFormat="1" ht="14.25" customHeight="1" x14ac:dyDescent="0.45"/>
    <row r="898" customFormat="1" ht="14.25" customHeight="1" x14ac:dyDescent="0.45"/>
    <row r="899" customFormat="1" ht="14.25" customHeight="1" x14ac:dyDescent="0.45"/>
    <row r="900" customFormat="1" ht="14.25" customHeight="1" x14ac:dyDescent="0.45"/>
    <row r="901" customFormat="1" ht="14.25" customHeight="1" x14ac:dyDescent="0.45"/>
    <row r="902" customFormat="1" ht="14.25" customHeight="1" x14ac:dyDescent="0.45"/>
    <row r="903" customFormat="1" ht="14.25" customHeight="1" x14ac:dyDescent="0.45"/>
    <row r="904" customFormat="1" ht="14.25" customHeight="1" x14ac:dyDescent="0.45"/>
    <row r="905" customFormat="1" ht="14.25" customHeight="1" x14ac:dyDescent="0.45"/>
    <row r="906" customFormat="1" ht="14.25" customHeight="1" x14ac:dyDescent="0.45"/>
    <row r="907" customFormat="1" ht="14.25" customHeight="1" x14ac:dyDescent="0.45"/>
    <row r="908" customFormat="1" ht="14.25" customHeight="1" x14ac:dyDescent="0.45"/>
    <row r="909" customFormat="1" ht="14.25" customHeight="1" x14ac:dyDescent="0.45"/>
    <row r="910" customFormat="1" ht="14.25" customHeight="1" x14ac:dyDescent="0.45"/>
    <row r="911" customFormat="1" ht="14.25" customHeight="1" x14ac:dyDescent="0.45"/>
    <row r="912" customFormat="1" ht="14.25" customHeight="1" x14ac:dyDescent="0.45"/>
    <row r="913" customFormat="1" ht="14.25" customHeight="1" x14ac:dyDescent="0.45"/>
    <row r="914" customFormat="1" ht="14.25" customHeight="1" x14ac:dyDescent="0.45"/>
    <row r="915" customFormat="1" ht="14.25" customHeight="1" x14ac:dyDescent="0.45"/>
    <row r="916" customFormat="1" ht="14.25" customHeight="1" x14ac:dyDescent="0.45"/>
    <row r="917" customFormat="1" ht="14.25" customHeight="1" x14ac:dyDescent="0.45"/>
    <row r="918" customFormat="1" ht="14.25" customHeight="1" x14ac:dyDescent="0.45"/>
    <row r="919" customFormat="1" ht="14.25" customHeight="1" x14ac:dyDescent="0.45"/>
    <row r="920" customFormat="1" ht="14.25" customHeight="1" x14ac:dyDescent="0.45"/>
    <row r="921" customFormat="1" ht="14.25" customHeight="1" x14ac:dyDescent="0.45"/>
    <row r="922" customFormat="1" ht="14.25" customHeight="1" x14ac:dyDescent="0.45"/>
    <row r="923" customFormat="1" ht="14.25" customHeight="1" x14ac:dyDescent="0.45"/>
    <row r="924" customFormat="1" ht="14.25" customHeight="1" x14ac:dyDescent="0.45"/>
    <row r="925" customFormat="1" ht="14.25" customHeight="1" x14ac:dyDescent="0.45"/>
    <row r="926" customFormat="1" ht="14.25" customHeight="1" x14ac:dyDescent="0.45"/>
    <row r="927" customFormat="1" ht="14.25" customHeight="1" x14ac:dyDescent="0.45"/>
    <row r="928" customFormat="1" ht="14.25" customHeight="1" x14ac:dyDescent="0.45"/>
    <row r="929" customFormat="1" ht="14.25" customHeight="1" x14ac:dyDescent="0.45"/>
    <row r="930" customFormat="1" ht="14.25" customHeight="1" x14ac:dyDescent="0.45"/>
    <row r="931" customFormat="1" ht="14.25" customHeight="1" x14ac:dyDescent="0.45"/>
    <row r="932" customFormat="1" ht="14.25" customHeight="1" x14ac:dyDescent="0.45"/>
    <row r="933" customFormat="1" ht="14.25" customHeight="1" x14ac:dyDescent="0.45"/>
    <row r="934" customFormat="1" ht="14.25" customHeight="1" x14ac:dyDescent="0.45"/>
    <row r="935" customFormat="1" ht="14.25" customHeight="1" x14ac:dyDescent="0.45"/>
    <row r="936" customFormat="1" ht="14.25" customHeight="1" x14ac:dyDescent="0.45"/>
    <row r="937" customFormat="1" ht="14.25" customHeight="1" x14ac:dyDescent="0.45"/>
    <row r="938" customFormat="1" ht="14.25" customHeight="1" x14ac:dyDescent="0.45"/>
    <row r="939" customFormat="1" ht="14.25" customHeight="1" x14ac:dyDescent="0.45"/>
    <row r="940" customFormat="1" ht="14.25" customHeight="1" x14ac:dyDescent="0.45"/>
    <row r="941" customFormat="1" ht="14.25" customHeight="1" x14ac:dyDescent="0.45"/>
    <row r="942" customFormat="1" ht="14.25" customHeight="1" x14ac:dyDescent="0.45"/>
    <row r="943" customFormat="1" ht="14.25" customHeight="1" x14ac:dyDescent="0.45"/>
    <row r="944" customFormat="1" ht="14.25" customHeight="1" x14ac:dyDescent="0.45"/>
    <row r="945" customFormat="1" ht="14.25" customHeight="1" x14ac:dyDescent="0.45"/>
    <row r="946" customFormat="1" ht="14.25" customHeight="1" x14ac:dyDescent="0.45"/>
    <row r="947" customFormat="1" ht="14.25" customHeight="1" x14ac:dyDescent="0.45"/>
    <row r="948" customFormat="1" ht="14.25" customHeight="1" x14ac:dyDescent="0.45"/>
    <row r="949" customFormat="1" ht="14.25" customHeight="1" x14ac:dyDescent="0.45"/>
    <row r="950" customFormat="1" ht="14.25" customHeight="1" x14ac:dyDescent="0.45"/>
    <row r="951" customFormat="1" ht="14.25" customHeight="1" x14ac:dyDescent="0.45"/>
    <row r="952" customFormat="1" ht="14.25" customHeight="1" x14ac:dyDescent="0.45"/>
    <row r="953" customFormat="1" ht="14.25" customHeight="1" x14ac:dyDescent="0.45"/>
    <row r="954" customFormat="1" ht="14.25" customHeight="1" x14ac:dyDescent="0.45"/>
    <row r="955" customFormat="1" ht="14.25" customHeight="1" x14ac:dyDescent="0.45"/>
    <row r="956" customFormat="1" ht="14.25" customHeight="1" x14ac:dyDescent="0.45"/>
    <row r="957" customFormat="1" ht="14.25" customHeight="1" x14ac:dyDescent="0.45"/>
    <row r="958" customFormat="1" ht="14.25" customHeight="1" x14ac:dyDescent="0.45"/>
    <row r="959" customFormat="1" ht="14.25" customHeight="1" x14ac:dyDescent="0.45"/>
    <row r="960" customFormat="1" ht="14.25" customHeight="1" x14ac:dyDescent="0.45"/>
    <row r="961" customFormat="1" ht="14.25" customHeight="1" x14ac:dyDescent="0.45"/>
    <row r="962" customFormat="1" ht="14.25" customHeight="1" x14ac:dyDescent="0.45"/>
    <row r="963" customFormat="1" ht="14.25" customHeight="1" x14ac:dyDescent="0.45"/>
    <row r="964" customFormat="1" ht="14.25" customHeight="1" x14ac:dyDescent="0.45"/>
    <row r="965" customFormat="1" ht="14.25" customHeight="1" x14ac:dyDescent="0.45"/>
    <row r="966" customFormat="1" ht="14.25" customHeight="1" x14ac:dyDescent="0.45"/>
    <row r="967" customFormat="1" ht="14.25" customHeight="1" x14ac:dyDescent="0.45"/>
    <row r="968" customFormat="1" ht="14.25" customHeight="1" x14ac:dyDescent="0.45"/>
    <row r="969" customFormat="1" ht="14.25" customHeight="1" x14ac:dyDescent="0.45"/>
    <row r="970" customFormat="1" ht="14.25" customHeight="1" x14ac:dyDescent="0.45"/>
    <row r="971" customFormat="1" ht="14.25" customHeight="1" x14ac:dyDescent="0.45"/>
    <row r="972" customFormat="1" ht="14.25" customHeight="1" x14ac:dyDescent="0.45"/>
    <row r="973" customFormat="1" ht="14.25" customHeight="1" x14ac:dyDescent="0.45"/>
    <row r="974" customFormat="1" ht="14.25" customHeight="1" x14ac:dyDescent="0.45"/>
    <row r="975" customFormat="1" ht="14.25" customHeight="1" x14ac:dyDescent="0.45"/>
    <row r="976" customFormat="1" ht="14.25" customHeight="1" x14ac:dyDescent="0.45"/>
    <row r="977" customFormat="1" ht="14.25" customHeight="1" x14ac:dyDescent="0.45"/>
    <row r="978" customFormat="1" ht="14.25" customHeight="1" x14ac:dyDescent="0.45"/>
    <row r="979" customFormat="1" ht="14.25" customHeight="1" x14ac:dyDescent="0.45"/>
    <row r="980" customFormat="1" ht="14.25" customHeight="1" x14ac:dyDescent="0.45"/>
    <row r="981" customFormat="1" ht="14.25" customHeight="1" x14ac:dyDescent="0.45"/>
    <row r="982" customFormat="1" ht="14.25" customHeight="1" x14ac:dyDescent="0.45"/>
    <row r="983" customFormat="1" ht="14.25" customHeight="1" x14ac:dyDescent="0.45"/>
    <row r="984" customFormat="1" ht="14.25" customHeight="1" x14ac:dyDescent="0.45"/>
    <row r="985" customFormat="1" ht="14.25" customHeight="1" x14ac:dyDescent="0.45"/>
    <row r="986" customFormat="1" ht="14.25" customHeight="1" x14ac:dyDescent="0.45"/>
    <row r="987" customFormat="1" ht="14.25" customHeight="1" x14ac:dyDescent="0.45"/>
    <row r="988" customFormat="1" ht="14.25" customHeight="1" x14ac:dyDescent="0.45"/>
    <row r="989" customFormat="1" ht="14.25" customHeight="1" x14ac:dyDescent="0.45"/>
    <row r="990" customFormat="1" ht="14.25" customHeight="1" x14ac:dyDescent="0.45"/>
    <row r="991" customFormat="1" ht="14.25" customHeight="1" x14ac:dyDescent="0.45"/>
    <row r="992" customFormat="1" ht="14.25" customHeight="1" x14ac:dyDescent="0.45"/>
    <row r="993" customFormat="1" ht="14.25" customHeight="1" x14ac:dyDescent="0.45"/>
    <row r="994" customFormat="1" ht="14.25" customHeight="1" x14ac:dyDescent="0.45"/>
    <row r="995" customFormat="1" ht="14.25" customHeight="1" x14ac:dyDescent="0.45"/>
    <row r="996" customFormat="1" ht="14.25" customHeight="1" x14ac:dyDescent="0.45"/>
    <row r="997" customFormat="1" ht="14.25" customHeight="1" x14ac:dyDescent="0.45"/>
    <row r="998" customFormat="1" ht="14.25" customHeight="1" x14ac:dyDescent="0.45"/>
    <row r="999" customFormat="1" ht="14.25" customHeight="1" x14ac:dyDescent="0.45"/>
    <row r="1000" customFormat="1" ht="14.25" customHeight="1" x14ac:dyDescent="0.4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workbookViewId="0">
      <selection activeCell="O4" sqref="O4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120</v>
      </c>
      <c r="L2" s="24" t="s">
        <v>100</v>
      </c>
      <c r="P2" s="24" t="s">
        <v>121</v>
      </c>
      <c r="U2" s="24" t="s">
        <v>102</v>
      </c>
    </row>
    <row r="3" spans="1:24" ht="14.25" customHeight="1" x14ac:dyDescent="0.45">
      <c r="A3" s="24" t="s">
        <v>84</v>
      </c>
      <c r="B3" s="24" t="s">
        <v>103</v>
      </c>
      <c r="C3" s="24" t="s">
        <v>104</v>
      </c>
      <c r="D3" s="24" t="s">
        <v>8</v>
      </c>
      <c r="F3" s="24" t="s">
        <v>105</v>
      </c>
      <c r="G3" s="24" t="s">
        <v>106</v>
      </c>
      <c r="H3" s="24" t="s">
        <v>107</v>
      </c>
      <c r="J3" s="24" t="s">
        <v>68</v>
      </c>
      <c r="K3" s="24" t="s">
        <v>65</v>
      </c>
      <c r="L3" s="24" t="s">
        <v>71</v>
      </c>
      <c r="M3" s="24" t="s">
        <v>59</v>
      </c>
      <c r="N3" s="24" t="s">
        <v>87</v>
      </c>
      <c r="P3" s="24" t="s">
        <v>103</v>
      </c>
      <c r="Q3" s="24" t="s">
        <v>104</v>
      </c>
      <c r="R3" s="24" t="s">
        <v>109</v>
      </c>
      <c r="S3" s="24" t="s">
        <v>110</v>
      </c>
      <c r="U3" s="24" t="s">
        <v>103</v>
      </c>
      <c r="V3" s="24" t="s">
        <v>104</v>
      </c>
      <c r="W3" s="24" t="s">
        <v>109</v>
      </c>
      <c r="X3" s="24" t="s">
        <v>110</v>
      </c>
    </row>
    <row r="4" spans="1:24" ht="14.25" customHeight="1" x14ac:dyDescent="0.45">
      <c r="A4" s="4">
        <f>'1804'!C2</f>
        <v>45034</v>
      </c>
      <c r="B4" s="16">
        <f>'1804'!L5</f>
        <v>4</v>
      </c>
      <c r="C4" s="16">
        <f>'1804'!M5</f>
        <v>4</v>
      </c>
      <c r="D4" s="16">
        <f>'1804'!O5</f>
        <v>2</v>
      </c>
      <c r="F4" s="24">
        <f t="shared" ref="F4:H4" si="0">SUM(B4:B30)</f>
        <v>4</v>
      </c>
      <c r="G4" s="24">
        <f t="shared" si="0"/>
        <v>4</v>
      </c>
      <c r="H4" s="24">
        <f t="shared" si="0"/>
        <v>2</v>
      </c>
      <c r="J4" s="17">
        <v>1</v>
      </c>
      <c r="K4" s="58">
        <v>1</v>
      </c>
      <c r="L4" s="58"/>
      <c r="M4" s="17">
        <v>1</v>
      </c>
      <c r="N4" s="17">
        <v>1</v>
      </c>
      <c r="P4" s="17">
        <f>COUNTIF('1804'!X4:X26,"WW/LG")</f>
        <v>2</v>
      </c>
      <c r="Q4" s="17">
        <f>COUNTIF('1804'!W4:W26,"LG/WW")</f>
        <v>1</v>
      </c>
      <c r="R4" s="17"/>
      <c r="S4" s="17"/>
      <c r="U4" s="17">
        <f>COUNTIF('1804'!X4:X26,"WW/5M")</f>
        <v>2</v>
      </c>
      <c r="V4" s="17">
        <f>COUNTIF('1804'!Y4:Y26,"5M/WW")</f>
        <v>3</v>
      </c>
      <c r="W4" s="17"/>
      <c r="X4" s="17"/>
    </row>
    <row r="5" spans="1:24" ht="14.25" customHeight="1" x14ac:dyDescent="0.45">
      <c r="A5" s="4"/>
      <c r="B5" s="16"/>
      <c r="C5" s="16"/>
      <c r="D5" s="16"/>
      <c r="J5" s="17"/>
      <c r="K5" s="58"/>
      <c r="L5" s="58"/>
      <c r="M5" s="17"/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/>
      <c r="B6" s="16"/>
      <c r="C6" s="16"/>
      <c r="D6" s="16"/>
      <c r="G6" s="24" t="s">
        <v>111</v>
      </c>
      <c r="H6" s="18"/>
      <c r="J6" s="17"/>
      <c r="K6" s="58"/>
      <c r="L6" s="58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112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113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114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115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116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117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118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24" t="s">
        <v>119</v>
      </c>
      <c r="P30" s="17">
        <f t="shared" ref="P30:Q30" si="1">SUM(P4:P29)</f>
        <v>2</v>
      </c>
      <c r="Q30" s="17">
        <f t="shared" si="1"/>
        <v>1</v>
      </c>
      <c r="R30" s="17"/>
      <c r="S30" s="17"/>
      <c r="U30" s="17">
        <f t="shared" ref="U30:V30" si="2">SUM(U4:U29)</f>
        <v>2</v>
      </c>
      <c r="V30" s="17">
        <f t="shared" si="2"/>
        <v>3</v>
      </c>
      <c r="W30" s="17"/>
      <c r="X30" s="17"/>
    </row>
    <row r="31" spans="1:24" ht="14.25" customHeight="1" x14ac:dyDescent="0.45">
      <c r="I31" s="24"/>
      <c r="P31" s="22">
        <f>P30/(Q30+P30)</f>
        <v>0.66666666666666663</v>
      </c>
      <c r="U31" s="22">
        <f>U30/(V30+U30)</f>
        <v>0.4</v>
      </c>
    </row>
    <row r="32" spans="1:24" ht="14.25" customHeight="1" x14ac:dyDescent="0.45">
      <c r="I32" s="24"/>
      <c r="J32" s="24"/>
      <c r="K32" s="24"/>
      <c r="L32" s="24"/>
      <c r="M32" s="24"/>
      <c r="N32" s="24"/>
      <c r="O32" s="24"/>
      <c r="V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70" zoomScaleNormal="70" workbookViewId="0">
      <selection activeCell="M4" sqref="M4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122</v>
      </c>
      <c r="L2" s="24" t="s">
        <v>100</v>
      </c>
      <c r="P2" s="24" t="s">
        <v>121</v>
      </c>
      <c r="U2" s="24" t="s">
        <v>101</v>
      </c>
    </row>
    <row r="3" spans="1:24" ht="14.25" customHeight="1" x14ac:dyDescent="0.45">
      <c r="A3" s="24" t="s">
        <v>84</v>
      </c>
      <c r="B3" s="24" t="s">
        <v>103</v>
      </c>
      <c r="C3" s="24" t="s">
        <v>104</v>
      </c>
      <c r="D3" s="24" t="s">
        <v>8</v>
      </c>
      <c r="F3" s="24" t="s">
        <v>105</v>
      </c>
      <c r="G3" s="24" t="s">
        <v>106</v>
      </c>
      <c r="H3" s="24" t="s">
        <v>107</v>
      </c>
      <c r="J3" s="24" t="s">
        <v>166</v>
      </c>
      <c r="K3" s="24" t="s">
        <v>62</v>
      </c>
      <c r="L3" s="24" t="s">
        <v>82</v>
      </c>
      <c r="M3" s="24" t="s">
        <v>55</v>
      </c>
      <c r="N3" s="24" t="s">
        <v>81</v>
      </c>
      <c r="P3" s="24" t="s">
        <v>103</v>
      </c>
      <c r="Q3" s="24" t="s">
        <v>104</v>
      </c>
      <c r="R3" s="24" t="s">
        <v>109</v>
      </c>
      <c r="S3" s="24" t="s">
        <v>110</v>
      </c>
      <c r="U3" s="24" t="s">
        <v>103</v>
      </c>
      <c r="V3" s="24" t="s">
        <v>104</v>
      </c>
      <c r="W3" s="24" t="s">
        <v>109</v>
      </c>
      <c r="X3" s="24" t="s">
        <v>110</v>
      </c>
    </row>
    <row r="4" spans="1:24" ht="14.25" customHeight="1" x14ac:dyDescent="0.45">
      <c r="A4" s="4">
        <f>'1804'!C2</f>
        <v>45034</v>
      </c>
      <c r="B4" s="16">
        <f>'1804'!L4</f>
        <v>6</v>
      </c>
      <c r="C4" s="16">
        <f>'1804'!M4</f>
        <v>3</v>
      </c>
      <c r="D4" s="16">
        <f>'1804'!O4</f>
        <v>3</v>
      </c>
      <c r="F4" s="24">
        <f t="shared" ref="F4:H4" si="0">SUM(B4:B30)</f>
        <v>6</v>
      </c>
      <c r="G4" s="24">
        <f t="shared" si="0"/>
        <v>3</v>
      </c>
      <c r="H4" s="24">
        <f t="shared" si="0"/>
        <v>3</v>
      </c>
      <c r="J4" s="17">
        <v>2</v>
      </c>
      <c r="K4" s="58">
        <v>2</v>
      </c>
      <c r="L4" s="58">
        <v>1</v>
      </c>
      <c r="M4" s="17"/>
      <c r="N4" s="17"/>
      <c r="P4" s="17">
        <f>COUNTIF('1804'!Y4:Y26,"5M/LG")</f>
        <v>3</v>
      </c>
      <c r="Q4" s="17">
        <f>COUNTIF('1804'!W4:W26,"LG/WW")</f>
        <v>1</v>
      </c>
      <c r="R4" s="17"/>
      <c r="S4" s="17"/>
      <c r="U4" s="17">
        <f>COUNTIF('1804'!Y4:Y26,"5M/WW")</f>
        <v>3</v>
      </c>
      <c r="V4" s="17">
        <f>COUNTIF('1804'!X4:X26,"WW/5M")</f>
        <v>2</v>
      </c>
      <c r="W4" s="17"/>
      <c r="X4" s="17"/>
    </row>
    <row r="5" spans="1:24" ht="14.25" customHeight="1" x14ac:dyDescent="0.45">
      <c r="A5" s="4"/>
      <c r="B5" s="16"/>
      <c r="C5" s="16"/>
      <c r="D5" s="16"/>
      <c r="J5" s="17"/>
      <c r="K5" s="58"/>
      <c r="L5" s="58"/>
      <c r="M5" s="17"/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/>
      <c r="B6" s="16"/>
      <c r="C6" s="16"/>
      <c r="D6" s="16"/>
      <c r="G6" s="24" t="s">
        <v>111</v>
      </c>
      <c r="H6" s="18"/>
      <c r="J6" s="17"/>
      <c r="K6" s="58"/>
      <c r="L6" s="58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112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113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114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115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116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117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118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24" t="s">
        <v>119</v>
      </c>
      <c r="P30" s="17">
        <f t="shared" ref="P30:Q30" si="1">SUM(P4:P29)</f>
        <v>3</v>
      </c>
      <c r="Q30" s="17">
        <f t="shared" si="1"/>
        <v>1</v>
      </c>
      <c r="R30" s="17"/>
      <c r="S30" s="17"/>
      <c r="U30" s="17">
        <f t="shared" ref="U30:V30" si="2">SUM(U4:U29)</f>
        <v>3</v>
      </c>
      <c r="V30" s="17">
        <f t="shared" si="2"/>
        <v>2</v>
      </c>
      <c r="W30" s="17"/>
      <c r="X30" s="17"/>
    </row>
    <row r="31" spans="1:24" ht="14.25" customHeight="1" x14ac:dyDescent="0.45">
      <c r="I31" s="24"/>
      <c r="P31" s="22">
        <f>P30/(Q30+P30)</f>
        <v>0.75</v>
      </c>
      <c r="U31" s="22">
        <f>U30/(V30+U30)</f>
        <v>0.6</v>
      </c>
    </row>
    <row r="32" spans="1:24" ht="14.25" customHeight="1" x14ac:dyDescent="0.45">
      <c r="I32" s="24"/>
      <c r="J32" s="24"/>
      <c r="K32" s="24"/>
      <c r="L32" s="24"/>
      <c r="M32" s="24"/>
      <c r="N32" s="24"/>
      <c r="U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Y1000"/>
  <sheetViews>
    <sheetView zoomScale="70" zoomScaleNormal="70" workbookViewId="0">
      <selection activeCell="Q19" sqref="Q19"/>
    </sheetView>
  </sheetViews>
  <sheetFormatPr defaultColWidth="14.3984375" defaultRowHeight="15" customHeight="1" x14ac:dyDescent="0.45"/>
  <cols>
    <col min="1" max="1" width="8.73046875" customWidth="1"/>
    <col min="2" max="2" width="13.13281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25" ht="14.25" customHeight="1" x14ac:dyDescent="0.45"/>
    <row r="2" spans="2:25" ht="14.25" customHeight="1" x14ac:dyDescent="0.45">
      <c r="B2" s="1" t="s">
        <v>123</v>
      </c>
      <c r="C2" s="4" t="s">
        <v>124</v>
      </c>
      <c r="K2" s="5" t="s">
        <v>125</v>
      </c>
      <c r="L2" s="5" t="s">
        <v>103</v>
      </c>
      <c r="M2" s="5" t="s">
        <v>104</v>
      </c>
      <c r="N2" s="5" t="s">
        <v>97</v>
      </c>
      <c r="O2" s="5" t="s">
        <v>8</v>
      </c>
      <c r="Q2" s="5" t="s">
        <v>98</v>
      </c>
      <c r="R2" s="1" t="s">
        <v>8</v>
      </c>
      <c r="S2" s="3" t="s">
        <v>9</v>
      </c>
      <c r="T2" s="3" t="s">
        <v>126</v>
      </c>
      <c r="U2" s="3" t="s">
        <v>127</v>
      </c>
    </row>
    <row r="3" spans="2:25" ht="14.25" customHeight="1" x14ac:dyDescent="0.45">
      <c r="B3" s="37" t="s">
        <v>128</v>
      </c>
      <c r="C3" s="37" t="s">
        <v>129</v>
      </c>
      <c r="D3" s="37" t="s">
        <v>130</v>
      </c>
      <c r="E3" s="37" t="s">
        <v>131</v>
      </c>
      <c r="F3" s="37" t="s">
        <v>132</v>
      </c>
      <c r="G3" s="37" t="s">
        <v>133</v>
      </c>
      <c r="H3" s="37" t="s">
        <v>134</v>
      </c>
      <c r="I3" s="37" t="s">
        <v>146</v>
      </c>
      <c r="K3" s="1" t="s">
        <v>135</v>
      </c>
      <c r="L3" s="1">
        <f>COUNTIF(C3:C30, "Loose Gooses")</f>
        <v>0</v>
      </c>
      <c r="M3" s="1">
        <f>COUNTIF(D3:D30, "Loose Gooses")</f>
        <v>0</v>
      </c>
      <c r="N3" s="23" t="e">
        <f t="shared" ref="N3:N5" si="0">L3/(L3+M3)</f>
        <v>#DIV/0!</v>
      </c>
      <c r="O3" s="1" t="e">
        <f>IF(AND(N3&gt;N4, N3&gt;N5), 3, IF(OR(N3&gt;N4, N3&gt;N5), 2, 1))</f>
        <v>#DIV/0!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5"/>
      <c r="W3" s="5" t="s">
        <v>135</v>
      </c>
      <c r="X3" s="5" t="s">
        <v>136</v>
      </c>
      <c r="Y3" s="5" t="s">
        <v>137</v>
      </c>
    </row>
    <row r="4" spans="2:25" ht="14.25" customHeight="1" x14ac:dyDescent="0.5">
      <c r="B4" s="57"/>
      <c r="C4" s="57"/>
      <c r="D4" s="57"/>
      <c r="E4" s="57"/>
      <c r="F4" s="57"/>
      <c r="G4" s="57"/>
      <c r="H4" s="57"/>
      <c r="K4" s="1" t="s">
        <v>137</v>
      </c>
      <c r="L4" s="1">
        <f>COUNTIF(C3:C30, "5 Musketeers")</f>
        <v>0</v>
      </c>
      <c r="M4" s="1">
        <f>COUNTIF(D3:D30, "5 Musketeers")</f>
        <v>0</v>
      </c>
      <c r="N4" s="23" t="e">
        <f t="shared" si="0"/>
        <v>#DIV/0!</v>
      </c>
      <c r="O4" s="1" t="e">
        <f>IF(AND(N4&gt;N3, N4&gt;N5), 3, IF(OR(N4&gt;N3, N4&gt;N5), 2, 1))</f>
        <v>#DIV/0!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W4" s="1" t="str">
        <f>IF(AND(C4="Loose Gooses",D4="Wet Willies"),"LG/WW", IF(AND(C4="Loose Gooses",D4="5 Musketeers"),"LG/5M", ""))</f>
        <v/>
      </c>
      <c r="X4" s="1" t="str">
        <f>IF(AND(C4="Wet Willies",D4="Loose Gooses"),"WW/LG", IF(AND(C4="Wet Willies",D4="5 Musketeers"),"WW/5M", ""))</f>
        <v/>
      </c>
      <c r="Y4" s="1" t="str">
        <f>IF(AND(C4="5 Musketeers",D4="Loose Gooses"),"5M/LG", IF(AND($C4="5 Musketeers",$D4="Wet Willies"),"5M/WW", ""))</f>
        <v/>
      </c>
    </row>
    <row r="5" spans="2:25" ht="14.25" customHeight="1" x14ac:dyDescent="0.5">
      <c r="B5" s="57"/>
      <c r="C5" s="57"/>
      <c r="D5" s="57"/>
      <c r="E5" s="57"/>
      <c r="F5" s="57"/>
      <c r="G5" s="57"/>
      <c r="H5" s="57"/>
      <c r="K5" s="1" t="s">
        <v>136</v>
      </c>
      <c r="L5" s="1">
        <f>COUNTIF(C3:C30, "Wet Willies")</f>
        <v>0</v>
      </c>
      <c r="M5" s="1">
        <f>COUNTIF(D3:D30, "Wet Willies")</f>
        <v>0</v>
      </c>
      <c r="N5" s="23" t="e">
        <f t="shared" si="0"/>
        <v>#DIV/0!</v>
      </c>
      <c r="O5" s="1" t="e">
        <f>IF(AND(N5&gt;N4, N5&gt;N3), 3, IF(OR(N5&gt;N4, N5&gt;N3), 2, 1))</f>
        <v>#DIV/0!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W5" s="24" t="str">
        <f t="shared" ref="W5:W28" si="5">IF(AND(C5="Loose Gooses",D5="Wet Willies"),"LG/WW", IF(AND(C5="Loose Gooses",D5="5 Musketeers"),"LG/5M", ""))</f>
        <v/>
      </c>
      <c r="X5" s="24" t="str">
        <f t="shared" ref="X5:X28" si="6">IF(AND(C5="Wet Willies",D5="Loose Gooses"),"WW/LG", IF(AND(C5="Wet Willies",D5="5 Musketeers"),"WW/5M", ""))</f>
        <v/>
      </c>
      <c r="Y5" s="24" t="str">
        <f t="shared" ref="Y5:Y28" si="7">IF(AND(C5="5 Musketeers",D5="Loose Gooses"),"5M/LG", IF(AND($C5="5 Musketeers",$D5="Wet Willies"),"5M/WW", ""))</f>
        <v/>
      </c>
    </row>
    <row r="6" spans="2:25" ht="14.25" customHeight="1" x14ac:dyDescent="0.5">
      <c r="B6" s="57"/>
      <c r="C6" s="57"/>
      <c r="D6" s="57"/>
      <c r="E6" s="57"/>
      <c r="F6" s="57"/>
      <c r="G6" s="57"/>
      <c r="H6" s="57"/>
      <c r="Q6" s="3" t="s">
        <v>44</v>
      </c>
      <c r="R6" s="19">
        <f t="shared" si="1"/>
        <v>0</v>
      </c>
      <c r="S6" s="20">
        <f t="shared" si="2"/>
        <v>0</v>
      </c>
      <c r="T6" s="20">
        <f t="shared" si="3"/>
        <v>0</v>
      </c>
      <c r="U6" s="20">
        <f t="shared" si="4"/>
        <v>0</v>
      </c>
      <c r="W6" s="24" t="str">
        <f t="shared" si="5"/>
        <v/>
      </c>
      <c r="X6" s="24" t="str">
        <f t="shared" si="6"/>
        <v/>
      </c>
      <c r="Y6" s="24" t="str">
        <f t="shared" si="7"/>
        <v/>
      </c>
    </row>
    <row r="7" spans="2:25" ht="14.25" customHeight="1" x14ac:dyDescent="0.5">
      <c r="B7" s="57"/>
      <c r="C7" s="57"/>
      <c r="D7" s="57"/>
      <c r="E7" s="57"/>
      <c r="F7" s="57"/>
      <c r="G7" s="57"/>
      <c r="H7" s="57"/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W7" s="24" t="str">
        <f t="shared" si="5"/>
        <v/>
      </c>
      <c r="X7" s="24" t="str">
        <f t="shared" si="6"/>
        <v/>
      </c>
      <c r="Y7" s="24" t="str">
        <f t="shared" si="7"/>
        <v/>
      </c>
    </row>
    <row r="8" spans="2:25" ht="14.25" customHeight="1" x14ac:dyDescent="0.5">
      <c r="B8" s="57"/>
      <c r="C8" s="57"/>
      <c r="D8" s="57"/>
      <c r="E8" s="57"/>
      <c r="F8" s="57"/>
      <c r="G8" s="57"/>
      <c r="H8" s="57"/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W8" s="24" t="str">
        <f t="shared" si="5"/>
        <v/>
      </c>
      <c r="X8" s="24" t="str">
        <f t="shared" si="6"/>
        <v/>
      </c>
      <c r="Y8" s="24" t="str">
        <f t="shared" si="7"/>
        <v/>
      </c>
    </row>
    <row r="9" spans="2:25" ht="14.25" customHeight="1" x14ac:dyDescent="0.5">
      <c r="B9" s="57"/>
      <c r="C9" s="57"/>
      <c r="D9" s="57"/>
      <c r="E9" s="57"/>
      <c r="F9" s="57"/>
      <c r="G9" s="57"/>
      <c r="H9" s="57"/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W9" s="24" t="str">
        <f t="shared" si="5"/>
        <v/>
      </c>
      <c r="X9" s="24" t="str">
        <f t="shared" si="6"/>
        <v/>
      </c>
      <c r="Y9" s="24" t="str">
        <f t="shared" si="7"/>
        <v/>
      </c>
    </row>
    <row r="10" spans="2:25" ht="14.25" customHeight="1" x14ac:dyDescent="0.5">
      <c r="B10" s="57"/>
      <c r="C10" s="57"/>
      <c r="D10" s="57"/>
      <c r="E10" s="57"/>
      <c r="F10" s="57"/>
      <c r="G10" s="57"/>
      <c r="H10" s="57"/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W10" s="24" t="str">
        <f t="shared" si="5"/>
        <v/>
      </c>
      <c r="X10" s="24" t="str">
        <f t="shared" si="6"/>
        <v/>
      </c>
      <c r="Y10" s="24" t="str">
        <f t="shared" si="7"/>
        <v/>
      </c>
    </row>
    <row r="11" spans="2:25" ht="14.25" customHeight="1" x14ac:dyDescent="0.5">
      <c r="B11" s="57"/>
      <c r="C11" s="57"/>
      <c r="D11" s="57"/>
      <c r="E11" s="57"/>
      <c r="F11" s="57"/>
      <c r="G11" s="57"/>
      <c r="H11" s="57"/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W11" s="24" t="str">
        <f t="shared" si="5"/>
        <v/>
      </c>
      <c r="X11" s="24" t="str">
        <f t="shared" si="6"/>
        <v/>
      </c>
      <c r="Y11" s="24" t="str">
        <f t="shared" si="7"/>
        <v/>
      </c>
    </row>
    <row r="12" spans="2:25" ht="14.25" customHeight="1" x14ac:dyDescent="0.5">
      <c r="B12" s="57"/>
      <c r="C12" s="57"/>
      <c r="D12" s="57"/>
      <c r="E12" s="57"/>
      <c r="F12" s="57"/>
      <c r="G12" s="57"/>
      <c r="H12" s="57"/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W12" s="24" t="str">
        <f t="shared" si="5"/>
        <v/>
      </c>
      <c r="X12" s="24" t="str">
        <f t="shared" si="6"/>
        <v/>
      </c>
      <c r="Y12" s="24" t="str">
        <f t="shared" si="7"/>
        <v/>
      </c>
    </row>
    <row r="13" spans="2:25" ht="14.25" customHeight="1" x14ac:dyDescent="0.5">
      <c r="B13" s="57"/>
      <c r="C13" s="57"/>
      <c r="D13" s="57"/>
      <c r="E13" s="57"/>
      <c r="F13" s="57"/>
      <c r="G13" s="57"/>
      <c r="H13" s="57"/>
      <c r="Q13" s="3" t="s">
        <v>139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W13" s="24" t="str">
        <f t="shared" si="5"/>
        <v/>
      </c>
      <c r="X13" s="24" t="str">
        <f t="shared" si="6"/>
        <v/>
      </c>
      <c r="Y13" s="24" t="str">
        <f t="shared" si="7"/>
        <v/>
      </c>
    </row>
    <row r="14" spans="2:25" ht="14.25" customHeight="1" x14ac:dyDescent="0.5">
      <c r="B14" s="57"/>
      <c r="C14" s="57"/>
      <c r="D14" s="57"/>
      <c r="E14" s="57"/>
      <c r="F14" s="57"/>
      <c r="G14" s="57"/>
      <c r="H14" s="57"/>
      <c r="Q14" s="3" t="s">
        <v>144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W14" s="24" t="str">
        <f t="shared" si="5"/>
        <v/>
      </c>
      <c r="X14" s="24" t="str">
        <f t="shared" si="6"/>
        <v/>
      </c>
      <c r="Y14" s="24" t="str">
        <f t="shared" si="7"/>
        <v/>
      </c>
    </row>
    <row r="15" spans="2:25" ht="14.25" customHeight="1" x14ac:dyDescent="0.5">
      <c r="B15" s="57"/>
      <c r="C15" s="57"/>
      <c r="D15" s="57"/>
      <c r="E15" s="57"/>
      <c r="F15" s="57"/>
      <c r="G15" s="57"/>
      <c r="H15" s="57"/>
      <c r="Q15" s="3" t="s">
        <v>72</v>
      </c>
      <c r="R15" s="19">
        <f t="shared" si="1"/>
        <v>0</v>
      </c>
      <c r="S15" s="20">
        <f t="shared" si="2"/>
        <v>0</v>
      </c>
      <c r="T15" s="20">
        <f t="shared" si="3"/>
        <v>0</v>
      </c>
      <c r="U15" s="20">
        <f t="shared" si="4"/>
        <v>0</v>
      </c>
      <c r="W15" s="24" t="str">
        <f t="shared" si="5"/>
        <v/>
      </c>
      <c r="X15" s="24" t="str">
        <f t="shared" si="6"/>
        <v/>
      </c>
      <c r="Y15" s="24" t="str">
        <f t="shared" si="7"/>
        <v/>
      </c>
    </row>
    <row r="16" spans="2:25" ht="14.25" customHeight="1" x14ac:dyDescent="0.5">
      <c r="B16" s="57"/>
      <c r="C16" s="57"/>
      <c r="D16" s="57"/>
      <c r="E16" s="57"/>
      <c r="F16" s="57"/>
      <c r="G16" s="57"/>
      <c r="H16" s="57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W16" s="24" t="str">
        <f t="shared" si="5"/>
        <v/>
      </c>
      <c r="X16" s="24" t="str">
        <f t="shared" si="6"/>
        <v/>
      </c>
      <c r="Y16" s="24" t="str">
        <f t="shared" si="7"/>
        <v/>
      </c>
    </row>
    <row r="17" spans="2:25" ht="14.25" customHeight="1" x14ac:dyDescent="0.5">
      <c r="B17" s="57"/>
      <c r="C17" s="57"/>
      <c r="D17" s="57"/>
      <c r="E17" s="57"/>
      <c r="F17" s="57"/>
      <c r="G17" s="57"/>
      <c r="H17" s="57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W17" s="24" t="str">
        <f t="shared" si="5"/>
        <v/>
      </c>
      <c r="X17" s="24" t="str">
        <f t="shared" si="6"/>
        <v/>
      </c>
      <c r="Y17" s="24" t="str">
        <f t="shared" si="7"/>
        <v/>
      </c>
    </row>
    <row r="18" spans="2:25" ht="14.25" customHeight="1" x14ac:dyDescent="0.5">
      <c r="B18" s="57"/>
      <c r="C18" s="57"/>
      <c r="D18" s="57"/>
      <c r="E18" s="57"/>
      <c r="F18" s="57"/>
      <c r="G18" s="57"/>
      <c r="H18" s="57"/>
      <c r="Q18" s="40" t="s">
        <v>161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W18" s="24" t="str">
        <f t="shared" si="5"/>
        <v/>
      </c>
      <c r="X18" s="24" t="str">
        <f t="shared" si="6"/>
        <v/>
      </c>
      <c r="Y18" s="24" t="str">
        <f t="shared" si="7"/>
        <v/>
      </c>
    </row>
    <row r="19" spans="2:25" ht="14.25" customHeight="1" x14ac:dyDescent="0.5">
      <c r="B19" s="57"/>
      <c r="C19" s="57"/>
      <c r="D19" s="57"/>
      <c r="E19" s="57"/>
      <c r="F19" s="57"/>
      <c r="G19" s="57"/>
      <c r="H19" s="57"/>
      <c r="S19" s="20"/>
      <c r="T19" s="20"/>
      <c r="U19" s="20"/>
      <c r="W19" s="24" t="str">
        <f t="shared" si="5"/>
        <v/>
      </c>
      <c r="X19" s="24" t="str">
        <f t="shared" si="6"/>
        <v/>
      </c>
      <c r="Y19" s="24" t="str">
        <f t="shared" si="7"/>
        <v/>
      </c>
    </row>
    <row r="20" spans="2:25" ht="14.25" customHeight="1" x14ac:dyDescent="0.45">
      <c r="W20" s="24" t="str">
        <f t="shared" si="5"/>
        <v/>
      </c>
      <c r="X20" s="24" t="str">
        <f t="shared" si="6"/>
        <v/>
      </c>
      <c r="Y20" s="24" t="str">
        <f t="shared" si="7"/>
        <v/>
      </c>
    </row>
    <row r="21" spans="2:25" ht="14.25" customHeight="1" x14ac:dyDescent="0.45">
      <c r="W21" s="24" t="str">
        <f t="shared" si="5"/>
        <v/>
      </c>
      <c r="X21" s="24" t="str">
        <f t="shared" si="6"/>
        <v/>
      </c>
      <c r="Y21" s="24" t="str">
        <f t="shared" si="7"/>
        <v/>
      </c>
    </row>
    <row r="22" spans="2:25" ht="14.25" customHeight="1" x14ac:dyDescent="0.45">
      <c r="W22" s="24" t="str">
        <f t="shared" si="5"/>
        <v/>
      </c>
      <c r="X22" s="24" t="str">
        <f t="shared" si="6"/>
        <v/>
      </c>
      <c r="Y22" s="24" t="str">
        <f t="shared" si="7"/>
        <v/>
      </c>
    </row>
    <row r="23" spans="2:25" ht="14.25" customHeight="1" x14ac:dyDescent="0.45">
      <c r="E23" s="24"/>
      <c r="F23" s="24"/>
      <c r="G23" s="24"/>
      <c r="H23" s="24"/>
      <c r="I23" s="24"/>
      <c r="Q23" s="3" t="s">
        <v>138</v>
      </c>
      <c r="W23" s="24" t="str">
        <f t="shared" si="5"/>
        <v/>
      </c>
      <c r="X23" s="24" t="str">
        <f t="shared" si="6"/>
        <v/>
      </c>
      <c r="Y23" s="24" t="str">
        <f t="shared" si="7"/>
        <v/>
      </c>
    </row>
    <row r="24" spans="2:25" ht="14.25" customHeight="1" x14ac:dyDescent="0.45">
      <c r="E24" s="25"/>
      <c r="F24" s="24"/>
      <c r="G24" s="24"/>
      <c r="H24" s="24"/>
      <c r="I24" s="24"/>
      <c r="W24" s="24" t="str">
        <f t="shared" si="5"/>
        <v/>
      </c>
      <c r="X24" s="24" t="str">
        <f t="shared" si="6"/>
        <v/>
      </c>
      <c r="Y24" s="24" t="str">
        <f t="shared" si="7"/>
        <v/>
      </c>
    </row>
    <row r="25" spans="2:25" ht="14.25" customHeight="1" x14ac:dyDescent="0.45">
      <c r="E25" s="25"/>
      <c r="F25" s="24"/>
      <c r="G25" s="24"/>
      <c r="H25" s="24"/>
      <c r="I25" s="24"/>
      <c r="Q25" s="9" t="s">
        <v>84</v>
      </c>
      <c r="R25" s="1" t="s">
        <v>8</v>
      </c>
      <c r="S25" s="3" t="s">
        <v>9</v>
      </c>
      <c r="T25" s="3" t="s">
        <v>126</v>
      </c>
      <c r="U25" s="3" t="s">
        <v>85</v>
      </c>
      <c r="V25" s="40"/>
      <c r="W25" s="24" t="str">
        <f t="shared" si="5"/>
        <v/>
      </c>
      <c r="X25" s="24" t="str">
        <f t="shared" si="6"/>
        <v/>
      </c>
      <c r="Y25" s="24" t="str">
        <f t="shared" si="7"/>
        <v/>
      </c>
    </row>
    <row r="26" spans="2:25" ht="14.25" customHeight="1" x14ac:dyDescent="0.45">
      <c r="E26" s="25"/>
      <c r="F26" s="24"/>
      <c r="G26" s="24"/>
      <c r="H26" s="24"/>
      <c r="I26" s="24"/>
      <c r="Q26" s="26" t="str">
        <f>C2</f>
        <v>Insert Date Here</v>
      </c>
      <c r="R26" s="19">
        <f t="shared" ref="R26:U26" si="8">R3</f>
        <v>0</v>
      </c>
      <c r="S26" s="19">
        <f t="shared" si="8"/>
        <v>0</v>
      </c>
      <c r="T26" s="19">
        <f t="shared" si="8"/>
        <v>0</v>
      </c>
      <c r="U26" s="19">
        <f t="shared" si="8"/>
        <v>0</v>
      </c>
      <c r="W26" s="24" t="str">
        <f t="shared" si="5"/>
        <v/>
      </c>
      <c r="X26" s="24" t="str">
        <f t="shared" si="6"/>
        <v/>
      </c>
      <c r="Y26" s="24" t="str">
        <f t="shared" si="7"/>
        <v/>
      </c>
    </row>
    <row r="27" spans="2:25" ht="14.25" customHeight="1" x14ac:dyDescent="0.45">
      <c r="E27" s="25"/>
      <c r="F27" s="24"/>
      <c r="G27" s="24"/>
      <c r="H27" s="24"/>
      <c r="I27" s="24"/>
      <c r="R27" s="19">
        <f t="shared" ref="R27:U27" si="9">R4</f>
        <v>0</v>
      </c>
      <c r="S27" s="19">
        <f t="shared" si="9"/>
        <v>0</v>
      </c>
      <c r="T27" s="19">
        <f t="shared" si="9"/>
        <v>0</v>
      </c>
      <c r="U27" s="19">
        <f t="shared" si="9"/>
        <v>0</v>
      </c>
      <c r="W27" s="24" t="str">
        <f t="shared" si="5"/>
        <v/>
      </c>
      <c r="X27" s="24" t="str">
        <f t="shared" si="6"/>
        <v/>
      </c>
      <c r="Y27" s="24" t="str">
        <f t="shared" si="7"/>
        <v/>
      </c>
    </row>
    <row r="28" spans="2:25" ht="14.25" customHeight="1" x14ac:dyDescent="0.45">
      <c r="E28" s="25"/>
      <c r="F28" s="24"/>
      <c r="G28" s="24"/>
      <c r="H28" s="24"/>
      <c r="I28" s="24"/>
      <c r="R28" s="19">
        <f t="shared" ref="R28:U28" si="10">R5</f>
        <v>0</v>
      </c>
      <c r="S28" s="19">
        <f t="shared" si="10"/>
        <v>0</v>
      </c>
      <c r="T28" s="19">
        <f t="shared" si="10"/>
        <v>0</v>
      </c>
      <c r="U28" s="19">
        <f t="shared" si="10"/>
        <v>0</v>
      </c>
      <c r="W28" s="24" t="str">
        <f t="shared" si="5"/>
        <v/>
      </c>
      <c r="X28" s="24" t="str">
        <f t="shared" si="6"/>
        <v/>
      </c>
      <c r="Y28" s="24" t="str">
        <f t="shared" si="7"/>
        <v/>
      </c>
    </row>
    <row r="29" spans="2:25" ht="14.25" customHeight="1" x14ac:dyDescent="0.45">
      <c r="E29" s="25"/>
      <c r="F29" s="24"/>
      <c r="G29" s="24"/>
      <c r="H29" s="24"/>
      <c r="I29" s="24"/>
      <c r="R29" s="19">
        <f t="shared" ref="R29:U29" si="11">R6</f>
        <v>0</v>
      </c>
      <c r="S29" s="19">
        <f t="shared" si="11"/>
        <v>0</v>
      </c>
      <c r="T29" s="19">
        <f t="shared" si="11"/>
        <v>0</v>
      </c>
      <c r="U29" s="19">
        <f t="shared" si="11"/>
        <v>0</v>
      </c>
    </row>
    <row r="30" spans="2:25" ht="14.25" customHeight="1" x14ac:dyDescent="0.45">
      <c r="E30" s="25"/>
      <c r="F30" s="24"/>
      <c r="G30" s="24"/>
      <c r="H30" s="24"/>
      <c r="I30" s="24"/>
      <c r="R30" s="19">
        <f t="shared" ref="R30:U30" si="12">R7</f>
        <v>0</v>
      </c>
      <c r="S30" s="19">
        <f t="shared" si="12"/>
        <v>0</v>
      </c>
      <c r="T30" s="19">
        <f t="shared" si="12"/>
        <v>0</v>
      </c>
      <c r="U30" s="19">
        <f t="shared" si="12"/>
        <v>0</v>
      </c>
    </row>
    <row r="31" spans="2:25" ht="14.25" customHeight="1" x14ac:dyDescent="0.45">
      <c r="R31" s="19">
        <f t="shared" ref="R31:U31" si="13">R8</f>
        <v>0</v>
      </c>
      <c r="S31" s="19">
        <f t="shared" si="13"/>
        <v>0</v>
      </c>
      <c r="T31" s="19">
        <f t="shared" si="13"/>
        <v>0</v>
      </c>
      <c r="U31" s="19">
        <f t="shared" si="13"/>
        <v>0</v>
      </c>
    </row>
    <row r="32" spans="2:25" ht="14.25" customHeight="1" x14ac:dyDescent="0.45">
      <c r="R32" s="19">
        <f t="shared" ref="R32:U32" si="14">R9</f>
        <v>0</v>
      </c>
      <c r="S32" s="19">
        <f t="shared" si="14"/>
        <v>0</v>
      </c>
      <c r="T32" s="19">
        <f t="shared" si="14"/>
        <v>0</v>
      </c>
      <c r="U32" s="19">
        <f t="shared" si="14"/>
        <v>0</v>
      </c>
    </row>
    <row r="33" spans="18:21" ht="14.25" customHeight="1" x14ac:dyDescent="0.45">
      <c r="R33" s="19">
        <f t="shared" ref="R33:U33" si="15">R10</f>
        <v>0</v>
      </c>
      <c r="S33" s="19">
        <f t="shared" si="15"/>
        <v>0</v>
      </c>
      <c r="T33" s="19">
        <f t="shared" si="15"/>
        <v>0</v>
      </c>
      <c r="U33" s="19">
        <f t="shared" si="15"/>
        <v>0</v>
      </c>
    </row>
    <row r="34" spans="18:21" ht="14.25" customHeight="1" x14ac:dyDescent="0.45">
      <c r="R34" s="19">
        <f t="shared" ref="R34:U34" si="16">R11</f>
        <v>0</v>
      </c>
      <c r="S34" s="19">
        <f t="shared" si="16"/>
        <v>0</v>
      </c>
      <c r="T34" s="19">
        <f t="shared" si="16"/>
        <v>0</v>
      </c>
      <c r="U34" s="19">
        <f t="shared" si="16"/>
        <v>0</v>
      </c>
    </row>
    <row r="35" spans="18:21" ht="14.25" customHeight="1" x14ac:dyDescent="0.45">
      <c r="R35" s="19">
        <f t="shared" ref="R35:U35" si="17">R12</f>
        <v>0</v>
      </c>
      <c r="S35" s="19">
        <f t="shared" si="17"/>
        <v>0</v>
      </c>
      <c r="T35" s="19">
        <f t="shared" si="17"/>
        <v>0</v>
      </c>
      <c r="U35" s="19">
        <f t="shared" si="17"/>
        <v>0</v>
      </c>
    </row>
    <row r="36" spans="18:21" ht="14.25" customHeight="1" x14ac:dyDescent="0.45">
      <c r="R36" s="19">
        <f t="shared" ref="R36:U36" si="18">R13</f>
        <v>0</v>
      </c>
      <c r="S36" s="19">
        <f t="shared" si="18"/>
        <v>0</v>
      </c>
      <c r="T36" s="19">
        <f t="shared" si="18"/>
        <v>0</v>
      </c>
      <c r="U36" s="19">
        <f t="shared" si="18"/>
        <v>0</v>
      </c>
    </row>
    <row r="37" spans="18:21" ht="14.25" customHeight="1" x14ac:dyDescent="0.45">
      <c r="R37" s="19">
        <f t="shared" ref="R37:U37" si="19">R14</f>
        <v>0</v>
      </c>
      <c r="S37" s="19">
        <f t="shared" si="19"/>
        <v>0</v>
      </c>
      <c r="T37" s="19">
        <f t="shared" si="19"/>
        <v>0</v>
      </c>
      <c r="U37" s="19">
        <f t="shared" si="19"/>
        <v>0</v>
      </c>
    </row>
    <row r="38" spans="18:21" ht="14.25" customHeight="1" x14ac:dyDescent="0.45">
      <c r="R38" s="19">
        <f t="shared" ref="R38:U38" si="20">R15</f>
        <v>0</v>
      </c>
      <c r="S38" s="19">
        <f t="shared" si="20"/>
        <v>0</v>
      </c>
      <c r="T38" s="19">
        <f t="shared" si="20"/>
        <v>0</v>
      </c>
      <c r="U38" s="19">
        <f t="shared" si="20"/>
        <v>0</v>
      </c>
    </row>
    <row r="39" spans="18:21" ht="14.25" customHeight="1" x14ac:dyDescent="0.45">
      <c r="R39" s="19">
        <f t="shared" ref="R39:U39" si="21">R16</f>
        <v>0</v>
      </c>
      <c r="S39" s="19">
        <f t="shared" si="21"/>
        <v>0</v>
      </c>
      <c r="T39" s="19">
        <f t="shared" si="21"/>
        <v>0</v>
      </c>
      <c r="U39" s="19">
        <f t="shared" si="21"/>
        <v>0</v>
      </c>
    </row>
    <row r="40" spans="18:21" ht="14.25" customHeight="1" x14ac:dyDescent="0.45">
      <c r="R40" s="19">
        <f t="shared" ref="R40:U41" si="22">R17</f>
        <v>0</v>
      </c>
      <c r="S40" s="19">
        <f t="shared" si="22"/>
        <v>0</v>
      </c>
      <c r="T40" s="19">
        <f t="shared" si="22"/>
        <v>0</v>
      </c>
      <c r="U40" s="19">
        <f t="shared" si="22"/>
        <v>0</v>
      </c>
    </row>
    <row r="41" spans="18:21" ht="14.25" customHeight="1" x14ac:dyDescent="0.45">
      <c r="R41" s="19">
        <f t="shared" si="22"/>
        <v>0</v>
      </c>
      <c r="S41" s="19">
        <f t="shared" si="22"/>
        <v>0</v>
      </c>
      <c r="T41" s="19">
        <f t="shared" si="22"/>
        <v>0</v>
      </c>
      <c r="U41" s="19">
        <f t="shared" si="22"/>
        <v>0</v>
      </c>
    </row>
    <row r="42" spans="18:21" ht="14.25" customHeight="1" x14ac:dyDescent="0.45"/>
    <row r="43" spans="18:21" ht="14.25" customHeight="1" x14ac:dyDescent="0.45"/>
    <row r="44" spans="18:21" ht="14.25" customHeight="1" x14ac:dyDescent="0.45"/>
    <row r="45" spans="18:21" ht="14.25" customHeight="1" x14ac:dyDescent="0.45"/>
    <row r="46" spans="18:21" ht="14.25" customHeight="1" x14ac:dyDescent="0.45"/>
    <row r="47" spans="18:21" ht="14.25" customHeight="1" x14ac:dyDescent="0.45"/>
    <row r="48" spans="18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D6EA-0942-4896-8FCD-5B2FCE43B119}">
  <dimension ref="B1:Y1000"/>
  <sheetViews>
    <sheetView zoomScale="70" zoomScaleNormal="70" workbookViewId="0">
      <selection activeCell="R26" sqref="R26:U41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5" ht="14.25" customHeight="1" x14ac:dyDescent="0.45"/>
    <row r="2" spans="2:25" ht="14.25" customHeight="1" x14ac:dyDescent="0.45">
      <c r="B2" s="24" t="s">
        <v>123</v>
      </c>
      <c r="C2" s="4">
        <v>45034</v>
      </c>
      <c r="K2" s="5" t="s">
        <v>125</v>
      </c>
      <c r="L2" s="5" t="s">
        <v>103</v>
      </c>
      <c r="M2" s="5" t="s">
        <v>104</v>
      </c>
      <c r="N2" s="5" t="s">
        <v>97</v>
      </c>
      <c r="O2" s="5" t="s">
        <v>8</v>
      </c>
      <c r="Q2" s="5" t="s">
        <v>98</v>
      </c>
      <c r="R2" s="24" t="s">
        <v>8</v>
      </c>
      <c r="S2" s="3" t="s">
        <v>9</v>
      </c>
      <c r="T2" s="3" t="s">
        <v>126</v>
      </c>
      <c r="U2" s="3" t="s">
        <v>127</v>
      </c>
    </row>
    <row r="3" spans="2:25" ht="14.25" customHeight="1" x14ac:dyDescent="0.45">
      <c r="B3" s="37" t="s">
        <v>128</v>
      </c>
      <c r="C3" s="37" t="s">
        <v>129</v>
      </c>
      <c r="D3" s="37" t="s">
        <v>130</v>
      </c>
      <c r="E3" s="37" t="s">
        <v>131</v>
      </c>
      <c r="F3" s="37" t="s">
        <v>132</v>
      </c>
      <c r="G3" s="37" t="s">
        <v>133</v>
      </c>
      <c r="H3" s="37" t="s">
        <v>134</v>
      </c>
      <c r="I3" s="37" t="s">
        <v>146</v>
      </c>
      <c r="K3" s="24" t="s">
        <v>135</v>
      </c>
      <c r="L3" s="24">
        <f>COUNTIF(C3:C30, "Loose Gooses")</f>
        <v>2</v>
      </c>
      <c r="M3" s="24">
        <f>COUNTIF(D3:D30, "Loose Gooses")</f>
        <v>5</v>
      </c>
      <c r="N3" s="23">
        <f t="shared" ref="N3:N5" si="0">L3/(L3+M3)</f>
        <v>0.2857142857142857</v>
      </c>
      <c r="O3" s="24">
        <f>IF(AND(N3&gt;N4, N3&gt;N5), 3, IF(OR(N3&gt;N4, N3&gt;N5), 2, 1))</f>
        <v>1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5"/>
      <c r="W3" s="5" t="s">
        <v>135</v>
      </c>
      <c r="X3" s="5" t="s">
        <v>136</v>
      </c>
      <c r="Y3" s="5" t="s">
        <v>137</v>
      </c>
    </row>
    <row r="4" spans="2:25" ht="14.25" customHeight="1" x14ac:dyDescent="0.45">
      <c r="B4" s="64">
        <v>1</v>
      </c>
      <c r="C4" s="64" t="s">
        <v>39</v>
      </c>
      <c r="D4" s="64" t="s">
        <v>57</v>
      </c>
      <c r="E4" s="64" t="s">
        <v>46</v>
      </c>
      <c r="F4" s="64" t="s">
        <v>167</v>
      </c>
      <c r="G4" s="64">
        <v>1</v>
      </c>
      <c r="H4" s="64">
        <v>1</v>
      </c>
      <c r="I4" s="64">
        <v>1</v>
      </c>
      <c r="K4" s="24" t="s">
        <v>137</v>
      </c>
      <c r="L4" s="24">
        <f>COUNTIF(C3:C30, "5 Musketeers")</f>
        <v>6</v>
      </c>
      <c r="M4" s="24">
        <f>COUNTIF(D3:D30, "5 Musketeers")</f>
        <v>3</v>
      </c>
      <c r="N4" s="23">
        <f t="shared" si="0"/>
        <v>0.66666666666666663</v>
      </c>
      <c r="O4" s="24">
        <f>IF(AND(N4&gt;N3, N4&gt;N5), 3, IF(OR(N4&gt;N3, N4&gt;N5), 2, 1))</f>
        <v>3</v>
      </c>
      <c r="Q4" s="3" t="s">
        <v>36</v>
      </c>
      <c r="R4" s="19">
        <f t="shared" si="1"/>
        <v>1</v>
      </c>
      <c r="S4" s="20">
        <f t="shared" si="2"/>
        <v>1</v>
      </c>
      <c r="T4" s="20">
        <f t="shared" si="3"/>
        <v>0</v>
      </c>
      <c r="U4" s="20">
        <f t="shared" si="4"/>
        <v>0</v>
      </c>
      <c r="W4" s="24" t="str">
        <f>IF(AND(C4="Loose Gooses",D4="Wet Willies"),"LG/WW", IF(AND(C4="Loose Gooses",D4="5 Musketeers"),"LG/5M", ""))</f>
        <v/>
      </c>
      <c r="X4" s="24" t="str">
        <f>IF(AND(C4="Wet Willies",D4="Loose Gooses"),"WW/LG", IF(AND(C4="Wet Willies",D4="5 Musketeers"),"WW/5M", ""))</f>
        <v>WW/LG</v>
      </c>
      <c r="Y4" s="24" t="str">
        <f>IF(AND(C4="5 Musketeers",D4="Loose Gooses"),"5M/LG", IF(AND($C4="5 Musketeers",$D4="Wet Willies"),"5M/WW", ""))</f>
        <v/>
      </c>
    </row>
    <row r="5" spans="2:25" ht="14.25" customHeight="1" x14ac:dyDescent="0.45">
      <c r="B5" s="64">
        <v>2</v>
      </c>
      <c r="C5" s="64" t="s">
        <v>39</v>
      </c>
      <c r="D5" s="64" t="s">
        <v>34</v>
      </c>
      <c r="E5" s="64" t="s">
        <v>36</v>
      </c>
      <c r="F5" s="64" t="s">
        <v>167</v>
      </c>
      <c r="G5" s="64">
        <v>2</v>
      </c>
      <c r="H5" s="64">
        <v>1</v>
      </c>
      <c r="I5" s="64">
        <v>1</v>
      </c>
      <c r="K5" s="24" t="s">
        <v>136</v>
      </c>
      <c r="L5" s="24">
        <f>COUNTIF(C3:C30, "Wet Willies")</f>
        <v>4</v>
      </c>
      <c r="M5" s="24">
        <f>COUNTIF(D3:D30, "Wet Willies")</f>
        <v>4</v>
      </c>
      <c r="N5" s="23">
        <f t="shared" si="0"/>
        <v>0.5</v>
      </c>
      <c r="O5" s="24">
        <f>IF(AND(N5&gt;N4, N5&gt;N3), 3, IF(OR(N5&gt;N4, N5&gt;N3), 2, 1))</f>
        <v>2</v>
      </c>
      <c r="Q5" s="3" t="s">
        <v>38</v>
      </c>
      <c r="R5" s="19">
        <f t="shared" si="1"/>
        <v>1</v>
      </c>
      <c r="S5" s="20">
        <f t="shared" si="2"/>
        <v>1</v>
      </c>
      <c r="T5" s="20">
        <f t="shared" si="3"/>
        <v>0</v>
      </c>
      <c r="U5" s="20">
        <f t="shared" si="4"/>
        <v>0</v>
      </c>
      <c r="W5" s="24" t="str">
        <f t="shared" ref="W5:W28" si="5">IF(AND(C5="Loose Gooses",D5="Wet Willies"),"LG/WW", IF(AND(C5="Loose Gooses",D5="5 Musketeers"),"LG/5M", ""))</f>
        <v/>
      </c>
      <c r="X5" s="24" t="str">
        <f t="shared" ref="X5:X28" si="6">IF(AND(C5="Wet Willies",D5="Loose Gooses"),"WW/LG", IF(AND(C5="Wet Willies",D5="5 Musketeers"),"WW/5M", ""))</f>
        <v>WW/5M</v>
      </c>
      <c r="Y5" s="24" t="str">
        <f t="shared" ref="Y5:Y28" si="7">IF(AND(C5="5 Musketeers",D5="Loose Gooses"),"5M/LG", IF(AND($C5="5 Musketeers",$D5="Wet Willies"),"5M/WW", ""))</f>
        <v/>
      </c>
    </row>
    <row r="6" spans="2:25" ht="14.25" customHeight="1" x14ac:dyDescent="0.45">
      <c r="B6" s="64">
        <v>3</v>
      </c>
      <c r="C6" s="64" t="s">
        <v>39</v>
      </c>
      <c r="D6" s="64" t="s">
        <v>57</v>
      </c>
      <c r="E6" s="64" t="s">
        <v>76</v>
      </c>
      <c r="F6" s="64" t="s">
        <v>167</v>
      </c>
      <c r="G6" s="64">
        <v>3</v>
      </c>
      <c r="H6" s="64">
        <v>2</v>
      </c>
      <c r="I6" s="64">
        <v>1</v>
      </c>
      <c r="Q6" s="3" t="s">
        <v>44</v>
      </c>
      <c r="R6" s="19">
        <f t="shared" si="1"/>
        <v>1</v>
      </c>
      <c r="S6" s="20">
        <f t="shared" si="2"/>
        <v>1</v>
      </c>
      <c r="T6" s="20">
        <f t="shared" si="3"/>
        <v>0</v>
      </c>
      <c r="U6" s="20">
        <f t="shared" si="4"/>
        <v>0</v>
      </c>
      <c r="W6" s="24" t="str">
        <f t="shared" si="5"/>
        <v/>
      </c>
      <c r="X6" s="24" t="str">
        <f t="shared" si="6"/>
        <v>WW/LG</v>
      </c>
      <c r="Y6" s="24" t="str">
        <f t="shared" si="7"/>
        <v/>
      </c>
    </row>
    <row r="7" spans="2:25" ht="14.25" customHeight="1" x14ac:dyDescent="0.45">
      <c r="B7" s="64">
        <v>4</v>
      </c>
      <c r="C7" s="64" t="s">
        <v>34</v>
      </c>
      <c r="D7" s="64" t="s">
        <v>39</v>
      </c>
      <c r="E7" s="64" t="s">
        <v>38</v>
      </c>
      <c r="F7" s="64" t="s">
        <v>167</v>
      </c>
      <c r="G7" s="64">
        <v>1</v>
      </c>
      <c r="H7" s="64">
        <v>1</v>
      </c>
      <c r="I7" s="64">
        <v>1</v>
      </c>
      <c r="Q7" s="3" t="s">
        <v>46</v>
      </c>
      <c r="R7" s="19">
        <f t="shared" si="1"/>
        <v>1</v>
      </c>
      <c r="S7" s="20">
        <f t="shared" si="2"/>
        <v>1</v>
      </c>
      <c r="T7" s="20">
        <f t="shared" si="3"/>
        <v>0</v>
      </c>
      <c r="U7" s="20">
        <f t="shared" si="4"/>
        <v>0</v>
      </c>
      <c r="W7" s="24" t="str">
        <f t="shared" si="5"/>
        <v/>
      </c>
      <c r="X7" s="24" t="str">
        <f t="shared" si="6"/>
        <v/>
      </c>
      <c r="Y7" s="24" t="str">
        <f t="shared" si="7"/>
        <v>5M/WW</v>
      </c>
    </row>
    <row r="8" spans="2:25" ht="14.25" customHeight="1" x14ac:dyDescent="0.45">
      <c r="B8" s="64">
        <v>5</v>
      </c>
      <c r="C8" s="64" t="s">
        <v>34</v>
      </c>
      <c r="D8" s="64" t="s">
        <v>57</v>
      </c>
      <c r="E8" s="64" t="s">
        <v>60</v>
      </c>
      <c r="F8" s="64" t="s">
        <v>126</v>
      </c>
      <c r="G8" s="64">
        <v>2</v>
      </c>
      <c r="H8" s="64">
        <v>3</v>
      </c>
      <c r="I8" s="64">
        <v>2</v>
      </c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W8" s="24" t="str">
        <f t="shared" si="5"/>
        <v/>
      </c>
      <c r="X8" s="24" t="str">
        <f t="shared" si="6"/>
        <v/>
      </c>
      <c r="Y8" s="24" t="str">
        <f t="shared" si="7"/>
        <v>5M/LG</v>
      </c>
    </row>
    <row r="9" spans="2:25" ht="14.25" customHeight="1" x14ac:dyDescent="0.45">
      <c r="B9" s="64">
        <v>6</v>
      </c>
      <c r="C9" s="64" t="s">
        <v>39</v>
      </c>
      <c r="D9" s="64" t="s">
        <v>34</v>
      </c>
      <c r="E9" s="64" t="s">
        <v>44</v>
      </c>
      <c r="F9" s="64" t="s">
        <v>167</v>
      </c>
      <c r="G9" s="64">
        <v>1</v>
      </c>
      <c r="H9" s="64">
        <v>1</v>
      </c>
      <c r="I9" s="64">
        <v>1</v>
      </c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W9" s="24" t="str">
        <f t="shared" si="5"/>
        <v/>
      </c>
      <c r="X9" s="24" t="str">
        <f t="shared" si="6"/>
        <v>WW/5M</v>
      </c>
      <c r="Y9" s="24" t="str">
        <f t="shared" si="7"/>
        <v/>
      </c>
    </row>
    <row r="10" spans="2:25" ht="14.25" customHeight="1" x14ac:dyDescent="0.45">
      <c r="B10" s="64">
        <v>7</v>
      </c>
      <c r="C10" s="64" t="s">
        <v>57</v>
      </c>
      <c r="D10" s="64" t="s">
        <v>39</v>
      </c>
      <c r="E10" s="64" t="s">
        <v>72</v>
      </c>
      <c r="F10" s="64" t="s">
        <v>167</v>
      </c>
      <c r="G10" s="64">
        <v>1</v>
      </c>
      <c r="H10" s="64">
        <v>1</v>
      </c>
      <c r="I10" s="64">
        <v>1</v>
      </c>
      <c r="Q10" s="3" t="s">
        <v>56</v>
      </c>
      <c r="R10" s="19">
        <f t="shared" si="1"/>
        <v>1</v>
      </c>
      <c r="S10" s="20">
        <f t="shared" si="2"/>
        <v>0</v>
      </c>
      <c r="T10" s="20">
        <f t="shared" si="3"/>
        <v>1</v>
      </c>
      <c r="U10" s="20">
        <f t="shared" si="4"/>
        <v>0</v>
      </c>
      <c r="W10" s="24" t="str">
        <f t="shared" si="5"/>
        <v>LG/WW</v>
      </c>
      <c r="X10" s="24" t="str">
        <f t="shared" si="6"/>
        <v/>
      </c>
      <c r="Y10" s="24" t="str">
        <f t="shared" si="7"/>
        <v/>
      </c>
    </row>
    <row r="11" spans="2:25" ht="14.25" customHeight="1" x14ac:dyDescent="0.45">
      <c r="B11" s="64">
        <v>8</v>
      </c>
      <c r="C11" s="64" t="s">
        <v>34</v>
      </c>
      <c r="D11" s="64" t="s">
        <v>57</v>
      </c>
      <c r="E11" s="64" t="s">
        <v>60</v>
      </c>
      <c r="F11" s="64" t="s">
        <v>167</v>
      </c>
      <c r="G11" s="64">
        <v>1</v>
      </c>
      <c r="H11" s="64">
        <v>1</v>
      </c>
      <c r="I11" s="64">
        <v>1</v>
      </c>
      <c r="Q11" s="3" t="s">
        <v>60</v>
      </c>
      <c r="R11" s="19">
        <f t="shared" si="1"/>
        <v>4</v>
      </c>
      <c r="S11" s="20">
        <f t="shared" si="2"/>
        <v>1</v>
      </c>
      <c r="T11" s="20">
        <f t="shared" si="3"/>
        <v>3</v>
      </c>
      <c r="U11" s="20">
        <f t="shared" si="4"/>
        <v>0</v>
      </c>
      <c r="W11" s="24" t="str">
        <f t="shared" si="5"/>
        <v/>
      </c>
      <c r="X11" s="24" t="str">
        <f t="shared" si="6"/>
        <v/>
      </c>
      <c r="Y11" s="24" t="str">
        <f t="shared" si="7"/>
        <v>5M/LG</v>
      </c>
    </row>
    <row r="12" spans="2:25" ht="14.25" customHeight="1" x14ac:dyDescent="0.45">
      <c r="B12" s="64">
        <v>9</v>
      </c>
      <c r="C12" s="64" t="s">
        <v>34</v>
      </c>
      <c r="D12" s="64" t="s">
        <v>39</v>
      </c>
      <c r="E12" s="64" t="s">
        <v>139</v>
      </c>
      <c r="F12" s="64" t="s">
        <v>167</v>
      </c>
      <c r="G12" s="64">
        <v>2</v>
      </c>
      <c r="H12" s="64">
        <v>2</v>
      </c>
      <c r="I12" s="64">
        <v>1</v>
      </c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W12" s="24" t="str">
        <f t="shared" si="5"/>
        <v/>
      </c>
      <c r="X12" s="24" t="str">
        <f t="shared" si="6"/>
        <v/>
      </c>
      <c r="Y12" s="24" t="str">
        <f t="shared" si="7"/>
        <v>5M/WW</v>
      </c>
    </row>
    <row r="13" spans="2:25" ht="14.25" customHeight="1" x14ac:dyDescent="0.45">
      <c r="B13" s="64">
        <v>10</v>
      </c>
      <c r="C13" s="64" t="s">
        <v>34</v>
      </c>
      <c r="D13" s="64" t="s">
        <v>57</v>
      </c>
      <c r="E13" s="64" t="s">
        <v>60</v>
      </c>
      <c r="F13" s="64" t="s">
        <v>126</v>
      </c>
      <c r="G13" s="64">
        <v>3</v>
      </c>
      <c r="H13" s="64">
        <v>2</v>
      </c>
      <c r="I13" s="64">
        <v>1</v>
      </c>
      <c r="Q13" s="3" t="s">
        <v>139</v>
      </c>
      <c r="R13" s="19">
        <f t="shared" si="1"/>
        <v>1</v>
      </c>
      <c r="S13" s="20">
        <f t="shared" si="2"/>
        <v>1</v>
      </c>
      <c r="T13" s="20">
        <f t="shared" si="3"/>
        <v>0</v>
      </c>
      <c r="U13" s="20">
        <f t="shared" si="4"/>
        <v>0</v>
      </c>
      <c r="W13" s="24" t="str">
        <f t="shared" si="5"/>
        <v/>
      </c>
      <c r="X13" s="24" t="str">
        <f t="shared" si="6"/>
        <v/>
      </c>
      <c r="Y13" s="24" t="str">
        <f t="shared" si="7"/>
        <v>5M/LG</v>
      </c>
    </row>
    <row r="14" spans="2:25" ht="14.25" customHeight="1" x14ac:dyDescent="0.45">
      <c r="B14" s="64">
        <v>11</v>
      </c>
      <c r="C14" s="64" t="s">
        <v>34</v>
      </c>
      <c r="D14" s="64" t="s">
        <v>39</v>
      </c>
      <c r="E14" s="64" t="s">
        <v>60</v>
      </c>
      <c r="F14" s="64" t="s">
        <v>126</v>
      </c>
      <c r="G14" s="64">
        <v>4</v>
      </c>
      <c r="H14" s="64">
        <v>3</v>
      </c>
      <c r="I14" s="64">
        <v>2</v>
      </c>
      <c r="Q14" s="3" t="s">
        <v>144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W14" s="24" t="str">
        <f t="shared" si="5"/>
        <v/>
      </c>
      <c r="X14" s="24" t="str">
        <f t="shared" si="6"/>
        <v/>
      </c>
      <c r="Y14" s="24" t="str">
        <f t="shared" si="7"/>
        <v>5M/WW</v>
      </c>
    </row>
    <row r="15" spans="2:25" ht="14.25" customHeight="1" x14ac:dyDescent="0.45">
      <c r="B15" s="64">
        <v>12</v>
      </c>
      <c r="C15" s="64" t="s">
        <v>57</v>
      </c>
      <c r="D15" s="64" t="s">
        <v>34</v>
      </c>
      <c r="E15" s="64" t="s">
        <v>56</v>
      </c>
      <c r="F15" s="64" t="s">
        <v>126</v>
      </c>
      <c r="G15" s="64">
        <v>1</v>
      </c>
      <c r="H15" s="64">
        <v>1</v>
      </c>
      <c r="I15" s="64">
        <v>1</v>
      </c>
      <c r="Q15" s="3" t="s">
        <v>72</v>
      </c>
      <c r="R15" s="19">
        <f t="shared" si="1"/>
        <v>1</v>
      </c>
      <c r="S15" s="20">
        <f t="shared" si="2"/>
        <v>1</v>
      </c>
      <c r="T15" s="20">
        <f t="shared" si="3"/>
        <v>0</v>
      </c>
      <c r="U15" s="20">
        <f t="shared" si="4"/>
        <v>0</v>
      </c>
      <c r="W15" s="24" t="str">
        <f t="shared" si="5"/>
        <v>LG/5M</v>
      </c>
      <c r="X15" s="24" t="str">
        <f t="shared" si="6"/>
        <v/>
      </c>
      <c r="Y15" s="24" t="str">
        <f t="shared" si="7"/>
        <v/>
      </c>
    </row>
    <row r="16" spans="2:25" ht="14.25" customHeight="1" x14ac:dyDescent="0.45">
      <c r="B16" s="41"/>
      <c r="C16" s="41"/>
      <c r="D16" s="41"/>
      <c r="E16" s="41"/>
      <c r="F16" s="41"/>
      <c r="G16" s="41"/>
      <c r="H16" s="41"/>
      <c r="I16" s="41"/>
      <c r="Q16" s="3" t="s">
        <v>76</v>
      </c>
      <c r="R16" s="19">
        <f t="shared" si="1"/>
        <v>1</v>
      </c>
      <c r="S16" s="20">
        <f t="shared" si="2"/>
        <v>1</v>
      </c>
      <c r="T16" s="20">
        <f t="shared" si="3"/>
        <v>0</v>
      </c>
      <c r="U16" s="20">
        <f t="shared" si="4"/>
        <v>0</v>
      </c>
      <c r="W16" s="24" t="str">
        <f t="shared" si="5"/>
        <v/>
      </c>
      <c r="X16" s="24" t="str">
        <f t="shared" si="6"/>
        <v/>
      </c>
      <c r="Y16" s="24" t="str">
        <f t="shared" si="7"/>
        <v/>
      </c>
    </row>
    <row r="17" spans="2:25" ht="14.25" customHeight="1" x14ac:dyDescent="0.45">
      <c r="B17" s="41"/>
      <c r="C17" s="41"/>
      <c r="D17" s="41"/>
      <c r="E17" s="41"/>
      <c r="F17" s="41"/>
      <c r="G17" s="41"/>
      <c r="H17" s="41"/>
      <c r="I17" s="41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W17" s="24" t="str">
        <f t="shared" si="5"/>
        <v/>
      </c>
      <c r="X17" s="24" t="str">
        <f t="shared" si="6"/>
        <v/>
      </c>
      <c r="Y17" s="24" t="str">
        <f t="shared" si="7"/>
        <v/>
      </c>
    </row>
    <row r="18" spans="2:25" ht="14.25" customHeight="1" x14ac:dyDescent="0.45">
      <c r="B18" s="41"/>
      <c r="C18" s="41"/>
      <c r="D18" s="41"/>
      <c r="E18" s="41"/>
      <c r="F18" s="41"/>
      <c r="G18" s="41"/>
      <c r="H18" s="41"/>
      <c r="I18" s="41"/>
      <c r="Q18" s="40" t="s">
        <v>161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W18" s="24" t="str">
        <f t="shared" si="5"/>
        <v/>
      </c>
      <c r="X18" s="24" t="str">
        <f t="shared" si="6"/>
        <v/>
      </c>
      <c r="Y18" s="24" t="str">
        <f t="shared" si="7"/>
        <v/>
      </c>
    </row>
    <row r="19" spans="2:25" ht="14.25" customHeight="1" x14ac:dyDescent="0.45">
      <c r="B19" s="41"/>
      <c r="C19" s="41"/>
      <c r="D19" s="41"/>
      <c r="E19" s="41"/>
      <c r="F19" s="41"/>
      <c r="G19" s="41"/>
      <c r="H19" s="41"/>
      <c r="I19" s="41"/>
      <c r="S19" s="20"/>
      <c r="T19" s="20"/>
      <c r="U19" s="20"/>
      <c r="W19" s="24" t="str">
        <f t="shared" si="5"/>
        <v/>
      </c>
      <c r="X19" s="24" t="str">
        <f t="shared" si="6"/>
        <v/>
      </c>
      <c r="Y19" s="24" t="str">
        <f t="shared" si="7"/>
        <v/>
      </c>
    </row>
    <row r="20" spans="2:25" ht="14.25" customHeight="1" x14ac:dyDescent="0.5">
      <c r="E20" s="59"/>
      <c r="F20" s="59"/>
      <c r="W20" s="24" t="str">
        <f t="shared" si="5"/>
        <v/>
      </c>
      <c r="X20" s="24" t="str">
        <f t="shared" si="6"/>
        <v/>
      </c>
      <c r="Y20" s="24" t="str">
        <f t="shared" si="7"/>
        <v/>
      </c>
    </row>
    <row r="21" spans="2:25" ht="14.25" customHeight="1" x14ac:dyDescent="0.45">
      <c r="W21" s="24" t="str">
        <f t="shared" si="5"/>
        <v/>
      </c>
      <c r="X21" s="24" t="str">
        <f t="shared" si="6"/>
        <v/>
      </c>
      <c r="Y21" s="24" t="str">
        <f t="shared" si="7"/>
        <v/>
      </c>
    </row>
    <row r="22" spans="2:25" ht="14.25" customHeight="1" x14ac:dyDescent="0.45">
      <c r="W22" s="24" t="str">
        <f t="shared" si="5"/>
        <v/>
      </c>
      <c r="X22" s="24" t="str">
        <f t="shared" si="6"/>
        <v/>
      </c>
      <c r="Y22" s="24" t="str">
        <f t="shared" si="7"/>
        <v/>
      </c>
    </row>
    <row r="23" spans="2:25" ht="14.25" customHeight="1" x14ac:dyDescent="0.45">
      <c r="E23" s="24"/>
      <c r="F23" s="24"/>
      <c r="G23" s="24"/>
      <c r="H23" s="24"/>
      <c r="I23" s="24"/>
      <c r="Q23" s="3" t="s">
        <v>138</v>
      </c>
      <c r="W23" s="24" t="str">
        <f t="shared" si="5"/>
        <v/>
      </c>
      <c r="X23" s="24" t="str">
        <f t="shared" si="6"/>
        <v/>
      </c>
      <c r="Y23" s="24" t="str">
        <f t="shared" si="7"/>
        <v/>
      </c>
    </row>
    <row r="24" spans="2:25" ht="14.25" customHeight="1" x14ac:dyDescent="0.45">
      <c r="E24" s="25"/>
      <c r="F24" s="24"/>
      <c r="G24" s="24"/>
      <c r="H24" s="24"/>
      <c r="I24" s="24"/>
      <c r="W24" s="24" t="str">
        <f t="shared" si="5"/>
        <v/>
      </c>
      <c r="X24" s="24" t="str">
        <f t="shared" si="6"/>
        <v/>
      </c>
      <c r="Y24" s="24" t="str">
        <f t="shared" si="7"/>
        <v/>
      </c>
    </row>
    <row r="25" spans="2:25" ht="14.25" customHeight="1" x14ac:dyDescent="0.45">
      <c r="E25" s="25"/>
      <c r="F25" s="24"/>
      <c r="G25" s="24"/>
      <c r="H25" s="24"/>
      <c r="I25" s="24"/>
      <c r="Q25" s="9" t="s">
        <v>84</v>
      </c>
      <c r="R25" s="24" t="s">
        <v>8</v>
      </c>
      <c r="S25" s="3" t="s">
        <v>9</v>
      </c>
      <c r="T25" s="3" t="s">
        <v>126</v>
      </c>
      <c r="U25" s="3" t="s">
        <v>85</v>
      </c>
      <c r="W25" s="24" t="str">
        <f t="shared" si="5"/>
        <v/>
      </c>
      <c r="X25" s="24" t="str">
        <f t="shared" si="6"/>
        <v/>
      </c>
      <c r="Y25" s="24" t="str">
        <f t="shared" si="7"/>
        <v/>
      </c>
    </row>
    <row r="26" spans="2:25" ht="14.25" customHeight="1" x14ac:dyDescent="0.45">
      <c r="E26" s="25"/>
      <c r="F26" s="24"/>
      <c r="G26" s="24"/>
      <c r="H26" s="24"/>
      <c r="I26" s="24"/>
      <c r="Q26" s="26">
        <f>C2</f>
        <v>45034</v>
      </c>
      <c r="R26" s="19">
        <f t="shared" ref="R26:U41" si="8">R3</f>
        <v>0</v>
      </c>
      <c r="S26" s="19">
        <f t="shared" si="8"/>
        <v>0</v>
      </c>
      <c r="T26" s="19">
        <f t="shared" si="8"/>
        <v>0</v>
      </c>
      <c r="U26" s="19">
        <f t="shared" si="8"/>
        <v>0</v>
      </c>
      <c r="W26" s="24" t="str">
        <f t="shared" si="5"/>
        <v/>
      </c>
      <c r="X26" s="24" t="str">
        <f t="shared" si="6"/>
        <v/>
      </c>
      <c r="Y26" s="24" t="str">
        <f t="shared" si="7"/>
        <v/>
      </c>
    </row>
    <row r="27" spans="2:25" ht="14.25" customHeight="1" x14ac:dyDescent="0.45">
      <c r="E27" s="25"/>
      <c r="F27" s="24"/>
      <c r="G27" s="24"/>
      <c r="H27" s="24"/>
      <c r="I27" s="24"/>
      <c r="R27" s="19">
        <f t="shared" si="8"/>
        <v>1</v>
      </c>
      <c r="S27" s="19">
        <f t="shared" si="8"/>
        <v>1</v>
      </c>
      <c r="T27" s="19">
        <f t="shared" si="8"/>
        <v>0</v>
      </c>
      <c r="U27" s="19">
        <f t="shared" si="8"/>
        <v>0</v>
      </c>
      <c r="W27" s="24" t="str">
        <f t="shared" si="5"/>
        <v/>
      </c>
      <c r="X27" s="24" t="str">
        <f t="shared" si="6"/>
        <v/>
      </c>
      <c r="Y27" s="24" t="str">
        <f t="shared" si="7"/>
        <v/>
      </c>
    </row>
    <row r="28" spans="2:25" ht="14.25" customHeight="1" x14ac:dyDescent="0.45">
      <c r="E28" s="25"/>
      <c r="F28" s="24"/>
      <c r="G28" s="24"/>
      <c r="H28" s="24"/>
      <c r="I28" s="24"/>
      <c r="R28" s="19">
        <f t="shared" si="8"/>
        <v>1</v>
      </c>
      <c r="S28" s="19">
        <f t="shared" si="8"/>
        <v>1</v>
      </c>
      <c r="T28" s="19">
        <f t="shared" si="8"/>
        <v>0</v>
      </c>
      <c r="U28" s="19">
        <f t="shared" si="8"/>
        <v>0</v>
      </c>
      <c r="W28" s="24" t="str">
        <f t="shared" si="5"/>
        <v/>
      </c>
      <c r="X28" s="24" t="str">
        <f t="shared" si="6"/>
        <v/>
      </c>
      <c r="Y28" s="24" t="str">
        <f t="shared" si="7"/>
        <v/>
      </c>
    </row>
    <row r="29" spans="2:25" ht="14.25" customHeight="1" x14ac:dyDescent="0.45">
      <c r="E29" s="25"/>
      <c r="F29" s="24"/>
      <c r="G29" s="24"/>
      <c r="H29" s="24"/>
      <c r="I29" s="24"/>
      <c r="R29" s="19">
        <f t="shared" si="8"/>
        <v>1</v>
      </c>
      <c r="S29" s="19">
        <f t="shared" si="8"/>
        <v>1</v>
      </c>
      <c r="T29" s="19">
        <f t="shared" si="8"/>
        <v>0</v>
      </c>
      <c r="U29" s="19">
        <f t="shared" si="8"/>
        <v>0</v>
      </c>
    </row>
    <row r="30" spans="2:25" ht="14.25" customHeight="1" x14ac:dyDescent="0.45">
      <c r="E30" s="25"/>
      <c r="F30" s="24"/>
      <c r="G30" s="24"/>
      <c r="H30" s="24"/>
      <c r="I30" s="24"/>
      <c r="R30" s="19">
        <f t="shared" si="8"/>
        <v>1</v>
      </c>
      <c r="S30" s="19">
        <f t="shared" si="8"/>
        <v>1</v>
      </c>
      <c r="T30" s="19">
        <f t="shared" si="8"/>
        <v>0</v>
      </c>
      <c r="U30" s="19">
        <f t="shared" si="8"/>
        <v>0</v>
      </c>
    </row>
    <row r="31" spans="2:25" ht="14.25" customHeight="1" x14ac:dyDescent="0.45">
      <c r="R31" s="19">
        <f t="shared" si="8"/>
        <v>0</v>
      </c>
      <c r="S31" s="19">
        <f t="shared" si="8"/>
        <v>0</v>
      </c>
      <c r="T31" s="19">
        <f t="shared" si="8"/>
        <v>0</v>
      </c>
      <c r="U31" s="19">
        <f t="shared" si="8"/>
        <v>0</v>
      </c>
    </row>
    <row r="32" spans="2:25" ht="14.25" customHeight="1" x14ac:dyDescent="0.45">
      <c r="R32" s="19">
        <f t="shared" si="8"/>
        <v>0</v>
      </c>
      <c r="S32" s="19">
        <f t="shared" si="8"/>
        <v>0</v>
      </c>
      <c r="T32" s="19">
        <f t="shared" si="8"/>
        <v>0</v>
      </c>
      <c r="U32" s="19">
        <f t="shared" si="8"/>
        <v>0</v>
      </c>
    </row>
    <row r="33" spans="18:21" ht="14.25" customHeight="1" x14ac:dyDescent="0.45">
      <c r="R33" s="19">
        <f t="shared" si="8"/>
        <v>1</v>
      </c>
      <c r="S33" s="19">
        <f t="shared" si="8"/>
        <v>0</v>
      </c>
      <c r="T33" s="19">
        <f t="shared" si="8"/>
        <v>1</v>
      </c>
      <c r="U33" s="19">
        <f t="shared" si="8"/>
        <v>0</v>
      </c>
    </row>
    <row r="34" spans="18:21" ht="14.25" customHeight="1" x14ac:dyDescent="0.45">
      <c r="R34" s="19">
        <f t="shared" si="8"/>
        <v>4</v>
      </c>
      <c r="S34" s="19">
        <f t="shared" si="8"/>
        <v>1</v>
      </c>
      <c r="T34" s="19">
        <f t="shared" si="8"/>
        <v>3</v>
      </c>
      <c r="U34" s="19">
        <f t="shared" si="8"/>
        <v>0</v>
      </c>
    </row>
    <row r="35" spans="18:21" ht="14.25" customHeight="1" x14ac:dyDescent="0.45">
      <c r="R35" s="19">
        <f t="shared" si="8"/>
        <v>0</v>
      </c>
      <c r="S35" s="19">
        <f t="shared" si="8"/>
        <v>0</v>
      </c>
      <c r="T35" s="19">
        <f t="shared" si="8"/>
        <v>0</v>
      </c>
      <c r="U35" s="19">
        <f t="shared" si="8"/>
        <v>0</v>
      </c>
    </row>
    <row r="36" spans="18:21" ht="14.25" customHeight="1" x14ac:dyDescent="0.45">
      <c r="R36" s="19">
        <f t="shared" si="8"/>
        <v>1</v>
      </c>
      <c r="S36" s="19">
        <f t="shared" si="8"/>
        <v>1</v>
      </c>
      <c r="T36" s="19">
        <f t="shared" si="8"/>
        <v>0</v>
      </c>
      <c r="U36" s="19">
        <f t="shared" si="8"/>
        <v>0</v>
      </c>
    </row>
    <row r="37" spans="18:21" ht="14.25" customHeight="1" x14ac:dyDescent="0.45">
      <c r="R37" s="19">
        <f t="shared" si="8"/>
        <v>0</v>
      </c>
      <c r="S37" s="19">
        <f t="shared" si="8"/>
        <v>0</v>
      </c>
      <c r="T37" s="19">
        <f t="shared" si="8"/>
        <v>0</v>
      </c>
      <c r="U37" s="19">
        <f t="shared" si="8"/>
        <v>0</v>
      </c>
    </row>
    <row r="38" spans="18:21" ht="14.25" customHeight="1" x14ac:dyDescent="0.45">
      <c r="R38" s="19">
        <f t="shared" si="8"/>
        <v>1</v>
      </c>
      <c r="S38" s="19">
        <f t="shared" si="8"/>
        <v>1</v>
      </c>
      <c r="T38" s="19">
        <f t="shared" si="8"/>
        <v>0</v>
      </c>
      <c r="U38" s="19">
        <f t="shared" si="8"/>
        <v>0</v>
      </c>
    </row>
    <row r="39" spans="18:21" ht="14.25" customHeight="1" x14ac:dyDescent="0.45">
      <c r="R39" s="19">
        <f t="shared" si="8"/>
        <v>1</v>
      </c>
      <c r="S39" s="19">
        <f t="shared" si="8"/>
        <v>1</v>
      </c>
      <c r="T39" s="19">
        <f t="shared" si="8"/>
        <v>0</v>
      </c>
      <c r="U39" s="19">
        <f t="shared" si="8"/>
        <v>0</v>
      </c>
    </row>
    <row r="40" spans="18:21" ht="14.25" customHeight="1" x14ac:dyDescent="0.45">
      <c r="R40" s="19">
        <f t="shared" si="8"/>
        <v>0</v>
      </c>
      <c r="S40" s="19">
        <f t="shared" si="8"/>
        <v>0</v>
      </c>
      <c r="T40" s="19">
        <f t="shared" si="8"/>
        <v>0</v>
      </c>
      <c r="U40" s="19">
        <f t="shared" si="8"/>
        <v>0</v>
      </c>
    </row>
    <row r="41" spans="18:21" ht="14.25" customHeight="1" x14ac:dyDescent="0.45">
      <c r="R41" s="19">
        <f t="shared" si="8"/>
        <v>0</v>
      </c>
      <c r="S41" s="19">
        <f t="shared" si="8"/>
        <v>0</v>
      </c>
      <c r="T41" s="19">
        <f t="shared" si="8"/>
        <v>0</v>
      </c>
      <c r="U41" s="19">
        <f t="shared" si="8"/>
        <v>0</v>
      </c>
    </row>
    <row r="42" spans="18:21" ht="14.25" customHeight="1" x14ac:dyDescent="0.45">
      <c r="R42" s="19"/>
      <c r="S42" s="19"/>
      <c r="T42" s="19"/>
      <c r="U42" s="19"/>
    </row>
    <row r="43" spans="18:21" ht="14.25" customHeight="1" x14ac:dyDescent="0.45"/>
    <row r="44" spans="18:21" ht="14.25" customHeight="1" x14ac:dyDescent="0.45"/>
    <row r="45" spans="18:21" ht="14.25" customHeight="1" x14ac:dyDescent="0.45"/>
    <row r="46" spans="18:21" ht="14.25" customHeight="1" x14ac:dyDescent="0.45"/>
    <row r="47" spans="18:21" ht="14.25" customHeight="1" x14ac:dyDescent="0.45"/>
    <row r="48" spans="18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07ADA-4AE3-448A-96DF-C6B453B6FF51}">
  <dimension ref="B1:Y1000"/>
  <sheetViews>
    <sheetView zoomScale="70" zoomScaleNormal="70" workbookViewId="0">
      <selection activeCell="B3" sqref="B3:I28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5" ht="14.25" customHeight="1" x14ac:dyDescent="0.45"/>
    <row r="2" spans="2:25" ht="14.25" customHeight="1" x14ac:dyDescent="0.45">
      <c r="B2" s="24" t="s">
        <v>123</v>
      </c>
      <c r="C2" s="4">
        <v>45035</v>
      </c>
      <c r="K2" s="5" t="s">
        <v>125</v>
      </c>
      <c r="L2" s="5" t="s">
        <v>103</v>
      </c>
      <c r="M2" s="5" t="s">
        <v>104</v>
      </c>
      <c r="N2" s="5" t="s">
        <v>97</v>
      </c>
      <c r="O2" s="5" t="s">
        <v>8</v>
      </c>
      <c r="Q2" s="5" t="s">
        <v>98</v>
      </c>
      <c r="R2" s="24" t="s">
        <v>8</v>
      </c>
      <c r="S2" s="3" t="s">
        <v>9</v>
      </c>
      <c r="T2" s="3" t="s">
        <v>126</v>
      </c>
      <c r="U2" s="3" t="s">
        <v>127</v>
      </c>
    </row>
    <row r="3" spans="2:25" ht="14.25" customHeight="1" x14ac:dyDescent="0.45">
      <c r="B3" s="37" t="s">
        <v>128</v>
      </c>
      <c r="C3" s="37" t="s">
        <v>129</v>
      </c>
      <c r="D3" s="37" t="s">
        <v>130</v>
      </c>
      <c r="E3" s="37" t="s">
        <v>131</v>
      </c>
      <c r="F3" s="37" t="s">
        <v>132</v>
      </c>
      <c r="G3" s="37" t="s">
        <v>133</v>
      </c>
      <c r="H3" s="37" t="s">
        <v>134</v>
      </c>
      <c r="I3" s="37" t="s">
        <v>146</v>
      </c>
      <c r="K3" s="24" t="s">
        <v>135</v>
      </c>
      <c r="L3" s="24">
        <f>COUNTIF(C3:C30, "Loose Gooses")</f>
        <v>7</v>
      </c>
      <c r="M3" s="24">
        <f>COUNTIF(D3:D30, "Loose Gooses")</f>
        <v>9</v>
      </c>
      <c r="N3" s="23">
        <f t="shared" ref="N3:N5" si="0">L3/(L3+M3)</f>
        <v>0.4375</v>
      </c>
      <c r="O3" s="24">
        <f>IF(AND(N3&gt;N4, N3&gt;N5), 3, IF(OR(N3&gt;N4, N3&gt;N5), 2, 1))</f>
        <v>1</v>
      </c>
      <c r="Q3" s="3" t="s">
        <v>33</v>
      </c>
      <c r="R3" s="19">
        <f t="shared" ref="R3:R18" si="1">COUNTIF($E$3:$E$27, Q3)+U3</f>
        <v>1</v>
      </c>
      <c r="S3" s="20">
        <f t="shared" ref="S3:S18" si="2">COUNTIFS($E$3:$E$27, $Q3,$F$3:$F$27,"Finish")</f>
        <v>1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5"/>
      <c r="W3" s="5" t="s">
        <v>135</v>
      </c>
      <c r="X3" s="5" t="s">
        <v>136</v>
      </c>
      <c r="Y3" s="5" t="s">
        <v>137</v>
      </c>
    </row>
    <row r="4" spans="2:25" ht="14.25" customHeight="1" x14ac:dyDescent="0.45">
      <c r="B4" s="64">
        <v>1</v>
      </c>
      <c r="C4" s="64" t="s">
        <v>34</v>
      </c>
      <c r="D4" s="64" t="s">
        <v>57</v>
      </c>
      <c r="E4" s="64" t="s">
        <v>38</v>
      </c>
      <c r="F4" s="64" t="s">
        <v>167</v>
      </c>
      <c r="G4" s="64">
        <v>1</v>
      </c>
      <c r="H4" s="64">
        <v>1</v>
      </c>
      <c r="I4" s="64">
        <v>1</v>
      </c>
      <c r="K4" s="24" t="s">
        <v>137</v>
      </c>
      <c r="L4" s="24">
        <f>COUNTIF(C3:C30, "5 Musketeers")</f>
        <v>10</v>
      </c>
      <c r="M4" s="24">
        <f>COUNTIF(D3:D30, "5 Musketeers")</f>
        <v>8</v>
      </c>
      <c r="N4" s="23">
        <f t="shared" si="0"/>
        <v>0.55555555555555558</v>
      </c>
      <c r="O4" s="24">
        <f>IF(AND(N4&gt;N3, N4&gt;N5), 3, IF(OR(N4&gt;N3, N4&gt;N5), 2, 1))</f>
        <v>3</v>
      </c>
      <c r="Q4" s="3" t="s">
        <v>36</v>
      </c>
      <c r="R4" s="19">
        <f t="shared" si="1"/>
        <v>1</v>
      </c>
      <c r="S4" s="20">
        <f t="shared" si="2"/>
        <v>1</v>
      </c>
      <c r="T4" s="20">
        <f t="shared" si="3"/>
        <v>0</v>
      </c>
      <c r="U4" s="20">
        <f t="shared" si="4"/>
        <v>0</v>
      </c>
      <c r="W4" s="24" t="str">
        <f>IF(AND(C4="Loose Gooses",D4="Wet Willies"),"LG/WW", IF(AND(C4="Loose Gooses",D4="5 Musketeers"),"LG/5M", ""))</f>
        <v/>
      </c>
      <c r="X4" s="24" t="str">
        <f>IF(AND(C4="Wet Willies",D4="Loose Gooses"),"WW/LG", IF(AND(C4="Wet Willies",D4="5 Musketeers"),"WW/5M", ""))</f>
        <v/>
      </c>
      <c r="Y4" s="24" t="str">
        <f>IF(AND(C4="5 Musketeers",D4="Loose Gooses"),"5M/LG", IF(AND($C4="5 Musketeers",$D4="Wet Willies"),"5M/WW", ""))</f>
        <v>5M/LG</v>
      </c>
    </row>
    <row r="5" spans="2:25" ht="14.25" customHeight="1" x14ac:dyDescent="0.45">
      <c r="B5" s="64">
        <v>2</v>
      </c>
      <c r="C5" s="64" t="s">
        <v>39</v>
      </c>
      <c r="D5" s="64" t="s">
        <v>34</v>
      </c>
      <c r="E5" s="64" t="s">
        <v>51</v>
      </c>
      <c r="F5" s="64" t="s">
        <v>126</v>
      </c>
      <c r="G5" s="64">
        <v>1</v>
      </c>
      <c r="H5" s="64">
        <v>1</v>
      </c>
      <c r="I5" s="64">
        <v>1</v>
      </c>
      <c r="K5" s="24" t="s">
        <v>136</v>
      </c>
      <c r="L5" s="24">
        <f>COUNTIF(C3:C30, "Wet Willies")</f>
        <v>8</v>
      </c>
      <c r="M5" s="24">
        <f>COUNTIF(D3:D30, "Wet Willies")</f>
        <v>8</v>
      </c>
      <c r="N5" s="23">
        <f t="shared" si="0"/>
        <v>0.5</v>
      </c>
      <c r="O5" s="24">
        <f>IF(AND(N5&gt;N4, N5&gt;N3), 3, IF(OR(N5&gt;N4, N5&gt;N3), 2, 1))</f>
        <v>2</v>
      </c>
      <c r="Q5" s="3" t="s">
        <v>38</v>
      </c>
      <c r="R5" s="19">
        <f t="shared" si="1"/>
        <v>5</v>
      </c>
      <c r="S5" s="20">
        <f t="shared" si="2"/>
        <v>5</v>
      </c>
      <c r="T5" s="20">
        <f t="shared" si="3"/>
        <v>0</v>
      </c>
      <c r="U5" s="20">
        <f t="shared" si="4"/>
        <v>0</v>
      </c>
      <c r="W5" s="24" t="str">
        <f t="shared" ref="W5:W28" si="5">IF(AND(C5="Loose Gooses",D5="Wet Willies"),"LG/WW", IF(AND(C5="Loose Gooses",D5="5 Musketeers"),"LG/5M", ""))</f>
        <v/>
      </c>
      <c r="X5" s="24" t="str">
        <f t="shared" ref="X5:X28" si="6">IF(AND(C5="Wet Willies",D5="Loose Gooses"),"WW/LG", IF(AND(C5="Wet Willies",D5="5 Musketeers"),"WW/5M", ""))</f>
        <v>WW/5M</v>
      </c>
      <c r="Y5" s="24" t="str">
        <f t="shared" ref="Y5:Y28" si="7">IF(AND(C5="5 Musketeers",D5="Loose Gooses"),"5M/LG", IF(AND($C5="5 Musketeers",$D5="Wet Willies"),"5M/WW", ""))</f>
        <v/>
      </c>
    </row>
    <row r="6" spans="2:25" ht="14.25" customHeight="1" x14ac:dyDescent="0.45">
      <c r="B6" s="64">
        <v>3</v>
      </c>
      <c r="C6" s="64" t="s">
        <v>39</v>
      </c>
      <c r="D6" s="64" t="s">
        <v>57</v>
      </c>
      <c r="E6" s="64" t="s">
        <v>76</v>
      </c>
      <c r="F6" s="64" t="s">
        <v>167</v>
      </c>
      <c r="G6" s="64">
        <v>2</v>
      </c>
      <c r="H6" s="64">
        <v>2</v>
      </c>
      <c r="I6" s="64">
        <v>1</v>
      </c>
      <c r="Q6" s="3" t="s">
        <v>44</v>
      </c>
      <c r="R6" s="19">
        <f t="shared" si="1"/>
        <v>4</v>
      </c>
      <c r="S6" s="20">
        <f t="shared" si="2"/>
        <v>4</v>
      </c>
      <c r="T6" s="20">
        <f t="shared" si="3"/>
        <v>0</v>
      </c>
      <c r="U6" s="20">
        <f t="shared" si="4"/>
        <v>0</v>
      </c>
      <c r="W6" s="24" t="str">
        <f t="shared" si="5"/>
        <v/>
      </c>
      <c r="X6" s="24" t="str">
        <f t="shared" si="6"/>
        <v>WW/LG</v>
      </c>
      <c r="Y6" s="24" t="str">
        <f t="shared" si="7"/>
        <v/>
      </c>
    </row>
    <row r="7" spans="2:25" ht="14.25" customHeight="1" x14ac:dyDescent="0.45">
      <c r="B7" s="64">
        <v>4</v>
      </c>
      <c r="C7" s="64" t="s">
        <v>39</v>
      </c>
      <c r="D7" s="64" t="s">
        <v>34</v>
      </c>
      <c r="E7" s="64" t="s">
        <v>44</v>
      </c>
      <c r="F7" s="64" t="s">
        <v>167</v>
      </c>
      <c r="G7" s="64">
        <v>3</v>
      </c>
      <c r="H7" s="64">
        <v>2</v>
      </c>
      <c r="I7" s="64">
        <v>1</v>
      </c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W7" s="24" t="str">
        <f t="shared" si="5"/>
        <v/>
      </c>
      <c r="X7" s="24" t="str">
        <f t="shared" si="6"/>
        <v>WW/5M</v>
      </c>
      <c r="Y7" s="24" t="str">
        <f t="shared" si="7"/>
        <v/>
      </c>
    </row>
    <row r="8" spans="2:25" ht="14.25" customHeight="1" x14ac:dyDescent="0.45">
      <c r="B8" s="64">
        <v>5</v>
      </c>
      <c r="C8" s="64" t="s">
        <v>39</v>
      </c>
      <c r="D8" s="64" t="s">
        <v>57</v>
      </c>
      <c r="E8" s="64" t="s">
        <v>36</v>
      </c>
      <c r="F8" s="64" t="s">
        <v>167</v>
      </c>
      <c r="G8" s="64">
        <v>4</v>
      </c>
      <c r="H8" s="64">
        <v>3</v>
      </c>
      <c r="I8" s="64">
        <v>1</v>
      </c>
      <c r="Q8" s="3" t="s">
        <v>51</v>
      </c>
      <c r="R8" s="19">
        <f t="shared" si="1"/>
        <v>1</v>
      </c>
      <c r="S8" s="20">
        <f t="shared" si="2"/>
        <v>0</v>
      </c>
      <c r="T8" s="20">
        <f t="shared" si="3"/>
        <v>1</v>
      </c>
      <c r="U8" s="20">
        <f t="shared" si="4"/>
        <v>0</v>
      </c>
      <c r="W8" s="24" t="str">
        <f t="shared" si="5"/>
        <v/>
      </c>
      <c r="X8" s="24" t="str">
        <f t="shared" si="6"/>
        <v>WW/LG</v>
      </c>
      <c r="Y8" s="24" t="str">
        <f t="shared" si="7"/>
        <v/>
      </c>
    </row>
    <row r="9" spans="2:25" ht="14.25" customHeight="1" x14ac:dyDescent="0.45">
      <c r="B9" s="64">
        <v>6</v>
      </c>
      <c r="C9" s="64" t="s">
        <v>39</v>
      </c>
      <c r="D9" s="64" t="s">
        <v>34</v>
      </c>
      <c r="E9" s="64" t="s">
        <v>44</v>
      </c>
      <c r="F9" s="64" t="s">
        <v>167</v>
      </c>
      <c r="G9" s="64">
        <v>5</v>
      </c>
      <c r="H9" s="64">
        <v>3</v>
      </c>
      <c r="I9" s="64">
        <v>1</v>
      </c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W9" s="24" t="str">
        <f t="shared" si="5"/>
        <v/>
      </c>
      <c r="X9" s="24" t="str">
        <f t="shared" si="6"/>
        <v>WW/5M</v>
      </c>
      <c r="Y9" s="24" t="str">
        <f t="shared" si="7"/>
        <v/>
      </c>
    </row>
    <row r="10" spans="2:25" ht="14.25" customHeight="1" x14ac:dyDescent="0.45">
      <c r="B10" s="64">
        <v>7</v>
      </c>
      <c r="C10" s="64" t="s">
        <v>57</v>
      </c>
      <c r="D10" s="64" t="s">
        <v>39</v>
      </c>
      <c r="E10" s="64" t="s">
        <v>144</v>
      </c>
      <c r="F10" s="64" t="s">
        <v>167</v>
      </c>
      <c r="G10" s="64">
        <v>1</v>
      </c>
      <c r="H10" s="64">
        <v>1</v>
      </c>
      <c r="I10" s="64">
        <v>1</v>
      </c>
      <c r="Q10" s="3" t="s">
        <v>56</v>
      </c>
      <c r="R10" s="19">
        <f t="shared" si="1"/>
        <v>4</v>
      </c>
      <c r="S10" s="20">
        <f t="shared" si="2"/>
        <v>1</v>
      </c>
      <c r="T10" s="20">
        <f t="shared" si="3"/>
        <v>3</v>
      </c>
      <c r="U10" s="20">
        <f t="shared" si="4"/>
        <v>0</v>
      </c>
      <c r="W10" s="24" t="str">
        <f t="shared" si="5"/>
        <v>LG/WW</v>
      </c>
      <c r="X10" s="24" t="str">
        <f t="shared" si="6"/>
        <v/>
      </c>
      <c r="Y10" s="24" t="str">
        <f t="shared" si="7"/>
        <v/>
      </c>
    </row>
    <row r="11" spans="2:25" ht="14.25" customHeight="1" x14ac:dyDescent="0.45">
      <c r="B11" s="64">
        <v>8</v>
      </c>
      <c r="C11" s="64" t="s">
        <v>34</v>
      </c>
      <c r="D11" s="64" t="s">
        <v>57</v>
      </c>
      <c r="E11" s="64" t="s">
        <v>38</v>
      </c>
      <c r="F11" s="64" t="s">
        <v>167</v>
      </c>
      <c r="G11" s="64">
        <v>1</v>
      </c>
      <c r="H11" s="64">
        <v>1</v>
      </c>
      <c r="I11" s="64">
        <v>1</v>
      </c>
      <c r="Q11" s="3" t="s">
        <v>60</v>
      </c>
      <c r="R11" s="19">
        <f t="shared" si="1"/>
        <v>3</v>
      </c>
      <c r="S11" s="20">
        <f t="shared" si="2"/>
        <v>0</v>
      </c>
      <c r="T11" s="20">
        <f t="shared" si="3"/>
        <v>3</v>
      </c>
      <c r="U11" s="20">
        <f t="shared" si="4"/>
        <v>0</v>
      </c>
      <c r="W11" s="24" t="str">
        <f t="shared" si="5"/>
        <v/>
      </c>
      <c r="X11" s="24" t="str">
        <f t="shared" si="6"/>
        <v/>
      </c>
      <c r="Y11" s="24" t="str">
        <f t="shared" si="7"/>
        <v>5M/LG</v>
      </c>
    </row>
    <row r="12" spans="2:25" ht="14.25" customHeight="1" x14ac:dyDescent="0.45">
      <c r="B12" s="64">
        <v>9</v>
      </c>
      <c r="C12" s="64" t="s">
        <v>34</v>
      </c>
      <c r="D12" s="64" t="s">
        <v>39</v>
      </c>
      <c r="E12" s="64" t="s">
        <v>38</v>
      </c>
      <c r="F12" s="64" t="s">
        <v>167</v>
      </c>
      <c r="G12" s="64">
        <v>2</v>
      </c>
      <c r="H12" s="64">
        <v>2</v>
      </c>
      <c r="I12" s="64">
        <v>2</v>
      </c>
      <c r="Q12" s="3" t="s">
        <v>63</v>
      </c>
      <c r="R12" s="19">
        <f t="shared" si="1"/>
        <v>1</v>
      </c>
      <c r="S12" s="20">
        <f t="shared" si="2"/>
        <v>0</v>
      </c>
      <c r="T12" s="20">
        <f t="shared" si="3"/>
        <v>1</v>
      </c>
      <c r="U12" s="20">
        <f t="shared" si="4"/>
        <v>0</v>
      </c>
      <c r="W12" s="24" t="str">
        <f t="shared" si="5"/>
        <v/>
      </c>
      <c r="X12" s="24" t="str">
        <f t="shared" si="6"/>
        <v/>
      </c>
      <c r="Y12" s="24" t="str">
        <f t="shared" si="7"/>
        <v>5M/WW</v>
      </c>
    </row>
    <row r="13" spans="2:25" ht="14.25" customHeight="1" x14ac:dyDescent="0.45">
      <c r="B13" s="64">
        <v>10</v>
      </c>
      <c r="C13" s="64" t="s">
        <v>57</v>
      </c>
      <c r="D13" s="64" t="s">
        <v>34</v>
      </c>
      <c r="E13" s="64" t="s">
        <v>56</v>
      </c>
      <c r="F13" s="64" t="s">
        <v>126</v>
      </c>
      <c r="G13" s="64">
        <v>1</v>
      </c>
      <c r="H13" s="64">
        <v>1</v>
      </c>
      <c r="I13" s="64">
        <v>1</v>
      </c>
      <c r="Q13" s="3" t="s">
        <v>139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W13" s="24" t="str">
        <f t="shared" si="5"/>
        <v>LG/5M</v>
      </c>
      <c r="X13" s="24" t="str">
        <f t="shared" si="6"/>
        <v/>
      </c>
      <c r="Y13" s="24" t="str">
        <f t="shared" si="7"/>
        <v/>
      </c>
    </row>
    <row r="14" spans="2:25" ht="14.25" customHeight="1" x14ac:dyDescent="0.45">
      <c r="B14" s="64">
        <v>11</v>
      </c>
      <c r="C14" s="64" t="s">
        <v>57</v>
      </c>
      <c r="D14" s="64" t="s">
        <v>39</v>
      </c>
      <c r="E14" s="64" t="s">
        <v>56</v>
      </c>
      <c r="F14" s="64" t="s">
        <v>167</v>
      </c>
      <c r="G14" s="64">
        <v>2</v>
      </c>
      <c r="H14" s="64">
        <v>3</v>
      </c>
      <c r="I14" s="64">
        <v>2</v>
      </c>
      <c r="Q14" s="3" t="s">
        <v>144</v>
      </c>
      <c r="R14" s="19">
        <f t="shared" si="1"/>
        <v>1</v>
      </c>
      <c r="S14" s="20">
        <f t="shared" si="2"/>
        <v>1</v>
      </c>
      <c r="T14" s="20">
        <f t="shared" si="3"/>
        <v>0</v>
      </c>
      <c r="U14" s="20">
        <f t="shared" si="4"/>
        <v>0</v>
      </c>
      <c r="W14" s="24" t="str">
        <f t="shared" si="5"/>
        <v>LG/WW</v>
      </c>
      <c r="X14" s="24" t="str">
        <f t="shared" si="6"/>
        <v/>
      </c>
      <c r="Y14" s="24" t="str">
        <f t="shared" si="7"/>
        <v/>
      </c>
    </row>
    <row r="15" spans="2:25" ht="14.25" customHeight="1" x14ac:dyDescent="0.45">
      <c r="B15" s="64">
        <v>12</v>
      </c>
      <c r="C15" s="64" t="s">
        <v>34</v>
      </c>
      <c r="D15" s="64" t="s">
        <v>57</v>
      </c>
      <c r="E15" s="64" t="s">
        <v>60</v>
      </c>
      <c r="F15" s="64" t="s">
        <v>126</v>
      </c>
      <c r="G15" s="64">
        <v>1</v>
      </c>
      <c r="H15" s="64">
        <v>1</v>
      </c>
      <c r="I15" s="64">
        <v>1</v>
      </c>
      <c r="Q15" s="3" t="s">
        <v>72</v>
      </c>
      <c r="R15" s="19">
        <f t="shared" si="1"/>
        <v>2</v>
      </c>
      <c r="S15" s="20">
        <f t="shared" si="2"/>
        <v>2</v>
      </c>
      <c r="T15" s="20">
        <f t="shared" si="3"/>
        <v>0</v>
      </c>
      <c r="U15" s="20">
        <f t="shared" si="4"/>
        <v>0</v>
      </c>
      <c r="W15" s="24" t="str">
        <f t="shared" si="5"/>
        <v/>
      </c>
      <c r="X15" s="24" t="str">
        <f t="shared" si="6"/>
        <v/>
      </c>
      <c r="Y15" s="24" t="str">
        <f t="shared" si="7"/>
        <v>5M/LG</v>
      </c>
    </row>
    <row r="16" spans="2:25" ht="14.25" customHeight="1" x14ac:dyDescent="0.45">
      <c r="B16" s="64">
        <v>13</v>
      </c>
      <c r="C16" s="64" t="s">
        <v>34</v>
      </c>
      <c r="D16" s="64" t="s">
        <v>39</v>
      </c>
      <c r="E16" s="64" t="s">
        <v>38</v>
      </c>
      <c r="F16" s="64" t="s">
        <v>167</v>
      </c>
      <c r="G16" s="64">
        <v>2</v>
      </c>
      <c r="H16" s="64">
        <v>4</v>
      </c>
      <c r="I16" s="64">
        <v>1</v>
      </c>
      <c r="Q16" s="3" t="s">
        <v>76</v>
      </c>
      <c r="R16" s="19">
        <f t="shared" si="1"/>
        <v>1</v>
      </c>
      <c r="S16" s="20">
        <f t="shared" si="2"/>
        <v>1</v>
      </c>
      <c r="T16" s="20">
        <f t="shared" si="3"/>
        <v>0</v>
      </c>
      <c r="U16" s="20">
        <f t="shared" si="4"/>
        <v>0</v>
      </c>
      <c r="W16" s="24" t="str">
        <f t="shared" si="5"/>
        <v/>
      </c>
      <c r="X16" s="24" t="str">
        <f t="shared" si="6"/>
        <v/>
      </c>
      <c r="Y16" s="24" t="str">
        <f t="shared" si="7"/>
        <v>5M/WW</v>
      </c>
    </row>
    <row r="17" spans="2:25" ht="14.25" customHeight="1" x14ac:dyDescent="0.45">
      <c r="B17" s="64">
        <v>14</v>
      </c>
      <c r="C17" s="64" t="s">
        <v>34</v>
      </c>
      <c r="D17" s="64" t="s">
        <v>57</v>
      </c>
      <c r="E17" s="64" t="s">
        <v>63</v>
      </c>
      <c r="F17" s="64" t="s">
        <v>126</v>
      </c>
      <c r="G17" s="64">
        <v>3</v>
      </c>
      <c r="H17" s="64">
        <v>2</v>
      </c>
      <c r="I17" s="64">
        <v>1</v>
      </c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W17" s="24" t="str">
        <f t="shared" si="5"/>
        <v/>
      </c>
      <c r="X17" s="24" t="str">
        <f t="shared" si="6"/>
        <v/>
      </c>
      <c r="Y17" s="24" t="str">
        <f t="shared" si="7"/>
        <v>5M/LG</v>
      </c>
    </row>
    <row r="18" spans="2:25" ht="14.25" customHeight="1" x14ac:dyDescent="0.45">
      <c r="B18" s="64">
        <v>15</v>
      </c>
      <c r="C18" s="64" t="s">
        <v>34</v>
      </c>
      <c r="D18" s="64" t="s">
        <v>39</v>
      </c>
      <c r="E18" s="64" t="s">
        <v>38</v>
      </c>
      <c r="F18" s="64" t="s">
        <v>167</v>
      </c>
      <c r="G18" s="64">
        <v>4</v>
      </c>
      <c r="H18" s="64">
        <v>5</v>
      </c>
      <c r="I18" s="64">
        <v>1</v>
      </c>
      <c r="Q18" s="40" t="s">
        <v>161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W18" s="24" t="str">
        <f t="shared" si="5"/>
        <v/>
      </c>
      <c r="X18" s="24" t="str">
        <f t="shared" si="6"/>
        <v/>
      </c>
      <c r="Y18" s="24" t="str">
        <f t="shared" si="7"/>
        <v>5M/WW</v>
      </c>
    </row>
    <row r="19" spans="2:25" ht="14.25" customHeight="1" x14ac:dyDescent="0.45">
      <c r="B19" s="64">
        <v>16</v>
      </c>
      <c r="C19" s="64" t="s">
        <v>57</v>
      </c>
      <c r="D19" s="64" t="s">
        <v>34</v>
      </c>
      <c r="E19" s="64" t="s">
        <v>72</v>
      </c>
      <c r="F19" s="64" t="s">
        <v>167</v>
      </c>
      <c r="G19" s="64">
        <v>1</v>
      </c>
      <c r="H19" s="64">
        <v>1</v>
      </c>
      <c r="I19" s="64">
        <v>1</v>
      </c>
      <c r="S19" s="20"/>
      <c r="T19" s="20"/>
      <c r="U19" s="20"/>
      <c r="W19" s="24" t="str">
        <f t="shared" si="5"/>
        <v>LG/5M</v>
      </c>
      <c r="X19" s="24" t="str">
        <f t="shared" si="6"/>
        <v/>
      </c>
      <c r="Y19" s="24" t="str">
        <f t="shared" si="7"/>
        <v/>
      </c>
    </row>
    <row r="20" spans="2:25" ht="14.25" customHeight="1" x14ac:dyDescent="0.45">
      <c r="B20" s="64">
        <v>17</v>
      </c>
      <c r="C20" s="64" t="s">
        <v>39</v>
      </c>
      <c r="D20" s="64" t="s">
        <v>57</v>
      </c>
      <c r="E20" s="64" t="s">
        <v>44</v>
      </c>
      <c r="F20" s="64" t="s">
        <v>167</v>
      </c>
      <c r="G20" s="64">
        <v>1</v>
      </c>
      <c r="H20" s="64">
        <v>1</v>
      </c>
      <c r="I20" s="64">
        <v>1</v>
      </c>
      <c r="W20" s="24" t="str">
        <f t="shared" si="5"/>
        <v/>
      </c>
      <c r="X20" s="24" t="str">
        <f t="shared" si="6"/>
        <v>WW/LG</v>
      </c>
      <c r="Y20" s="24" t="str">
        <f t="shared" si="7"/>
        <v/>
      </c>
    </row>
    <row r="21" spans="2:25" ht="14.25" customHeight="1" x14ac:dyDescent="0.45">
      <c r="B21" s="64">
        <v>18</v>
      </c>
      <c r="C21" s="64" t="s">
        <v>39</v>
      </c>
      <c r="D21" s="64" t="s">
        <v>34</v>
      </c>
      <c r="E21" s="64" t="s">
        <v>44</v>
      </c>
      <c r="F21" s="64" t="s">
        <v>167</v>
      </c>
      <c r="G21" s="64">
        <v>2</v>
      </c>
      <c r="H21" s="64">
        <v>2</v>
      </c>
      <c r="I21" s="64">
        <v>2</v>
      </c>
      <c r="W21" s="24" t="str">
        <f t="shared" si="5"/>
        <v/>
      </c>
      <c r="X21" s="24" t="str">
        <f t="shared" si="6"/>
        <v>WW/5M</v>
      </c>
      <c r="Y21" s="24" t="str">
        <f t="shared" si="7"/>
        <v/>
      </c>
    </row>
    <row r="22" spans="2:25" ht="14.25" customHeight="1" x14ac:dyDescent="0.45">
      <c r="B22" s="64">
        <v>19</v>
      </c>
      <c r="C22" s="64" t="s">
        <v>57</v>
      </c>
      <c r="D22" s="64" t="s">
        <v>39</v>
      </c>
      <c r="E22" s="64" t="s">
        <v>56</v>
      </c>
      <c r="F22" s="64" t="s">
        <v>126</v>
      </c>
      <c r="G22" s="64">
        <v>1</v>
      </c>
      <c r="H22" s="64">
        <v>1</v>
      </c>
      <c r="I22" s="64">
        <v>1</v>
      </c>
      <c r="W22" s="24" t="str">
        <f t="shared" si="5"/>
        <v>LG/WW</v>
      </c>
      <c r="X22" s="24" t="str">
        <f t="shared" si="6"/>
        <v/>
      </c>
      <c r="Y22" s="24" t="str">
        <f t="shared" si="7"/>
        <v/>
      </c>
    </row>
    <row r="23" spans="2:25" ht="14.25" customHeight="1" x14ac:dyDescent="0.45">
      <c r="B23" s="64">
        <v>20</v>
      </c>
      <c r="C23" s="64" t="s">
        <v>34</v>
      </c>
      <c r="D23" s="64" t="s">
        <v>57</v>
      </c>
      <c r="E23" s="64" t="s">
        <v>33</v>
      </c>
      <c r="F23" s="64" t="s">
        <v>167</v>
      </c>
      <c r="G23" s="64">
        <v>1</v>
      </c>
      <c r="H23" s="64">
        <v>1</v>
      </c>
      <c r="I23" s="64">
        <v>1</v>
      </c>
      <c r="Q23" s="3" t="s">
        <v>138</v>
      </c>
      <c r="W23" s="24" t="str">
        <f t="shared" si="5"/>
        <v/>
      </c>
      <c r="X23" s="24" t="str">
        <f t="shared" si="6"/>
        <v/>
      </c>
      <c r="Y23" s="24" t="str">
        <f t="shared" si="7"/>
        <v>5M/LG</v>
      </c>
    </row>
    <row r="24" spans="2:25" ht="14.25" customHeight="1" x14ac:dyDescent="0.45">
      <c r="B24" s="64">
        <v>21</v>
      </c>
      <c r="C24" s="64" t="s">
        <v>34</v>
      </c>
      <c r="D24" s="64" t="s">
        <v>39</v>
      </c>
      <c r="E24" s="64" t="s">
        <v>60</v>
      </c>
      <c r="F24" s="64" t="s">
        <v>126</v>
      </c>
      <c r="G24" s="64">
        <v>2</v>
      </c>
      <c r="H24" s="64">
        <v>2</v>
      </c>
      <c r="I24" s="64">
        <v>1</v>
      </c>
      <c r="W24" s="24" t="str">
        <f t="shared" si="5"/>
        <v/>
      </c>
      <c r="X24" s="24" t="str">
        <f t="shared" si="6"/>
        <v/>
      </c>
      <c r="Y24" s="24" t="str">
        <f t="shared" si="7"/>
        <v>5M/WW</v>
      </c>
    </row>
    <row r="25" spans="2:25" ht="14.25" customHeight="1" x14ac:dyDescent="0.45">
      <c r="B25" s="64">
        <v>22</v>
      </c>
      <c r="C25" s="64" t="s">
        <v>57</v>
      </c>
      <c r="D25" s="64" t="s">
        <v>34</v>
      </c>
      <c r="E25" s="64" t="s">
        <v>56</v>
      </c>
      <c r="F25" s="64" t="s">
        <v>126</v>
      </c>
      <c r="G25" s="64">
        <v>1</v>
      </c>
      <c r="H25" s="64">
        <v>1</v>
      </c>
      <c r="I25" s="64">
        <v>1</v>
      </c>
      <c r="Q25" s="9" t="s">
        <v>84</v>
      </c>
      <c r="R25" s="24" t="s">
        <v>8</v>
      </c>
      <c r="S25" s="3" t="s">
        <v>9</v>
      </c>
      <c r="T25" s="3" t="s">
        <v>126</v>
      </c>
      <c r="U25" s="3" t="s">
        <v>85</v>
      </c>
      <c r="W25" s="24" t="str">
        <f t="shared" si="5"/>
        <v>LG/5M</v>
      </c>
      <c r="X25" s="24" t="str">
        <f t="shared" si="6"/>
        <v/>
      </c>
      <c r="Y25" s="24" t="str">
        <f t="shared" si="7"/>
        <v/>
      </c>
    </row>
    <row r="26" spans="2:25" ht="14.25" customHeight="1" x14ac:dyDescent="0.45">
      <c r="B26" s="64">
        <v>23</v>
      </c>
      <c r="C26" s="64" t="s">
        <v>57</v>
      </c>
      <c r="D26" s="64" t="s">
        <v>39</v>
      </c>
      <c r="E26" s="64" t="s">
        <v>72</v>
      </c>
      <c r="F26" s="64" t="s">
        <v>167</v>
      </c>
      <c r="G26" s="64">
        <v>2</v>
      </c>
      <c r="H26" s="64">
        <v>3</v>
      </c>
      <c r="I26" s="64">
        <v>1</v>
      </c>
      <c r="Q26" s="26">
        <f>C2</f>
        <v>45035</v>
      </c>
      <c r="R26" s="19">
        <f t="shared" ref="R26:U41" si="8">R3</f>
        <v>1</v>
      </c>
      <c r="S26" s="19">
        <f t="shared" si="8"/>
        <v>1</v>
      </c>
      <c r="T26" s="19">
        <f t="shared" si="8"/>
        <v>0</v>
      </c>
      <c r="U26" s="19">
        <f t="shared" si="8"/>
        <v>0</v>
      </c>
      <c r="W26" s="24" t="str">
        <f t="shared" si="5"/>
        <v>LG/WW</v>
      </c>
      <c r="X26" s="24" t="str">
        <f t="shared" si="6"/>
        <v/>
      </c>
      <c r="Y26" s="24" t="str">
        <f t="shared" si="7"/>
        <v/>
      </c>
    </row>
    <row r="27" spans="2:25" ht="14.25" customHeight="1" x14ac:dyDescent="0.45">
      <c r="B27" s="64">
        <v>24</v>
      </c>
      <c r="C27" s="64" t="s">
        <v>34</v>
      </c>
      <c r="D27" s="64" t="s">
        <v>57</v>
      </c>
      <c r="E27" s="64" t="s">
        <v>60</v>
      </c>
      <c r="F27" s="64" t="s">
        <v>126</v>
      </c>
      <c r="G27" s="64">
        <v>1</v>
      </c>
      <c r="H27" s="64">
        <v>1</v>
      </c>
      <c r="I27" s="64">
        <v>1</v>
      </c>
      <c r="R27" s="19">
        <f t="shared" si="8"/>
        <v>1</v>
      </c>
      <c r="S27" s="19">
        <f t="shared" si="8"/>
        <v>1</v>
      </c>
      <c r="T27" s="19">
        <f t="shared" si="8"/>
        <v>0</v>
      </c>
      <c r="U27" s="19">
        <f t="shared" si="8"/>
        <v>0</v>
      </c>
      <c r="W27" s="24" t="str">
        <f t="shared" si="5"/>
        <v/>
      </c>
      <c r="X27" s="24" t="str">
        <f t="shared" si="6"/>
        <v/>
      </c>
      <c r="Y27" s="24" t="str">
        <f t="shared" si="7"/>
        <v>5M/LG</v>
      </c>
    </row>
    <row r="28" spans="2:25" ht="14.25" customHeight="1" x14ac:dyDescent="0.45">
      <c r="B28" s="64">
        <v>25</v>
      </c>
      <c r="C28" s="64" t="s">
        <v>39</v>
      </c>
      <c r="D28" s="64" t="s">
        <v>34</v>
      </c>
      <c r="E28" s="64" t="s">
        <v>44</v>
      </c>
      <c r="F28" s="64" t="s">
        <v>167</v>
      </c>
      <c r="G28" s="64">
        <v>1</v>
      </c>
      <c r="H28" s="64">
        <v>1</v>
      </c>
      <c r="I28" s="64">
        <v>1</v>
      </c>
      <c r="R28" s="19">
        <f t="shared" si="8"/>
        <v>5</v>
      </c>
      <c r="S28" s="19">
        <f t="shared" si="8"/>
        <v>5</v>
      </c>
      <c r="T28" s="19">
        <f t="shared" si="8"/>
        <v>0</v>
      </c>
      <c r="U28" s="19">
        <f t="shared" si="8"/>
        <v>0</v>
      </c>
      <c r="W28" s="24" t="str">
        <f t="shared" si="5"/>
        <v/>
      </c>
      <c r="X28" s="24" t="str">
        <f t="shared" si="6"/>
        <v>WW/5M</v>
      </c>
      <c r="Y28" s="24" t="str">
        <f t="shared" si="7"/>
        <v/>
      </c>
    </row>
    <row r="29" spans="2:25" ht="14.25" customHeight="1" x14ac:dyDescent="0.45">
      <c r="E29" s="25"/>
      <c r="F29" s="24"/>
      <c r="G29" s="24"/>
      <c r="H29" s="24"/>
      <c r="I29" s="24"/>
      <c r="R29" s="19">
        <f t="shared" si="8"/>
        <v>4</v>
      </c>
      <c r="S29" s="19">
        <f t="shared" si="8"/>
        <v>4</v>
      </c>
      <c r="T29" s="19">
        <f t="shared" si="8"/>
        <v>0</v>
      </c>
      <c r="U29" s="19">
        <f t="shared" si="8"/>
        <v>0</v>
      </c>
    </row>
    <row r="30" spans="2:25" ht="14.25" customHeight="1" x14ac:dyDescent="0.45">
      <c r="E30" s="25"/>
      <c r="F30" s="24"/>
      <c r="G30" s="24"/>
      <c r="H30" s="24"/>
      <c r="I30" s="24"/>
      <c r="R30" s="19">
        <f t="shared" si="8"/>
        <v>0</v>
      </c>
      <c r="S30" s="19">
        <f t="shared" si="8"/>
        <v>0</v>
      </c>
      <c r="T30" s="19">
        <f t="shared" si="8"/>
        <v>0</v>
      </c>
      <c r="U30" s="19">
        <f t="shared" si="8"/>
        <v>0</v>
      </c>
    </row>
    <row r="31" spans="2:25" ht="14.25" customHeight="1" x14ac:dyDescent="0.45">
      <c r="R31" s="19">
        <f t="shared" si="8"/>
        <v>1</v>
      </c>
      <c r="S31" s="19">
        <f t="shared" si="8"/>
        <v>0</v>
      </c>
      <c r="T31" s="19">
        <f t="shared" si="8"/>
        <v>1</v>
      </c>
      <c r="U31" s="19">
        <f t="shared" si="8"/>
        <v>0</v>
      </c>
    </row>
    <row r="32" spans="2:25" ht="14.25" customHeight="1" x14ac:dyDescent="0.45">
      <c r="R32" s="19">
        <f t="shared" si="8"/>
        <v>0</v>
      </c>
      <c r="S32" s="19">
        <f t="shared" si="8"/>
        <v>0</v>
      </c>
      <c r="T32" s="19">
        <f t="shared" si="8"/>
        <v>0</v>
      </c>
      <c r="U32" s="19">
        <f t="shared" si="8"/>
        <v>0</v>
      </c>
    </row>
    <row r="33" spans="18:21" ht="14.25" customHeight="1" x14ac:dyDescent="0.45">
      <c r="R33" s="19">
        <f t="shared" si="8"/>
        <v>4</v>
      </c>
      <c r="S33" s="19">
        <f t="shared" si="8"/>
        <v>1</v>
      </c>
      <c r="T33" s="19">
        <f t="shared" si="8"/>
        <v>3</v>
      </c>
      <c r="U33" s="19">
        <f t="shared" si="8"/>
        <v>0</v>
      </c>
    </row>
    <row r="34" spans="18:21" ht="14.25" customHeight="1" x14ac:dyDescent="0.45">
      <c r="R34" s="19">
        <f t="shared" si="8"/>
        <v>3</v>
      </c>
      <c r="S34" s="19">
        <f t="shared" si="8"/>
        <v>0</v>
      </c>
      <c r="T34" s="19">
        <f t="shared" si="8"/>
        <v>3</v>
      </c>
      <c r="U34" s="19">
        <f t="shared" si="8"/>
        <v>0</v>
      </c>
    </row>
    <row r="35" spans="18:21" ht="14.25" customHeight="1" x14ac:dyDescent="0.45">
      <c r="R35" s="19">
        <f t="shared" si="8"/>
        <v>1</v>
      </c>
      <c r="S35" s="19">
        <f t="shared" si="8"/>
        <v>0</v>
      </c>
      <c r="T35" s="19">
        <f t="shared" si="8"/>
        <v>1</v>
      </c>
      <c r="U35" s="19">
        <f t="shared" si="8"/>
        <v>0</v>
      </c>
    </row>
    <row r="36" spans="18:21" ht="14.25" customHeight="1" x14ac:dyDescent="0.45">
      <c r="R36" s="19">
        <f t="shared" si="8"/>
        <v>0</v>
      </c>
      <c r="S36" s="19">
        <f t="shared" si="8"/>
        <v>0</v>
      </c>
      <c r="T36" s="19">
        <f t="shared" si="8"/>
        <v>0</v>
      </c>
      <c r="U36" s="19">
        <f t="shared" si="8"/>
        <v>0</v>
      </c>
    </row>
    <row r="37" spans="18:21" ht="14.25" customHeight="1" x14ac:dyDescent="0.45">
      <c r="R37" s="19">
        <f t="shared" si="8"/>
        <v>1</v>
      </c>
      <c r="S37" s="19">
        <f t="shared" si="8"/>
        <v>1</v>
      </c>
      <c r="T37" s="19">
        <f t="shared" si="8"/>
        <v>0</v>
      </c>
      <c r="U37" s="19">
        <f t="shared" si="8"/>
        <v>0</v>
      </c>
    </row>
    <row r="38" spans="18:21" ht="14.25" customHeight="1" x14ac:dyDescent="0.45">
      <c r="R38" s="19">
        <f t="shared" si="8"/>
        <v>2</v>
      </c>
      <c r="S38" s="19">
        <f t="shared" si="8"/>
        <v>2</v>
      </c>
      <c r="T38" s="19">
        <f t="shared" si="8"/>
        <v>0</v>
      </c>
      <c r="U38" s="19">
        <f t="shared" si="8"/>
        <v>0</v>
      </c>
    </row>
    <row r="39" spans="18:21" ht="14.25" customHeight="1" x14ac:dyDescent="0.45">
      <c r="R39" s="19">
        <f t="shared" si="8"/>
        <v>1</v>
      </c>
      <c r="S39" s="19">
        <f t="shared" si="8"/>
        <v>1</v>
      </c>
      <c r="T39" s="19">
        <f t="shared" si="8"/>
        <v>0</v>
      </c>
      <c r="U39" s="19">
        <f t="shared" si="8"/>
        <v>0</v>
      </c>
    </row>
    <row r="40" spans="18:21" ht="14.25" customHeight="1" x14ac:dyDescent="0.45">
      <c r="R40" s="19">
        <f t="shared" si="8"/>
        <v>0</v>
      </c>
      <c r="S40" s="19">
        <f t="shared" si="8"/>
        <v>0</v>
      </c>
      <c r="T40" s="19">
        <f t="shared" si="8"/>
        <v>0</v>
      </c>
      <c r="U40" s="19">
        <f t="shared" si="8"/>
        <v>0</v>
      </c>
    </row>
    <row r="41" spans="18:21" ht="14.25" customHeight="1" x14ac:dyDescent="0.45">
      <c r="R41" s="19">
        <f t="shared" si="8"/>
        <v>0</v>
      </c>
      <c r="S41" s="19">
        <f t="shared" si="8"/>
        <v>0</v>
      </c>
      <c r="T41" s="19">
        <f t="shared" si="8"/>
        <v>0</v>
      </c>
      <c r="U41" s="19">
        <f t="shared" si="8"/>
        <v>0</v>
      </c>
    </row>
    <row r="42" spans="18:21" ht="14.25" customHeight="1" x14ac:dyDescent="0.45">
      <c r="R42" s="19"/>
      <c r="S42" s="19"/>
      <c r="T42" s="19"/>
      <c r="U42" s="19"/>
    </row>
    <row r="43" spans="18:21" ht="14.25" customHeight="1" x14ac:dyDescent="0.45"/>
    <row r="44" spans="18:21" ht="14.25" customHeight="1" x14ac:dyDescent="0.45"/>
    <row r="45" spans="18:21" ht="14.25" customHeight="1" x14ac:dyDescent="0.45"/>
    <row r="46" spans="18:21" ht="14.25" customHeight="1" x14ac:dyDescent="0.45"/>
    <row r="47" spans="18:21" ht="14.25" customHeight="1" x14ac:dyDescent="0.45"/>
    <row r="48" spans="18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 ME</vt:lpstr>
      <vt:lpstr>SfB</vt:lpstr>
      <vt:lpstr>Stats Global</vt:lpstr>
      <vt:lpstr>Statistics LG</vt:lpstr>
      <vt:lpstr>Statistics WW</vt:lpstr>
      <vt:lpstr>Statistics 5M</vt:lpstr>
      <vt:lpstr>Template</vt:lpstr>
      <vt:lpstr>1804</vt:lpstr>
      <vt:lpstr>1904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2023-04-19T04:24:06Z</dcterms:modified>
</cp:coreProperties>
</file>