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firstSheet="4" activeTab="18"/>
  </bookViews>
  <sheets>
    <sheet name="3.26" sheetId="58" r:id="rId1"/>
    <sheet name="3.27" sheetId="59" r:id="rId2"/>
    <sheet name="3.28" sheetId="60" r:id="rId3"/>
    <sheet name="3.30" sheetId="61" r:id="rId4"/>
    <sheet name="3.31" sheetId="62" r:id="rId5"/>
    <sheet name="4.1" sheetId="63" r:id="rId6"/>
    <sheet name="4.2" sheetId="64" r:id="rId7"/>
    <sheet name="4.3" sheetId="66" r:id="rId8"/>
    <sheet name="4.6" sheetId="65" r:id="rId9"/>
    <sheet name="4.7" sheetId="67" r:id="rId10"/>
    <sheet name="4.8" sheetId="68" r:id="rId11"/>
    <sheet name="4.9" sheetId="69" r:id="rId12"/>
    <sheet name="4.10" sheetId="70" r:id="rId13"/>
    <sheet name="4.11" sheetId="71" r:id="rId14"/>
    <sheet name="4.13" sheetId="72" r:id="rId15"/>
    <sheet name="4.14" sheetId="73" r:id="rId16"/>
    <sheet name="4.15" sheetId="74" r:id="rId17"/>
    <sheet name="4.16" sheetId="75" r:id="rId18"/>
    <sheet name="4.17" sheetId="76" r:id="rId19"/>
    <sheet name="4.19" sheetId="77" r:id="rId20"/>
    <sheet name="4.20" sheetId="78" r:id="rId21"/>
    <sheet name="Sheet4 (22)" sheetId="79" r:id="rId22"/>
    <sheet name="汇总" sheetId="2" r:id="rId2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5" i="76" l="1"/>
  <c r="L4" i="70"/>
  <c r="C2" i="62" l="1"/>
  <c r="L92" i="68"/>
  <c r="T3" i="71"/>
  <c r="L129" i="79" l="1"/>
  <c r="L128" i="79"/>
  <c r="L127" i="79"/>
  <c r="L126" i="79"/>
  <c r="L125" i="79"/>
  <c r="L124" i="79"/>
  <c r="L123" i="79"/>
  <c r="L122" i="79"/>
  <c r="E112" i="79"/>
  <c r="D112" i="79"/>
  <c r="L111" i="79"/>
  <c r="L110" i="79"/>
  <c r="C109" i="79"/>
  <c r="L109" i="79" s="1"/>
  <c r="L108" i="79"/>
  <c r="L107" i="79"/>
  <c r="L106" i="79"/>
  <c r="L105" i="79"/>
  <c r="L104" i="79"/>
  <c r="L103" i="79"/>
  <c r="L102" i="79"/>
  <c r="L101" i="79"/>
  <c r="L100" i="79"/>
  <c r="L99" i="79"/>
  <c r="L98" i="79"/>
  <c r="L97" i="79"/>
  <c r="L96" i="79"/>
  <c r="L95" i="79"/>
  <c r="L94" i="79"/>
  <c r="L93" i="79"/>
  <c r="L92" i="79"/>
  <c r="L91" i="79"/>
  <c r="L90" i="79"/>
  <c r="L89" i="79"/>
  <c r="L88" i="79"/>
  <c r="L87" i="79"/>
  <c r="L86" i="79"/>
  <c r="L85" i="79"/>
  <c r="L84" i="79"/>
  <c r="C83" i="79"/>
  <c r="L82" i="79"/>
  <c r="L81" i="79"/>
  <c r="L80" i="79"/>
  <c r="L79" i="79"/>
  <c r="L78" i="79"/>
  <c r="L77" i="79"/>
  <c r="L76" i="79"/>
  <c r="L75" i="79"/>
  <c r="L73" i="79"/>
  <c r="L72" i="79"/>
  <c r="L71" i="79"/>
  <c r="L70" i="79"/>
  <c r="L69" i="79"/>
  <c r="L68" i="79"/>
  <c r="L67" i="79"/>
  <c r="L66" i="79"/>
  <c r="L64" i="79"/>
  <c r="L63" i="79"/>
  <c r="L62" i="79"/>
  <c r="L61" i="79"/>
  <c r="L60" i="79"/>
  <c r="L59" i="79"/>
  <c r="L58" i="79"/>
  <c r="L57" i="79"/>
  <c r="F56" i="79"/>
  <c r="C56" i="79"/>
  <c r="L55" i="79"/>
  <c r="L54" i="79"/>
  <c r="L53" i="79"/>
  <c r="L52" i="79"/>
  <c r="L51" i="79"/>
  <c r="L50" i="79"/>
  <c r="L49" i="79"/>
  <c r="L48" i="79"/>
  <c r="F47" i="79"/>
  <c r="C47" i="79"/>
  <c r="L46" i="79"/>
  <c r="L45" i="79"/>
  <c r="L44" i="79"/>
  <c r="Z43" i="79"/>
  <c r="Y43" i="79"/>
  <c r="X43" i="79"/>
  <c r="W43" i="79"/>
  <c r="V43" i="79"/>
  <c r="U43" i="79"/>
  <c r="T43" i="79"/>
  <c r="S43" i="79"/>
  <c r="Q43" i="79"/>
  <c r="L43" i="79"/>
  <c r="Z42" i="79"/>
  <c r="Y42" i="79"/>
  <c r="X42" i="79"/>
  <c r="W42" i="79"/>
  <c r="V42" i="79"/>
  <c r="U42" i="79"/>
  <c r="T42" i="79"/>
  <c r="S42" i="79"/>
  <c r="Q42" i="79"/>
  <c r="L42" i="79"/>
  <c r="Z41" i="79"/>
  <c r="Y41" i="79"/>
  <c r="X41" i="79"/>
  <c r="W41" i="79"/>
  <c r="V41" i="79"/>
  <c r="U41" i="79"/>
  <c r="T41" i="79"/>
  <c r="S41" i="79"/>
  <c r="Q41" i="79"/>
  <c r="L41" i="79"/>
  <c r="Z40" i="79"/>
  <c r="Y40" i="79"/>
  <c r="X40" i="79"/>
  <c r="W40" i="79"/>
  <c r="V40" i="79"/>
  <c r="U40" i="79"/>
  <c r="T40" i="79"/>
  <c r="S40" i="79"/>
  <c r="Q40" i="79"/>
  <c r="L40" i="79"/>
  <c r="Z39" i="79"/>
  <c r="Y39" i="79"/>
  <c r="X39" i="79"/>
  <c r="W39" i="79"/>
  <c r="V39" i="79"/>
  <c r="U39" i="79"/>
  <c r="T39" i="79"/>
  <c r="S39" i="79"/>
  <c r="Q39" i="79"/>
  <c r="L39" i="79"/>
  <c r="Z38" i="79"/>
  <c r="Y38" i="79"/>
  <c r="X38" i="79"/>
  <c r="W38" i="79"/>
  <c r="V38" i="79"/>
  <c r="U38" i="79"/>
  <c r="T38" i="79"/>
  <c r="S38" i="79"/>
  <c r="Q38" i="79"/>
  <c r="F38" i="79"/>
  <c r="C38" i="79"/>
  <c r="Z37" i="79"/>
  <c r="Y37" i="79"/>
  <c r="X37" i="79"/>
  <c r="W37" i="79"/>
  <c r="V37" i="79"/>
  <c r="U37" i="79"/>
  <c r="T37" i="79"/>
  <c r="S37" i="79"/>
  <c r="Q37" i="79"/>
  <c r="L37" i="79"/>
  <c r="Z36" i="79"/>
  <c r="Y36" i="79"/>
  <c r="X36" i="79"/>
  <c r="W36" i="79"/>
  <c r="V36" i="79"/>
  <c r="U36" i="79"/>
  <c r="T36" i="79"/>
  <c r="S36" i="79"/>
  <c r="Q36" i="79"/>
  <c r="L36" i="79"/>
  <c r="Z35" i="79"/>
  <c r="Y35" i="79"/>
  <c r="X35" i="79"/>
  <c r="W35" i="79"/>
  <c r="V35" i="79"/>
  <c r="U35" i="79"/>
  <c r="T35" i="79"/>
  <c r="S35" i="79"/>
  <c r="Q35" i="79"/>
  <c r="L35" i="79"/>
  <c r="Z34" i="79"/>
  <c r="Y34" i="79"/>
  <c r="X34" i="79"/>
  <c r="W34" i="79"/>
  <c r="V34" i="79"/>
  <c r="U34" i="79"/>
  <c r="T34" i="79"/>
  <c r="S34" i="79"/>
  <c r="Q34" i="79"/>
  <c r="L34" i="79"/>
  <c r="Z33" i="79"/>
  <c r="Y33" i="79"/>
  <c r="X33" i="79"/>
  <c r="W33" i="79"/>
  <c r="V33" i="79"/>
  <c r="U33" i="79"/>
  <c r="T33" i="79"/>
  <c r="S33" i="79"/>
  <c r="Q33" i="79"/>
  <c r="L33" i="79"/>
  <c r="Z32" i="79"/>
  <c r="Y32" i="79"/>
  <c r="X32" i="79"/>
  <c r="W32" i="79"/>
  <c r="V32" i="79"/>
  <c r="U32" i="79"/>
  <c r="T32" i="79"/>
  <c r="S32" i="79"/>
  <c r="Q32" i="79"/>
  <c r="L32" i="79"/>
  <c r="Z31" i="79"/>
  <c r="Y31" i="79"/>
  <c r="X31" i="79"/>
  <c r="W31" i="79"/>
  <c r="V31" i="79"/>
  <c r="U31" i="79"/>
  <c r="T31" i="79"/>
  <c r="S31" i="79"/>
  <c r="Q31" i="79"/>
  <c r="L31" i="79"/>
  <c r="Z30" i="79"/>
  <c r="Y30" i="79"/>
  <c r="X30" i="79"/>
  <c r="W30" i="79"/>
  <c r="V30" i="79"/>
  <c r="U30" i="79"/>
  <c r="T30" i="79"/>
  <c r="S30" i="79"/>
  <c r="Q30" i="79"/>
  <c r="L30" i="79"/>
  <c r="Z29" i="79"/>
  <c r="Y29" i="79"/>
  <c r="X29" i="79"/>
  <c r="W29" i="79"/>
  <c r="V29" i="79"/>
  <c r="U29" i="79"/>
  <c r="T29" i="79"/>
  <c r="S29" i="79"/>
  <c r="Q29" i="79"/>
  <c r="F29" i="79"/>
  <c r="C29" i="79"/>
  <c r="Z28" i="79"/>
  <c r="Y28" i="79"/>
  <c r="X28" i="79"/>
  <c r="W28" i="79"/>
  <c r="V28" i="79"/>
  <c r="U28" i="79"/>
  <c r="T28" i="79"/>
  <c r="S28" i="79"/>
  <c r="Q28" i="79"/>
  <c r="L28" i="79"/>
  <c r="Z27" i="79"/>
  <c r="Y27" i="79"/>
  <c r="X27" i="79"/>
  <c r="W27" i="79"/>
  <c r="V27" i="79"/>
  <c r="U27" i="79"/>
  <c r="T27" i="79"/>
  <c r="S27" i="79"/>
  <c r="Q27" i="79"/>
  <c r="L27" i="79"/>
  <c r="Z26" i="79"/>
  <c r="Y26" i="79"/>
  <c r="X26" i="79"/>
  <c r="W26" i="79"/>
  <c r="V26" i="79"/>
  <c r="U26" i="79"/>
  <c r="T26" i="79"/>
  <c r="S26" i="79"/>
  <c r="Q26" i="79"/>
  <c r="L26" i="79"/>
  <c r="Z25" i="79"/>
  <c r="Y25" i="79"/>
  <c r="X25" i="79"/>
  <c r="W25" i="79"/>
  <c r="V25" i="79"/>
  <c r="U25" i="79"/>
  <c r="T25" i="79"/>
  <c r="S25" i="79"/>
  <c r="Q25" i="79"/>
  <c r="L25" i="79"/>
  <c r="Z24" i="79"/>
  <c r="Y24" i="79"/>
  <c r="X24" i="79"/>
  <c r="W24" i="79"/>
  <c r="V24" i="79"/>
  <c r="U24" i="79"/>
  <c r="T24" i="79"/>
  <c r="S24" i="79"/>
  <c r="Q24" i="79"/>
  <c r="L24" i="79"/>
  <c r="Z23" i="79"/>
  <c r="Y23" i="79"/>
  <c r="X23" i="79"/>
  <c r="W23" i="79"/>
  <c r="V23" i="79"/>
  <c r="U23" i="79"/>
  <c r="T23" i="79"/>
  <c r="S23" i="79"/>
  <c r="Q23" i="79"/>
  <c r="L23" i="79"/>
  <c r="Z22" i="79"/>
  <c r="Y22" i="79"/>
  <c r="X22" i="79"/>
  <c r="W22" i="79"/>
  <c r="V22" i="79"/>
  <c r="U22" i="79"/>
  <c r="T22" i="79"/>
  <c r="S22" i="79"/>
  <c r="Q22" i="79"/>
  <c r="L22" i="79"/>
  <c r="Z21" i="79"/>
  <c r="Y21" i="79"/>
  <c r="X21" i="79"/>
  <c r="W21" i="79"/>
  <c r="V21" i="79"/>
  <c r="U21" i="79"/>
  <c r="T21" i="79"/>
  <c r="S21" i="79"/>
  <c r="Q21" i="79"/>
  <c r="L21" i="79"/>
  <c r="Z20" i="79"/>
  <c r="Y20" i="79"/>
  <c r="X20" i="79"/>
  <c r="W20" i="79"/>
  <c r="V20" i="79"/>
  <c r="U20" i="79"/>
  <c r="T20" i="79"/>
  <c r="S20" i="79"/>
  <c r="Q20" i="79"/>
  <c r="F20" i="79"/>
  <c r="C20" i="79"/>
  <c r="Z19" i="79"/>
  <c r="Y19" i="79"/>
  <c r="X19" i="79"/>
  <c r="W19" i="79"/>
  <c r="V19" i="79"/>
  <c r="U19" i="79"/>
  <c r="T19" i="79"/>
  <c r="S19" i="79"/>
  <c r="Q19" i="79"/>
  <c r="Z18" i="79"/>
  <c r="Y18" i="79"/>
  <c r="X18" i="79"/>
  <c r="W18" i="79"/>
  <c r="V18" i="79"/>
  <c r="U18" i="79"/>
  <c r="T18" i="79"/>
  <c r="S18" i="79"/>
  <c r="Q18" i="79"/>
  <c r="Z17" i="79"/>
  <c r="Y17" i="79"/>
  <c r="X17" i="79"/>
  <c r="W17" i="79"/>
  <c r="V17" i="79"/>
  <c r="U17" i="79"/>
  <c r="T17" i="79"/>
  <c r="S17" i="79"/>
  <c r="Q17" i="79"/>
  <c r="Z16" i="79"/>
  <c r="Y16" i="79"/>
  <c r="X16" i="79"/>
  <c r="W16" i="79"/>
  <c r="V16" i="79"/>
  <c r="U16" i="79"/>
  <c r="T16" i="79"/>
  <c r="S16" i="79"/>
  <c r="Q16" i="79"/>
  <c r="Z15" i="79"/>
  <c r="Y15" i="79"/>
  <c r="X15" i="79"/>
  <c r="W15" i="79"/>
  <c r="V15" i="79"/>
  <c r="U15" i="79"/>
  <c r="T15" i="79"/>
  <c r="S15" i="79"/>
  <c r="Q15" i="79"/>
  <c r="Z14" i="79"/>
  <c r="Y14" i="79"/>
  <c r="X14" i="79"/>
  <c r="W14" i="79"/>
  <c r="V14" i="79"/>
  <c r="U14" i="79"/>
  <c r="T14" i="79"/>
  <c r="S14" i="79"/>
  <c r="Q14" i="79"/>
  <c r="Z13" i="79"/>
  <c r="Y13" i="79"/>
  <c r="X13" i="79"/>
  <c r="W13" i="79"/>
  <c r="V13" i="79"/>
  <c r="U13" i="79"/>
  <c r="T13" i="79"/>
  <c r="S13" i="79"/>
  <c r="Q13" i="79"/>
  <c r="Z12" i="79"/>
  <c r="Y12" i="79"/>
  <c r="X12" i="79"/>
  <c r="W12" i="79"/>
  <c r="V12" i="79"/>
  <c r="U12" i="79"/>
  <c r="T12" i="79"/>
  <c r="S12" i="79"/>
  <c r="Q12" i="79"/>
  <c r="Z11" i="79"/>
  <c r="Y11" i="79"/>
  <c r="X11" i="79"/>
  <c r="W11" i="79"/>
  <c r="V11" i="79"/>
  <c r="U11" i="79"/>
  <c r="T11" i="79"/>
  <c r="S11" i="79"/>
  <c r="Q11" i="79"/>
  <c r="F11" i="79"/>
  <c r="D11" i="79"/>
  <c r="L12" i="79" s="1"/>
  <c r="C11" i="79"/>
  <c r="Z10" i="79"/>
  <c r="Y10" i="79"/>
  <c r="X10" i="79"/>
  <c r="W10" i="79"/>
  <c r="V10" i="79"/>
  <c r="U10" i="79"/>
  <c r="T10" i="79"/>
  <c r="S10" i="79"/>
  <c r="Q10" i="79"/>
  <c r="Z9" i="79"/>
  <c r="Y9" i="79"/>
  <c r="X9" i="79"/>
  <c r="W9" i="79"/>
  <c r="V9" i="79"/>
  <c r="U9" i="79"/>
  <c r="T9" i="79"/>
  <c r="S9" i="79"/>
  <c r="Q9" i="79"/>
  <c r="Z8" i="79"/>
  <c r="Y8" i="79"/>
  <c r="X8" i="79"/>
  <c r="W8" i="79"/>
  <c r="V8" i="79"/>
  <c r="U8" i="79"/>
  <c r="T8" i="79"/>
  <c r="S8" i="79"/>
  <c r="Q8" i="79"/>
  <c r="L8" i="79"/>
  <c r="Z7" i="79"/>
  <c r="Y7" i="79"/>
  <c r="X7" i="79"/>
  <c r="W7" i="79"/>
  <c r="V7" i="79"/>
  <c r="U7" i="79"/>
  <c r="T7" i="79"/>
  <c r="S7" i="79"/>
  <c r="Q7" i="79"/>
  <c r="L7" i="79"/>
  <c r="Z6" i="79"/>
  <c r="Y6" i="79"/>
  <c r="X6" i="79"/>
  <c r="W6" i="79"/>
  <c r="V6" i="79"/>
  <c r="U6" i="79"/>
  <c r="T6" i="79"/>
  <c r="S6" i="79"/>
  <c r="Q6" i="79"/>
  <c r="Z5" i="79"/>
  <c r="Y5" i="79"/>
  <c r="X5" i="79"/>
  <c r="W5" i="79"/>
  <c r="V5" i="79"/>
  <c r="U5" i="79"/>
  <c r="T5" i="79"/>
  <c r="S5" i="79"/>
  <c r="Q5" i="79"/>
  <c r="L5" i="79"/>
  <c r="Z4" i="79"/>
  <c r="Y4" i="79"/>
  <c r="X4" i="79"/>
  <c r="W4" i="79"/>
  <c r="V4" i="79"/>
  <c r="U4" i="79"/>
  <c r="T4" i="79"/>
  <c r="S4" i="79"/>
  <c r="Q4" i="79"/>
  <c r="Z3" i="79"/>
  <c r="Y3" i="79"/>
  <c r="X3" i="79"/>
  <c r="X44" i="79" s="1"/>
  <c r="W3" i="79"/>
  <c r="V3" i="79"/>
  <c r="U3" i="79"/>
  <c r="T3" i="79"/>
  <c r="S3" i="79"/>
  <c r="Q3" i="79"/>
  <c r="L3" i="79"/>
  <c r="F2" i="79"/>
  <c r="D2" i="79"/>
  <c r="L10" i="79" s="1"/>
  <c r="C2" i="79"/>
  <c r="V44" i="79" l="1"/>
  <c r="W44" i="79"/>
  <c r="L120" i="79"/>
  <c r="L113" i="79"/>
  <c r="C131" i="79" s="1"/>
  <c r="E131" i="79" s="1"/>
  <c r="Z44" i="79"/>
  <c r="Y44" i="79"/>
  <c r="L4" i="79"/>
  <c r="L9" i="79"/>
  <c r="S44" i="79"/>
  <c r="T44" i="79"/>
  <c r="U44" i="79"/>
  <c r="L6" i="79"/>
  <c r="L13" i="79"/>
  <c r="L17" i="79"/>
  <c r="C136" i="79" s="1"/>
  <c r="E136" i="79" s="1"/>
  <c r="L114" i="79"/>
  <c r="L16" i="79"/>
  <c r="L14" i="79"/>
  <c r="C133" i="79" s="1"/>
  <c r="E133" i="79" s="1"/>
  <c r="L18" i="79"/>
  <c r="C137" i="79" s="1"/>
  <c r="E137" i="79" s="1"/>
  <c r="L115" i="79"/>
  <c r="L116" i="79"/>
  <c r="L15" i="79"/>
  <c r="L19" i="79"/>
  <c r="C138" i="79" s="1"/>
  <c r="E138" i="79" s="1"/>
  <c r="L117" i="79"/>
  <c r="L118" i="79"/>
  <c r="L119" i="79"/>
  <c r="L129" i="78"/>
  <c r="L128" i="78"/>
  <c r="L127" i="78"/>
  <c r="L126" i="78"/>
  <c r="L125" i="78"/>
  <c r="L124" i="78"/>
  <c r="L123" i="78"/>
  <c r="L122" i="78"/>
  <c r="L118" i="78"/>
  <c r="E112" i="78"/>
  <c r="D112" i="78"/>
  <c r="L120" i="78" s="1"/>
  <c r="L111" i="78"/>
  <c r="L110" i="78"/>
  <c r="C109" i="78"/>
  <c r="L109" i="78" s="1"/>
  <c r="L108" i="78"/>
  <c r="L107" i="78"/>
  <c r="L106" i="78"/>
  <c r="L105" i="78"/>
  <c r="L104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L91" i="78"/>
  <c r="L90" i="78"/>
  <c r="L89" i="78"/>
  <c r="L88" i="78"/>
  <c r="L87" i="78"/>
  <c r="L86" i="78"/>
  <c r="L85" i="78"/>
  <c r="L84" i="78"/>
  <c r="C83" i="78"/>
  <c r="L82" i="78"/>
  <c r="L81" i="78"/>
  <c r="L80" i="78"/>
  <c r="L79" i="78"/>
  <c r="L78" i="78"/>
  <c r="L77" i="78"/>
  <c r="L76" i="78"/>
  <c r="L75" i="78"/>
  <c r="L73" i="78"/>
  <c r="L72" i="78"/>
  <c r="L71" i="78"/>
  <c r="L70" i="78"/>
  <c r="L69" i="78"/>
  <c r="L68" i="78"/>
  <c r="L67" i="78"/>
  <c r="L66" i="78"/>
  <c r="L64" i="78"/>
  <c r="L63" i="78"/>
  <c r="L62" i="78"/>
  <c r="L61" i="78"/>
  <c r="L60" i="78"/>
  <c r="L59" i="78"/>
  <c r="L58" i="78"/>
  <c r="L57" i="78"/>
  <c r="F56" i="78"/>
  <c r="C56" i="78"/>
  <c r="L55" i="78"/>
  <c r="L54" i="78"/>
  <c r="L53" i="78"/>
  <c r="L52" i="78"/>
  <c r="L51" i="78"/>
  <c r="L50" i="78"/>
  <c r="L49" i="78"/>
  <c r="L48" i="78"/>
  <c r="F47" i="78"/>
  <c r="C47" i="78"/>
  <c r="L46" i="78"/>
  <c r="L45" i="78"/>
  <c r="L44" i="78"/>
  <c r="Z43" i="78"/>
  <c r="Y43" i="78"/>
  <c r="X43" i="78"/>
  <c r="W43" i="78"/>
  <c r="V43" i="78"/>
  <c r="U43" i="78"/>
  <c r="T43" i="78"/>
  <c r="S43" i="78"/>
  <c r="Q43" i="78"/>
  <c r="L43" i="78"/>
  <c r="Z42" i="78"/>
  <c r="Y42" i="78"/>
  <c r="X42" i="78"/>
  <c r="W42" i="78"/>
  <c r="V42" i="78"/>
  <c r="U42" i="78"/>
  <c r="T42" i="78"/>
  <c r="S42" i="78"/>
  <c r="Q42" i="78"/>
  <c r="L42" i="78"/>
  <c r="Z41" i="78"/>
  <c r="Y41" i="78"/>
  <c r="X41" i="78"/>
  <c r="W41" i="78"/>
  <c r="V41" i="78"/>
  <c r="U41" i="78"/>
  <c r="T41" i="78"/>
  <c r="S41" i="78"/>
  <c r="Q41" i="78"/>
  <c r="L41" i="78"/>
  <c r="Z40" i="78"/>
  <c r="Y40" i="78"/>
  <c r="X40" i="78"/>
  <c r="W40" i="78"/>
  <c r="V40" i="78"/>
  <c r="U40" i="78"/>
  <c r="T40" i="78"/>
  <c r="S40" i="78"/>
  <c r="Q40" i="78"/>
  <c r="L40" i="78"/>
  <c r="Z39" i="78"/>
  <c r="Y39" i="78"/>
  <c r="X39" i="78"/>
  <c r="W39" i="78"/>
  <c r="V39" i="78"/>
  <c r="U39" i="78"/>
  <c r="T39" i="78"/>
  <c r="S39" i="78"/>
  <c r="Q39" i="78"/>
  <c r="L39" i="78"/>
  <c r="Z38" i="78"/>
  <c r="Y38" i="78"/>
  <c r="X38" i="78"/>
  <c r="W38" i="78"/>
  <c r="V38" i="78"/>
  <c r="U38" i="78"/>
  <c r="T38" i="78"/>
  <c r="S38" i="78"/>
  <c r="Q38" i="78"/>
  <c r="F38" i="78"/>
  <c r="C38" i="78"/>
  <c r="Z37" i="78"/>
  <c r="Y37" i="78"/>
  <c r="X37" i="78"/>
  <c r="W37" i="78"/>
  <c r="V37" i="78"/>
  <c r="U37" i="78"/>
  <c r="T37" i="78"/>
  <c r="S37" i="78"/>
  <c r="Q37" i="78"/>
  <c r="L37" i="78"/>
  <c r="Z36" i="78"/>
  <c r="Y36" i="78"/>
  <c r="X36" i="78"/>
  <c r="W36" i="78"/>
  <c r="V36" i="78"/>
  <c r="U36" i="78"/>
  <c r="T36" i="78"/>
  <c r="S36" i="78"/>
  <c r="Q36" i="78"/>
  <c r="L36" i="78"/>
  <c r="Z35" i="78"/>
  <c r="Y35" i="78"/>
  <c r="X35" i="78"/>
  <c r="W35" i="78"/>
  <c r="V35" i="78"/>
  <c r="U35" i="78"/>
  <c r="T35" i="78"/>
  <c r="S35" i="78"/>
  <c r="Q35" i="78"/>
  <c r="L35" i="78"/>
  <c r="Z34" i="78"/>
  <c r="Y34" i="78"/>
  <c r="X34" i="78"/>
  <c r="W34" i="78"/>
  <c r="V34" i="78"/>
  <c r="U34" i="78"/>
  <c r="T34" i="78"/>
  <c r="S34" i="78"/>
  <c r="Q34" i="78"/>
  <c r="L34" i="78"/>
  <c r="Z33" i="78"/>
  <c r="Y33" i="78"/>
  <c r="X33" i="78"/>
  <c r="W33" i="78"/>
  <c r="V33" i="78"/>
  <c r="U33" i="78"/>
  <c r="T33" i="78"/>
  <c r="S33" i="78"/>
  <c r="Q33" i="78"/>
  <c r="L33" i="78"/>
  <c r="Z32" i="78"/>
  <c r="Y32" i="78"/>
  <c r="X32" i="78"/>
  <c r="W32" i="78"/>
  <c r="V32" i="78"/>
  <c r="U32" i="78"/>
  <c r="T32" i="78"/>
  <c r="S32" i="78"/>
  <c r="Q32" i="78"/>
  <c r="L32" i="78"/>
  <c r="Z31" i="78"/>
  <c r="Y31" i="78"/>
  <c r="X31" i="78"/>
  <c r="W31" i="78"/>
  <c r="V31" i="78"/>
  <c r="U31" i="78"/>
  <c r="T31" i="78"/>
  <c r="S31" i="78"/>
  <c r="Q31" i="78"/>
  <c r="L31" i="78"/>
  <c r="Z30" i="78"/>
  <c r="Y30" i="78"/>
  <c r="X30" i="78"/>
  <c r="W30" i="78"/>
  <c r="V30" i="78"/>
  <c r="U30" i="78"/>
  <c r="T30" i="78"/>
  <c r="S30" i="78"/>
  <c r="Q30" i="78"/>
  <c r="L30" i="78"/>
  <c r="Z29" i="78"/>
  <c r="Y29" i="78"/>
  <c r="X29" i="78"/>
  <c r="W29" i="78"/>
  <c r="V29" i="78"/>
  <c r="U29" i="78"/>
  <c r="T29" i="78"/>
  <c r="S29" i="78"/>
  <c r="Q29" i="78"/>
  <c r="F29" i="78"/>
  <c r="C29" i="78"/>
  <c r="Z28" i="78"/>
  <c r="Y28" i="78"/>
  <c r="X28" i="78"/>
  <c r="W28" i="78"/>
  <c r="V28" i="78"/>
  <c r="U28" i="78"/>
  <c r="T28" i="78"/>
  <c r="S28" i="78"/>
  <c r="Q28" i="78"/>
  <c r="L28" i="78"/>
  <c r="Z27" i="78"/>
  <c r="Y27" i="78"/>
  <c r="X27" i="78"/>
  <c r="W27" i="78"/>
  <c r="V27" i="78"/>
  <c r="U27" i="78"/>
  <c r="T27" i="78"/>
  <c r="S27" i="78"/>
  <c r="Q27" i="78"/>
  <c r="L27" i="78"/>
  <c r="Z26" i="78"/>
  <c r="Y26" i="78"/>
  <c r="X26" i="78"/>
  <c r="W26" i="78"/>
  <c r="V26" i="78"/>
  <c r="U26" i="78"/>
  <c r="T26" i="78"/>
  <c r="S26" i="78"/>
  <c r="Q26" i="78"/>
  <c r="L26" i="78"/>
  <c r="Z25" i="78"/>
  <c r="Y25" i="78"/>
  <c r="X25" i="78"/>
  <c r="W25" i="78"/>
  <c r="V25" i="78"/>
  <c r="U25" i="78"/>
  <c r="T25" i="78"/>
  <c r="S25" i="78"/>
  <c r="Q25" i="78"/>
  <c r="L25" i="78"/>
  <c r="Z24" i="78"/>
  <c r="Y24" i="78"/>
  <c r="X24" i="78"/>
  <c r="W24" i="78"/>
  <c r="V24" i="78"/>
  <c r="U24" i="78"/>
  <c r="T24" i="78"/>
  <c r="S24" i="78"/>
  <c r="Q24" i="78"/>
  <c r="L24" i="78"/>
  <c r="Z23" i="78"/>
  <c r="Y23" i="78"/>
  <c r="X23" i="78"/>
  <c r="W23" i="78"/>
  <c r="V23" i="78"/>
  <c r="U23" i="78"/>
  <c r="T23" i="78"/>
  <c r="S23" i="78"/>
  <c r="Q23" i="78"/>
  <c r="L23" i="78"/>
  <c r="Z22" i="78"/>
  <c r="Y22" i="78"/>
  <c r="X22" i="78"/>
  <c r="W22" i="78"/>
  <c r="V22" i="78"/>
  <c r="U22" i="78"/>
  <c r="T22" i="78"/>
  <c r="S22" i="78"/>
  <c r="Q22" i="78"/>
  <c r="L22" i="78"/>
  <c r="Z21" i="78"/>
  <c r="Y21" i="78"/>
  <c r="X21" i="78"/>
  <c r="W21" i="78"/>
  <c r="V21" i="78"/>
  <c r="U21" i="78"/>
  <c r="T21" i="78"/>
  <c r="S21" i="78"/>
  <c r="Q21" i="78"/>
  <c r="L21" i="78"/>
  <c r="Z20" i="78"/>
  <c r="Y20" i="78"/>
  <c r="X20" i="78"/>
  <c r="W20" i="78"/>
  <c r="V20" i="78"/>
  <c r="U20" i="78"/>
  <c r="T20" i="78"/>
  <c r="S20" i="78"/>
  <c r="Q20" i="78"/>
  <c r="F20" i="78"/>
  <c r="C20" i="78"/>
  <c r="Z19" i="78"/>
  <c r="Y19" i="78"/>
  <c r="X19" i="78"/>
  <c r="W19" i="78"/>
  <c r="V19" i="78"/>
  <c r="U19" i="78"/>
  <c r="T19" i="78"/>
  <c r="S19" i="78"/>
  <c r="Q19" i="78"/>
  <c r="Z18" i="78"/>
  <c r="Y18" i="78"/>
  <c r="X18" i="78"/>
  <c r="W18" i="78"/>
  <c r="V18" i="78"/>
  <c r="U18" i="78"/>
  <c r="T18" i="78"/>
  <c r="S18" i="78"/>
  <c r="Q18" i="78"/>
  <c r="Z17" i="78"/>
  <c r="Y17" i="78"/>
  <c r="X17" i="78"/>
  <c r="W17" i="78"/>
  <c r="V17" i="78"/>
  <c r="U17" i="78"/>
  <c r="T17" i="78"/>
  <c r="S17" i="78"/>
  <c r="Q17" i="78"/>
  <c r="L17" i="78"/>
  <c r="Z16" i="78"/>
  <c r="Y16" i="78"/>
  <c r="X16" i="78"/>
  <c r="W16" i="78"/>
  <c r="V16" i="78"/>
  <c r="U16" i="78"/>
  <c r="T16" i="78"/>
  <c r="S16" i="78"/>
  <c r="Q16" i="78"/>
  <c r="Z15" i="78"/>
  <c r="Y15" i="78"/>
  <c r="X15" i="78"/>
  <c r="W15" i="78"/>
  <c r="V15" i="78"/>
  <c r="U15" i="78"/>
  <c r="T15" i="78"/>
  <c r="S15" i="78"/>
  <c r="Q15" i="78"/>
  <c r="Z14" i="78"/>
  <c r="X14" i="78"/>
  <c r="T14" i="78"/>
  <c r="Q14" i="78"/>
  <c r="V14" i="78" s="1"/>
  <c r="L14" i="78"/>
  <c r="Z13" i="78"/>
  <c r="Y13" i="78"/>
  <c r="X13" i="78"/>
  <c r="V13" i="78"/>
  <c r="U13" i="78"/>
  <c r="T13" i="78"/>
  <c r="Q13" i="78"/>
  <c r="W13" i="78" s="1"/>
  <c r="Z12" i="78"/>
  <c r="X12" i="78"/>
  <c r="T12" i="78"/>
  <c r="Q12" i="78"/>
  <c r="S12" i="78" s="1"/>
  <c r="Z11" i="78"/>
  <c r="Y11" i="78"/>
  <c r="X11" i="78"/>
  <c r="U11" i="78"/>
  <c r="T11" i="78"/>
  <c r="S11" i="78"/>
  <c r="Q11" i="78"/>
  <c r="V11" i="78" s="1"/>
  <c r="F11" i="78"/>
  <c r="D11" i="78"/>
  <c r="C11" i="78"/>
  <c r="Z10" i="78"/>
  <c r="Y10" i="78"/>
  <c r="X10" i="78"/>
  <c r="V10" i="78"/>
  <c r="T10" i="78"/>
  <c r="Q10" i="78"/>
  <c r="W10" i="78" s="1"/>
  <c r="Z9" i="78"/>
  <c r="Y9" i="78"/>
  <c r="X9" i="78"/>
  <c r="V9" i="78"/>
  <c r="U9" i="78"/>
  <c r="T9" i="78"/>
  <c r="Q9" i="78"/>
  <c r="W9" i="78" s="1"/>
  <c r="Z8" i="78"/>
  <c r="X8" i="78"/>
  <c r="T8" i="78"/>
  <c r="Q8" i="78"/>
  <c r="W8" i="78" s="1"/>
  <c r="Z7" i="78"/>
  <c r="X7" i="78"/>
  <c r="V7" i="78"/>
  <c r="T7" i="78"/>
  <c r="Q7" i="78"/>
  <c r="S7" i="78" s="1"/>
  <c r="Z6" i="78"/>
  <c r="X6" i="78"/>
  <c r="T6" i="78"/>
  <c r="S6" i="78"/>
  <c r="Q6" i="78"/>
  <c r="V6" i="78" s="1"/>
  <c r="Z5" i="78"/>
  <c r="Y5" i="78"/>
  <c r="X5" i="78"/>
  <c r="U5" i="78"/>
  <c r="T5" i="78"/>
  <c r="Q5" i="78"/>
  <c r="V5" i="78" s="1"/>
  <c r="Z4" i="78"/>
  <c r="X4" i="78"/>
  <c r="T4" i="78"/>
  <c r="Q4" i="78"/>
  <c r="S4" i="78" s="1"/>
  <c r="Z3" i="78"/>
  <c r="Y3" i="78"/>
  <c r="X3" i="78"/>
  <c r="W3" i="78"/>
  <c r="U3" i="78"/>
  <c r="T3" i="78"/>
  <c r="S3" i="78"/>
  <c r="Q3" i="78"/>
  <c r="V3" i="78" s="1"/>
  <c r="F2" i="78"/>
  <c r="D2" i="78"/>
  <c r="L9" i="78" s="1"/>
  <c r="C2" i="78"/>
  <c r="L19" i="78" l="1"/>
  <c r="U4" i="78"/>
  <c r="L13" i="78"/>
  <c r="U6" i="78"/>
  <c r="U8" i="78"/>
  <c r="S10" i="78"/>
  <c r="L113" i="78"/>
  <c r="Y4" i="78"/>
  <c r="W6" i="78"/>
  <c r="L114" i="78"/>
  <c r="Y8" i="78"/>
  <c r="U10" i="78"/>
  <c r="L115" i="78"/>
  <c r="C132" i="79"/>
  <c r="E132" i="79" s="1"/>
  <c r="Y6" i="78"/>
  <c r="W11" i="78"/>
  <c r="L116" i="78"/>
  <c r="L18" i="78"/>
  <c r="L117" i="78"/>
  <c r="C135" i="79"/>
  <c r="E135" i="79" s="1"/>
  <c r="V4" i="78"/>
  <c r="W14" i="78"/>
  <c r="X44" i="78"/>
  <c r="W4" i="78"/>
  <c r="W44" i="78" s="1"/>
  <c r="S8" i="78"/>
  <c r="W5" i="78"/>
  <c r="U7" i="78"/>
  <c r="S9" i="78"/>
  <c r="U12" i="78"/>
  <c r="S13" i="78"/>
  <c r="Y14" i="78"/>
  <c r="S14" i="78"/>
  <c r="V8" i="78"/>
  <c r="V12" i="78"/>
  <c r="W7" i="78"/>
  <c r="W12" i="78"/>
  <c r="S5" i="78"/>
  <c r="Z44" i="78"/>
  <c r="Y7" i="78"/>
  <c r="Y12" i="78"/>
  <c r="U14" i="78"/>
  <c r="T44" i="78"/>
  <c r="C134" i="79"/>
  <c r="E134" i="79" s="1"/>
  <c r="L7" i="78"/>
  <c r="L4" i="78"/>
  <c r="L6" i="78"/>
  <c r="L10" i="78"/>
  <c r="L3" i="78"/>
  <c r="L8" i="78"/>
  <c r="L15" i="78"/>
  <c r="L5" i="78"/>
  <c r="L12" i="78"/>
  <c r="L16" i="78"/>
  <c r="L119" i="78"/>
  <c r="L129" i="77"/>
  <c r="L128" i="77"/>
  <c r="L127" i="77"/>
  <c r="L126" i="77"/>
  <c r="L125" i="77"/>
  <c r="L124" i="77"/>
  <c r="L123" i="77"/>
  <c r="L122" i="77"/>
  <c r="E112" i="77"/>
  <c r="D112" i="77"/>
  <c r="L111" i="77"/>
  <c r="L110" i="77"/>
  <c r="C109" i="77"/>
  <c r="L109" i="77" s="1"/>
  <c r="L108" i="77"/>
  <c r="L107" i="77"/>
  <c r="L106" i="77"/>
  <c r="L105" i="77"/>
  <c r="L104" i="77"/>
  <c r="L103" i="77"/>
  <c r="L102" i="77"/>
  <c r="L101" i="77"/>
  <c r="L100" i="77"/>
  <c r="L99" i="77"/>
  <c r="L98" i="77"/>
  <c r="L97" i="77"/>
  <c r="L96" i="77"/>
  <c r="L95" i="77"/>
  <c r="L94" i="77"/>
  <c r="L93" i="77"/>
  <c r="L92" i="77"/>
  <c r="L91" i="77"/>
  <c r="L90" i="77"/>
  <c r="L89" i="77"/>
  <c r="L88" i="77"/>
  <c r="L87" i="77"/>
  <c r="L86" i="77"/>
  <c r="L85" i="77"/>
  <c r="L84" i="77"/>
  <c r="C83" i="77"/>
  <c r="L82" i="77"/>
  <c r="L81" i="77"/>
  <c r="L80" i="77"/>
  <c r="L79" i="77"/>
  <c r="L78" i="77"/>
  <c r="L77" i="77"/>
  <c r="L76" i="77"/>
  <c r="L75" i="77"/>
  <c r="L73" i="77"/>
  <c r="L72" i="77"/>
  <c r="L71" i="77"/>
  <c r="L70" i="77"/>
  <c r="L69" i="77"/>
  <c r="L68" i="77"/>
  <c r="L67" i="77"/>
  <c r="L66" i="77"/>
  <c r="L64" i="77"/>
  <c r="L63" i="77"/>
  <c r="L62" i="77"/>
  <c r="L61" i="77"/>
  <c r="L60" i="77"/>
  <c r="L59" i="77"/>
  <c r="L58" i="77"/>
  <c r="L57" i="77"/>
  <c r="F56" i="77"/>
  <c r="C56" i="77"/>
  <c r="L55" i="77"/>
  <c r="L54" i="77"/>
  <c r="L53" i="77"/>
  <c r="L52" i="77"/>
  <c r="L51" i="77"/>
  <c r="L50" i="77"/>
  <c r="L49" i="77"/>
  <c r="L48" i="77"/>
  <c r="F47" i="77"/>
  <c r="C47" i="77"/>
  <c r="L46" i="77"/>
  <c r="L45" i="77"/>
  <c r="L44" i="77"/>
  <c r="Z43" i="77"/>
  <c r="Y43" i="77"/>
  <c r="X43" i="77"/>
  <c r="W43" i="77"/>
  <c r="V43" i="77"/>
  <c r="U43" i="77"/>
  <c r="T43" i="77"/>
  <c r="S43" i="77"/>
  <c r="Q43" i="77"/>
  <c r="L43" i="77"/>
  <c r="Z42" i="77"/>
  <c r="Y42" i="77"/>
  <c r="X42" i="77"/>
  <c r="W42" i="77"/>
  <c r="V42" i="77"/>
  <c r="U42" i="77"/>
  <c r="T42" i="77"/>
  <c r="S42" i="77"/>
  <c r="Q42" i="77"/>
  <c r="L42" i="77"/>
  <c r="Z41" i="77"/>
  <c r="Y41" i="77"/>
  <c r="X41" i="77"/>
  <c r="W41" i="77"/>
  <c r="V41" i="77"/>
  <c r="U41" i="77"/>
  <c r="T41" i="77"/>
  <c r="S41" i="77"/>
  <c r="Q41" i="77"/>
  <c r="L41" i="77"/>
  <c r="Z40" i="77"/>
  <c r="Y40" i="77"/>
  <c r="X40" i="77"/>
  <c r="W40" i="77"/>
  <c r="V40" i="77"/>
  <c r="U40" i="77"/>
  <c r="T40" i="77"/>
  <c r="S40" i="77"/>
  <c r="Q40" i="77"/>
  <c r="L40" i="77"/>
  <c r="Z39" i="77"/>
  <c r="Y39" i="77"/>
  <c r="X39" i="77"/>
  <c r="W39" i="77"/>
  <c r="V39" i="77"/>
  <c r="U39" i="77"/>
  <c r="T39" i="77"/>
  <c r="S39" i="77"/>
  <c r="Q39" i="77"/>
  <c r="L39" i="77"/>
  <c r="Z38" i="77"/>
  <c r="Y38" i="77"/>
  <c r="X38" i="77"/>
  <c r="W38" i="77"/>
  <c r="V38" i="77"/>
  <c r="U38" i="77"/>
  <c r="T38" i="77"/>
  <c r="S38" i="77"/>
  <c r="Q38" i="77"/>
  <c r="F38" i="77"/>
  <c r="C38" i="77"/>
  <c r="Z37" i="77"/>
  <c r="Y37" i="77"/>
  <c r="X37" i="77"/>
  <c r="W37" i="77"/>
  <c r="V37" i="77"/>
  <c r="U37" i="77"/>
  <c r="T37" i="77"/>
  <c r="S37" i="77"/>
  <c r="Q37" i="77"/>
  <c r="L37" i="77"/>
  <c r="Z36" i="77"/>
  <c r="Y36" i="77"/>
  <c r="X36" i="77"/>
  <c r="W36" i="77"/>
  <c r="V36" i="77"/>
  <c r="U36" i="77"/>
  <c r="T36" i="77"/>
  <c r="S36" i="77"/>
  <c r="Q36" i="77"/>
  <c r="L36" i="77"/>
  <c r="Z35" i="77"/>
  <c r="Y35" i="77"/>
  <c r="X35" i="77"/>
  <c r="W35" i="77"/>
  <c r="V35" i="77"/>
  <c r="U35" i="77"/>
  <c r="T35" i="77"/>
  <c r="S35" i="77"/>
  <c r="Q35" i="77"/>
  <c r="L35" i="77"/>
  <c r="Z34" i="77"/>
  <c r="Y34" i="77"/>
  <c r="X34" i="77"/>
  <c r="W34" i="77"/>
  <c r="V34" i="77"/>
  <c r="U34" i="77"/>
  <c r="T34" i="77"/>
  <c r="S34" i="77"/>
  <c r="Q34" i="77"/>
  <c r="L34" i="77"/>
  <c r="Z33" i="77"/>
  <c r="Y33" i="77"/>
  <c r="X33" i="77"/>
  <c r="W33" i="77"/>
  <c r="V33" i="77"/>
  <c r="U33" i="77"/>
  <c r="T33" i="77"/>
  <c r="S33" i="77"/>
  <c r="Q33" i="77"/>
  <c r="L33" i="77"/>
  <c r="Z32" i="77"/>
  <c r="Y32" i="77"/>
  <c r="X32" i="77"/>
  <c r="W32" i="77"/>
  <c r="V32" i="77"/>
  <c r="U32" i="77"/>
  <c r="T32" i="77"/>
  <c r="S32" i="77"/>
  <c r="Q32" i="77"/>
  <c r="L32" i="77"/>
  <c r="Z31" i="77"/>
  <c r="Y31" i="77"/>
  <c r="X31" i="77"/>
  <c r="W31" i="77"/>
  <c r="V31" i="77"/>
  <c r="U31" i="77"/>
  <c r="T31" i="77"/>
  <c r="S31" i="77"/>
  <c r="Q31" i="77"/>
  <c r="L31" i="77"/>
  <c r="Z30" i="77"/>
  <c r="Y30" i="77"/>
  <c r="X30" i="77"/>
  <c r="W30" i="77"/>
  <c r="V30" i="77"/>
  <c r="U30" i="77"/>
  <c r="T30" i="77"/>
  <c r="S30" i="77"/>
  <c r="Q30" i="77"/>
  <c r="L30" i="77"/>
  <c r="Z29" i="77"/>
  <c r="Y29" i="77"/>
  <c r="X29" i="77"/>
  <c r="W29" i="77"/>
  <c r="V29" i="77"/>
  <c r="U29" i="77"/>
  <c r="T29" i="77"/>
  <c r="S29" i="77"/>
  <c r="Q29" i="77"/>
  <c r="F29" i="77"/>
  <c r="C29" i="77"/>
  <c r="Z28" i="77"/>
  <c r="Y28" i="77"/>
  <c r="X28" i="77"/>
  <c r="W28" i="77"/>
  <c r="V28" i="77"/>
  <c r="U28" i="77"/>
  <c r="T28" i="77"/>
  <c r="S28" i="77"/>
  <c r="Q28" i="77"/>
  <c r="L28" i="77"/>
  <c r="Z27" i="77"/>
  <c r="Y27" i="77"/>
  <c r="X27" i="77"/>
  <c r="W27" i="77"/>
  <c r="V27" i="77"/>
  <c r="U27" i="77"/>
  <c r="T27" i="77"/>
  <c r="S27" i="77"/>
  <c r="Q27" i="77"/>
  <c r="L27" i="77"/>
  <c r="Z26" i="77"/>
  <c r="Y26" i="77"/>
  <c r="X26" i="77"/>
  <c r="W26" i="77"/>
  <c r="V26" i="77"/>
  <c r="U26" i="77"/>
  <c r="T26" i="77"/>
  <c r="S26" i="77"/>
  <c r="Q26" i="77"/>
  <c r="L26" i="77"/>
  <c r="Z25" i="77"/>
  <c r="Y25" i="77"/>
  <c r="X25" i="77"/>
  <c r="W25" i="77"/>
  <c r="V25" i="77"/>
  <c r="U25" i="77"/>
  <c r="T25" i="77"/>
  <c r="S25" i="77"/>
  <c r="Q25" i="77"/>
  <c r="L25" i="77"/>
  <c r="Z24" i="77"/>
  <c r="Y24" i="77"/>
  <c r="X24" i="77"/>
  <c r="W24" i="77"/>
  <c r="V24" i="77"/>
  <c r="U24" i="77"/>
  <c r="T24" i="77"/>
  <c r="S24" i="77"/>
  <c r="Q24" i="77"/>
  <c r="L24" i="77"/>
  <c r="Z23" i="77"/>
  <c r="Y23" i="77"/>
  <c r="X23" i="77"/>
  <c r="W23" i="77"/>
  <c r="V23" i="77"/>
  <c r="U23" i="77"/>
  <c r="T23" i="77"/>
  <c r="S23" i="77"/>
  <c r="Q23" i="77"/>
  <c r="L23" i="77"/>
  <c r="Z22" i="77"/>
  <c r="Y22" i="77"/>
  <c r="X22" i="77"/>
  <c r="W22" i="77"/>
  <c r="V22" i="77"/>
  <c r="U22" i="77"/>
  <c r="T22" i="77"/>
  <c r="S22" i="77"/>
  <c r="Q22" i="77"/>
  <c r="L22" i="77"/>
  <c r="Z21" i="77"/>
  <c r="Y21" i="77"/>
  <c r="X21" i="77"/>
  <c r="W21" i="77"/>
  <c r="V21" i="77"/>
  <c r="U21" i="77"/>
  <c r="T21" i="77"/>
  <c r="S21" i="77"/>
  <c r="Q21" i="77"/>
  <c r="L21" i="77"/>
  <c r="Z20" i="77"/>
  <c r="Y20" i="77"/>
  <c r="X20" i="77"/>
  <c r="W20" i="77"/>
  <c r="V20" i="77"/>
  <c r="U20" i="77"/>
  <c r="T20" i="77"/>
  <c r="S20" i="77"/>
  <c r="Q20" i="77"/>
  <c r="F20" i="77"/>
  <c r="C20" i="77"/>
  <c r="Z19" i="77"/>
  <c r="Y19" i="77"/>
  <c r="X19" i="77"/>
  <c r="W19" i="77"/>
  <c r="V19" i="77"/>
  <c r="U19" i="77"/>
  <c r="T19" i="77"/>
  <c r="S19" i="77"/>
  <c r="Q19" i="77"/>
  <c r="Z18" i="77"/>
  <c r="Y18" i="77"/>
  <c r="X18" i="77"/>
  <c r="W18" i="77"/>
  <c r="T18" i="77"/>
  <c r="Q18" i="77"/>
  <c r="V18" i="77" s="1"/>
  <c r="Z17" i="77"/>
  <c r="Y17" i="77"/>
  <c r="X17" i="77"/>
  <c r="W17" i="77"/>
  <c r="T17" i="77"/>
  <c r="Q17" i="77"/>
  <c r="V17" i="77" s="1"/>
  <c r="Z16" i="77"/>
  <c r="Y16" i="77"/>
  <c r="X16" i="77"/>
  <c r="W16" i="77"/>
  <c r="T16" i="77"/>
  <c r="Q16" i="77"/>
  <c r="V16" i="77" s="1"/>
  <c r="Z15" i="77"/>
  <c r="Y15" i="77"/>
  <c r="X15" i="77"/>
  <c r="W15" i="77"/>
  <c r="T15" i="77"/>
  <c r="Q15" i="77"/>
  <c r="V15" i="77" s="1"/>
  <c r="Z14" i="77"/>
  <c r="Y14" i="77"/>
  <c r="X14" i="77"/>
  <c r="W14" i="77"/>
  <c r="T14" i="77"/>
  <c r="Q14" i="77"/>
  <c r="V14" i="77" s="1"/>
  <c r="Z13" i="77"/>
  <c r="Y13" i="77"/>
  <c r="X13" i="77"/>
  <c r="W13" i="77"/>
  <c r="V13" i="77"/>
  <c r="U13" i="77"/>
  <c r="T13" i="77"/>
  <c r="Q13" i="77"/>
  <c r="S13" i="77" s="1"/>
  <c r="Z12" i="77"/>
  <c r="Y12" i="77"/>
  <c r="X12" i="77"/>
  <c r="W12" i="77"/>
  <c r="V12" i="77"/>
  <c r="U12" i="77"/>
  <c r="T12" i="77"/>
  <c r="Q12" i="77"/>
  <c r="S12" i="77" s="1"/>
  <c r="Z11" i="77"/>
  <c r="Y11" i="77"/>
  <c r="X11" i="77"/>
  <c r="W11" i="77"/>
  <c r="T11" i="77"/>
  <c r="Q11" i="77"/>
  <c r="U11" i="77" s="1"/>
  <c r="F11" i="77"/>
  <c r="D11" i="77"/>
  <c r="L16" i="77" s="1"/>
  <c r="C11" i="77"/>
  <c r="Z10" i="77"/>
  <c r="Y10" i="77"/>
  <c r="X10" i="77"/>
  <c r="W10" i="77"/>
  <c r="T10" i="77"/>
  <c r="Q10" i="77"/>
  <c r="V10" i="77" s="1"/>
  <c r="Z9" i="77"/>
  <c r="Y9" i="77"/>
  <c r="X9" i="77"/>
  <c r="W9" i="77"/>
  <c r="V9" i="77"/>
  <c r="T9" i="77"/>
  <c r="Q9" i="77"/>
  <c r="S9" i="77" s="1"/>
  <c r="Z8" i="77"/>
  <c r="Y8" i="77"/>
  <c r="X8" i="77"/>
  <c r="W8" i="77"/>
  <c r="T8" i="77"/>
  <c r="Q8" i="77"/>
  <c r="S8" i="77" s="1"/>
  <c r="Z7" i="77"/>
  <c r="Y7" i="77"/>
  <c r="X7" i="77"/>
  <c r="W7" i="77"/>
  <c r="V7" i="77"/>
  <c r="T7" i="77"/>
  <c r="Q7" i="77"/>
  <c r="S7" i="77" s="1"/>
  <c r="Z6" i="77"/>
  <c r="Y6" i="77"/>
  <c r="X6" i="77"/>
  <c r="W6" i="77"/>
  <c r="T6" i="77"/>
  <c r="Q6" i="77"/>
  <c r="U6" i="77" s="1"/>
  <c r="Z5" i="77"/>
  <c r="Y5" i="77"/>
  <c r="X5" i="77"/>
  <c r="W5" i="77"/>
  <c r="T5" i="77"/>
  <c r="Q5" i="77"/>
  <c r="V5" i="77" s="1"/>
  <c r="Z4" i="77"/>
  <c r="Y4" i="77"/>
  <c r="X4" i="77"/>
  <c r="W4" i="77"/>
  <c r="T4" i="77"/>
  <c r="Q4" i="77"/>
  <c r="V4" i="77" s="1"/>
  <c r="Z3" i="77"/>
  <c r="Y3" i="77"/>
  <c r="X3" i="77"/>
  <c r="W3" i="77"/>
  <c r="T3" i="77"/>
  <c r="Q3" i="77"/>
  <c r="V3" i="77" s="1"/>
  <c r="F2" i="77"/>
  <c r="D2" i="77"/>
  <c r="L9" i="77" s="1"/>
  <c r="C2" i="77"/>
  <c r="V6" i="77" l="1"/>
  <c r="U9" i="77"/>
  <c r="U8" i="77"/>
  <c r="S14" i="77"/>
  <c r="V44" i="78"/>
  <c r="C133" i="78" s="1"/>
  <c r="E133" i="78" s="1"/>
  <c r="V8" i="77"/>
  <c r="V11" i="77"/>
  <c r="U14" i="77"/>
  <c r="U7" i="77"/>
  <c r="L120" i="77"/>
  <c r="Y44" i="78"/>
  <c r="C134" i="78" s="1"/>
  <c r="E134" i="78" s="1"/>
  <c r="U44" i="78"/>
  <c r="C132" i="78" s="1"/>
  <c r="E132" i="78" s="1"/>
  <c r="S44" i="78"/>
  <c r="C136" i="78"/>
  <c r="E136" i="78" s="1"/>
  <c r="C138" i="78"/>
  <c r="E138" i="78" s="1"/>
  <c r="C137" i="78"/>
  <c r="E137" i="78" s="1"/>
  <c r="S10" i="77"/>
  <c r="S15" i="77"/>
  <c r="S16" i="77"/>
  <c r="S4" i="77"/>
  <c r="S44" i="77" s="1"/>
  <c r="U10" i="77"/>
  <c r="U15" i="77"/>
  <c r="S17" i="77"/>
  <c r="S5" i="77"/>
  <c r="U16" i="77"/>
  <c r="S18" i="77"/>
  <c r="U4" i="77"/>
  <c r="S6" i="77"/>
  <c r="S11" i="77"/>
  <c r="U17" i="77"/>
  <c r="W44" i="77"/>
  <c r="U5" i="77"/>
  <c r="U18" i="77"/>
  <c r="S3" i="77"/>
  <c r="U3" i="77"/>
  <c r="C131" i="78"/>
  <c r="E131" i="78" s="1"/>
  <c r="C135" i="78"/>
  <c r="E135" i="78" s="1"/>
  <c r="Z44" i="77"/>
  <c r="T44" i="77"/>
  <c r="V44" i="77"/>
  <c r="L119" i="77"/>
  <c r="L115" i="77"/>
  <c r="X44" i="77"/>
  <c r="L14" i="77"/>
  <c r="L3" i="77"/>
  <c r="Y44" i="77"/>
  <c r="L117" i="77"/>
  <c r="L6" i="77"/>
  <c r="L10" i="77"/>
  <c r="L13" i="77"/>
  <c r="L17" i="77"/>
  <c r="L113" i="77"/>
  <c r="L114" i="77"/>
  <c r="L18" i="77"/>
  <c r="C137" i="77" s="1"/>
  <c r="E137" i="77" s="1"/>
  <c r="L116" i="77"/>
  <c r="L4" i="77"/>
  <c r="L8" i="77"/>
  <c r="L15" i="77"/>
  <c r="L19" i="77"/>
  <c r="L7" i="77"/>
  <c r="L118" i="77"/>
  <c r="L5" i="77"/>
  <c r="L12" i="77"/>
  <c r="L129" i="76"/>
  <c r="L128" i="76"/>
  <c r="L127" i="76"/>
  <c r="L126" i="76"/>
  <c r="L125" i="76"/>
  <c r="L124" i="76"/>
  <c r="L123" i="76"/>
  <c r="L122" i="76"/>
  <c r="E112" i="76"/>
  <c r="D112" i="76"/>
  <c r="L120" i="76" s="1"/>
  <c r="L111" i="76"/>
  <c r="L110" i="76"/>
  <c r="C109" i="76"/>
  <c r="L109" i="76" s="1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C83" i="76"/>
  <c r="L82" i="76"/>
  <c r="L81" i="76"/>
  <c r="L80" i="76"/>
  <c r="L79" i="76"/>
  <c r="L78" i="76"/>
  <c r="L77" i="76"/>
  <c r="L76" i="76"/>
  <c r="L75" i="76"/>
  <c r="L73" i="76"/>
  <c r="L72" i="76"/>
  <c r="L71" i="76"/>
  <c r="L70" i="76"/>
  <c r="L69" i="76"/>
  <c r="L68" i="76"/>
  <c r="L67" i="76"/>
  <c r="L66" i="76"/>
  <c r="L64" i="76"/>
  <c r="L63" i="76"/>
  <c r="L62" i="76"/>
  <c r="L61" i="76"/>
  <c r="L60" i="76"/>
  <c r="L59" i="76"/>
  <c r="L58" i="76"/>
  <c r="L57" i="76"/>
  <c r="F56" i="76"/>
  <c r="C56" i="76"/>
  <c r="L55" i="76"/>
  <c r="L54" i="76"/>
  <c r="L53" i="76"/>
  <c r="L52" i="76"/>
  <c r="L51" i="76"/>
  <c r="L50" i="76"/>
  <c r="L49" i="76"/>
  <c r="L48" i="76"/>
  <c r="F47" i="76"/>
  <c r="C47" i="76"/>
  <c r="L46" i="76"/>
  <c r="L45" i="76"/>
  <c r="L44" i="76"/>
  <c r="Z43" i="76"/>
  <c r="Y43" i="76"/>
  <c r="X43" i="76"/>
  <c r="W43" i="76"/>
  <c r="V43" i="76"/>
  <c r="U43" i="76"/>
  <c r="T43" i="76"/>
  <c r="S43" i="76"/>
  <c r="Q43" i="76"/>
  <c r="L43" i="76"/>
  <c r="Z42" i="76"/>
  <c r="Y42" i="76"/>
  <c r="X42" i="76"/>
  <c r="W42" i="76"/>
  <c r="V42" i="76"/>
  <c r="U42" i="76"/>
  <c r="T42" i="76"/>
  <c r="S42" i="76"/>
  <c r="Q42" i="76"/>
  <c r="L42" i="76"/>
  <c r="Z41" i="76"/>
  <c r="Y41" i="76"/>
  <c r="X41" i="76"/>
  <c r="W41" i="76"/>
  <c r="V41" i="76"/>
  <c r="U41" i="76"/>
  <c r="T41" i="76"/>
  <c r="S41" i="76"/>
  <c r="Q41" i="76"/>
  <c r="L41" i="76"/>
  <c r="Z40" i="76"/>
  <c r="Y40" i="76"/>
  <c r="X40" i="76"/>
  <c r="W40" i="76"/>
  <c r="V40" i="76"/>
  <c r="U40" i="76"/>
  <c r="T40" i="76"/>
  <c r="S40" i="76"/>
  <c r="Q40" i="76"/>
  <c r="L40" i="76"/>
  <c r="Z39" i="76"/>
  <c r="Y39" i="76"/>
  <c r="X39" i="76"/>
  <c r="W39" i="76"/>
  <c r="V39" i="76"/>
  <c r="U39" i="76"/>
  <c r="T39" i="76"/>
  <c r="S39" i="76"/>
  <c r="Q39" i="76"/>
  <c r="L39" i="76"/>
  <c r="Z38" i="76"/>
  <c r="Y38" i="76"/>
  <c r="X38" i="76"/>
  <c r="W38" i="76"/>
  <c r="V38" i="76"/>
  <c r="U38" i="76"/>
  <c r="T38" i="76"/>
  <c r="S38" i="76"/>
  <c r="Q38" i="76"/>
  <c r="F38" i="76"/>
  <c r="C38" i="76"/>
  <c r="Z37" i="76"/>
  <c r="Y37" i="76"/>
  <c r="X37" i="76"/>
  <c r="W37" i="76"/>
  <c r="V37" i="76"/>
  <c r="U37" i="76"/>
  <c r="T37" i="76"/>
  <c r="S37" i="76"/>
  <c r="Q37" i="76"/>
  <c r="L37" i="76"/>
  <c r="Z36" i="76"/>
  <c r="Y36" i="76"/>
  <c r="X36" i="76"/>
  <c r="W36" i="76"/>
  <c r="V36" i="76"/>
  <c r="U36" i="76"/>
  <c r="T36" i="76"/>
  <c r="S36" i="76"/>
  <c r="Q36" i="76"/>
  <c r="L36" i="76"/>
  <c r="Z35" i="76"/>
  <c r="Y35" i="76"/>
  <c r="X35" i="76"/>
  <c r="W35" i="76"/>
  <c r="V35" i="76"/>
  <c r="U35" i="76"/>
  <c r="T35" i="76"/>
  <c r="S35" i="76"/>
  <c r="Q35" i="76"/>
  <c r="L35" i="76"/>
  <c r="Z34" i="76"/>
  <c r="Y34" i="76"/>
  <c r="X34" i="76"/>
  <c r="W34" i="76"/>
  <c r="V34" i="76"/>
  <c r="U34" i="76"/>
  <c r="T34" i="76"/>
  <c r="S34" i="76"/>
  <c r="Q34" i="76"/>
  <c r="L34" i="76"/>
  <c r="Z33" i="76"/>
  <c r="Y33" i="76"/>
  <c r="X33" i="76"/>
  <c r="W33" i="76"/>
  <c r="V33" i="76"/>
  <c r="U33" i="76"/>
  <c r="T33" i="76"/>
  <c r="S33" i="76"/>
  <c r="Q33" i="76"/>
  <c r="L33" i="76"/>
  <c r="Z32" i="76"/>
  <c r="Y32" i="76"/>
  <c r="X32" i="76"/>
  <c r="W32" i="76"/>
  <c r="V32" i="76"/>
  <c r="U32" i="76"/>
  <c r="T32" i="76"/>
  <c r="S32" i="76"/>
  <c r="Q32" i="76"/>
  <c r="L32" i="76"/>
  <c r="Z31" i="76"/>
  <c r="Y31" i="76"/>
  <c r="X31" i="76"/>
  <c r="W31" i="76"/>
  <c r="V31" i="76"/>
  <c r="U31" i="76"/>
  <c r="T31" i="76"/>
  <c r="S31" i="76"/>
  <c r="Q31" i="76"/>
  <c r="L31" i="76"/>
  <c r="Z30" i="76"/>
  <c r="Y30" i="76"/>
  <c r="X30" i="76"/>
  <c r="W30" i="76"/>
  <c r="V30" i="76"/>
  <c r="U30" i="76"/>
  <c r="T30" i="76"/>
  <c r="S30" i="76"/>
  <c r="Q30" i="76"/>
  <c r="L30" i="76"/>
  <c r="Z29" i="76"/>
  <c r="Y29" i="76"/>
  <c r="X29" i="76"/>
  <c r="W29" i="76"/>
  <c r="V29" i="76"/>
  <c r="U29" i="76"/>
  <c r="T29" i="76"/>
  <c r="S29" i="76"/>
  <c r="Q29" i="76"/>
  <c r="F29" i="76"/>
  <c r="C29" i="76"/>
  <c r="Z28" i="76"/>
  <c r="Y28" i="76"/>
  <c r="X28" i="76"/>
  <c r="W28" i="76"/>
  <c r="V28" i="76"/>
  <c r="U28" i="76"/>
  <c r="T28" i="76"/>
  <c r="S28" i="76"/>
  <c r="Q28" i="76"/>
  <c r="L28" i="76"/>
  <c r="Z27" i="76"/>
  <c r="Y27" i="76"/>
  <c r="X27" i="76"/>
  <c r="W27" i="76"/>
  <c r="V27" i="76"/>
  <c r="U27" i="76"/>
  <c r="T27" i="76"/>
  <c r="S27" i="76"/>
  <c r="Q27" i="76"/>
  <c r="L27" i="76"/>
  <c r="Z26" i="76"/>
  <c r="Y26" i="76"/>
  <c r="X26" i="76"/>
  <c r="W26" i="76"/>
  <c r="V26" i="76"/>
  <c r="U26" i="76"/>
  <c r="T26" i="76"/>
  <c r="S26" i="76"/>
  <c r="Q26" i="76"/>
  <c r="L26" i="76"/>
  <c r="Z25" i="76"/>
  <c r="Y25" i="76"/>
  <c r="X25" i="76"/>
  <c r="W25" i="76"/>
  <c r="V25" i="76"/>
  <c r="U25" i="76"/>
  <c r="T25" i="76"/>
  <c r="S25" i="76"/>
  <c r="Q25" i="76"/>
  <c r="L25" i="76"/>
  <c r="Z24" i="76"/>
  <c r="Y24" i="76"/>
  <c r="X24" i="76"/>
  <c r="W24" i="76"/>
  <c r="V24" i="76"/>
  <c r="U24" i="76"/>
  <c r="T24" i="76"/>
  <c r="S24" i="76"/>
  <c r="Q24" i="76"/>
  <c r="L24" i="76"/>
  <c r="Z23" i="76"/>
  <c r="Y23" i="76"/>
  <c r="X23" i="76"/>
  <c r="W23" i="76"/>
  <c r="V23" i="76"/>
  <c r="U23" i="76"/>
  <c r="T23" i="76"/>
  <c r="S23" i="76"/>
  <c r="Q23" i="76"/>
  <c r="L23" i="76"/>
  <c r="Z22" i="76"/>
  <c r="Y22" i="76"/>
  <c r="X22" i="76"/>
  <c r="W22" i="76"/>
  <c r="V22" i="76"/>
  <c r="U22" i="76"/>
  <c r="T22" i="76"/>
  <c r="S22" i="76"/>
  <c r="Q22" i="76"/>
  <c r="L22" i="76"/>
  <c r="Z21" i="76"/>
  <c r="Y21" i="76"/>
  <c r="X21" i="76"/>
  <c r="W21" i="76"/>
  <c r="V21" i="76"/>
  <c r="U21" i="76"/>
  <c r="T21" i="76"/>
  <c r="S21" i="76"/>
  <c r="Q21" i="76"/>
  <c r="L21" i="76"/>
  <c r="Z20" i="76"/>
  <c r="Y20" i="76"/>
  <c r="X20" i="76"/>
  <c r="W20" i="76"/>
  <c r="V20" i="76"/>
  <c r="U20" i="76"/>
  <c r="T20" i="76"/>
  <c r="S20" i="76"/>
  <c r="Q20" i="76"/>
  <c r="F20" i="76"/>
  <c r="C20" i="76"/>
  <c r="Z19" i="76"/>
  <c r="Y19" i="76"/>
  <c r="X19" i="76"/>
  <c r="W19" i="76"/>
  <c r="V19" i="76"/>
  <c r="U19" i="76"/>
  <c r="T19" i="76"/>
  <c r="S19" i="76"/>
  <c r="Q19" i="76"/>
  <c r="Z18" i="76"/>
  <c r="Y18" i="76"/>
  <c r="X18" i="76"/>
  <c r="W18" i="76"/>
  <c r="V18" i="76"/>
  <c r="U18" i="76"/>
  <c r="T18" i="76"/>
  <c r="S18" i="76"/>
  <c r="Q18" i="76"/>
  <c r="Z17" i="76"/>
  <c r="Y17" i="76"/>
  <c r="X17" i="76"/>
  <c r="W17" i="76"/>
  <c r="V17" i="76"/>
  <c r="U17" i="76"/>
  <c r="T17" i="76"/>
  <c r="S17" i="76"/>
  <c r="Q17" i="76"/>
  <c r="Z16" i="76"/>
  <c r="Y16" i="76"/>
  <c r="X16" i="76"/>
  <c r="V16" i="76"/>
  <c r="Q16" i="76"/>
  <c r="W16" i="76" s="1"/>
  <c r="Z15" i="76"/>
  <c r="Y15" i="76"/>
  <c r="X15" i="76"/>
  <c r="Q15" i="76"/>
  <c r="W15" i="76" s="1"/>
  <c r="Z14" i="76"/>
  <c r="Y14" i="76"/>
  <c r="X14" i="76"/>
  <c r="Q14" i="76"/>
  <c r="V14" i="76" s="1"/>
  <c r="Z13" i="76"/>
  <c r="Y13" i="76"/>
  <c r="X13" i="76"/>
  <c r="Q13" i="76"/>
  <c r="W13" i="76" s="1"/>
  <c r="Z12" i="76"/>
  <c r="Y12" i="76"/>
  <c r="X12" i="76"/>
  <c r="Q12" i="76"/>
  <c r="W12" i="76" s="1"/>
  <c r="Z11" i="76"/>
  <c r="Y11" i="76"/>
  <c r="X11" i="76"/>
  <c r="Q11" i="76"/>
  <c r="W11" i="76" s="1"/>
  <c r="F11" i="76"/>
  <c r="D11" i="76"/>
  <c r="L16" i="76" s="1"/>
  <c r="C11" i="76"/>
  <c r="Z10" i="76"/>
  <c r="Y10" i="76"/>
  <c r="X10" i="76"/>
  <c r="Q10" i="76"/>
  <c r="V10" i="76" s="1"/>
  <c r="Z9" i="76"/>
  <c r="Y9" i="76"/>
  <c r="X9" i="76"/>
  <c r="Q9" i="76"/>
  <c r="V9" i="76" s="1"/>
  <c r="Z8" i="76"/>
  <c r="Y8" i="76"/>
  <c r="X8" i="76"/>
  <c r="Q8" i="76"/>
  <c r="W8" i="76" s="1"/>
  <c r="Z7" i="76"/>
  <c r="Y7" i="76"/>
  <c r="X7" i="76"/>
  <c r="Q7" i="76"/>
  <c r="W7" i="76" s="1"/>
  <c r="Z6" i="76"/>
  <c r="Y6" i="76"/>
  <c r="X6" i="76"/>
  <c r="Q6" i="76"/>
  <c r="W6" i="76" s="1"/>
  <c r="Z5" i="76"/>
  <c r="Y5" i="76"/>
  <c r="X5" i="76"/>
  <c r="Q5" i="76"/>
  <c r="T5" i="76" s="1"/>
  <c r="Z4" i="76"/>
  <c r="Y4" i="76"/>
  <c r="X4" i="76"/>
  <c r="T4" i="76"/>
  <c r="Q4" i="76"/>
  <c r="S4" i="76" s="1"/>
  <c r="Z3" i="76"/>
  <c r="Y3" i="76"/>
  <c r="X3" i="76"/>
  <c r="Q3" i="76"/>
  <c r="T3" i="76" s="1"/>
  <c r="F2" i="76"/>
  <c r="D2" i="76"/>
  <c r="L9" i="76" s="1"/>
  <c r="C2" i="76"/>
  <c r="S9" i="76" l="1"/>
  <c r="T9" i="76"/>
  <c r="U9" i="76"/>
  <c r="U7" i="76"/>
  <c r="U44" i="77"/>
  <c r="U4" i="76"/>
  <c r="U12" i="76"/>
  <c r="L113" i="76"/>
  <c r="C131" i="77"/>
  <c r="E131" i="77" s="1"/>
  <c r="C132" i="77"/>
  <c r="E132" i="77" s="1"/>
  <c r="T14" i="76"/>
  <c r="U14" i="76"/>
  <c r="W5" i="76"/>
  <c r="U8" i="76"/>
  <c r="U13" i="76"/>
  <c r="W14" i="76"/>
  <c r="Y44" i="76"/>
  <c r="U5" i="76"/>
  <c r="V5" i="76"/>
  <c r="T8" i="76"/>
  <c r="T13" i="76"/>
  <c r="U3" i="76"/>
  <c r="V8" i="76"/>
  <c r="W9" i="76"/>
  <c r="U16" i="76"/>
  <c r="C136" i="77"/>
  <c r="E136" i="77" s="1"/>
  <c r="S5" i="76"/>
  <c r="C133" i="77"/>
  <c r="E133" i="77" s="1"/>
  <c r="V6" i="76"/>
  <c r="V11" i="76"/>
  <c r="S14" i="76"/>
  <c r="C135" i="77"/>
  <c r="E135" i="77" s="1"/>
  <c r="V15" i="76"/>
  <c r="S6" i="76"/>
  <c r="S11" i="76"/>
  <c r="V4" i="76"/>
  <c r="T6" i="76"/>
  <c r="S7" i="76"/>
  <c r="T11" i="76"/>
  <c r="S12" i="76"/>
  <c r="X44" i="76"/>
  <c r="W4" i="76"/>
  <c r="U6" i="76"/>
  <c r="T7" i="76"/>
  <c r="S8" i="76"/>
  <c r="U11" i="76"/>
  <c r="T12" i="76"/>
  <c r="S13" i="76"/>
  <c r="Z44" i="76"/>
  <c r="S16" i="76"/>
  <c r="V7" i="76"/>
  <c r="S10" i="76"/>
  <c r="V12" i="76"/>
  <c r="S15" i="76"/>
  <c r="T10" i="76"/>
  <c r="V13" i="76"/>
  <c r="T15" i="76"/>
  <c r="U10" i="76"/>
  <c r="U15" i="76"/>
  <c r="T16" i="76"/>
  <c r="W10" i="76"/>
  <c r="V3" i="76"/>
  <c r="W3" i="76"/>
  <c r="S3" i="76"/>
  <c r="C138" i="77"/>
  <c r="E138" i="77" s="1"/>
  <c r="C134" i="77"/>
  <c r="E134" i="77" s="1"/>
  <c r="L10" i="76"/>
  <c r="L13" i="76"/>
  <c r="L17" i="76"/>
  <c r="L114" i="76"/>
  <c r="L6" i="76"/>
  <c r="L3" i="76"/>
  <c r="L7" i="76"/>
  <c r="L14" i="76"/>
  <c r="L18" i="76"/>
  <c r="L115" i="76"/>
  <c r="L116" i="76"/>
  <c r="L19" i="76"/>
  <c r="L117" i="76"/>
  <c r="L8" i="76"/>
  <c r="L15" i="76"/>
  <c r="L118" i="76"/>
  <c r="L4" i="76"/>
  <c r="L5" i="76"/>
  <c r="L12" i="76"/>
  <c r="L119" i="76"/>
  <c r="T44" i="76" l="1"/>
  <c r="U44" i="76"/>
  <c r="C134" i="76"/>
  <c r="E134" i="76" s="1"/>
  <c r="C137" i="76"/>
  <c r="E137" i="76" s="1"/>
  <c r="S44" i="76"/>
  <c r="C131" i="76" s="1"/>
  <c r="E131" i="76" s="1"/>
  <c r="W44" i="76"/>
  <c r="C136" i="76" s="1"/>
  <c r="E136" i="76" s="1"/>
  <c r="V44" i="76"/>
  <c r="C133" i="76" s="1"/>
  <c r="E133" i="76" s="1"/>
  <c r="C138" i="76"/>
  <c r="E138" i="76" s="1"/>
  <c r="C132" i="76"/>
  <c r="E132" i="76" s="1"/>
  <c r="E135" i="76"/>
  <c r="L129" i="75"/>
  <c r="L128" i="75"/>
  <c r="L127" i="75"/>
  <c r="L126" i="75"/>
  <c r="L125" i="75"/>
  <c r="L124" i="75"/>
  <c r="L123" i="75"/>
  <c r="L122" i="75"/>
  <c r="E112" i="75"/>
  <c r="D112" i="75"/>
  <c r="L120" i="75" s="1"/>
  <c r="L111" i="75"/>
  <c r="L110" i="75"/>
  <c r="C109" i="75"/>
  <c r="L109" i="75" s="1"/>
  <c r="L108" i="75"/>
  <c r="L107" i="75"/>
  <c r="L106" i="75"/>
  <c r="L105" i="75"/>
  <c r="L104" i="75"/>
  <c r="L103" i="75"/>
  <c r="L102" i="75"/>
  <c r="L101" i="75"/>
  <c r="L100" i="75"/>
  <c r="L99" i="75"/>
  <c r="L98" i="75"/>
  <c r="L97" i="75"/>
  <c r="L96" i="75"/>
  <c r="L95" i="75"/>
  <c r="L94" i="75"/>
  <c r="L93" i="75"/>
  <c r="L92" i="75"/>
  <c r="L91" i="75"/>
  <c r="L90" i="75"/>
  <c r="L89" i="75"/>
  <c r="L88" i="75"/>
  <c r="L87" i="75"/>
  <c r="L86" i="75"/>
  <c r="L85" i="75"/>
  <c r="L84" i="75"/>
  <c r="C83" i="75"/>
  <c r="L82" i="75"/>
  <c r="L81" i="75"/>
  <c r="L80" i="75"/>
  <c r="L79" i="75"/>
  <c r="L78" i="75"/>
  <c r="L77" i="75"/>
  <c r="L76" i="75"/>
  <c r="L75" i="75"/>
  <c r="L73" i="75"/>
  <c r="L72" i="75"/>
  <c r="L71" i="75"/>
  <c r="L70" i="75"/>
  <c r="L69" i="75"/>
  <c r="L68" i="75"/>
  <c r="L67" i="75"/>
  <c r="L66" i="75"/>
  <c r="L64" i="75"/>
  <c r="L63" i="75"/>
  <c r="L62" i="75"/>
  <c r="L61" i="75"/>
  <c r="L60" i="75"/>
  <c r="L59" i="75"/>
  <c r="L58" i="75"/>
  <c r="L57" i="75"/>
  <c r="F56" i="75"/>
  <c r="C56" i="75"/>
  <c r="L55" i="75"/>
  <c r="L54" i="75"/>
  <c r="L53" i="75"/>
  <c r="L52" i="75"/>
  <c r="L51" i="75"/>
  <c r="L50" i="75"/>
  <c r="L49" i="75"/>
  <c r="L48" i="75"/>
  <c r="F47" i="75"/>
  <c r="C47" i="75"/>
  <c r="L46" i="75"/>
  <c r="L45" i="75"/>
  <c r="L44" i="75"/>
  <c r="Z43" i="75"/>
  <c r="Y43" i="75"/>
  <c r="X43" i="75"/>
  <c r="W43" i="75"/>
  <c r="V43" i="75"/>
  <c r="U43" i="75"/>
  <c r="T43" i="75"/>
  <c r="S43" i="75"/>
  <c r="Q43" i="75"/>
  <c r="L43" i="75"/>
  <c r="Z42" i="75"/>
  <c r="Y42" i="75"/>
  <c r="X42" i="75"/>
  <c r="W42" i="75"/>
  <c r="V42" i="75"/>
  <c r="U42" i="75"/>
  <c r="T42" i="75"/>
  <c r="S42" i="75"/>
  <c r="Q42" i="75"/>
  <c r="L42" i="75"/>
  <c r="Z41" i="75"/>
  <c r="Y41" i="75"/>
  <c r="X41" i="75"/>
  <c r="W41" i="75"/>
  <c r="V41" i="75"/>
  <c r="U41" i="75"/>
  <c r="T41" i="75"/>
  <c r="S41" i="75"/>
  <c r="Q41" i="75"/>
  <c r="L41" i="75"/>
  <c r="Z40" i="75"/>
  <c r="Y40" i="75"/>
  <c r="X40" i="75"/>
  <c r="W40" i="75"/>
  <c r="V40" i="75"/>
  <c r="U40" i="75"/>
  <c r="T40" i="75"/>
  <c r="S40" i="75"/>
  <c r="Q40" i="75"/>
  <c r="L40" i="75"/>
  <c r="Z39" i="75"/>
  <c r="Y39" i="75"/>
  <c r="X39" i="75"/>
  <c r="W39" i="75"/>
  <c r="V39" i="75"/>
  <c r="U39" i="75"/>
  <c r="T39" i="75"/>
  <c r="S39" i="75"/>
  <c r="Q39" i="75"/>
  <c r="L39" i="75"/>
  <c r="Z38" i="75"/>
  <c r="Y38" i="75"/>
  <c r="X38" i="75"/>
  <c r="W38" i="75"/>
  <c r="V38" i="75"/>
  <c r="U38" i="75"/>
  <c r="T38" i="75"/>
  <c r="S38" i="75"/>
  <c r="Q38" i="75"/>
  <c r="F38" i="75"/>
  <c r="C38" i="75"/>
  <c r="Z37" i="75"/>
  <c r="Y37" i="75"/>
  <c r="X37" i="75"/>
  <c r="W37" i="75"/>
  <c r="V37" i="75"/>
  <c r="U37" i="75"/>
  <c r="T37" i="75"/>
  <c r="S37" i="75"/>
  <c r="Q37" i="75"/>
  <c r="L37" i="75"/>
  <c r="Z36" i="75"/>
  <c r="Y36" i="75"/>
  <c r="X36" i="75"/>
  <c r="W36" i="75"/>
  <c r="V36" i="75"/>
  <c r="U36" i="75"/>
  <c r="T36" i="75"/>
  <c r="S36" i="75"/>
  <c r="Q36" i="75"/>
  <c r="L36" i="75"/>
  <c r="Z35" i="75"/>
  <c r="Y35" i="75"/>
  <c r="X35" i="75"/>
  <c r="W35" i="75"/>
  <c r="V35" i="75"/>
  <c r="U35" i="75"/>
  <c r="T35" i="75"/>
  <c r="S35" i="75"/>
  <c r="Q35" i="75"/>
  <c r="L35" i="75"/>
  <c r="Z34" i="75"/>
  <c r="Y34" i="75"/>
  <c r="X34" i="75"/>
  <c r="W34" i="75"/>
  <c r="V34" i="75"/>
  <c r="U34" i="75"/>
  <c r="T34" i="75"/>
  <c r="S34" i="75"/>
  <c r="Q34" i="75"/>
  <c r="L34" i="75"/>
  <c r="Z33" i="75"/>
  <c r="Y33" i="75"/>
  <c r="X33" i="75"/>
  <c r="W33" i="75"/>
  <c r="V33" i="75"/>
  <c r="U33" i="75"/>
  <c r="T33" i="75"/>
  <c r="S33" i="75"/>
  <c r="Q33" i="75"/>
  <c r="L33" i="75"/>
  <c r="Z32" i="75"/>
  <c r="Y32" i="75"/>
  <c r="X32" i="75"/>
  <c r="W32" i="75"/>
  <c r="V32" i="75"/>
  <c r="U32" i="75"/>
  <c r="T32" i="75"/>
  <c r="S32" i="75"/>
  <c r="Q32" i="75"/>
  <c r="L32" i="75"/>
  <c r="Z31" i="75"/>
  <c r="Y31" i="75"/>
  <c r="X31" i="75"/>
  <c r="W31" i="75"/>
  <c r="V31" i="75"/>
  <c r="U31" i="75"/>
  <c r="T31" i="75"/>
  <c r="S31" i="75"/>
  <c r="Q31" i="75"/>
  <c r="L31" i="75"/>
  <c r="Z30" i="75"/>
  <c r="Y30" i="75"/>
  <c r="X30" i="75"/>
  <c r="W30" i="75"/>
  <c r="V30" i="75"/>
  <c r="U30" i="75"/>
  <c r="T30" i="75"/>
  <c r="S30" i="75"/>
  <c r="Q30" i="75"/>
  <c r="L30" i="75"/>
  <c r="Z29" i="75"/>
  <c r="Y29" i="75"/>
  <c r="X29" i="75"/>
  <c r="W29" i="75"/>
  <c r="V29" i="75"/>
  <c r="U29" i="75"/>
  <c r="T29" i="75"/>
  <c r="S29" i="75"/>
  <c r="Q29" i="75"/>
  <c r="F29" i="75"/>
  <c r="C29" i="75"/>
  <c r="Z28" i="75"/>
  <c r="Y28" i="75"/>
  <c r="X28" i="75"/>
  <c r="W28" i="75"/>
  <c r="V28" i="75"/>
  <c r="U28" i="75"/>
  <c r="T28" i="75"/>
  <c r="S28" i="75"/>
  <c r="Q28" i="75"/>
  <c r="L28" i="75"/>
  <c r="Z27" i="75"/>
  <c r="Y27" i="75"/>
  <c r="X27" i="75"/>
  <c r="W27" i="75"/>
  <c r="V27" i="75"/>
  <c r="U27" i="75"/>
  <c r="T27" i="75"/>
  <c r="S27" i="75"/>
  <c r="Q27" i="75"/>
  <c r="L27" i="75"/>
  <c r="Z26" i="75"/>
  <c r="Y26" i="75"/>
  <c r="X26" i="75"/>
  <c r="W26" i="75"/>
  <c r="V26" i="75"/>
  <c r="U26" i="75"/>
  <c r="T26" i="75"/>
  <c r="S26" i="75"/>
  <c r="Q26" i="75"/>
  <c r="L26" i="75"/>
  <c r="Z25" i="75"/>
  <c r="Y25" i="75"/>
  <c r="X25" i="75"/>
  <c r="W25" i="75"/>
  <c r="V25" i="75"/>
  <c r="U25" i="75"/>
  <c r="T25" i="75"/>
  <c r="S25" i="75"/>
  <c r="Q25" i="75"/>
  <c r="L25" i="75"/>
  <c r="Z24" i="75"/>
  <c r="Y24" i="75"/>
  <c r="X24" i="75"/>
  <c r="W24" i="75"/>
  <c r="V24" i="75"/>
  <c r="U24" i="75"/>
  <c r="T24" i="75"/>
  <c r="S24" i="75"/>
  <c r="Q24" i="75"/>
  <c r="L24" i="75"/>
  <c r="Z23" i="75"/>
  <c r="Y23" i="75"/>
  <c r="X23" i="75"/>
  <c r="W23" i="75"/>
  <c r="V23" i="75"/>
  <c r="U23" i="75"/>
  <c r="T23" i="75"/>
  <c r="S23" i="75"/>
  <c r="Q23" i="75"/>
  <c r="L23" i="75"/>
  <c r="Z22" i="75"/>
  <c r="X22" i="75"/>
  <c r="Q22" i="75"/>
  <c r="V22" i="75" s="1"/>
  <c r="L22" i="75"/>
  <c r="Z21" i="75"/>
  <c r="X21" i="75"/>
  <c r="Q21" i="75"/>
  <c r="V21" i="75" s="1"/>
  <c r="L21" i="75"/>
  <c r="Z20" i="75"/>
  <c r="X20" i="75"/>
  <c r="Q20" i="75"/>
  <c r="W20" i="75" s="1"/>
  <c r="F20" i="75"/>
  <c r="C20" i="75"/>
  <c r="Z19" i="75"/>
  <c r="X19" i="75"/>
  <c r="Q19" i="75"/>
  <c r="S19" i="75" s="1"/>
  <c r="Z18" i="75"/>
  <c r="X18" i="75"/>
  <c r="Q18" i="75"/>
  <c r="T18" i="75" s="1"/>
  <c r="Z17" i="75"/>
  <c r="X17" i="75"/>
  <c r="W17" i="75"/>
  <c r="U17" i="75"/>
  <c r="T17" i="75"/>
  <c r="Q17" i="75"/>
  <c r="V17" i="75" s="1"/>
  <c r="Z16" i="75"/>
  <c r="X16" i="75"/>
  <c r="Q16" i="75"/>
  <c r="W16" i="75" s="1"/>
  <c r="Z15" i="75"/>
  <c r="Y15" i="75"/>
  <c r="X15" i="75"/>
  <c r="U15" i="75"/>
  <c r="Q15" i="75"/>
  <c r="W15" i="75" s="1"/>
  <c r="Z14" i="75"/>
  <c r="X14" i="75"/>
  <c r="Q14" i="75"/>
  <c r="T14" i="75" s="1"/>
  <c r="Z13" i="75"/>
  <c r="X13" i="75"/>
  <c r="Q13" i="75"/>
  <c r="S13" i="75" s="1"/>
  <c r="Z12" i="75"/>
  <c r="X12" i="75"/>
  <c r="V12" i="75"/>
  <c r="Q12" i="75"/>
  <c r="T12" i="75" s="1"/>
  <c r="Z11" i="75"/>
  <c r="X11" i="75"/>
  <c r="V11" i="75"/>
  <c r="Q11" i="75"/>
  <c r="W11" i="75" s="1"/>
  <c r="F11" i="75"/>
  <c r="D11" i="75"/>
  <c r="L19" i="75" s="1"/>
  <c r="C11" i="75"/>
  <c r="Z10" i="75"/>
  <c r="X10" i="75"/>
  <c r="Q10" i="75"/>
  <c r="S10" i="75" s="1"/>
  <c r="Z9" i="75"/>
  <c r="X9" i="75"/>
  <c r="Q9" i="75"/>
  <c r="V9" i="75" s="1"/>
  <c r="Z8" i="75"/>
  <c r="X8" i="75"/>
  <c r="Q8" i="75"/>
  <c r="S8" i="75" s="1"/>
  <c r="Z7" i="75"/>
  <c r="X7" i="75"/>
  <c r="V7" i="75"/>
  <c r="Q7" i="75"/>
  <c r="W7" i="75" s="1"/>
  <c r="Z6" i="75"/>
  <c r="Y6" i="75"/>
  <c r="X6" i="75"/>
  <c r="Q6" i="75"/>
  <c r="W6" i="75" s="1"/>
  <c r="Z5" i="75"/>
  <c r="X5" i="75"/>
  <c r="Q5" i="75"/>
  <c r="W5" i="75" s="1"/>
  <c r="Z4" i="75"/>
  <c r="Y4" i="75"/>
  <c r="X4" i="75"/>
  <c r="V4" i="75"/>
  <c r="U4" i="75"/>
  <c r="Q4" i="75"/>
  <c r="W4" i="75" s="1"/>
  <c r="Z3" i="75"/>
  <c r="X3" i="75"/>
  <c r="U3" i="75"/>
  <c r="Q3" i="75"/>
  <c r="T3" i="75" s="1"/>
  <c r="F2" i="75"/>
  <c r="D2" i="75"/>
  <c r="L9" i="75" s="1"/>
  <c r="C2" i="75"/>
  <c r="V19" i="75" l="1"/>
  <c r="S21" i="75"/>
  <c r="L8" i="75"/>
  <c r="W21" i="75"/>
  <c r="Y19" i="75"/>
  <c r="Y21" i="75"/>
  <c r="V3" i="75"/>
  <c r="L4" i="75"/>
  <c r="U18" i="75"/>
  <c r="T4" i="75"/>
  <c r="V18" i="75"/>
  <c r="Y20" i="75"/>
  <c r="T16" i="75"/>
  <c r="W9" i="75"/>
  <c r="L3" i="75"/>
  <c r="T6" i="75"/>
  <c r="Y8" i="75"/>
  <c r="L18" i="75"/>
  <c r="T19" i="75"/>
  <c r="T21" i="75"/>
  <c r="U5" i="75"/>
  <c r="S9" i="75"/>
  <c r="Y13" i="75"/>
  <c r="S4" i="75"/>
  <c r="L5" i="75"/>
  <c r="U6" i="75"/>
  <c r="Y9" i="75"/>
  <c r="Y12" i="75"/>
  <c r="L14" i="75"/>
  <c r="S17" i="75"/>
  <c r="U19" i="75"/>
  <c r="U20" i="75"/>
  <c r="U21" i="75"/>
  <c r="T9" i="75"/>
  <c r="T13" i="75"/>
  <c r="U16" i="75"/>
  <c r="L118" i="75"/>
  <c r="Y3" i="75"/>
  <c r="Y5" i="75"/>
  <c r="L7" i="75"/>
  <c r="U8" i="75"/>
  <c r="U9" i="75"/>
  <c r="U13" i="75"/>
  <c r="Y18" i="75"/>
  <c r="T8" i="75"/>
  <c r="V8" i="75"/>
  <c r="U12" i="75"/>
  <c r="Y16" i="75"/>
  <c r="Y17" i="75"/>
  <c r="S5" i="75"/>
  <c r="T10" i="75"/>
  <c r="W12" i="75"/>
  <c r="V13" i="75"/>
  <c r="S15" i="75"/>
  <c r="W18" i="75"/>
  <c r="S20" i="75"/>
  <c r="W22" i="75"/>
  <c r="X44" i="75"/>
  <c r="T5" i="75"/>
  <c r="S6" i="75"/>
  <c r="Y7" i="75"/>
  <c r="W8" i="75"/>
  <c r="U10" i="75"/>
  <c r="Y11" i="75"/>
  <c r="W13" i="75"/>
  <c r="U14" i="75"/>
  <c r="T15" i="75"/>
  <c r="S16" i="75"/>
  <c r="W19" i="75"/>
  <c r="T20" i="75"/>
  <c r="V10" i="75"/>
  <c r="V14" i="75"/>
  <c r="Y22" i="75"/>
  <c r="S7" i="75"/>
  <c r="W10" i="75"/>
  <c r="V20" i="75"/>
  <c r="Z44" i="75"/>
  <c r="W14" i="75"/>
  <c r="V5" i="75"/>
  <c r="S11" i="75"/>
  <c r="V15" i="75"/>
  <c r="V6" i="75"/>
  <c r="T7" i="75"/>
  <c r="T11" i="75"/>
  <c r="S12" i="75"/>
  <c r="V16" i="75"/>
  <c r="S18" i="75"/>
  <c r="S22" i="75"/>
  <c r="U7" i="75"/>
  <c r="Y10" i="75"/>
  <c r="U11" i="75"/>
  <c r="Y14" i="75"/>
  <c r="T22" i="75"/>
  <c r="U22" i="75"/>
  <c r="S14" i="75"/>
  <c r="W3" i="75"/>
  <c r="S3" i="75"/>
  <c r="L15" i="75"/>
  <c r="L6" i="75"/>
  <c r="L10" i="75"/>
  <c r="L13" i="75"/>
  <c r="L17" i="75"/>
  <c r="L113" i="75"/>
  <c r="L114" i="75"/>
  <c r="L115" i="75"/>
  <c r="L116" i="75"/>
  <c r="L117" i="75"/>
  <c r="L12" i="75"/>
  <c r="L16" i="75"/>
  <c r="L119" i="75"/>
  <c r="L129" i="74"/>
  <c r="L128" i="74"/>
  <c r="L127" i="74"/>
  <c r="L126" i="74"/>
  <c r="L125" i="74"/>
  <c r="L124" i="74"/>
  <c r="L123" i="74"/>
  <c r="L122" i="74"/>
  <c r="E112" i="74"/>
  <c r="D112" i="74"/>
  <c r="L111" i="74"/>
  <c r="L110" i="74"/>
  <c r="L109" i="74"/>
  <c r="C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C83" i="74"/>
  <c r="L82" i="74"/>
  <c r="L81" i="74"/>
  <c r="L80" i="74"/>
  <c r="L79" i="74"/>
  <c r="L78" i="74"/>
  <c r="L77" i="74"/>
  <c r="L76" i="74"/>
  <c r="L75" i="74"/>
  <c r="L73" i="74"/>
  <c r="L72" i="74"/>
  <c r="L71" i="74"/>
  <c r="L70" i="74"/>
  <c r="L69" i="74"/>
  <c r="L68" i="74"/>
  <c r="L67" i="74"/>
  <c r="L66" i="74"/>
  <c r="L64" i="74"/>
  <c r="L63" i="74"/>
  <c r="L62" i="74"/>
  <c r="L61" i="74"/>
  <c r="L60" i="74"/>
  <c r="L59" i="74"/>
  <c r="L58" i="74"/>
  <c r="L57" i="74"/>
  <c r="F56" i="74"/>
  <c r="C56" i="74"/>
  <c r="L55" i="74"/>
  <c r="L54" i="74"/>
  <c r="L53" i="74"/>
  <c r="L52" i="74"/>
  <c r="L51" i="74"/>
  <c r="L50" i="74"/>
  <c r="L49" i="74"/>
  <c r="L48" i="74"/>
  <c r="F47" i="74"/>
  <c r="C47" i="74"/>
  <c r="L46" i="74"/>
  <c r="L45" i="74"/>
  <c r="L44" i="74"/>
  <c r="Z43" i="74"/>
  <c r="Y43" i="74"/>
  <c r="X43" i="74"/>
  <c r="W43" i="74"/>
  <c r="V43" i="74"/>
  <c r="U43" i="74"/>
  <c r="T43" i="74"/>
  <c r="S43" i="74"/>
  <c r="Q43" i="74"/>
  <c r="L43" i="74"/>
  <c r="Z42" i="74"/>
  <c r="Y42" i="74"/>
  <c r="X42" i="74"/>
  <c r="W42" i="74"/>
  <c r="V42" i="74"/>
  <c r="U42" i="74"/>
  <c r="T42" i="74"/>
  <c r="S42" i="74"/>
  <c r="Q42" i="74"/>
  <c r="L42" i="74"/>
  <c r="Z41" i="74"/>
  <c r="Y41" i="74"/>
  <c r="X41" i="74"/>
  <c r="W41" i="74"/>
  <c r="V41" i="74"/>
  <c r="U41" i="74"/>
  <c r="T41" i="74"/>
  <c r="S41" i="74"/>
  <c r="Q41" i="74"/>
  <c r="L41" i="74"/>
  <c r="Z40" i="74"/>
  <c r="Y40" i="74"/>
  <c r="X40" i="74"/>
  <c r="W40" i="74"/>
  <c r="V40" i="74"/>
  <c r="U40" i="74"/>
  <c r="T40" i="74"/>
  <c r="S40" i="74"/>
  <c r="Q40" i="74"/>
  <c r="L40" i="74"/>
  <c r="Z39" i="74"/>
  <c r="Y39" i="74"/>
  <c r="X39" i="74"/>
  <c r="W39" i="74"/>
  <c r="V39" i="74"/>
  <c r="U39" i="74"/>
  <c r="T39" i="74"/>
  <c r="S39" i="74"/>
  <c r="Q39" i="74"/>
  <c r="L39" i="74"/>
  <c r="Z38" i="74"/>
  <c r="Y38" i="74"/>
  <c r="X38" i="74"/>
  <c r="W38" i="74"/>
  <c r="V38" i="74"/>
  <c r="U38" i="74"/>
  <c r="T38" i="74"/>
  <c r="S38" i="74"/>
  <c r="Q38" i="74"/>
  <c r="F38" i="74"/>
  <c r="C38" i="74"/>
  <c r="Z37" i="74"/>
  <c r="Y37" i="74"/>
  <c r="X37" i="74"/>
  <c r="W37" i="74"/>
  <c r="V37" i="74"/>
  <c r="U37" i="74"/>
  <c r="T37" i="74"/>
  <c r="S37" i="74"/>
  <c r="Q37" i="74"/>
  <c r="L37" i="74"/>
  <c r="Z36" i="74"/>
  <c r="Y36" i="74"/>
  <c r="X36" i="74"/>
  <c r="W36" i="74"/>
  <c r="V36" i="74"/>
  <c r="U36" i="74"/>
  <c r="T36" i="74"/>
  <c r="S36" i="74"/>
  <c r="Q36" i="74"/>
  <c r="L36" i="74"/>
  <c r="Z35" i="74"/>
  <c r="Y35" i="74"/>
  <c r="X35" i="74"/>
  <c r="W35" i="74"/>
  <c r="V35" i="74"/>
  <c r="U35" i="74"/>
  <c r="T35" i="74"/>
  <c r="S35" i="74"/>
  <c r="Q35" i="74"/>
  <c r="L35" i="74"/>
  <c r="Z34" i="74"/>
  <c r="Y34" i="74"/>
  <c r="X34" i="74"/>
  <c r="W34" i="74"/>
  <c r="V34" i="74"/>
  <c r="U34" i="74"/>
  <c r="T34" i="74"/>
  <c r="S34" i="74"/>
  <c r="Q34" i="74"/>
  <c r="L34" i="74"/>
  <c r="Z33" i="74"/>
  <c r="Y33" i="74"/>
  <c r="X33" i="74"/>
  <c r="W33" i="74"/>
  <c r="V33" i="74"/>
  <c r="U33" i="74"/>
  <c r="T33" i="74"/>
  <c r="S33" i="74"/>
  <c r="Q33" i="74"/>
  <c r="L33" i="74"/>
  <c r="Z32" i="74"/>
  <c r="Y32" i="74"/>
  <c r="X32" i="74"/>
  <c r="W32" i="74"/>
  <c r="V32" i="74"/>
  <c r="U32" i="74"/>
  <c r="T32" i="74"/>
  <c r="S32" i="74"/>
  <c r="Q32" i="74"/>
  <c r="L32" i="74"/>
  <c r="Z31" i="74"/>
  <c r="Y31" i="74"/>
  <c r="X31" i="74"/>
  <c r="W31" i="74"/>
  <c r="V31" i="74"/>
  <c r="U31" i="74"/>
  <c r="T31" i="74"/>
  <c r="S31" i="74"/>
  <c r="Q31" i="74"/>
  <c r="L31" i="74"/>
  <c r="Z30" i="74"/>
  <c r="Y30" i="74"/>
  <c r="X30" i="74"/>
  <c r="W30" i="74"/>
  <c r="V30" i="74"/>
  <c r="U30" i="74"/>
  <c r="T30" i="74"/>
  <c r="S30" i="74"/>
  <c r="Q30" i="74"/>
  <c r="L30" i="74"/>
  <c r="Z29" i="74"/>
  <c r="Y29" i="74"/>
  <c r="X29" i="74"/>
  <c r="W29" i="74"/>
  <c r="V29" i="74"/>
  <c r="U29" i="74"/>
  <c r="T29" i="74"/>
  <c r="S29" i="74"/>
  <c r="Q29" i="74"/>
  <c r="F29" i="74"/>
  <c r="C29" i="74"/>
  <c r="Z28" i="74"/>
  <c r="Y28" i="74"/>
  <c r="X28" i="74"/>
  <c r="W28" i="74"/>
  <c r="V28" i="74"/>
  <c r="U28" i="74"/>
  <c r="T28" i="74"/>
  <c r="S28" i="74"/>
  <c r="Q28" i="74"/>
  <c r="L28" i="74"/>
  <c r="Z27" i="74"/>
  <c r="Y27" i="74"/>
  <c r="X27" i="74"/>
  <c r="W27" i="74"/>
  <c r="V27" i="74"/>
  <c r="U27" i="74"/>
  <c r="T27" i="74"/>
  <c r="S27" i="74"/>
  <c r="Q27" i="74"/>
  <c r="L27" i="74"/>
  <c r="Z26" i="74"/>
  <c r="Y26" i="74"/>
  <c r="X26" i="74"/>
  <c r="W26" i="74"/>
  <c r="V26" i="74"/>
  <c r="U26" i="74"/>
  <c r="T26" i="74"/>
  <c r="S26" i="74"/>
  <c r="Q26" i="74"/>
  <c r="L26" i="74"/>
  <c r="Z25" i="74"/>
  <c r="Y25" i="74"/>
  <c r="X25" i="74"/>
  <c r="W25" i="74"/>
  <c r="V25" i="74"/>
  <c r="U25" i="74"/>
  <c r="T25" i="74"/>
  <c r="S25" i="74"/>
  <c r="Q25" i="74"/>
  <c r="L25" i="74"/>
  <c r="Z24" i="74"/>
  <c r="Y24" i="74"/>
  <c r="X24" i="74"/>
  <c r="W24" i="74"/>
  <c r="V24" i="74"/>
  <c r="U24" i="74"/>
  <c r="T24" i="74"/>
  <c r="S24" i="74"/>
  <c r="Q24" i="74"/>
  <c r="L24" i="74"/>
  <c r="Z23" i="74"/>
  <c r="Y23" i="74"/>
  <c r="X23" i="74"/>
  <c r="W23" i="74"/>
  <c r="V23" i="74"/>
  <c r="U23" i="74"/>
  <c r="T23" i="74"/>
  <c r="S23" i="74"/>
  <c r="Q23" i="74"/>
  <c r="L23" i="74"/>
  <c r="Z22" i="74"/>
  <c r="Y22" i="74"/>
  <c r="X22" i="74"/>
  <c r="W22" i="74"/>
  <c r="V22" i="74"/>
  <c r="U22" i="74"/>
  <c r="T22" i="74"/>
  <c r="S22" i="74"/>
  <c r="Q22" i="74"/>
  <c r="L22" i="74"/>
  <c r="Z21" i="74"/>
  <c r="Y21" i="74"/>
  <c r="X21" i="74"/>
  <c r="W21" i="74"/>
  <c r="V21" i="74"/>
  <c r="U21" i="74"/>
  <c r="T21" i="74"/>
  <c r="S21" i="74"/>
  <c r="Q21" i="74"/>
  <c r="L21" i="74"/>
  <c r="Z20" i="74"/>
  <c r="Y20" i="74"/>
  <c r="X20" i="74"/>
  <c r="V20" i="74"/>
  <c r="Q20" i="74"/>
  <c r="W20" i="74" s="1"/>
  <c r="F20" i="74"/>
  <c r="C20" i="74"/>
  <c r="Z19" i="74"/>
  <c r="Y19" i="74"/>
  <c r="X19" i="74"/>
  <c r="V19" i="74"/>
  <c r="Q19" i="74"/>
  <c r="W19" i="74" s="1"/>
  <c r="Z18" i="74"/>
  <c r="Y18" i="74"/>
  <c r="X18" i="74"/>
  <c r="Q18" i="74"/>
  <c r="W18" i="74" s="1"/>
  <c r="Z17" i="74"/>
  <c r="Y17" i="74"/>
  <c r="X17" i="74"/>
  <c r="Q17" i="74"/>
  <c r="S17" i="74" s="1"/>
  <c r="Z16" i="74"/>
  <c r="Y16" i="74"/>
  <c r="X16" i="74"/>
  <c r="U16" i="74"/>
  <c r="Q16" i="74"/>
  <c r="V16" i="74" s="1"/>
  <c r="Z15" i="74"/>
  <c r="Y15" i="74"/>
  <c r="X15" i="74"/>
  <c r="W15" i="74"/>
  <c r="U15" i="74"/>
  <c r="Q15" i="74"/>
  <c r="V15" i="74" s="1"/>
  <c r="Z14" i="74"/>
  <c r="Y14" i="74"/>
  <c r="X14" i="74"/>
  <c r="Q14" i="74"/>
  <c r="W14" i="74" s="1"/>
  <c r="Z13" i="74"/>
  <c r="Y13" i="74"/>
  <c r="X13" i="74"/>
  <c r="Q13" i="74"/>
  <c r="W13" i="74" s="1"/>
  <c r="Z12" i="74"/>
  <c r="Y12" i="74"/>
  <c r="X12" i="74"/>
  <c r="Q12" i="74"/>
  <c r="W12" i="74" s="1"/>
  <c r="Z11" i="74"/>
  <c r="Y11" i="74"/>
  <c r="X11" i="74"/>
  <c r="Q11" i="74"/>
  <c r="W11" i="74" s="1"/>
  <c r="F11" i="74"/>
  <c r="L18" i="74" s="1"/>
  <c r="D11" i="74"/>
  <c r="C11" i="74"/>
  <c r="Z10" i="74"/>
  <c r="Y10" i="74"/>
  <c r="X10" i="74"/>
  <c r="Q10" i="74"/>
  <c r="W10" i="74" s="1"/>
  <c r="Z9" i="74"/>
  <c r="Y9" i="74"/>
  <c r="X9" i="74"/>
  <c r="Q9" i="74"/>
  <c r="W9" i="74" s="1"/>
  <c r="Z8" i="74"/>
  <c r="Y8" i="74"/>
  <c r="X8" i="74"/>
  <c r="U8" i="74"/>
  <c r="T8" i="74"/>
  <c r="Q8" i="74"/>
  <c r="V8" i="74" s="1"/>
  <c r="Z7" i="74"/>
  <c r="Y7" i="74"/>
  <c r="X7" i="74"/>
  <c r="Q7" i="74"/>
  <c r="T7" i="74" s="1"/>
  <c r="Z6" i="74"/>
  <c r="Y6" i="74"/>
  <c r="X6" i="74"/>
  <c r="W6" i="74"/>
  <c r="U6" i="74"/>
  <c r="Q6" i="74"/>
  <c r="T6" i="74" s="1"/>
  <c r="Z5" i="74"/>
  <c r="Y5" i="74"/>
  <c r="X5" i="74"/>
  <c r="Q5" i="74"/>
  <c r="W5" i="74" s="1"/>
  <c r="Z4" i="74"/>
  <c r="Y4" i="74"/>
  <c r="X4" i="74"/>
  <c r="Q4" i="74"/>
  <c r="T4" i="74" s="1"/>
  <c r="Z3" i="74"/>
  <c r="Y3" i="74"/>
  <c r="X3" i="74"/>
  <c r="Q3" i="74"/>
  <c r="W3" i="74" s="1"/>
  <c r="F2" i="74"/>
  <c r="D2" i="74"/>
  <c r="L8" i="74" s="1"/>
  <c r="C2" i="74"/>
  <c r="V6" i="74" l="1"/>
  <c r="L119" i="74"/>
  <c r="L12" i="74"/>
  <c r="T17" i="74"/>
  <c r="U17" i="74"/>
  <c r="U5" i="74"/>
  <c r="V9" i="74"/>
  <c r="V5" i="74"/>
  <c r="U7" i="74"/>
  <c r="U44" i="75"/>
  <c r="C132" i="75" s="1"/>
  <c r="E132" i="75" s="1"/>
  <c r="T5" i="74"/>
  <c r="T14" i="74"/>
  <c r="S12" i="74"/>
  <c r="U14" i="74"/>
  <c r="T12" i="74"/>
  <c r="V14" i="74"/>
  <c r="C137" i="75"/>
  <c r="E137" i="75" s="1"/>
  <c r="U12" i="74"/>
  <c r="U10" i="74"/>
  <c r="L5" i="74"/>
  <c r="L14" i="74"/>
  <c r="L16" i="74"/>
  <c r="S6" i="74"/>
  <c r="L7" i="74"/>
  <c r="S15" i="74"/>
  <c r="T44" i="75"/>
  <c r="V13" i="74"/>
  <c r="W44" i="75"/>
  <c r="L19" i="74"/>
  <c r="T15" i="74"/>
  <c r="U19" i="74"/>
  <c r="Y44" i="75"/>
  <c r="V4" i="74"/>
  <c r="L120" i="74"/>
  <c r="V10" i="74"/>
  <c r="L3" i="74"/>
  <c r="V12" i="74"/>
  <c r="L9" i="74"/>
  <c r="U11" i="74"/>
  <c r="L113" i="74"/>
  <c r="V44" i="75"/>
  <c r="C135" i="75"/>
  <c r="E135" i="75" s="1"/>
  <c r="C138" i="75"/>
  <c r="E138" i="75" s="1"/>
  <c r="C133" i="75"/>
  <c r="E133" i="75" s="1"/>
  <c r="S44" i="75"/>
  <c r="C131" i="75" s="1"/>
  <c r="E131" i="75" s="1"/>
  <c r="C136" i="75"/>
  <c r="E136" i="75" s="1"/>
  <c r="V7" i="74"/>
  <c r="S9" i="74"/>
  <c r="V11" i="74"/>
  <c r="S13" i="74"/>
  <c r="S18" i="74"/>
  <c r="W7" i="74"/>
  <c r="T9" i="74"/>
  <c r="S10" i="74"/>
  <c r="T13" i="74"/>
  <c r="W16" i="74"/>
  <c r="V17" i="74"/>
  <c r="T18" i="74"/>
  <c r="S19" i="74"/>
  <c r="U4" i="74"/>
  <c r="S5" i="74"/>
  <c r="W8" i="74"/>
  <c r="U9" i="74"/>
  <c r="T10" i="74"/>
  <c r="U13" i="74"/>
  <c r="S14" i="74"/>
  <c r="W17" i="74"/>
  <c r="U18" i="74"/>
  <c r="T19" i="74"/>
  <c r="V18" i="74"/>
  <c r="S20" i="74"/>
  <c r="W4" i="74"/>
  <c r="S16" i="74"/>
  <c r="T20" i="74"/>
  <c r="X44" i="74"/>
  <c r="Y44" i="74"/>
  <c r="S7" i="74"/>
  <c r="S11" i="74"/>
  <c r="Z44" i="74"/>
  <c r="S8" i="74"/>
  <c r="T11" i="74"/>
  <c r="T16" i="74"/>
  <c r="U20" i="74"/>
  <c r="S4" i="74"/>
  <c r="T3" i="74"/>
  <c r="U3" i="74"/>
  <c r="V3" i="74"/>
  <c r="S3" i="74"/>
  <c r="C134" i="75"/>
  <c r="E134" i="75" s="1"/>
  <c r="L6" i="74"/>
  <c r="L10" i="74"/>
  <c r="L13" i="74"/>
  <c r="L17" i="74"/>
  <c r="L114" i="74"/>
  <c r="L115" i="74"/>
  <c r="L116" i="74"/>
  <c r="L4" i="74"/>
  <c r="L15" i="74"/>
  <c r="L117" i="74"/>
  <c r="L118" i="74"/>
  <c r="L129" i="73"/>
  <c r="L128" i="73"/>
  <c r="L127" i="73"/>
  <c r="L126" i="73"/>
  <c r="L125" i="73"/>
  <c r="L124" i="73"/>
  <c r="L123" i="73"/>
  <c r="L122" i="73"/>
  <c r="E112" i="73"/>
  <c r="D112" i="73"/>
  <c r="L111" i="73"/>
  <c r="L110" i="73"/>
  <c r="C109" i="73"/>
  <c r="L109" i="73" s="1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C83" i="73"/>
  <c r="L82" i="73"/>
  <c r="L81" i="73"/>
  <c r="L80" i="73"/>
  <c r="L79" i="73"/>
  <c r="L78" i="73"/>
  <c r="L77" i="73"/>
  <c r="L76" i="73"/>
  <c r="L75" i="73"/>
  <c r="L73" i="73"/>
  <c r="L72" i="73"/>
  <c r="L71" i="73"/>
  <c r="L70" i="73"/>
  <c r="L69" i="73"/>
  <c r="L68" i="73"/>
  <c r="L67" i="73"/>
  <c r="L66" i="73"/>
  <c r="L64" i="73"/>
  <c r="L63" i="73"/>
  <c r="L62" i="73"/>
  <c r="L61" i="73"/>
  <c r="L60" i="73"/>
  <c r="L59" i="73"/>
  <c r="L58" i="73"/>
  <c r="L57" i="73"/>
  <c r="F56" i="73"/>
  <c r="C56" i="73"/>
  <c r="L55" i="73"/>
  <c r="L54" i="73"/>
  <c r="L53" i="73"/>
  <c r="L52" i="73"/>
  <c r="L51" i="73"/>
  <c r="L50" i="73"/>
  <c r="L49" i="73"/>
  <c r="L48" i="73"/>
  <c r="F47" i="73"/>
  <c r="C47" i="73"/>
  <c r="L46" i="73"/>
  <c r="L45" i="73"/>
  <c r="L44" i="73"/>
  <c r="Z43" i="73"/>
  <c r="Y43" i="73"/>
  <c r="X43" i="73"/>
  <c r="W43" i="73"/>
  <c r="V43" i="73"/>
  <c r="U43" i="73"/>
  <c r="T43" i="73"/>
  <c r="S43" i="73"/>
  <c r="Q43" i="73"/>
  <c r="L43" i="73"/>
  <c r="Z42" i="73"/>
  <c r="Y42" i="73"/>
  <c r="X42" i="73"/>
  <c r="W42" i="73"/>
  <c r="V42" i="73"/>
  <c r="U42" i="73"/>
  <c r="T42" i="73"/>
  <c r="S42" i="73"/>
  <c r="Q42" i="73"/>
  <c r="L42" i="73"/>
  <c r="Z41" i="73"/>
  <c r="Y41" i="73"/>
  <c r="X41" i="73"/>
  <c r="W41" i="73"/>
  <c r="V41" i="73"/>
  <c r="U41" i="73"/>
  <c r="T41" i="73"/>
  <c r="S41" i="73"/>
  <c r="Q41" i="73"/>
  <c r="L41" i="73"/>
  <c r="Z40" i="73"/>
  <c r="Y40" i="73"/>
  <c r="X40" i="73"/>
  <c r="W40" i="73"/>
  <c r="V40" i="73"/>
  <c r="U40" i="73"/>
  <c r="T40" i="73"/>
  <c r="S40" i="73"/>
  <c r="Q40" i="73"/>
  <c r="L40" i="73"/>
  <c r="Z39" i="73"/>
  <c r="Y39" i="73"/>
  <c r="X39" i="73"/>
  <c r="W39" i="73"/>
  <c r="V39" i="73"/>
  <c r="U39" i="73"/>
  <c r="T39" i="73"/>
  <c r="S39" i="73"/>
  <c r="Q39" i="73"/>
  <c r="L39" i="73"/>
  <c r="Z38" i="73"/>
  <c r="Y38" i="73"/>
  <c r="X38" i="73"/>
  <c r="W38" i="73"/>
  <c r="V38" i="73"/>
  <c r="U38" i="73"/>
  <c r="T38" i="73"/>
  <c r="S38" i="73"/>
  <c r="Q38" i="73"/>
  <c r="F38" i="73"/>
  <c r="C38" i="73"/>
  <c r="Z37" i="73"/>
  <c r="Y37" i="73"/>
  <c r="X37" i="73"/>
  <c r="W37" i="73"/>
  <c r="V37" i="73"/>
  <c r="U37" i="73"/>
  <c r="T37" i="73"/>
  <c r="S37" i="73"/>
  <c r="Q37" i="73"/>
  <c r="L37" i="73"/>
  <c r="Z36" i="73"/>
  <c r="Y36" i="73"/>
  <c r="X36" i="73"/>
  <c r="W36" i="73"/>
  <c r="V36" i="73"/>
  <c r="U36" i="73"/>
  <c r="T36" i="73"/>
  <c r="S36" i="73"/>
  <c r="Q36" i="73"/>
  <c r="L36" i="73"/>
  <c r="Z35" i="73"/>
  <c r="Y35" i="73"/>
  <c r="X35" i="73"/>
  <c r="W35" i="73"/>
  <c r="V35" i="73"/>
  <c r="U35" i="73"/>
  <c r="T35" i="73"/>
  <c r="S35" i="73"/>
  <c r="Q35" i="73"/>
  <c r="L35" i="73"/>
  <c r="Z34" i="73"/>
  <c r="Y34" i="73"/>
  <c r="X34" i="73"/>
  <c r="W34" i="73"/>
  <c r="V34" i="73"/>
  <c r="U34" i="73"/>
  <c r="T34" i="73"/>
  <c r="S34" i="73"/>
  <c r="Q34" i="73"/>
  <c r="L34" i="73"/>
  <c r="Z33" i="73"/>
  <c r="Y33" i="73"/>
  <c r="X33" i="73"/>
  <c r="W33" i="73"/>
  <c r="V33" i="73"/>
  <c r="U33" i="73"/>
  <c r="T33" i="73"/>
  <c r="S33" i="73"/>
  <c r="Q33" i="73"/>
  <c r="L33" i="73"/>
  <c r="Z32" i="73"/>
  <c r="Y32" i="73"/>
  <c r="X32" i="73"/>
  <c r="W32" i="73"/>
  <c r="V32" i="73"/>
  <c r="U32" i="73"/>
  <c r="T32" i="73"/>
  <c r="S32" i="73"/>
  <c r="Q32" i="73"/>
  <c r="L32" i="73"/>
  <c r="Z31" i="73"/>
  <c r="Y31" i="73"/>
  <c r="X31" i="73"/>
  <c r="W31" i="73"/>
  <c r="V31" i="73"/>
  <c r="U31" i="73"/>
  <c r="T31" i="73"/>
  <c r="S31" i="73"/>
  <c r="Q31" i="73"/>
  <c r="L31" i="73"/>
  <c r="Z30" i="73"/>
  <c r="Y30" i="73"/>
  <c r="X30" i="73"/>
  <c r="W30" i="73"/>
  <c r="V30" i="73"/>
  <c r="U30" i="73"/>
  <c r="T30" i="73"/>
  <c r="S30" i="73"/>
  <c r="Q30" i="73"/>
  <c r="L30" i="73"/>
  <c r="Z29" i="73"/>
  <c r="Y29" i="73"/>
  <c r="X29" i="73"/>
  <c r="W29" i="73"/>
  <c r="V29" i="73"/>
  <c r="U29" i="73"/>
  <c r="T29" i="73"/>
  <c r="S29" i="73"/>
  <c r="Q29" i="73"/>
  <c r="F29" i="73"/>
  <c r="C29" i="73"/>
  <c r="Z28" i="73"/>
  <c r="Y28" i="73"/>
  <c r="X28" i="73"/>
  <c r="W28" i="73"/>
  <c r="V28" i="73"/>
  <c r="U28" i="73"/>
  <c r="T28" i="73"/>
  <c r="S28" i="73"/>
  <c r="Q28" i="73"/>
  <c r="L28" i="73"/>
  <c r="Z27" i="73"/>
  <c r="Y27" i="73"/>
  <c r="X27" i="73"/>
  <c r="W27" i="73"/>
  <c r="V27" i="73"/>
  <c r="U27" i="73"/>
  <c r="T27" i="73"/>
  <c r="S27" i="73"/>
  <c r="Q27" i="73"/>
  <c r="L27" i="73"/>
  <c r="Z26" i="73"/>
  <c r="Y26" i="73"/>
  <c r="X26" i="73"/>
  <c r="W26" i="73"/>
  <c r="V26" i="73"/>
  <c r="U26" i="73"/>
  <c r="T26" i="73"/>
  <c r="S26" i="73"/>
  <c r="Q26" i="73"/>
  <c r="L26" i="73"/>
  <c r="Z25" i="73"/>
  <c r="Y25" i="73"/>
  <c r="X25" i="73"/>
  <c r="W25" i="73"/>
  <c r="V25" i="73"/>
  <c r="U25" i="73"/>
  <c r="T25" i="73"/>
  <c r="S25" i="73"/>
  <c r="Q25" i="73"/>
  <c r="L25" i="73"/>
  <c r="Z24" i="73"/>
  <c r="Y24" i="73"/>
  <c r="X24" i="73"/>
  <c r="W24" i="73"/>
  <c r="V24" i="73"/>
  <c r="U24" i="73"/>
  <c r="T24" i="73"/>
  <c r="S24" i="73"/>
  <c r="Q24" i="73"/>
  <c r="L24" i="73"/>
  <c r="Z23" i="73"/>
  <c r="Y23" i="73"/>
  <c r="X23" i="73"/>
  <c r="W23" i="73"/>
  <c r="V23" i="73"/>
  <c r="U23" i="73"/>
  <c r="T23" i="73"/>
  <c r="S23" i="73"/>
  <c r="Q23" i="73"/>
  <c r="L23" i="73"/>
  <c r="Z22" i="73"/>
  <c r="Y22" i="73"/>
  <c r="X22" i="73"/>
  <c r="W22" i="73"/>
  <c r="V22" i="73"/>
  <c r="U22" i="73"/>
  <c r="T22" i="73"/>
  <c r="S22" i="73"/>
  <c r="Q22" i="73"/>
  <c r="L22" i="73"/>
  <c r="Z21" i="73"/>
  <c r="Y21" i="73"/>
  <c r="X21" i="73"/>
  <c r="W21" i="73"/>
  <c r="V21" i="73"/>
  <c r="U21" i="73"/>
  <c r="T21" i="73"/>
  <c r="S21" i="73"/>
  <c r="Q21" i="73"/>
  <c r="L21" i="73"/>
  <c r="Z20" i="73"/>
  <c r="X20" i="73"/>
  <c r="S20" i="73"/>
  <c r="Q20" i="73"/>
  <c r="T20" i="73" s="1"/>
  <c r="F20" i="73"/>
  <c r="C20" i="73"/>
  <c r="Z19" i="73"/>
  <c r="Y19" i="73"/>
  <c r="X19" i="73"/>
  <c r="Q19" i="73"/>
  <c r="W19" i="73" s="1"/>
  <c r="Z18" i="73"/>
  <c r="X18" i="73"/>
  <c r="Q18" i="73"/>
  <c r="W18" i="73" s="1"/>
  <c r="Z17" i="73"/>
  <c r="X17" i="73"/>
  <c r="Q17" i="73"/>
  <c r="Y17" i="73" s="1"/>
  <c r="Z16" i="73"/>
  <c r="Y16" i="73"/>
  <c r="X16" i="73"/>
  <c r="U16" i="73"/>
  <c r="T16" i="73"/>
  <c r="Q16" i="73"/>
  <c r="W16" i="73" s="1"/>
  <c r="Z15" i="73"/>
  <c r="X15" i="73"/>
  <c r="Q15" i="73"/>
  <c r="S15" i="73" s="1"/>
  <c r="Z14" i="73"/>
  <c r="X14" i="73"/>
  <c r="Q14" i="73"/>
  <c r="Y14" i="73" s="1"/>
  <c r="Z13" i="73"/>
  <c r="X13" i="73"/>
  <c r="T13" i="73"/>
  <c r="Q13" i="73"/>
  <c r="Y13" i="73" s="1"/>
  <c r="Z12" i="73"/>
  <c r="X12" i="73"/>
  <c r="Q12" i="73"/>
  <c r="S12" i="73" s="1"/>
  <c r="Z11" i="73"/>
  <c r="Y11" i="73"/>
  <c r="X11" i="73"/>
  <c r="V11" i="73"/>
  <c r="Q11" i="73"/>
  <c r="W11" i="73" s="1"/>
  <c r="F11" i="73"/>
  <c r="D11" i="73"/>
  <c r="C11" i="73"/>
  <c r="Z10" i="73"/>
  <c r="X10" i="73"/>
  <c r="Q10" i="73"/>
  <c r="S10" i="73" s="1"/>
  <c r="Z9" i="73"/>
  <c r="X9" i="73"/>
  <c r="Q9" i="73"/>
  <c r="Y9" i="73" s="1"/>
  <c r="Z8" i="73"/>
  <c r="Y8" i="73"/>
  <c r="X8" i="73"/>
  <c r="W8" i="73"/>
  <c r="V8" i="73"/>
  <c r="U8" i="73"/>
  <c r="T8" i="73"/>
  <c r="Q8" i="73"/>
  <c r="S8" i="73" s="1"/>
  <c r="Z7" i="73"/>
  <c r="X7" i="73"/>
  <c r="Q7" i="73"/>
  <c r="W7" i="73" s="1"/>
  <c r="Z6" i="73"/>
  <c r="X6" i="73"/>
  <c r="W6" i="73"/>
  <c r="Q6" i="73"/>
  <c r="V6" i="73" s="1"/>
  <c r="Z5" i="73"/>
  <c r="X5" i="73"/>
  <c r="Q5" i="73"/>
  <c r="Y5" i="73" s="1"/>
  <c r="Z4" i="73"/>
  <c r="X4" i="73"/>
  <c r="Q4" i="73"/>
  <c r="S4" i="73" s="1"/>
  <c r="Z3" i="73"/>
  <c r="X3" i="73"/>
  <c r="U3" i="73"/>
  <c r="Q3" i="73"/>
  <c r="T3" i="73" s="1"/>
  <c r="F2" i="73"/>
  <c r="D2" i="73"/>
  <c r="L8" i="73" s="1"/>
  <c r="C2" i="73"/>
  <c r="L5" i="73" l="1"/>
  <c r="W9" i="73"/>
  <c r="W14" i="73"/>
  <c r="S3" i="73"/>
  <c r="T10" i="73"/>
  <c r="U12" i="73"/>
  <c r="C138" i="74"/>
  <c r="E138" i="74" s="1"/>
  <c r="V3" i="73"/>
  <c r="Y12" i="73"/>
  <c r="W20" i="73"/>
  <c r="T14" i="73"/>
  <c r="S9" i="73"/>
  <c r="T9" i="73"/>
  <c r="U9" i="73"/>
  <c r="W13" i="73"/>
  <c r="S16" i="73"/>
  <c r="C137" i="74"/>
  <c r="E137" i="74" s="1"/>
  <c r="V9" i="73"/>
  <c r="S44" i="74"/>
  <c r="C131" i="74" s="1"/>
  <c r="E131" i="74" s="1"/>
  <c r="L9" i="73"/>
  <c r="V12" i="73"/>
  <c r="U13" i="73"/>
  <c r="U14" i="73"/>
  <c r="V19" i="73"/>
  <c r="U20" i="73"/>
  <c r="V44" i="74"/>
  <c r="C133" i="74" s="1"/>
  <c r="E133" i="74" s="1"/>
  <c r="W44" i="74"/>
  <c r="Y6" i="73"/>
  <c r="W12" i="73"/>
  <c r="V13" i="73"/>
  <c r="V14" i="73"/>
  <c r="V20" i="73"/>
  <c r="L120" i="73"/>
  <c r="Y18" i="73"/>
  <c r="V7" i="73"/>
  <c r="Y7" i="73"/>
  <c r="L19" i="73"/>
  <c r="T12" i="73"/>
  <c r="S13" i="73"/>
  <c r="S14" i="73"/>
  <c r="T15" i="73"/>
  <c r="U44" i="74"/>
  <c r="C132" i="74" s="1"/>
  <c r="E132" i="74" s="1"/>
  <c r="C136" i="74"/>
  <c r="E136" i="74" s="1"/>
  <c r="T44" i="74"/>
  <c r="C135" i="74" s="1"/>
  <c r="E135" i="74" s="1"/>
  <c r="T4" i="73"/>
  <c r="U10" i="73"/>
  <c r="S6" i="73"/>
  <c r="V15" i="73"/>
  <c r="S18" i="73"/>
  <c r="W4" i="73"/>
  <c r="U5" i="73"/>
  <c r="T6" i="73"/>
  <c r="S7" i="73"/>
  <c r="W10" i="73"/>
  <c r="S11" i="73"/>
  <c r="W15" i="73"/>
  <c r="V16" i="73"/>
  <c r="U17" i="73"/>
  <c r="T18" i="73"/>
  <c r="S19" i="73"/>
  <c r="S5" i="73"/>
  <c r="S17" i="73"/>
  <c r="V4" i="73"/>
  <c r="V10" i="73"/>
  <c r="T17" i="73"/>
  <c r="X44" i="73"/>
  <c r="V5" i="73"/>
  <c r="U6" i="73"/>
  <c r="T7" i="73"/>
  <c r="T11" i="73"/>
  <c r="V17" i="73"/>
  <c r="U18" i="73"/>
  <c r="T19" i="73"/>
  <c r="Y20" i="73"/>
  <c r="U4" i="73"/>
  <c r="U15" i="73"/>
  <c r="T5" i="73"/>
  <c r="Z44" i="73"/>
  <c r="Y4" i="73"/>
  <c r="W5" i="73"/>
  <c r="U7" i="73"/>
  <c r="Y10" i="73"/>
  <c r="U11" i="73"/>
  <c r="Y15" i="73"/>
  <c r="W17" i="73"/>
  <c r="V18" i="73"/>
  <c r="U19" i="73"/>
  <c r="W3" i="73"/>
  <c r="Y3" i="73"/>
  <c r="C134" i="74"/>
  <c r="E134" i="74" s="1"/>
  <c r="L12" i="73"/>
  <c r="L16" i="73"/>
  <c r="L6" i="73"/>
  <c r="L10" i="73"/>
  <c r="L13" i="73"/>
  <c r="L17" i="73"/>
  <c r="L113" i="73"/>
  <c r="L114" i="73"/>
  <c r="L3" i="73"/>
  <c r="L7" i="73"/>
  <c r="L14" i="73"/>
  <c r="L18" i="73"/>
  <c r="L115" i="73"/>
  <c r="L116" i="73"/>
  <c r="L4" i="73"/>
  <c r="L15" i="73"/>
  <c r="L117" i="73"/>
  <c r="L118" i="73"/>
  <c r="L119" i="73"/>
  <c r="L129" i="72"/>
  <c r="L128" i="72"/>
  <c r="L127" i="72"/>
  <c r="L126" i="72"/>
  <c r="L125" i="72"/>
  <c r="L124" i="72"/>
  <c r="L123" i="72"/>
  <c r="L122" i="72"/>
  <c r="E112" i="72"/>
  <c r="D112" i="72"/>
  <c r="L118" i="72" s="1"/>
  <c r="L111" i="72"/>
  <c r="L110" i="72"/>
  <c r="C109" i="72"/>
  <c r="L109" i="72" s="1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C83" i="72"/>
  <c r="L82" i="72"/>
  <c r="L81" i="72"/>
  <c r="L80" i="72"/>
  <c r="L79" i="72"/>
  <c r="L78" i="72"/>
  <c r="L77" i="72"/>
  <c r="L76" i="72"/>
  <c r="L75" i="72"/>
  <c r="L73" i="72"/>
  <c r="L72" i="72"/>
  <c r="L71" i="72"/>
  <c r="L70" i="72"/>
  <c r="L69" i="72"/>
  <c r="L68" i="72"/>
  <c r="L67" i="72"/>
  <c r="L66" i="72"/>
  <c r="L64" i="72"/>
  <c r="L63" i="72"/>
  <c r="L62" i="72"/>
  <c r="L61" i="72"/>
  <c r="L60" i="72"/>
  <c r="L59" i="72"/>
  <c r="L58" i="72"/>
  <c r="L57" i="72"/>
  <c r="F56" i="72"/>
  <c r="C56" i="72"/>
  <c r="L55" i="72"/>
  <c r="L54" i="72"/>
  <c r="L53" i="72"/>
  <c r="L52" i="72"/>
  <c r="L51" i="72"/>
  <c r="L50" i="72"/>
  <c r="L49" i="72"/>
  <c r="L48" i="72"/>
  <c r="F47" i="72"/>
  <c r="C47" i="72"/>
  <c r="L46" i="72"/>
  <c r="L45" i="72"/>
  <c r="L44" i="72"/>
  <c r="Z43" i="72"/>
  <c r="Y43" i="72"/>
  <c r="X43" i="72"/>
  <c r="W43" i="72"/>
  <c r="V43" i="72"/>
  <c r="U43" i="72"/>
  <c r="T43" i="72"/>
  <c r="S43" i="72"/>
  <c r="Q43" i="72"/>
  <c r="L43" i="72"/>
  <c r="Z42" i="72"/>
  <c r="Y42" i="72"/>
  <c r="X42" i="72"/>
  <c r="W42" i="72"/>
  <c r="V42" i="72"/>
  <c r="U42" i="72"/>
  <c r="T42" i="72"/>
  <c r="S42" i="72"/>
  <c r="Q42" i="72"/>
  <c r="L42" i="72"/>
  <c r="Z41" i="72"/>
  <c r="Y41" i="72"/>
  <c r="X41" i="72"/>
  <c r="W41" i="72"/>
  <c r="V41" i="72"/>
  <c r="U41" i="72"/>
  <c r="T41" i="72"/>
  <c r="S41" i="72"/>
  <c r="Q41" i="72"/>
  <c r="L41" i="72"/>
  <c r="Z40" i="72"/>
  <c r="Y40" i="72"/>
  <c r="X40" i="72"/>
  <c r="W40" i="72"/>
  <c r="V40" i="72"/>
  <c r="U40" i="72"/>
  <c r="T40" i="72"/>
  <c r="S40" i="72"/>
  <c r="Q40" i="72"/>
  <c r="L40" i="72"/>
  <c r="Z39" i="72"/>
  <c r="Y39" i="72"/>
  <c r="X39" i="72"/>
  <c r="W39" i="72"/>
  <c r="V39" i="72"/>
  <c r="U39" i="72"/>
  <c r="T39" i="72"/>
  <c r="S39" i="72"/>
  <c r="Q39" i="72"/>
  <c r="L39" i="72"/>
  <c r="Z38" i="72"/>
  <c r="Y38" i="72"/>
  <c r="X38" i="72"/>
  <c r="W38" i="72"/>
  <c r="V38" i="72"/>
  <c r="U38" i="72"/>
  <c r="T38" i="72"/>
  <c r="S38" i="72"/>
  <c r="Q38" i="72"/>
  <c r="F38" i="72"/>
  <c r="C38" i="72"/>
  <c r="Z37" i="72"/>
  <c r="Y37" i="72"/>
  <c r="X37" i="72"/>
  <c r="W37" i="72"/>
  <c r="V37" i="72"/>
  <c r="U37" i="72"/>
  <c r="T37" i="72"/>
  <c r="S37" i="72"/>
  <c r="Q37" i="72"/>
  <c r="L37" i="72"/>
  <c r="Z36" i="72"/>
  <c r="Y36" i="72"/>
  <c r="X36" i="72"/>
  <c r="W36" i="72"/>
  <c r="V36" i="72"/>
  <c r="U36" i="72"/>
  <c r="T36" i="72"/>
  <c r="S36" i="72"/>
  <c r="Q36" i="72"/>
  <c r="L36" i="72"/>
  <c r="Z35" i="72"/>
  <c r="Y35" i="72"/>
  <c r="X35" i="72"/>
  <c r="W35" i="72"/>
  <c r="V35" i="72"/>
  <c r="U35" i="72"/>
  <c r="T35" i="72"/>
  <c r="S35" i="72"/>
  <c r="Q35" i="72"/>
  <c r="L35" i="72"/>
  <c r="Z34" i="72"/>
  <c r="Y34" i="72"/>
  <c r="X34" i="72"/>
  <c r="W34" i="72"/>
  <c r="V34" i="72"/>
  <c r="U34" i="72"/>
  <c r="T34" i="72"/>
  <c r="S34" i="72"/>
  <c r="Q34" i="72"/>
  <c r="L34" i="72"/>
  <c r="Z33" i="72"/>
  <c r="Y33" i="72"/>
  <c r="X33" i="72"/>
  <c r="W33" i="72"/>
  <c r="V33" i="72"/>
  <c r="U33" i="72"/>
  <c r="T33" i="72"/>
  <c r="S33" i="72"/>
  <c r="Q33" i="72"/>
  <c r="L33" i="72"/>
  <c r="Z32" i="72"/>
  <c r="Y32" i="72"/>
  <c r="X32" i="72"/>
  <c r="W32" i="72"/>
  <c r="V32" i="72"/>
  <c r="U32" i="72"/>
  <c r="T32" i="72"/>
  <c r="S32" i="72"/>
  <c r="Q32" i="72"/>
  <c r="L32" i="72"/>
  <c r="Z31" i="72"/>
  <c r="Y31" i="72"/>
  <c r="X31" i="72"/>
  <c r="W31" i="72"/>
  <c r="V31" i="72"/>
  <c r="U31" i="72"/>
  <c r="T31" i="72"/>
  <c r="S31" i="72"/>
  <c r="Q31" i="72"/>
  <c r="L31" i="72"/>
  <c r="Z30" i="72"/>
  <c r="Y30" i="72"/>
  <c r="X30" i="72"/>
  <c r="W30" i="72"/>
  <c r="V30" i="72"/>
  <c r="U30" i="72"/>
  <c r="T30" i="72"/>
  <c r="S30" i="72"/>
  <c r="Q30" i="72"/>
  <c r="L30" i="72"/>
  <c r="Z29" i="72"/>
  <c r="Y29" i="72"/>
  <c r="X29" i="72"/>
  <c r="W29" i="72"/>
  <c r="V29" i="72"/>
  <c r="U29" i="72"/>
  <c r="T29" i="72"/>
  <c r="S29" i="72"/>
  <c r="Q29" i="72"/>
  <c r="F29" i="72"/>
  <c r="C29" i="72"/>
  <c r="Z28" i="72"/>
  <c r="Y28" i="72"/>
  <c r="X28" i="72"/>
  <c r="W28" i="72"/>
  <c r="V28" i="72"/>
  <c r="U28" i="72"/>
  <c r="T28" i="72"/>
  <c r="S28" i="72"/>
  <c r="Q28" i="72"/>
  <c r="L28" i="72"/>
  <c r="Z27" i="72"/>
  <c r="Y27" i="72"/>
  <c r="X27" i="72"/>
  <c r="W27" i="72"/>
  <c r="V27" i="72"/>
  <c r="U27" i="72"/>
  <c r="T27" i="72"/>
  <c r="S27" i="72"/>
  <c r="Q27" i="72"/>
  <c r="L27" i="72"/>
  <c r="Z26" i="72"/>
  <c r="Y26" i="72"/>
  <c r="X26" i="72"/>
  <c r="W26" i="72"/>
  <c r="V26" i="72"/>
  <c r="U26" i="72"/>
  <c r="T26" i="72"/>
  <c r="S26" i="72"/>
  <c r="Q26" i="72"/>
  <c r="L26" i="72"/>
  <c r="Z25" i="72"/>
  <c r="Y25" i="72"/>
  <c r="X25" i="72"/>
  <c r="W25" i="72"/>
  <c r="V25" i="72"/>
  <c r="U25" i="72"/>
  <c r="T25" i="72"/>
  <c r="S25" i="72"/>
  <c r="Q25" i="72"/>
  <c r="L25" i="72"/>
  <c r="Z24" i="72"/>
  <c r="Y24" i="72"/>
  <c r="X24" i="72"/>
  <c r="W24" i="72"/>
  <c r="V24" i="72"/>
  <c r="U24" i="72"/>
  <c r="T24" i="72"/>
  <c r="S24" i="72"/>
  <c r="Q24" i="72"/>
  <c r="L24" i="72"/>
  <c r="Z23" i="72"/>
  <c r="Y23" i="72"/>
  <c r="X23" i="72"/>
  <c r="W23" i="72"/>
  <c r="V23" i="72"/>
  <c r="U23" i="72"/>
  <c r="T23" i="72"/>
  <c r="S23" i="72"/>
  <c r="Q23" i="72"/>
  <c r="L23" i="72"/>
  <c r="Z22" i="72"/>
  <c r="Y22" i="72"/>
  <c r="X22" i="72"/>
  <c r="W22" i="72"/>
  <c r="V22" i="72"/>
  <c r="U22" i="72"/>
  <c r="T22" i="72"/>
  <c r="S22" i="72"/>
  <c r="Q22" i="72"/>
  <c r="L22" i="72"/>
  <c r="Z21" i="72"/>
  <c r="Y21" i="72"/>
  <c r="X21" i="72"/>
  <c r="W21" i="72"/>
  <c r="V21" i="72"/>
  <c r="U21" i="72"/>
  <c r="T21" i="72"/>
  <c r="S21" i="72"/>
  <c r="Q21" i="72"/>
  <c r="L21" i="72"/>
  <c r="Z20" i="72"/>
  <c r="Y20" i="72"/>
  <c r="X20" i="72"/>
  <c r="W20" i="72"/>
  <c r="V20" i="72"/>
  <c r="U20" i="72"/>
  <c r="T20" i="72"/>
  <c r="S20" i="72"/>
  <c r="Q20" i="72"/>
  <c r="F20" i="72"/>
  <c r="C20" i="72"/>
  <c r="Z19" i="72"/>
  <c r="Y19" i="72"/>
  <c r="X19" i="72"/>
  <c r="W19" i="72"/>
  <c r="V19" i="72"/>
  <c r="U19" i="72"/>
  <c r="T19" i="72"/>
  <c r="S19" i="72"/>
  <c r="Q19" i="72"/>
  <c r="Z18" i="72"/>
  <c r="Y18" i="72"/>
  <c r="X18" i="72"/>
  <c r="W18" i="72"/>
  <c r="V18" i="72"/>
  <c r="U18" i="72"/>
  <c r="T18" i="72"/>
  <c r="S18" i="72"/>
  <c r="Q18" i="72"/>
  <c r="Z17" i="72"/>
  <c r="Y17" i="72"/>
  <c r="X17" i="72"/>
  <c r="W17" i="72"/>
  <c r="V17" i="72"/>
  <c r="U17" i="72"/>
  <c r="T17" i="72"/>
  <c r="S17" i="72"/>
  <c r="Q17" i="72"/>
  <c r="Z16" i="72"/>
  <c r="Y16" i="72"/>
  <c r="X16" i="72"/>
  <c r="W16" i="72"/>
  <c r="V16" i="72"/>
  <c r="U16" i="72"/>
  <c r="T16" i="72"/>
  <c r="S16" i="72"/>
  <c r="Q16" i="72"/>
  <c r="Z15" i="72"/>
  <c r="Y15" i="72"/>
  <c r="X15" i="72"/>
  <c r="W15" i="72"/>
  <c r="V15" i="72"/>
  <c r="U15" i="72"/>
  <c r="T15" i="72"/>
  <c r="S15" i="72"/>
  <c r="Q15" i="72"/>
  <c r="Z14" i="72"/>
  <c r="Y14" i="72"/>
  <c r="X14" i="72"/>
  <c r="W14" i="72"/>
  <c r="V14" i="72"/>
  <c r="U14" i="72"/>
  <c r="T14" i="72"/>
  <c r="S14" i="72"/>
  <c r="Q14" i="72"/>
  <c r="Z13" i="72"/>
  <c r="Y13" i="72"/>
  <c r="X13" i="72"/>
  <c r="W13" i="72"/>
  <c r="V13" i="72"/>
  <c r="U13" i="72"/>
  <c r="T13" i="72"/>
  <c r="S13" i="72"/>
  <c r="Q13" i="72"/>
  <c r="Z12" i="72"/>
  <c r="Y12" i="72"/>
  <c r="X12" i="72"/>
  <c r="W12" i="72"/>
  <c r="V12" i="72"/>
  <c r="U12" i="72"/>
  <c r="T12" i="72"/>
  <c r="S12" i="72"/>
  <c r="Q12" i="72"/>
  <c r="Z11" i="72"/>
  <c r="Y11" i="72"/>
  <c r="X11" i="72"/>
  <c r="W11" i="72"/>
  <c r="V11" i="72"/>
  <c r="U11" i="72"/>
  <c r="T11" i="72"/>
  <c r="S11" i="72"/>
  <c r="Q11" i="72"/>
  <c r="F11" i="72"/>
  <c r="D11" i="72"/>
  <c r="C11" i="72"/>
  <c r="Z10" i="72"/>
  <c r="Y10" i="72"/>
  <c r="X10" i="72"/>
  <c r="W10" i="72"/>
  <c r="V10" i="72"/>
  <c r="U10" i="72"/>
  <c r="T10" i="72"/>
  <c r="S10" i="72"/>
  <c r="Q10" i="72"/>
  <c r="Z9" i="72"/>
  <c r="Y9" i="72"/>
  <c r="X9" i="72"/>
  <c r="W9" i="72"/>
  <c r="V9" i="72"/>
  <c r="U9" i="72"/>
  <c r="T9" i="72"/>
  <c r="S9" i="72"/>
  <c r="Q9" i="72"/>
  <c r="Z8" i="72"/>
  <c r="Y8" i="72"/>
  <c r="X8" i="72"/>
  <c r="Q8" i="72"/>
  <c r="V8" i="72" s="1"/>
  <c r="Z7" i="72"/>
  <c r="Y7" i="72"/>
  <c r="X7" i="72"/>
  <c r="Q7" i="72"/>
  <c r="V7" i="72" s="1"/>
  <c r="Z6" i="72"/>
  <c r="Y6" i="72"/>
  <c r="X6" i="72"/>
  <c r="Q6" i="72"/>
  <c r="W6" i="72" s="1"/>
  <c r="Z5" i="72"/>
  <c r="Y5" i="72"/>
  <c r="X5" i="72"/>
  <c r="Q5" i="72"/>
  <c r="W5" i="72" s="1"/>
  <c r="Z4" i="72"/>
  <c r="Y4" i="72"/>
  <c r="X4" i="72"/>
  <c r="Q4" i="72"/>
  <c r="S4" i="72" s="1"/>
  <c r="Z3" i="72"/>
  <c r="Y3" i="72"/>
  <c r="X3" i="72"/>
  <c r="U3" i="72"/>
  <c r="T3" i="72"/>
  <c r="S3" i="72"/>
  <c r="Q3" i="72"/>
  <c r="W3" i="72" s="1"/>
  <c r="F2" i="72"/>
  <c r="D2" i="72"/>
  <c r="L8" i="72" s="1"/>
  <c r="C2" i="72"/>
  <c r="L129" i="71"/>
  <c r="L128" i="71"/>
  <c r="L127" i="71"/>
  <c r="L126" i="71"/>
  <c r="L125" i="71"/>
  <c r="L124" i="71"/>
  <c r="L123" i="71"/>
  <c r="L122" i="71"/>
  <c r="E112" i="71"/>
  <c r="D112" i="71"/>
  <c r="L120" i="71" s="1"/>
  <c r="L111" i="71"/>
  <c r="L110" i="71"/>
  <c r="C109" i="71"/>
  <c r="L109" i="71" s="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C83" i="71"/>
  <c r="L82" i="71"/>
  <c r="L81" i="71"/>
  <c r="L80" i="71"/>
  <c r="L79" i="71"/>
  <c r="L78" i="71"/>
  <c r="L77" i="71"/>
  <c r="L76" i="71"/>
  <c r="L75" i="71"/>
  <c r="L73" i="71"/>
  <c r="L72" i="71"/>
  <c r="L71" i="71"/>
  <c r="L70" i="71"/>
  <c r="L69" i="71"/>
  <c r="L68" i="71"/>
  <c r="L67" i="71"/>
  <c r="L66" i="71"/>
  <c r="L64" i="71"/>
  <c r="L63" i="71"/>
  <c r="L62" i="71"/>
  <c r="L61" i="71"/>
  <c r="L60" i="71"/>
  <c r="L59" i="71"/>
  <c r="L58" i="71"/>
  <c r="L57" i="71"/>
  <c r="F56" i="71"/>
  <c r="C56" i="71"/>
  <c r="L55" i="71"/>
  <c r="L54" i="71"/>
  <c r="L53" i="71"/>
  <c r="L52" i="71"/>
  <c r="L51" i="71"/>
  <c r="L50" i="71"/>
  <c r="L49" i="71"/>
  <c r="L48" i="71"/>
  <c r="F47" i="71"/>
  <c r="C47" i="71"/>
  <c r="L46" i="71"/>
  <c r="L45" i="71"/>
  <c r="L44" i="71"/>
  <c r="Z43" i="71"/>
  <c r="Y43" i="71"/>
  <c r="X43" i="71"/>
  <c r="W43" i="71"/>
  <c r="V43" i="71"/>
  <c r="U43" i="71"/>
  <c r="T43" i="71"/>
  <c r="S43" i="71"/>
  <c r="Q43" i="71"/>
  <c r="L43" i="71"/>
  <c r="Z42" i="71"/>
  <c r="Y42" i="71"/>
  <c r="X42" i="71"/>
  <c r="W42" i="71"/>
  <c r="V42" i="71"/>
  <c r="U42" i="71"/>
  <c r="T42" i="71"/>
  <c r="S42" i="71"/>
  <c r="Q42" i="71"/>
  <c r="L42" i="71"/>
  <c r="Z41" i="71"/>
  <c r="Y41" i="71"/>
  <c r="X41" i="71"/>
  <c r="W41" i="71"/>
  <c r="V41" i="71"/>
  <c r="U41" i="71"/>
  <c r="T41" i="71"/>
  <c r="S41" i="71"/>
  <c r="Q41" i="71"/>
  <c r="L41" i="71"/>
  <c r="Z40" i="71"/>
  <c r="Y40" i="71"/>
  <c r="X40" i="71"/>
  <c r="W40" i="71"/>
  <c r="V40" i="71"/>
  <c r="U40" i="71"/>
  <c r="T40" i="71"/>
  <c r="S40" i="71"/>
  <c r="Q40" i="71"/>
  <c r="L40" i="71"/>
  <c r="Z39" i="71"/>
  <c r="Y39" i="71"/>
  <c r="X39" i="71"/>
  <c r="W39" i="71"/>
  <c r="V39" i="71"/>
  <c r="U39" i="71"/>
  <c r="T39" i="71"/>
  <c r="S39" i="71"/>
  <c r="Q39" i="71"/>
  <c r="L39" i="71"/>
  <c r="Z38" i="71"/>
  <c r="Y38" i="71"/>
  <c r="X38" i="71"/>
  <c r="W38" i="71"/>
  <c r="V38" i="71"/>
  <c r="U38" i="71"/>
  <c r="T38" i="71"/>
  <c r="S38" i="71"/>
  <c r="Q38" i="71"/>
  <c r="F38" i="71"/>
  <c r="C38" i="71"/>
  <c r="Z37" i="71"/>
  <c r="Y37" i="71"/>
  <c r="X37" i="71"/>
  <c r="W37" i="71"/>
  <c r="V37" i="71"/>
  <c r="U37" i="71"/>
  <c r="T37" i="71"/>
  <c r="S37" i="71"/>
  <c r="Q37" i="71"/>
  <c r="L37" i="71"/>
  <c r="Z36" i="71"/>
  <c r="Y36" i="71"/>
  <c r="X36" i="71"/>
  <c r="W36" i="71"/>
  <c r="V36" i="71"/>
  <c r="U36" i="71"/>
  <c r="T36" i="71"/>
  <c r="S36" i="71"/>
  <c r="Q36" i="71"/>
  <c r="L36" i="71"/>
  <c r="Z35" i="71"/>
  <c r="Y35" i="71"/>
  <c r="X35" i="71"/>
  <c r="W35" i="71"/>
  <c r="V35" i="71"/>
  <c r="U35" i="71"/>
  <c r="T35" i="71"/>
  <c r="S35" i="71"/>
  <c r="Q35" i="71"/>
  <c r="L35" i="71"/>
  <c r="Z34" i="71"/>
  <c r="Y34" i="71"/>
  <c r="X34" i="71"/>
  <c r="W34" i="71"/>
  <c r="V34" i="71"/>
  <c r="U34" i="71"/>
  <c r="T34" i="71"/>
  <c r="S34" i="71"/>
  <c r="Q34" i="71"/>
  <c r="L34" i="71"/>
  <c r="Z33" i="71"/>
  <c r="Y33" i="71"/>
  <c r="X33" i="71"/>
  <c r="W33" i="71"/>
  <c r="V33" i="71"/>
  <c r="U33" i="71"/>
  <c r="T33" i="71"/>
  <c r="S33" i="71"/>
  <c r="Q33" i="71"/>
  <c r="L33" i="71"/>
  <c r="Z32" i="71"/>
  <c r="Y32" i="71"/>
  <c r="X32" i="71"/>
  <c r="W32" i="71"/>
  <c r="V32" i="71"/>
  <c r="U32" i="71"/>
  <c r="T32" i="71"/>
  <c r="S32" i="71"/>
  <c r="Q32" i="71"/>
  <c r="L32" i="71"/>
  <c r="Z31" i="71"/>
  <c r="Y31" i="71"/>
  <c r="X31" i="71"/>
  <c r="W31" i="71"/>
  <c r="V31" i="71"/>
  <c r="U31" i="71"/>
  <c r="T31" i="71"/>
  <c r="S31" i="71"/>
  <c r="Q31" i="71"/>
  <c r="L31" i="71"/>
  <c r="Z30" i="71"/>
  <c r="Y30" i="71"/>
  <c r="X30" i="71"/>
  <c r="W30" i="71"/>
  <c r="V30" i="71"/>
  <c r="U30" i="71"/>
  <c r="T30" i="71"/>
  <c r="S30" i="71"/>
  <c r="Q30" i="71"/>
  <c r="L30" i="71"/>
  <c r="Z29" i="71"/>
  <c r="Y29" i="71"/>
  <c r="X29" i="71"/>
  <c r="W29" i="71"/>
  <c r="V29" i="71"/>
  <c r="U29" i="71"/>
  <c r="T29" i="71"/>
  <c r="S29" i="71"/>
  <c r="Q29" i="71"/>
  <c r="F29" i="71"/>
  <c r="C29" i="71"/>
  <c r="Z28" i="71"/>
  <c r="Y28" i="71"/>
  <c r="X28" i="71"/>
  <c r="W28" i="71"/>
  <c r="V28" i="71"/>
  <c r="U28" i="71"/>
  <c r="T28" i="71"/>
  <c r="S28" i="71"/>
  <c r="Q28" i="71"/>
  <c r="L28" i="71"/>
  <c r="Z27" i="71"/>
  <c r="Y27" i="71"/>
  <c r="X27" i="71"/>
  <c r="W27" i="71"/>
  <c r="V27" i="71"/>
  <c r="U27" i="71"/>
  <c r="T27" i="71"/>
  <c r="S27" i="71"/>
  <c r="Q27" i="71"/>
  <c r="L27" i="71"/>
  <c r="Z26" i="71"/>
  <c r="Y26" i="71"/>
  <c r="X26" i="71"/>
  <c r="W26" i="71"/>
  <c r="V26" i="71"/>
  <c r="U26" i="71"/>
  <c r="T26" i="71"/>
  <c r="S26" i="71"/>
  <c r="Q26" i="71"/>
  <c r="L26" i="71"/>
  <c r="Z25" i="71"/>
  <c r="Y25" i="71"/>
  <c r="X25" i="71"/>
  <c r="W25" i="71"/>
  <c r="V25" i="71"/>
  <c r="U25" i="71"/>
  <c r="T25" i="71"/>
  <c r="S25" i="71"/>
  <c r="Q25" i="71"/>
  <c r="L25" i="71"/>
  <c r="Z24" i="71"/>
  <c r="Y24" i="71"/>
  <c r="X24" i="71"/>
  <c r="W24" i="71"/>
  <c r="V24" i="71"/>
  <c r="U24" i="71"/>
  <c r="T24" i="71"/>
  <c r="S24" i="71"/>
  <c r="Q24" i="71"/>
  <c r="L24" i="71"/>
  <c r="Z23" i="71"/>
  <c r="Y23" i="71"/>
  <c r="X23" i="71"/>
  <c r="W23" i="71"/>
  <c r="V23" i="71"/>
  <c r="U23" i="71"/>
  <c r="T23" i="71"/>
  <c r="S23" i="71"/>
  <c r="Q23" i="71"/>
  <c r="L23" i="71"/>
  <c r="Z22" i="71"/>
  <c r="Y22" i="71"/>
  <c r="X22" i="71"/>
  <c r="W22" i="71"/>
  <c r="V22" i="71"/>
  <c r="U22" i="71"/>
  <c r="T22" i="71"/>
  <c r="S22" i="71"/>
  <c r="Q22" i="71"/>
  <c r="L22" i="71"/>
  <c r="Z21" i="71"/>
  <c r="Y21" i="71"/>
  <c r="X21" i="71"/>
  <c r="W21" i="71"/>
  <c r="V21" i="71"/>
  <c r="U21" i="71"/>
  <c r="T21" i="71"/>
  <c r="S21" i="71"/>
  <c r="Q21" i="71"/>
  <c r="L21" i="71"/>
  <c r="Z20" i="71"/>
  <c r="Y20" i="71"/>
  <c r="X20" i="71"/>
  <c r="W20" i="71"/>
  <c r="V20" i="71"/>
  <c r="U20" i="71"/>
  <c r="T20" i="71"/>
  <c r="S20" i="71"/>
  <c r="Q20" i="71"/>
  <c r="F20" i="71"/>
  <c r="C20" i="71"/>
  <c r="Z19" i="71"/>
  <c r="Y19" i="71"/>
  <c r="X19" i="71"/>
  <c r="W19" i="71"/>
  <c r="V19" i="71"/>
  <c r="U19" i="71"/>
  <c r="T19" i="71"/>
  <c r="S19" i="71"/>
  <c r="Q19" i="71"/>
  <c r="Z18" i="71"/>
  <c r="Y18" i="71"/>
  <c r="X18" i="71"/>
  <c r="W18" i="71"/>
  <c r="V18" i="71"/>
  <c r="U18" i="71"/>
  <c r="T18" i="71"/>
  <c r="S18" i="71"/>
  <c r="Q18" i="71"/>
  <c r="Z17" i="71"/>
  <c r="Y17" i="71"/>
  <c r="X17" i="71"/>
  <c r="W17" i="71"/>
  <c r="V17" i="71"/>
  <c r="U17" i="71"/>
  <c r="T17" i="71"/>
  <c r="S17" i="71"/>
  <c r="Q17" i="71"/>
  <c r="Z16" i="71"/>
  <c r="Y16" i="71"/>
  <c r="X16" i="71"/>
  <c r="W16" i="71"/>
  <c r="V16" i="71"/>
  <c r="U16" i="71"/>
  <c r="T16" i="71"/>
  <c r="S16" i="71"/>
  <c r="Q16" i="71"/>
  <c r="Z15" i="71"/>
  <c r="Y15" i="71"/>
  <c r="X15" i="71"/>
  <c r="W15" i="71"/>
  <c r="V15" i="71"/>
  <c r="U15" i="71"/>
  <c r="T15" i="71"/>
  <c r="S15" i="71"/>
  <c r="Q15" i="71"/>
  <c r="Z14" i="71"/>
  <c r="Y14" i="71"/>
  <c r="X14" i="71"/>
  <c r="W14" i="71"/>
  <c r="V14" i="71"/>
  <c r="U14" i="71"/>
  <c r="T14" i="71"/>
  <c r="S14" i="71"/>
  <c r="Q14" i="71"/>
  <c r="Z13" i="71"/>
  <c r="Y13" i="71"/>
  <c r="X13" i="71"/>
  <c r="W13" i="71"/>
  <c r="V13" i="71"/>
  <c r="U13" i="71"/>
  <c r="T13" i="71"/>
  <c r="S13" i="71"/>
  <c r="Q13" i="71"/>
  <c r="Z12" i="71"/>
  <c r="Y12" i="71"/>
  <c r="X12" i="71"/>
  <c r="W12" i="71"/>
  <c r="V12" i="71"/>
  <c r="U12" i="71"/>
  <c r="T12" i="71"/>
  <c r="S12" i="71"/>
  <c r="Q12" i="71"/>
  <c r="Z11" i="71"/>
  <c r="Y11" i="71"/>
  <c r="X11" i="71"/>
  <c r="W11" i="71"/>
  <c r="V11" i="71"/>
  <c r="U11" i="71"/>
  <c r="T11" i="71"/>
  <c r="S11" i="71"/>
  <c r="Q11" i="71"/>
  <c r="F11" i="71"/>
  <c r="D11" i="71"/>
  <c r="L18" i="71" s="1"/>
  <c r="C11" i="71"/>
  <c r="Z10" i="71"/>
  <c r="Y10" i="71"/>
  <c r="X10" i="71"/>
  <c r="W10" i="71"/>
  <c r="V10" i="71"/>
  <c r="U10" i="71"/>
  <c r="T10" i="71"/>
  <c r="S10" i="71"/>
  <c r="Q10" i="71"/>
  <c r="Z9" i="71"/>
  <c r="Y9" i="71"/>
  <c r="X9" i="71"/>
  <c r="W9" i="71"/>
  <c r="V9" i="71"/>
  <c r="U9" i="71"/>
  <c r="T9" i="71"/>
  <c r="S9" i="71"/>
  <c r="Q9" i="71"/>
  <c r="Z8" i="71"/>
  <c r="Y8" i="71"/>
  <c r="X8" i="71"/>
  <c r="W8" i="71"/>
  <c r="V8" i="71"/>
  <c r="U8" i="71"/>
  <c r="T8" i="71"/>
  <c r="S8" i="71"/>
  <c r="Q8" i="71"/>
  <c r="Z7" i="71"/>
  <c r="Y7" i="71"/>
  <c r="X7" i="71"/>
  <c r="W7" i="71"/>
  <c r="V7" i="71"/>
  <c r="U7" i="71"/>
  <c r="T7" i="71"/>
  <c r="S7" i="71"/>
  <c r="Q7" i="71"/>
  <c r="Z6" i="71"/>
  <c r="V6" i="71"/>
  <c r="U6" i="71"/>
  <c r="S6" i="71"/>
  <c r="Q6" i="71"/>
  <c r="Y6" i="71" s="1"/>
  <c r="Z5" i="71"/>
  <c r="V5" i="71"/>
  <c r="U5" i="71"/>
  <c r="S5" i="71"/>
  <c r="Q5" i="71"/>
  <c r="W5" i="71" s="1"/>
  <c r="L5" i="71"/>
  <c r="Z4" i="71"/>
  <c r="V4" i="71"/>
  <c r="U4" i="71"/>
  <c r="S4" i="71"/>
  <c r="Q4" i="71"/>
  <c r="Y4" i="71" s="1"/>
  <c r="Z3" i="71"/>
  <c r="Y3" i="71"/>
  <c r="V3" i="71"/>
  <c r="U3" i="71"/>
  <c r="S3" i="71"/>
  <c r="Q3" i="71"/>
  <c r="X3" i="71" s="1"/>
  <c r="L3" i="71"/>
  <c r="F2" i="71"/>
  <c r="D2" i="71"/>
  <c r="L8" i="71" s="1"/>
  <c r="C2" i="71"/>
  <c r="V5" i="72" l="1"/>
  <c r="L9" i="71"/>
  <c r="L16" i="72"/>
  <c r="L14" i="71"/>
  <c r="W6" i="71"/>
  <c r="X6" i="71"/>
  <c r="T4" i="72"/>
  <c r="U6" i="72"/>
  <c r="W3" i="71"/>
  <c r="L7" i="71"/>
  <c r="U4" i="72"/>
  <c r="X5" i="71"/>
  <c r="Y5" i="71"/>
  <c r="L7" i="72"/>
  <c r="L5" i="72"/>
  <c r="Y44" i="72"/>
  <c r="T6" i="71"/>
  <c r="L3" i="72"/>
  <c r="W7" i="72"/>
  <c r="L9" i="72"/>
  <c r="L114" i="72"/>
  <c r="W44" i="73"/>
  <c r="C136" i="73" s="1"/>
  <c r="E136" i="73" s="1"/>
  <c r="V44" i="73"/>
  <c r="C133" i="73" s="1"/>
  <c r="E133" i="73" s="1"/>
  <c r="U7" i="72"/>
  <c r="S44" i="71"/>
  <c r="L12" i="71"/>
  <c r="S5" i="72"/>
  <c r="U44" i="71"/>
  <c r="S44" i="73"/>
  <c r="V3" i="72"/>
  <c r="S7" i="72"/>
  <c r="T44" i="73"/>
  <c r="C135" i="73" s="1"/>
  <c r="E135" i="73" s="1"/>
  <c r="U44" i="73"/>
  <c r="L19" i="71"/>
  <c r="T7" i="72"/>
  <c r="L120" i="72"/>
  <c r="C137" i="73"/>
  <c r="E137" i="73" s="1"/>
  <c r="C138" i="73"/>
  <c r="E138" i="73" s="1"/>
  <c r="Y44" i="73"/>
  <c r="C134" i="73" s="1"/>
  <c r="E134" i="73" s="1"/>
  <c r="W8" i="72"/>
  <c r="W44" i="72" s="1"/>
  <c r="V4" i="72"/>
  <c r="V44" i="72" s="1"/>
  <c r="T5" i="72"/>
  <c r="S6" i="72"/>
  <c r="X44" i="72"/>
  <c r="W4" i="72"/>
  <c r="U5" i="72"/>
  <c r="T6" i="72"/>
  <c r="Z44" i="72"/>
  <c r="V6" i="72"/>
  <c r="S8" i="72"/>
  <c r="T8" i="72"/>
  <c r="U8" i="72"/>
  <c r="C131" i="73"/>
  <c r="E131" i="73" s="1"/>
  <c r="C132" i="73"/>
  <c r="E132" i="73" s="1"/>
  <c r="V44" i="71"/>
  <c r="T4" i="71"/>
  <c r="T44" i="71" s="1"/>
  <c r="W4" i="71"/>
  <c r="Y44" i="71"/>
  <c r="X4" i="71"/>
  <c r="T5" i="71"/>
  <c r="Z44" i="71"/>
  <c r="L6" i="72"/>
  <c r="L10" i="72"/>
  <c r="L13" i="72"/>
  <c r="L17" i="72"/>
  <c r="L113" i="72"/>
  <c r="L14" i="72"/>
  <c r="L18" i="72"/>
  <c r="L115" i="72"/>
  <c r="L116" i="72"/>
  <c r="L4" i="72"/>
  <c r="L15" i="72"/>
  <c r="L19" i="72"/>
  <c r="L117" i="72"/>
  <c r="L12" i="72"/>
  <c r="L119" i="72"/>
  <c r="E133" i="71"/>
  <c r="L16" i="71"/>
  <c r="L6" i="71"/>
  <c r="L10" i="71"/>
  <c r="L13" i="71"/>
  <c r="L17" i="71"/>
  <c r="L113" i="71"/>
  <c r="L114" i="71"/>
  <c r="L115" i="71"/>
  <c r="L116" i="71"/>
  <c r="L4" i="71"/>
  <c r="L15" i="71"/>
  <c r="L117" i="71"/>
  <c r="L118" i="71"/>
  <c r="L119" i="71"/>
  <c r="L129" i="70"/>
  <c r="L128" i="70"/>
  <c r="L127" i="70"/>
  <c r="L126" i="70"/>
  <c r="L125" i="70"/>
  <c r="L124" i="70"/>
  <c r="L123" i="70"/>
  <c r="L122" i="70"/>
  <c r="E112" i="70"/>
  <c r="D112" i="70"/>
  <c r="L120" i="70" s="1"/>
  <c r="L111" i="70"/>
  <c r="L110" i="70"/>
  <c r="C109" i="70"/>
  <c r="L109" i="70" s="1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C83" i="70"/>
  <c r="L82" i="70"/>
  <c r="L81" i="70"/>
  <c r="L80" i="70"/>
  <c r="L79" i="70"/>
  <c r="L78" i="70"/>
  <c r="L77" i="70"/>
  <c r="L76" i="70"/>
  <c r="L75" i="70"/>
  <c r="L73" i="70"/>
  <c r="L72" i="70"/>
  <c r="L71" i="70"/>
  <c r="L70" i="70"/>
  <c r="L69" i="70"/>
  <c r="L68" i="70"/>
  <c r="L67" i="70"/>
  <c r="L66" i="70"/>
  <c r="L64" i="70"/>
  <c r="L63" i="70"/>
  <c r="L62" i="70"/>
  <c r="L61" i="70"/>
  <c r="L60" i="70"/>
  <c r="L59" i="70"/>
  <c r="L58" i="70"/>
  <c r="L57" i="70"/>
  <c r="F56" i="70"/>
  <c r="C56" i="70"/>
  <c r="L55" i="70"/>
  <c r="L54" i="70"/>
  <c r="L53" i="70"/>
  <c r="L52" i="70"/>
  <c r="L51" i="70"/>
  <c r="L50" i="70"/>
  <c r="L49" i="70"/>
  <c r="L48" i="70"/>
  <c r="F47" i="70"/>
  <c r="C47" i="70"/>
  <c r="L46" i="70"/>
  <c r="L45" i="70"/>
  <c r="L44" i="70"/>
  <c r="Z43" i="70"/>
  <c r="Y43" i="70"/>
  <c r="X43" i="70"/>
  <c r="W43" i="70"/>
  <c r="V43" i="70"/>
  <c r="U43" i="70"/>
  <c r="T43" i="70"/>
  <c r="S43" i="70"/>
  <c r="Q43" i="70"/>
  <c r="L43" i="70"/>
  <c r="Z42" i="70"/>
  <c r="Y42" i="70"/>
  <c r="X42" i="70"/>
  <c r="W42" i="70"/>
  <c r="V42" i="70"/>
  <c r="U42" i="70"/>
  <c r="T42" i="70"/>
  <c r="S42" i="70"/>
  <c r="Q42" i="70"/>
  <c r="L42" i="70"/>
  <c r="Z41" i="70"/>
  <c r="Y41" i="70"/>
  <c r="X41" i="70"/>
  <c r="W41" i="70"/>
  <c r="V41" i="70"/>
  <c r="U41" i="70"/>
  <c r="T41" i="70"/>
  <c r="S41" i="70"/>
  <c r="Q41" i="70"/>
  <c r="L41" i="70"/>
  <c r="Z40" i="70"/>
  <c r="Y40" i="70"/>
  <c r="X40" i="70"/>
  <c r="W40" i="70"/>
  <c r="V40" i="70"/>
  <c r="U40" i="70"/>
  <c r="T40" i="70"/>
  <c r="S40" i="70"/>
  <c r="Q40" i="70"/>
  <c r="L40" i="70"/>
  <c r="Z39" i="70"/>
  <c r="Y39" i="70"/>
  <c r="X39" i="70"/>
  <c r="W39" i="70"/>
  <c r="V39" i="70"/>
  <c r="U39" i="70"/>
  <c r="T39" i="70"/>
  <c r="S39" i="70"/>
  <c r="Q39" i="70"/>
  <c r="L39" i="70"/>
  <c r="Z38" i="70"/>
  <c r="Y38" i="70"/>
  <c r="X38" i="70"/>
  <c r="W38" i="70"/>
  <c r="V38" i="70"/>
  <c r="U38" i="70"/>
  <c r="T38" i="70"/>
  <c r="S38" i="70"/>
  <c r="Q38" i="70"/>
  <c r="F38" i="70"/>
  <c r="C38" i="70"/>
  <c r="Z37" i="70"/>
  <c r="Y37" i="70"/>
  <c r="X37" i="70"/>
  <c r="W37" i="70"/>
  <c r="V37" i="70"/>
  <c r="U37" i="70"/>
  <c r="T37" i="70"/>
  <c r="S37" i="70"/>
  <c r="Q37" i="70"/>
  <c r="L37" i="70"/>
  <c r="Z36" i="70"/>
  <c r="Y36" i="70"/>
  <c r="X36" i="70"/>
  <c r="W36" i="70"/>
  <c r="V36" i="70"/>
  <c r="U36" i="70"/>
  <c r="T36" i="70"/>
  <c r="S36" i="70"/>
  <c r="Q36" i="70"/>
  <c r="L36" i="70"/>
  <c r="Z35" i="70"/>
  <c r="Y35" i="70"/>
  <c r="X35" i="70"/>
  <c r="W35" i="70"/>
  <c r="V35" i="70"/>
  <c r="U35" i="70"/>
  <c r="T35" i="70"/>
  <c r="S35" i="70"/>
  <c r="Q35" i="70"/>
  <c r="L35" i="70"/>
  <c r="Z34" i="70"/>
  <c r="Y34" i="70"/>
  <c r="X34" i="70"/>
  <c r="W34" i="70"/>
  <c r="V34" i="70"/>
  <c r="U34" i="70"/>
  <c r="T34" i="70"/>
  <c r="S34" i="70"/>
  <c r="Q34" i="70"/>
  <c r="L34" i="70"/>
  <c r="Z33" i="70"/>
  <c r="Y33" i="70"/>
  <c r="X33" i="70"/>
  <c r="W33" i="70"/>
  <c r="V33" i="70"/>
  <c r="U33" i="70"/>
  <c r="T33" i="70"/>
  <c r="S33" i="70"/>
  <c r="Q33" i="70"/>
  <c r="L33" i="70"/>
  <c r="Z32" i="70"/>
  <c r="Y32" i="70"/>
  <c r="X32" i="70"/>
  <c r="W32" i="70"/>
  <c r="V32" i="70"/>
  <c r="U32" i="70"/>
  <c r="T32" i="70"/>
  <c r="S32" i="70"/>
  <c r="Q32" i="70"/>
  <c r="L32" i="70"/>
  <c r="Z31" i="70"/>
  <c r="Y31" i="70"/>
  <c r="X31" i="70"/>
  <c r="W31" i="70"/>
  <c r="V31" i="70"/>
  <c r="U31" i="70"/>
  <c r="T31" i="70"/>
  <c r="S31" i="70"/>
  <c r="Q31" i="70"/>
  <c r="L31" i="70"/>
  <c r="Z30" i="70"/>
  <c r="Y30" i="70"/>
  <c r="X30" i="70"/>
  <c r="W30" i="70"/>
  <c r="V30" i="70"/>
  <c r="U30" i="70"/>
  <c r="T30" i="70"/>
  <c r="S30" i="70"/>
  <c r="Q30" i="70"/>
  <c r="L30" i="70"/>
  <c r="Z29" i="70"/>
  <c r="Y29" i="70"/>
  <c r="X29" i="70"/>
  <c r="W29" i="70"/>
  <c r="V29" i="70"/>
  <c r="U29" i="70"/>
  <c r="T29" i="70"/>
  <c r="S29" i="70"/>
  <c r="Q29" i="70"/>
  <c r="F29" i="70"/>
  <c r="C29" i="70"/>
  <c r="Z28" i="70"/>
  <c r="Y28" i="70"/>
  <c r="X28" i="70"/>
  <c r="W28" i="70"/>
  <c r="V28" i="70"/>
  <c r="U28" i="70"/>
  <c r="T28" i="70"/>
  <c r="S28" i="70"/>
  <c r="Q28" i="70"/>
  <c r="L28" i="70"/>
  <c r="Z27" i="70"/>
  <c r="Y27" i="70"/>
  <c r="X27" i="70"/>
  <c r="W27" i="70"/>
  <c r="V27" i="70"/>
  <c r="U27" i="70"/>
  <c r="T27" i="70"/>
  <c r="S27" i="70"/>
  <c r="Q27" i="70"/>
  <c r="L27" i="70"/>
  <c r="Z26" i="70"/>
  <c r="Y26" i="70"/>
  <c r="X26" i="70"/>
  <c r="W26" i="70"/>
  <c r="V26" i="70"/>
  <c r="U26" i="70"/>
  <c r="T26" i="70"/>
  <c r="S26" i="70"/>
  <c r="Q26" i="70"/>
  <c r="L26" i="70"/>
  <c r="Z25" i="70"/>
  <c r="Y25" i="70"/>
  <c r="X25" i="70"/>
  <c r="W25" i="70"/>
  <c r="V25" i="70"/>
  <c r="U25" i="70"/>
  <c r="T25" i="70"/>
  <c r="S25" i="70"/>
  <c r="Q25" i="70"/>
  <c r="L25" i="70"/>
  <c r="Z24" i="70"/>
  <c r="Y24" i="70"/>
  <c r="X24" i="70"/>
  <c r="W24" i="70"/>
  <c r="V24" i="70"/>
  <c r="U24" i="70"/>
  <c r="T24" i="70"/>
  <c r="S24" i="70"/>
  <c r="Q24" i="70"/>
  <c r="L24" i="70"/>
  <c r="Z23" i="70"/>
  <c r="Y23" i="70"/>
  <c r="X23" i="70"/>
  <c r="W23" i="70"/>
  <c r="V23" i="70"/>
  <c r="U23" i="70"/>
  <c r="T23" i="70"/>
  <c r="S23" i="70"/>
  <c r="Q23" i="70"/>
  <c r="L23" i="70"/>
  <c r="Z22" i="70"/>
  <c r="Y22" i="70"/>
  <c r="X22" i="70"/>
  <c r="W22" i="70"/>
  <c r="V22" i="70"/>
  <c r="U22" i="70"/>
  <c r="T22" i="70"/>
  <c r="S22" i="70"/>
  <c r="Q22" i="70"/>
  <c r="L22" i="70"/>
  <c r="Z21" i="70"/>
  <c r="Y21" i="70"/>
  <c r="X21" i="70"/>
  <c r="W21" i="70"/>
  <c r="V21" i="70"/>
  <c r="U21" i="70"/>
  <c r="T21" i="70"/>
  <c r="S21" i="70"/>
  <c r="Q21" i="70"/>
  <c r="L21" i="70"/>
  <c r="Z20" i="70"/>
  <c r="Y20" i="70"/>
  <c r="X20" i="70"/>
  <c r="W20" i="70"/>
  <c r="V20" i="70"/>
  <c r="U20" i="70"/>
  <c r="T20" i="70"/>
  <c r="S20" i="70"/>
  <c r="Q20" i="70"/>
  <c r="F20" i="70"/>
  <c r="C20" i="70"/>
  <c r="Z19" i="70"/>
  <c r="Y19" i="70"/>
  <c r="X19" i="70"/>
  <c r="W19" i="70"/>
  <c r="V19" i="70"/>
  <c r="U19" i="70"/>
  <c r="T19" i="70"/>
  <c r="S19" i="70"/>
  <c r="Q19" i="70"/>
  <c r="Z18" i="70"/>
  <c r="Y18" i="70"/>
  <c r="X18" i="70"/>
  <c r="W18" i="70"/>
  <c r="V18" i="70"/>
  <c r="U18" i="70"/>
  <c r="T18" i="70"/>
  <c r="S18" i="70"/>
  <c r="Q18" i="70"/>
  <c r="Z17" i="70"/>
  <c r="Y17" i="70"/>
  <c r="X17" i="70"/>
  <c r="W17" i="70"/>
  <c r="V17" i="70"/>
  <c r="U17" i="70"/>
  <c r="T17" i="70"/>
  <c r="S17" i="70"/>
  <c r="Q17" i="70"/>
  <c r="Z16" i="70"/>
  <c r="Y16" i="70"/>
  <c r="X16" i="70"/>
  <c r="W16" i="70"/>
  <c r="V16" i="70"/>
  <c r="U16" i="70"/>
  <c r="T16" i="70"/>
  <c r="S16" i="70"/>
  <c r="Q16" i="70"/>
  <c r="Z15" i="70"/>
  <c r="Y15" i="70"/>
  <c r="X15" i="70"/>
  <c r="W15" i="70"/>
  <c r="V15" i="70"/>
  <c r="U15" i="70"/>
  <c r="T15" i="70"/>
  <c r="S15" i="70"/>
  <c r="Q15" i="70"/>
  <c r="Z14" i="70"/>
  <c r="Y14" i="70"/>
  <c r="X14" i="70"/>
  <c r="W14" i="70"/>
  <c r="V14" i="70"/>
  <c r="U14" i="70"/>
  <c r="T14" i="70"/>
  <c r="S14" i="70"/>
  <c r="Q14" i="70"/>
  <c r="Z13" i="70"/>
  <c r="Y13" i="70"/>
  <c r="X13" i="70"/>
  <c r="W13" i="70"/>
  <c r="V13" i="70"/>
  <c r="U13" i="70"/>
  <c r="T13" i="70"/>
  <c r="S13" i="70"/>
  <c r="Q13" i="70"/>
  <c r="Z12" i="70"/>
  <c r="Y12" i="70"/>
  <c r="X12" i="70"/>
  <c r="Q12" i="70"/>
  <c r="V12" i="70" s="1"/>
  <c r="Z11" i="70"/>
  <c r="Y11" i="70"/>
  <c r="X11" i="70"/>
  <c r="Q11" i="70"/>
  <c r="T11" i="70" s="1"/>
  <c r="F11" i="70"/>
  <c r="L12" i="70" s="1"/>
  <c r="D11" i="70"/>
  <c r="C11" i="70"/>
  <c r="Z10" i="70"/>
  <c r="Y10" i="70"/>
  <c r="X10" i="70"/>
  <c r="Q10" i="70"/>
  <c r="W10" i="70" s="1"/>
  <c r="Z9" i="70"/>
  <c r="Y9" i="70"/>
  <c r="X9" i="70"/>
  <c r="Q9" i="70"/>
  <c r="W9" i="70" s="1"/>
  <c r="Z8" i="70"/>
  <c r="Y8" i="70"/>
  <c r="X8" i="70"/>
  <c r="U8" i="70"/>
  <c r="Q8" i="70"/>
  <c r="S8" i="70" s="1"/>
  <c r="Z7" i="70"/>
  <c r="Y7" i="70"/>
  <c r="X7" i="70"/>
  <c r="Q7" i="70"/>
  <c r="T7" i="70" s="1"/>
  <c r="Z6" i="70"/>
  <c r="Y6" i="70"/>
  <c r="X6" i="70"/>
  <c r="U6" i="70"/>
  <c r="Q6" i="70"/>
  <c r="W6" i="70" s="1"/>
  <c r="Z5" i="70"/>
  <c r="Y5" i="70"/>
  <c r="X5" i="70"/>
  <c r="Q5" i="70"/>
  <c r="W5" i="70" s="1"/>
  <c r="Z4" i="70"/>
  <c r="Y4" i="70"/>
  <c r="X4" i="70"/>
  <c r="Q4" i="70"/>
  <c r="W4" i="70" s="1"/>
  <c r="Z3" i="70"/>
  <c r="Y3" i="70"/>
  <c r="X3" i="70"/>
  <c r="Q3" i="70"/>
  <c r="S3" i="70" s="1"/>
  <c r="F2" i="70"/>
  <c r="D2" i="70"/>
  <c r="L8" i="70" s="1"/>
  <c r="C2" i="70"/>
  <c r="T6" i="70" l="1"/>
  <c r="L19" i="70"/>
  <c r="U11" i="70"/>
  <c r="L7" i="70"/>
  <c r="L3" i="70"/>
  <c r="L18" i="70"/>
  <c r="X44" i="71"/>
  <c r="U44" i="72"/>
  <c r="C132" i="72" s="1"/>
  <c r="E132" i="72" s="1"/>
  <c r="S6" i="70"/>
  <c r="W44" i="71"/>
  <c r="C136" i="71" s="1"/>
  <c r="E136" i="71" s="1"/>
  <c r="T5" i="70"/>
  <c r="L16" i="70"/>
  <c r="T44" i="72"/>
  <c r="S44" i="72"/>
  <c r="C131" i="72" s="1"/>
  <c r="E131" i="72" s="1"/>
  <c r="V9" i="70"/>
  <c r="U7" i="70"/>
  <c r="W12" i="70"/>
  <c r="L5" i="70"/>
  <c r="T8" i="70"/>
  <c r="C138" i="71"/>
  <c r="E138" i="71" s="1"/>
  <c r="C135" i="71"/>
  <c r="E135" i="71" s="1"/>
  <c r="L14" i="70"/>
  <c r="V4" i="70"/>
  <c r="V5" i="70"/>
  <c r="V6" i="70"/>
  <c r="U10" i="70"/>
  <c r="T12" i="70"/>
  <c r="C137" i="72"/>
  <c r="E137" i="72" s="1"/>
  <c r="U5" i="70"/>
  <c r="S12" i="70"/>
  <c r="L9" i="70"/>
  <c r="V10" i="70"/>
  <c r="U12" i="70"/>
  <c r="C131" i="71"/>
  <c r="E131" i="71" s="1"/>
  <c r="C133" i="72"/>
  <c r="E133" i="72" s="1"/>
  <c r="C135" i="72"/>
  <c r="E135" i="72" s="1"/>
  <c r="C136" i="72"/>
  <c r="E136" i="72" s="1"/>
  <c r="C138" i="72"/>
  <c r="E138" i="72" s="1"/>
  <c r="C137" i="71"/>
  <c r="E137" i="71" s="1"/>
  <c r="C134" i="72"/>
  <c r="E134" i="72" s="1"/>
  <c r="S4" i="70"/>
  <c r="V7" i="70"/>
  <c r="S9" i="70"/>
  <c r="V11" i="70"/>
  <c r="T4" i="70"/>
  <c r="W7" i="70"/>
  <c r="V8" i="70"/>
  <c r="T9" i="70"/>
  <c r="S10" i="70"/>
  <c r="W11" i="70"/>
  <c r="U4" i="70"/>
  <c r="S5" i="70"/>
  <c r="W8" i="70"/>
  <c r="U9" i="70"/>
  <c r="T10" i="70"/>
  <c r="X44" i="70"/>
  <c r="Y44" i="70"/>
  <c r="S7" i="70"/>
  <c r="S11" i="70"/>
  <c r="Z44" i="70"/>
  <c r="T3" i="70"/>
  <c r="U3" i="70"/>
  <c r="V3" i="70"/>
  <c r="W3" i="70"/>
  <c r="C132" i="71"/>
  <c r="E132" i="71" s="1"/>
  <c r="C134" i="71"/>
  <c r="E134" i="71" s="1"/>
  <c r="L6" i="70"/>
  <c r="L10" i="70"/>
  <c r="C138" i="70" s="1"/>
  <c r="E138" i="70" s="1"/>
  <c r="L13" i="70"/>
  <c r="L17" i="70"/>
  <c r="L113" i="70"/>
  <c r="L114" i="70"/>
  <c r="L115" i="70"/>
  <c r="L116" i="70"/>
  <c r="L15" i="70"/>
  <c r="L117" i="70"/>
  <c r="L118" i="70"/>
  <c r="L119" i="70"/>
  <c r="L129" i="69"/>
  <c r="L128" i="69"/>
  <c r="L127" i="69"/>
  <c r="L126" i="69"/>
  <c r="L125" i="69"/>
  <c r="L124" i="69"/>
  <c r="L123" i="69"/>
  <c r="L122" i="69"/>
  <c r="E112" i="69"/>
  <c r="D112" i="69"/>
  <c r="L120" i="69" s="1"/>
  <c r="L111" i="69"/>
  <c r="L110" i="69"/>
  <c r="C109" i="69"/>
  <c r="L109" i="69" s="1"/>
  <c r="L108" i="69"/>
  <c r="L107" i="69"/>
  <c r="L106" i="69"/>
  <c r="L105" i="69"/>
  <c r="L104" i="69"/>
  <c r="L103" i="69"/>
  <c r="L102" i="69"/>
  <c r="L101" i="69"/>
  <c r="L100" i="69"/>
  <c r="L99" i="69"/>
  <c r="L98" i="69"/>
  <c r="L97" i="69"/>
  <c r="L96" i="69"/>
  <c r="L95" i="69"/>
  <c r="L94" i="69"/>
  <c r="L93" i="69"/>
  <c r="L92" i="69"/>
  <c r="L91" i="69"/>
  <c r="L90" i="69"/>
  <c r="L89" i="69"/>
  <c r="L88" i="69"/>
  <c r="L87" i="69"/>
  <c r="L86" i="69"/>
  <c r="L85" i="69"/>
  <c r="L84" i="69"/>
  <c r="C83" i="69"/>
  <c r="L82" i="69"/>
  <c r="L81" i="69"/>
  <c r="L80" i="69"/>
  <c r="L79" i="69"/>
  <c r="L78" i="69"/>
  <c r="L77" i="69"/>
  <c r="L76" i="69"/>
  <c r="L75" i="69"/>
  <c r="L73" i="69"/>
  <c r="L72" i="69"/>
  <c r="L71" i="69"/>
  <c r="L70" i="69"/>
  <c r="L69" i="69"/>
  <c r="L68" i="69"/>
  <c r="L67" i="69"/>
  <c r="L66" i="69"/>
  <c r="L64" i="69"/>
  <c r="L63" i="69"/>
  <c r="L62" i="69"/>
  <c r="L61" i="69"/>
  <c r="L60" i="69"/>
  <c r="L59" i="69"/>
  <c r="L58" i="69"/>
  <c r="L57" i="69"/>
  <c r="F56" i="69"/>
  <c r="C56" i="69"/>
  <c r="L55" i="69"/>
  <c r="L54" i="69"/>
  <c r="L53" i="69"/>
  <c r="L52" i="69"/>
  <c r="L51" i="69"/>
  <c r="L50" i="69"/>
  <c r="L49" i="69"/>
  <c r="L48" i="69"/>
  <c r="F47" i="69"/>
  <c r="C47" i="69"/>
  <c r="L46" i="69"/>
  <c r="L45" i="69"/>
  <c r="L44" i="69"/>
  <c r="Z43" i="69"/>
  <c r="Y43" i="69"/>
  <c r="X43" i="69"/>
  <c r="W43" i="69"/>
  <c r="V43" i="69"/>
  <c r="U43" i="69"/>
  <c r="T43" i="69"/>
  <c r="S43" i="69"/>
  <c r="Q43" i="69"/>
  <c r="L43" i="69"/>
  <c r="Z42" i="69"/>
  <c r="Y42" i="69"/>
  <c r="X42" i="69"/>
  <c r="W42" i="69"/>
  <c r="V42" i="69"/>
  <c r="U42" i="69"/>
  <c r="T42" i="69"/>
  <c r="S42" i="69"/>
  <c r="Q42" i="69"/>
  <c r="L42" i="69"/>
  <c r="Z41" i="69"/>
  <c r="Y41" i="69"/>
  <c r="X41" i="69"/>
  <c r="W41" i="69"/>
  <c r="V41" i="69"/>
  <c r="U41" i="69"/>
  <c r="T41" i="69"/>
  <c r="S41" i="69"/>
  <c r="Q41" i="69"/>
  <c r="L41" i="69"/>
  <c r="Z40" i="69"/>
  <c r="Y40" i="69"/>
  <c r="X40" i="69"/>
  <c r="W40" i="69"/>
  <c r="V40" i="69"/>
  <c r="U40" i="69"/>
  <c r="T40" i="69"/>
  <c r="S40" i="69"/>
  <c r="Q40" i="69"/>
  <c r="L40" i="69"/>
  <c r="Z39" i="69"/>
  <c r="Y39" i="69"/>
  <c r="X39" i="69"/>
  <c r="W39" i="69"/>
  <c r="V39" i="69"/>
  <c r="U39" i="69"/>
  <c r="T39" i="69"/>
  <c r="S39" i="69"/>
  <c r="Q39" i="69"/>
  <c r="L39" i="69"/>
  <c r="Z38" i="69"/>
  <c r="Y38" i="69"/>
  <c r="X38" i="69"/>
  <c r="W38" i="69"/>
  <c r="V38" i="69"/>
  <c r="U38" i="69"/>
  <c r="T38" i="69"/>
  <c r="S38" i="69"/>
  <c r="Q38" i="69"/>
  <c r="F38" i="69"/>
  <c r="C38" i="69"/>
  <c r="Z37" i="69"/>
  <c r="Y37" i="69"/>
  <c r="X37" i="69"/>
  <c r="W37" i="69"/>
  <c r="V37" i="69"/>
  <c r="U37" i="69"/>
  <c r="T37" i="69"/>
  <c r="S37" i="69"/>
  <c r="Q37" i="69"/>
  <c r="L37" i="69"/>
  <c r="Z36" i="69"/>
  <c r="Y36" i="69"/>
  <c r="X36" i="69"/>
  <c r="W36" i="69"/>
  <c r="V36" i="69"/>
  <c r="U36" i="69"/>
  <c r="T36" i="69"/>
  <c r="S36" i="69"/>
  <c r="Q36" i="69"/>
  <c r="L36" i="69"/>
  <c r="Z35" i="69"/>
  <c r="Y35" i="69"/>
  <c r="X35" i="69"/>
  <c r="W35" i="69"/>
  <c r="V35" i="69"/>
  <c r="U35" i="69"/>
  <c r="T35" i="69"/>
  <c r="S35" i="69"/>
  <c r="Q35" i="69"/>
  <c r="L35" i="69"/>
  <c r="Z34" i="69"/>
  <c r="Y34" i="69"/>
  <c r="X34" i="69"/>
  <c r="W34" i="69"/>
  <c r="V34" i="69"/>
  <c r="U34" i="69"/>
  <c r="T34" i="69"/>
  <c r="S34" i="69"/>
  <c r="Q34" i="69"/>
  <c r="L34" i="69"/>
  <c r="Z33" i="69"/>
  <c r="Y33" i="69"/>
  <c r="X33" i="69"/>
  <c r="W33" i="69"/>
  <c r="V33" i="69"/>
  <c r="U33" i="69"/>
  <c r="T33" i="69"/>
  <c r="S33" i="69"/>
  <c r="Q33" i="69"/>
  <c r="L33" i="69"/>
  <c r="Z32" i="69"/>
  <c r="Y32" i="69"/>
  <c r="X32" i="69"/>
  <c r="W32" i="69"/>
  <c r="V32" i="69"/>
  <c r="U32" i="69"/>
  <c r="T32" i="69"/>
  <c r="S32" i="69"/>
  <c r="Q32" i="69"/>
  <c r="L32" i="69"/>
  <c r="Z31" i="69"/>
  <c r="Y31" i="69"/>
  <c r="X31" i="69"/>
  <c r="W31" i="69"/>
  <c r="V31" i="69"/>
  <c r="U31" i="69"/>
  <c r="T31" i="69"/>
  <c r="S31" i="69"/>
  <c r="Q31" i="69"/>
  <c r="L31" i="69"/>
  <c r="Z30" i="69"/>
  <c r="Y30" i="69"/>
  <c r="X30" i="69"/>
  <c r="W30" i="69"/>
  <c r="V30" i="69"/>
  <c r="U30" i="69"/>
  <c r="T30" i="69"/>
  <c r="S30" i="69"/>
  <c r="Q30" i="69"/>
  <c r="L30" i="69"/>
  <c r="Z29" i="69"/>
  <c r="Y29" i="69"/>
  <c r="X29" i="69"/>
  <c r="W29" i="69"/>
  <c r="V29" i="69"/>
  <c r="U29" i="69"/>
  <c r="T29" i="69"/>
  <c r="S29" i="69"/>
  <c r="Q29" i="69"/>
  <c r="F29" i="69"/>
  <c r="C29" i="69"/>
  <c r="Z28" i="69"/>
  <c r="Y28" i="69"/>
  <c r="X28" i="69"/>
  <c r="W28" i="69"/>
  <c r="V28" i="69"/>
  <c r="U28" i="69"/>
  <c r="T28" i="69"/>
  <c r="S28" i="69"/>
  <c r="Q28" i="69"/>
  <c r="L28" i="69"/>
  <c r="Z27" i="69"/>
  <c r="Y27" i="69"/>
  <c r="X27" i="69"/>
  <c r="W27" i="69"/>
  <c r="V27" i="69"/>
  <c r="U27" i="69"/>
  <c r="T27" i="69"/>
  <c r="S27" i="69"/>
  <c r="Q27" i="69"/>
  <c r="L27" i="69"/>
  <c r="Z26" i="69"/>
  <c r="Y26" i="69"/>
  <c r="X26" i="69"/>
  <c r="W26" i="69"/>
  <c r="V26" i="69"/>
  <c r="U26" i="69"/>
  <c r="T26" i="69"/>
  <c r="S26" i="69"/>
  <c r="Q26" i="69"/>
  <c r="L26" i="69"/>
  <c r="Z25" i="69"/>
  <c r="Y25" i="69"/>
  <c r="X25" i="69"/>
  <c r="W25" i="69"/>
  <c r="V25" i="69"/>
  <c r="U25" i="69"/>
  <c r="T25" i="69"/>
  <c r="S25" i="69"/>
  <c r="Q25" i="69"/>
  <c r="L25" i="69"/>
  <c r="Z24" i="69"/>
  <c r="Y24" i="69"/>
  <c r="X24" i="69"/>
  <c r="W24" i="69"/>
  <c r="V24" i="69"/>
  <c r="U24" i="69"/>
  <c r="T24" i="69"/>
  <c r="S24" i="69"/>
  <c r="Q24" i="69"/>
  <c r="L24" i="69"/>
  <c r="Z23" i="69"/>
  <c r="Y23" i="69"/>
  <c r="X23" i="69"/>
  <c r="W23" i="69"/>
  <c r="V23" i="69"/>
  <c r="U23" i="69"/>
  <c r="T23" i="69"/>
  <c r="S23" i="69"/>
  <c r="Q23" i="69"/>
  <c r="L23" i="69"/>
  <c r="Z22" i="69"/>
  <c r="Y22" i="69"/>
  <c r="X22" i="69"/>
  <c r="W22" i="69"/>
  <c r="V22" i="69"/>
  <c r="U22" i="69"/>
  <c r="T22" i="69"/>
  <c r="S22" i="69"/>
  <c r="Q22" i="69"/>
  <c r="L22" i="69"/>
  <c r="Z21" i="69"/>
  <c r="Y21" i="69"/>
  <c r="X21" i="69"/>
  <c r="W21" i="69"/>
  <c r="V21" i="69"/>
  <c r="U21" i="69"/>
  <c r="T21" i="69"/>
  <c r="S21" i="69"/>
  <c r="Q21" i="69"/>
  <c r="L21" i="69"/>
  <c r="Z20" i="69"/>
  <c r="Y20" i="69"/>
  <c r="X20" i="69"/>
  <c r="W20" i="69"/>
  <c r="V20" i="69"/>
  <c r="U20" i="69"/>
  <c r="T20" i="69"/>
  <c r="S20" i="69"/>
  <c r="Q20" i="69"/>
  <c r="F20" i="69"/>
  <c r="C20" i="69"/>
  <c r="Z19" i="69"/>
  <c r="Y19" i="69"/>
  <c r="X19" i="69"/>
  <c r="W19" i="69"/>
  <c r="V19" i="69"/>
  <c r="U19" i="69"/>
  <c r="T19" i="69"/>
  <c r="S19" i="69"/>
  <c r="Q19" i="69"/>
  <c r="Z18" i="69"/>
  <c r="Y18" i="69"/>
  <c r="X18" i="69"/>
  <c r="Q18" i="69"/>
  <c r="S18" i="69" s="1"/>
  <c r="Z17" i="69"/>
  <c r="Y17" i="69"/>
  <c r="X17" i="69"/>
  <c r="Q17" i="69"/>
  <c r="S17" i="69" s="1"/>
  <c r="L17" i="69"/>
  <c r="Z16" i="69"/>
  <c r="Y16" i="69"/>
  <c r="X16" i="69"/>
  <c r="Q16" i="69"/>
  <c r="S16" i="69" s="1"/>
  <c r="Z15" i="69"/>
  <c r="Y15" i="69"/>
  <c r="X15" i="69"/>
  <c r="Q15" i="69"/>
  <c r="W15" i="69" s="1"/>
  <c r="Z14" i="69"/>
  <c r="Y14" i="69"/>
  <c r="X14" i="69"/>
  <c r="Q14" i="69"/>
  <c r="U14" i="69" s="1"/>
  <c r="Z13" i="69"/>
  <c r="Y13" i="69"/>
  <c r="X13" i="69"/>
  <c r="Q13" i="69"/>
  <c r="V13" i="69" s="1"/>
  <c r="Z12" i="69"/>
  <c r="Y12" i="69"/>
  <c r="X12" i="69"/>
  <c r="Q12" i="69"/>
  <c r="S12" i="69" s="1"/>
  <c r="Z11" i="69"/>
  <c r="Y11" i="69"/>
  <c r="X11" i="69"/>
  <c r="V11" i="69"/>
  <c r="Q11" i="69"/>
  <c r="S11" i="69" s="1"/>
  <c r="F11" i="69"/>
  <c r="D11" i="69"/>
  <c r="C11" i="69"/>
  <c r="Z10" i="69"/>
  <c r="Y10" i="69"/>
  <c r="X10" i="69"/>
  <c r="Q10" i="69"/>
  <c r="W10" i="69" s="1"/>
  <c r="Z9" i="69"/>
  <c r="Y9" i="69"/>
  <c r="X9" i="69"/>
  <c r="W9" i="69"/>
  <c r="Q9" i="69"/>
  <c r="V9" i="69" s="1"/>
  <c r="Z8" i="69"/>
  <c r="Y8" i="69"/>
  <c r="X8" i="69"/>
  <c r="V8" i="69"/>
  <c r="U8" i="69"/>
  <c r="T8" i="69"/>
  <c r="Q8" i="69"/>
  <c r="W8" i="69" s="1"/>
  <c r="Z7" i="69"/>
  <c r="Y7" i="69"/>
  <c r="X7" i="69"/>
  <c r="Q7" i="69"/>
  <c r="W7" i="69" s="1"/>
  <c r="Z6" i="69"/>
  <c r="Y6" i="69"/>
  <c r="X6" i="69"/>
  <c r="Q6" i="69"/>
  <c r="T6" i="69" s="1"/>
  <c r="Z5" i="69"/>
  <c r="Y5" i="69"/>
  <c r="X5" i="69"/>
  <c r="U5" i="69"/>
  <c r="Q5" i="69"/>
  <c r="T5" i="69" s="1"/>
  <c r="Z4" i="69"/>
  <c r="Y4" i="69"/>
  <c r="X4" i="69"/>
  <c r="T4" i="69"/>
  <c r="Q4" i="69"/>
  <c r="V4" i="69" s="1"/>
  <c r="Z3" i="69"/>
  <c r="Y3" i="69"/>
  <c r="X3" i="69"/>
  <c r="Q3" i="69"/>
  <c r="S3" i="69" s="1"/>
  <c r="F2" i="69"/>
  <c r="D2" i="69"/>
  <c r="L9" i="69" s="1"/>
  <c r="C2" i="69"/>
  <c r="L16" i="69" l="1"/>
  <c r="T3" i="69"/>
  <c r="W3" i="69"/>
  <c r="U9" i="69"/>
  <c r="U7" i="69"/>
  <c r="S13" i="69"/>
  <c r="C137" i="70"/>
  <c r="E137" i="70" s="1"/>
  <c r="U3" i="69"/>
  <c r="U4" i="69"/>
  <c r="V5" i="69"/>
  <c r="S9" i="69"/>
  <c r="U15" i="69"/>
  <c r="U18" i="69"/>
  <c r="V14" i="69"/>
  <c r="V3" i="69"/>
  <c r="W5" i="69"/>
  <c r="T9" i="69"/>
  <c r="L13" i="69"/>
  <c r="V18" i="69"/>
  <c r="Y44" i="69"/>
  <c r="V7" i="69"/>
  <c r="U12" i="69"/>
  <c r="S5" i="69"/>
  <c r="V12" i="69"/>
  <c r="U13" i="69"/>
  <c r="T16" i="69"/>
  <c r="S44" i="70"/>
  <c r="T13" i="69"/>
  <c r="V6" i="69"/>
  <c r="W13" i="69"/>
  <c r="U16" i="69"/>
  <c r="C131" i="70"/>
  <c r="E131" i="70" s="1"/>
  <c r="W44" i="70"/>
  <c r="C136" i="70" s="1"/>
  <c r="E136" i="70" s="1"/>
  <c r="V44" i="70"/>
  <c r="C133" i="70" s="1"/>
  <c r="E133" i="70" s="1"/>
  <c r="U44" i="70"/>
  <c r="T44" i="70"/>
  <c r="C135" i="70" s="1"/>
  <c r="E135" i="70" s="1"/>
  <c r="S6" i="69"/>
  <c r="W14" i="69"/>
  <c r="V15" i="69"/>
  <c r="S7" i="69"/>
  <c r="T11" i="69"/>
  <c r="V16" i="69"/>
  <c r="T17" i="69"/>
  <c r="X44" i="69"/>
  <c r="W4" i="69"/>
  <c r="U6" i="69"/>
  <c r="T7" i="69"/>
  <c r="S8" i="69"/>
  <c r="U11" i="69"/>
  <c r="T12" i="69"/>
  <c r="W16" i="69"/>
  <c r="U17" i="69"/>
  <c r="T18" i="69"/>
  <c r="V17" i="69"/>
  <c r="W6" i="69"/>
  <c r="W11" i="69"/>
  <c r="T10" i="69"/>
  <c r="W18" i="69"/>
  <c r="Z44" i="69"/>
  <c r="S10" i="69"/>
  <c r="S14" i="69"/>
  <c r="W17" i="69"/>
  <c r="W12" i="69"/>
  <c r="T14" i="69"/>
  <c r="S15" i="69"/>
  <c r="S4" i="69"/>
  <c r="U10" i="69"/>
  <c r="T15" i="69"/>
  <c r="V10" i="69"/>
  <c r="C134" i="70"/>
  <c r="E134" i="70" s="1"/>
  <c r="C132" i="70"/>
  <c r="E132" i="70" s="1"/>
  <c r="L113" i="69"/>
  <c r="L114" i="69"/>
  <c r="L3" i="69"/>
  <c r="L7" i="69"/>
  <c r="L14" i="69"/>
  <c r="L18" i="69"/>
  <c r="L115" i="69"/>
  <c r="L116" i="69"/>
  <c r="L8" i="69"/>
  <c r="L15" i="69"/>
  <c r="L19" i="69"/>
  <c r="L117" i="69"/>
  <c r="L118" i="69"/>
  <c r="L6" i="69"/>
  <c r="L10" i="69"/>
  <c r="L4" i="69"/>
  <c r="L5" i="69"/>
  <c r="L12" i="69"/>
  <c r="L119" i="69"/>
  <c r="L129" i="68"/>
  <c r="L128" i="68"/>
  <c r="L127" i="68"/>
  <c r="L126" i="68"/>
  <c r="L125" i="68"/>
  <c r="L124" i="68"/>
  <c r="L123" i="68"/>
  <c r="L122" i="68"/>
  <c r="E112" i="68"/>
  <c r="D112" i="68"/>
  <c r="L120" i="68" s="1"/>
  <c r="L111" i="68"/>
  <c r="L110" i="68"/>
  <c r="C109" i="68"/>
  <c r="L109" i="68" s="1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1" i="68"/>
  <c r="L90" i="68"/>
  <c r="L89" i="68"/>
  <c r="L88" i="68"/>
  <c r="L87" i="68"/>
  <c r="L86" i="68"/>
  <c r="L85" i="68"/>
  <c r="L84" i="68"/>
  <c r="C83" i="68"/>
  <c r="L82" i="68"/>
  <c r="L81" i="68"/>
  <c r="L80" i="68"/>
  <c r="L79" i="68"/>
  <c r="L78" i="68"/>
  <c r="L77" i="68"/>
  <c r="L76" i="68"/>
  <c r="L75" i="68"/>
  <c r="L73" i="68"/>
  <c r="L72" i="68"/>
  <c r="L71" i="68"/>
  <c r="L70" i="68"/>
  <c r="L69" i="68"/>
  <c r="L68" i="68"/>
  <c r="L67" i="68"/>
  <c r="L66" i="68"/>
  <c r="L64" i="68"/>
  <c r="L63" i="68"/>
  <c r="L62" i="68"/>
  <c r="L61" i="68"/>
  <c r="L60" i="68"/>
  <c r="L59" i="68"/>
  <c r="L58" i="68"/>
  <c r="L57" i="68"/>
  <c r="F56" i="68"/>
  <c r="C56" i="68"/>
  <c r="L55" i="68"/>
  <c r="L54" i="68"/>
  <c r="L53" i="68"/>
  <c r="L52" i="68"/>
  <c r="L51" i="68"/>
  <c r="L50" i="68"/>
  <c r="L49" i="68"/>
  <c r="L48" i="68"/>
  <c r="F47" i="68"/>
  <c r="C47" i="68"/>
  <c r="L46" i="68"/>
  <c r="L45" i="68"/>
  <c r="L44" i="68"/>
  <c r="Z43" i="68"/>
  <c r="Y43" i="68"/>
  <c r="X43" i="68"/>
  <c r="W43" i="68"/>
  <c r="V43" i="68"/>
  <c r="U43" i="68"/>
  <c r="T43" i="68"/>
  <c r="S43" i="68"/>
  <c r="Q43" i="68"/>
  <c r="L43" i="68"/>
  <c r="Z42" i="68"/>
  <c r="Y42" i="68"/>
  <c r="X42" i="68"/>
  <c r="W42" i="68"/>
  <c r="V42" i="68"/>
  <c r="U42" i="68"/>
  <c r="T42" i="68"/>
  <c r="S42" i="68"/>
  <c r="Q42" i="68"/>
  <c r="L42" i="68"/>
  <c r="Z41" i="68"/>
  <c r="Y41" i="68"/>
  <c r="X41" i="68"/>
  <c r="W41" i="68"/>
  <c r="V41" i="68"/>
  <c r="U41" i="68"/>
  <c r="T41" i="68"/>
  <c r="S41" i="68"/>
  <c r="Q41" i="68"/>
  <c r="L41" i="68"/>
  <c r="Z40" i="68"/>
  <c r="Y40" i="68"/>
  <c r="X40" i="68"/>
  <c r="W40" i="68"/>
  <c r="V40" i="68"/>
  <c r="U40" i="68"/>
  <c r="T40" i="68"/>
  <c r="S40" i="68"/>
  <c r="Q40" i="68"/>
  <c r="L40" i="68"/>
  <c r="Z39" i="68"/>
  <c r="Y39" i="68"/>
  <c r="X39" i="68"/>
  <c r="W39" i="68"/>
  <c r="V39" i="68"/>
  <c r="U39" i="68"/>
  <c r="T39" i="68"/>
  <c r="S39" i="68"/>
  <c r="Q39" i="68"/>
  <c r="L39" i="68"/>
  <c r="Z38" i="68"/>
  <c r="Y38" i="68"/>
  <c r="X38" i="68"/>
  <c r="W38" i="68"/>
  <c r="V38" i="68"/>
  <c r="U38" i="68"/>
  <c r="T38" i="68"/>
  <c r="S38" i="68"/>
  <c r="Q38" i="68"/>
  <c r="F38" i="68"/>
  <c r="C38" i="68"/>
  <c r="Z37" i="68"/>
  <c r="Y37" i="68"/>
  <c r="X37" i="68"/>
  <c r="W37" i="68"/>
  <c r="V37" i="68"/>
  <c r="U37" i="68"/>
  <c r="T37" i="68"/>
  <c r="S37" i="68"/>
  <c r="Q37" i="68"/>
  <c r="L37" i="68"/>
  <c r="Z36" i="68"/>
  <c r="Y36" i="68"/>
  <c r="X36" i="68"/>
  <c r="W36" i="68"/>
  <c r="V36" i="68"/>
  <c r="U36" i="68"/>
  <c r="T36" i="68"/>
  <c r="S36" i="68"/>
  <c r="Q36" i="68"/>
  <c r="L36" i="68"/>
  <c r="Z35" i="68"/>
  <c r="Y35" i="68"/>
  <c r="X35" i="68"/>
  <c r="W35" i="68"/>
  <c r="V35" i="68"/>
  <c r="U35" i="68"/>
  <c r="T35" i="68"/>
  <c r="S35" i="68"/>
  <c r="Q35" i="68"/>
  <c r="L35" i="68"/>
  <c r="Z34" i="68"/>
  <c r="Y34" i="68"/>
  <c r="X34" i="68"/>
  <c r="W34" i="68"/>
  <c r="V34" i="68"/>
  <c r="U34" i="68"/>
  <c r="T34" i="68"/>
  <c r="S34" i="68"/>
  <c r="Q34" i="68"/>
  <c r="L34" i="68"/>
  <c r="Z33" i="68"/>
  <c r="Y33" i="68"/>
  <c r="X33" i="68"/>
  <c r="W33" i="68"/>
  <c r="V33" i="68"/>
  <c r="U33" i="68"/>
  <c r="T33" i="68"/>
  <c r="S33" i="68"/>
  <c r="Q33" i="68"/>
  <c r="L33" i="68"/>
  <c r="Z32" i="68"/>
  <c r="Y32" i="68"/>
  <c r="X32" i="68"/>
  <c r="W32" i="68"/>
  <c r="V32" i="68"/>
  <c r="U32" i="68"/>
  <c r="T32" i="68"/>
  <c r="S32" i="68"/>
  <c r="Q32" i="68"/>
  <c r="L32" i="68"/>
  <c r="Z31" i="68"/>
  <c r="Y31" i="68"/>
  <c r="X31" i="68"/>
  <c r="W31" i="68"/>
  <c r="V31" i="68"/>
  <c r="U31" i="68"/>
  <c r="T31" i="68"/>
  <c r="S31" i="68"/>
  <c r="Q31" i="68"/>
  <c r="L31" i="68"/>
  <c r="Z30" i="68"/>
  <c r="Y30" i="68"/>
  <c r="X30" i="68"/>
  <c r="W30" i="68"/>
  <c r="V30" i="68"/>
  <c r="U30" i="68"/>
  <c r="T30" i="68"/>
  <c r="S30" i="68"/>
  <c r="Q30" i="68"/>
  <c r="L30" i="68"/>
  <c r="Z29" i="68"/>
  <c r="Y29" i="68"/>
  <c r="X29" i="68"/>
  <c r="W29" i="68"/>
  <c r="V29" i="68"/>
  <c r="U29" i="68"/>
  <c r="T29" i="68"/>
  <c r="S29" i="68"/>
  <c r="Q29" i="68"/>
  <c r="F29" i="68"/>
  <c r="C29" i="68"/>
  <c r="Z28" i="68"/>
  <c r="Y28" i="68"/>
  <c r="X28" i="68"/>
  <c r="W28" i="68"/>
  <c r="V28" i="68"/>
  <c r="U28" i="68"/>
  <c r="T28" i="68"/>
  <c r="S28" i="68"/>
  <c r="Q28" i="68"/>
  <c r="L28" i="68"/>
  <c r="Z27" i="68"/>
  <c r="Y27" i="68"/>
  <c r="X27" i="68"/>
  <c r="W27" i="68"/>
  <c r="V27" i="68"/>
  <c r="U27" i="68"/>
  <c r="T27" i="68"/>
  <c r="S27" i="68"/>
  <c r="Q27" i="68"/>
  <c r="L27" i="68"/>
  <c r="Z26" i="68"/>
  <c r="Y26" i="68"/>
  <c r="X26" i="68"/>
  <c r="W26" i="68"/>
  <c r="V26" i="68"/>
  <c r="U26" i="68"/>
  <c r="T26" i="68"/>
  <c r="S26" i="68"/>
  <c r="Q26" i="68"/>
  <c r="L26" i="68"/>
  <c r="Z25" i="68"/>
  <c r="Y25" i="68"/>
  <c r="X25" i="68"/>
  <c r="W25" i="68"/>
  <c r="V25" i="68"/>
  <c r="U25" i="68"/>
  <c r="T25" i="68"/>
  <c r="S25" i="68"/>
  <c r="Q25" i="68"/>
  <c r="L25" i="68"/>
  <c r="Z24" i="68"/>
  <c r="Y24" i="68"/>
  <c r="X24" i="68"/>
  <c r="W24" i="68"/>
  <c r="V24" i="68"/>
  <c r="U24" i="68"/>
  <c r="T24" i="68"/>
  <c r="S24" i="68"/>
  <c r="Q24" i="68"/>
  <c r="L24" i="68"/>
  <c r="Z23" i="68"/>
  <c r="Y23" i="68"/>
  <c r="X23" i="68"/>
  <c r="W23" i="68"/>
  <c r="V23" i="68"/>
  <c r="U23" i="68"/>
  <c r="T23" i="68"/>
  <c r="S23" i="68"/>
  <c r="Q23" i="68"/>
  <c r="L23" i="68"/>
  <c r="Z22" i="68"/>
  <c r="Y22" i="68"/>
  <c r="X22" i="68"/>
  <c r="W22" i="68"/>
  <c r="V22" i="68"/>
  <c r="U22" i="68"/>
  <c r="T22" i="68"/>
  <c r="S22" i="68"/>
  <c r="Q22" i="68"/>
  <c r="L22" i="68"/>
  <c r="Z21" i="68"/>
  <c r="Y21" i="68"/>
  <c r="X21" i="68"/>
  <c r="W21" i="68"/>
  <c r="V21" i="68"/>
  <c r="U21" i="68"/>
  <c r="T21" i="68"/>
  <c r="S21" i="68"/>
  <c r="Q21" i="68"/>
  <c r="L21" i="68"/>
  <c r="Z20" i="68"/>
  <c r="Y20" i="68"/>
  <c r="X20" i="68"/>
  <c r="W20" i="68"/>
  <c r="V20" i="68"/>
  <c r="U20" i="68"/>
  <c r="T20" i="68"/>
  <c r="S20" i="68"/>
  <c r="Q20" i="68"/>
  <c r="F20" i="68"/>
  <c r="C20" i="68"/>
  <c r="Z19" i="68"/>
  <c r="Y19" i="68"/>
  <c r="X19" i="68"/>
  <c r="W19" i="68"/>
  <c r="V19" i="68"/>
  <c r="U19" i="68"/>
  <c r="T19" i="68"/>
  <c r="S19" i="68"/>
  <c r="Q19" i="68"/>
  <c r="Z18" i="68"/>
  <c r="Y18" i="68"/>
  <c r="X18" i="68"/>
  <c r="W18" i="68"/>
  <c r="V18" i="68"/>
  <c r="U18" i="68"/>
  <c r="T18" i="68"/>
  <c r="S18" i="68"/>
  <c r="Q18" i="68"/>
  <c r="Z17" i="68"/>
  <c r="Y17" i="68"/>
  <c r="X17" i="68"/>
  <c r="W17" i="68"/>
  <c r="V17" i="68"/>
  <c r="U17" i="68"/>
  <c r="T17" i="68"/>
  <c r="S17" i="68"/>
  <c r="Q17" i="68"/>
  <c r="Z16" i="68"/>
  <c r="Y16" i="68"/>
  <c r="X16" i="68"/>
  <c r="W16" i="68"/>
  <c r="V16" i="68"/>
  <c r="U16" i="68"/>
  <c r="T16" i="68"/>
  <c r="S16" i="68"/>
  <c r="Q16" i="68"/>
  <c r="Z15" i="68"/>
  <c r="Y15" i="68"/>
  <c r="X15" i="68"/>
  <c r="W15" i="68"/>
  <c r="V15" i="68"/>
  <c r="U15" i="68"/>
  <c r="T15" i="68"/>
  <c r="S15" i="68"/>
  <c r="Q15" i="68"/>
  <c r="Z14" i="68"/>
  <c r="Q14" i="68"/>
  <c r="T14" i="68" s="1"/>
  <c r="Z13" i="68"/>
  <c r="Q13" i="68"/>
  <c r="X13" i="68" s="1"/>
  <c r="Z12" i="68"/>
  <c r="Q12" i="68"/>
  <c r="V12" i="68" s="1"/>
  <c r="Z11" i="68"/>
  <c r="Q11" i="68"/>
  <c r="W11" i="68" s="1"/>
  <c r="F11" i="68"/>
  <c r="D11" i="68"/>
  <c r="C11" i="68"/>
  <c r="Z10" i="68"/>
  <c r="V10" i="68"/>
  <c r="U10" i="68"/>
  <c r="Q10" i="68"/>
  <c r="S10" i="68" s="1"/>
  <c r="Z9" i="68"/>
  <c r="Q9" i="68"/>
  <c r="T9" i="68" s="1"/>
  <c r="Z8" i="68"/>
  <c r="Q8" i="68"/>
  <c r="X8" i="68" s="1"/>
  <c r="Z7" i="68"/>
  <c r="Q7" i="68"/>
  <c r="V7" i="68" s="1"/>
  <c r="Z6" i="68"/>
  <c r="Y6" i="68"/>
  <c r="Q6" i="68"/>
  <c r="X6" i="68" s="1"/>
  <c r="Z5" i="68"/>
  <c r="Q5" i="68"/>
  <c r="S5" i="68" s="1"/>
  <c r="Z4" i="68"/>
  <c r="Q4" i="68"/>
  <c r="V4" i="68" s="1"/>
  <c r="Z3" i="68"/>
  <c r="Q3" i="68"/>
  <c r="V3" i="68" s="1"/>
  <c r="F2" i="68"/>
  <c r="D2" i="68"/>
  <c r="L9" i="68" s="1"/>
  <c r="C2" i="68"/>
  <c r="L3" i="68" l="1"/>
  <c r="T12" i="68"/>
  <c r="U12" i="68"/>
  <c r="W12" i="68"/>
  <c r="X10" i="68"/>
  <c r="C138" i="69"/>
  <c r="E138" i="69" s="1"/>
  <c r="L16" i="68"/>
  <c r="U14" i="68"/>
  <c r="W4" i="68"/>
  <c r="X4" i="68"/>
  <c r="Y7" i="68"/>
  <c r="S7" i="68"/>
  <c r="T11" i="68"/>
  <c r="T4" i="68"/>
  <c r="X7" i="68"/>
  <c r="L116" i="68"/>
  <c r="U44" i="69"/>
  <c r="Y4" i="68"/>
  <c r="L7" i="68"/>
  <c r="T10" i="68"/>
  <c r="S12" i="68"/>
  <c r="T44" i="69"/>
  <c r="C135" i="69" s="1"/>
  <c r="E135" i="69" s="1"/>
  <c r="S4" i="68"/>
  <c r="U4" i="68"/>
  <c r="U7" i="68"/>
  <c r="U9" i="68"/>
  <c r="Y10" i="68"/>
  <c r="X11" i="68"/>
  <c r="X12" i="68"/>
  <c r="L114" i="68"/>
  <c r="C134" i="69"/>
  <c r="E134" i="69" s="1"/>
  <c r="V44" i="69"/>
  <c r="W44" i="69"/>
  <c r="T7" i="68"/>
  <c r="U11" i="68"/>
  <c r="Y14" i="68"/>
  <c r="L113" i="68"/>
  <c r="U6" i="68"/>
  <c r="W7" i="68"/>
  <c r="Y9" i="68"/>
  <c r="Y11" i="68"/>
  <c r="Y12" i="68"/>
  <c r="L115" i="68"/>
  <c r="S44" i="69"/>
  <c r="C131" i="69" s="1"/>
  <c r="E131" i="69" s="1"/>
  <c r="C133" i="69"/>
  <c r="E133" i="69" s="1"/>
  <c r="C136" i="69"/>
  <c r="E136" i="69" s="1"/>
  <c r="C137" i="69"/>
  <c r="E137" i="69" s="1"/>
  <c r="V8" i="68"/>
  <c r="V9" i="68"/>
  <c r="V14" i="68"/>
  <c r="T5" i="68"/>
  <c r="S6" i="68"/>
  <c r="W9" i="68"/>
  <c r="W14" i="68"/>
  <c r="U5" i="68"/>
  <c r="T6" i="68"/>
  <c r="Y8" i="68"/>
  <c r="X9" i="68"/>
  <c r="W10" i="68"/>
  <c r="S11" i="68"/>
  <c r="Y13" i="68"/>
  <c r="X14" i="68"/>
  <c r="W5" i="68"/>
  <c r="V5" i="68"/>
  <c r="S13" i="68"/>
  <c r="S14" i="68"/>
  <c r="V6" i="68"/>
  <c r="S8" i="68"/>
  <c r="Z44" i="68"/>
  <c r="X5" i="68"/>
  <c r="W6" i="68"/>
  <c r="T8" i="68"/>
  <c r="S9" i="68"/>
  <c r="V11" i="68"/>
  <c r="T13" i="68"/>
  <c r="Y5" i="68"/>
  <c r="U8" i="68"/>
  <c r="U13" i="68"/>
  <c r="V13" i="68"/>
  <c r="W13" i="68"/>
  <c r="W8" i="68"/>
  <c r="W3" i="68"/>
  <c r="X3" i="68"/>
  <c r="Y3" i="68"/>
  <c r="S3" i="68"/>
  <c r="T3" i="68"/>
  <c r="U3" i="68"/>
  <c r="C132" i="69"/>
  <c r="E132" i="69" s="1"/>
  <c r="L6" i="68"/>
  <c r="L10" i="68"/>
  <c r="L13" i="68"/>
  <c r="L17" i="68"/>
  <c r="L14" i="68"/>
  <c r="L18" i="68"/>
  <c r="L4" i="68"/>
  <c r="L8" i="68"/>
  <c r="L15" i="68"/>
  <c r="L19" i="68"/>
  <c r="L117" i="68"/>
  <c r="L118" i="68"/>
  <c r="L5" i="68"/>
  <c r="L12" i="68"/>
  <c r="L119" i="68"/>
  <c r="L129" i="67"/>
  <c r="L128" i="67"/>
  <c r="L127" i="67"/>
  <c r="L126" i="67"/>
  <c r="L125" i="67"/>
  <c r="L124" i="67"/>
  <c r="L123" i="67"/>
  <c r="L122" i="67"/>
  <c r="E112" i="67"/>
  <c r="D112" i="67"/>
  <c r="L120" i="67" s="1"/>
  <c r="L111" i="67"/>
  <c r="L110" i="67"/>
  <c r="C109" i="67"/>
  <c r="L109" i="67" s="1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C83" i="67"/>
  <c r="L82" i="67"/>
  <c r="L81" i="67"/>
  <c r="L80" i="67"/>
  <c r="L79" i="67"/>
  <c r="L78" i="67"/>
  <c r="L77" i="67"/>
  <c r="L76" i="67"/>
  <c r="L75" i="67"/>
  <c r="L73" i="67"/>
  <c r="L72" i="67"/>
  <c r="L71" i="67"/>
  <c r="L70" i="67"/>
  <c r="L69" i="67"/>
  <c r="L68" i="67"/>
  <c r="L67" i="67"/>
  <c r="L66" i="67"/>
  <c r="L64" i="67"/>
  <c r="L63" i="67"/>
  <c r="L62" i="67"/>
  <c r="L61" i="67"/>
  <c r="L60" i="67"/>
  <c r="L59" i="67"/>
  <c r="L58" i="67"/>
  <c r="L57" i="67"/>
  <c r="F56" i="67"/>
  <c r="C56" i="67"/>
  <c r="L55" i="67"/>
  <c r="L54" i="67"/>
  <c r="L53" i="67"/>
  <c r="L52" i="67"/>
  <c r="L51" i="67"/>
  <c r="L50" i="67"/>
  <c r="L49" i="67"/>
  <c r="L48" i="67"/>
  <c r="F47" i="67"/>
  <c r="C47" i="67"/>
  <c r="L46" i="67"/>
  <c r="L45" i="67"/>
  <c r="L44" i="67"/>
  <c r="Z43" i="67"/>
  <c r="Y43" i="67"/>
  <c r="X43" i="67"/>
  <c r="W43" i="67"/>
  <c r="V43" i="67"/>
  <c r="U43" i="67"/>
  <c r="T43" i="67"/>
  <c r="S43" i="67"/>
  <c r="Q43" i="67"/>
  <c r="L43" i="67"/>
  <c r="Z42" i="67"/>
  <c r="Y42" i="67"/>
  <c r="X42" i="67"/>
  <c r="W42" i="67"/>
  <c r="V42" i="67"/>
  <c r="U42" i="67"/>
  <c r="T42" i="67"/>
  <c r="S42" i="67"/>
  <c r="Q42" i="67"/>
  <c r="L42" i="67"/>
  <c r="Z41" i="67"/>
  <c r="Y41" i="67"/>
  <c r="X41" i="67"/>
  <c r="W41" i="67"/>
  <c r="V41" i="67"/>
  <c r="U41" i="67"/>
  <c r="T41" i="67"/>
  <c r="S41" i="67"/>
  <c r="Q41" i="67"/>
  <c r="L41" i="67"/>
  <c r="Z40" i="67"/>
  <c r="Y40" i="67"/>
  <c r="X40" i="67"/>
  <c r="W40" i="67"/>
  <c r="V40" i="67"/>
  <c r="U40" i="67"/>
  <c r="T40" i="67"/>
  <c r="S40" i="67"/>
  <c r="Q40" i="67"/>
  <c r="L40" i="67"/>
  <c r="Z39" i="67"/>
  <c r="Y39" i="67"/>
  <c r="X39" i="67"/>
  <c r="W39" i="67"/>
  <c r="V39" i="67"/>
  <c r="U39" i="67"/>
  <c r="T39" i="67"/>
  <c r="S39" i="67"/>
  <c r="Q39" i="67"/>
  <c r="L39" i="67"/>
  <c r="Z38" i="67"/>
  <c r="Y38" i="67"/>
  <c r="X38" i="67"/>
  <c r="W38" i="67"/>
  <c r="V38" i="67"/>
  <c r="U38" i="67"/>
  <c r="T38" i="67"/>
  <c r="S38" i="67"/>
  <c r="Q38" i="67"/>
  <c r="F38" i="67"/>
  <c r="C38" i="67"/>
  <c r="Z37" i="67"/>
  <c r="Y37" i="67"/>
  <c r="X37" i="67"/>
  <c r="W37" i="67"/>
  <c r="V37" i="67"/>
  <c r="U37" i="67"/>
  <c r="T37" i="67"/>
  <c r="S37" i="67"/>
  <c r="Q37" i="67"/>
  <c r="L37" i="67"/>
  <c r="Z36" i="67"/>
  <c r="Y36" i="67"/>
  <c r="X36" i="67"/>
  <c r="W36" i="67"/>
  <c r="V36" i="67"/>
  <c r="U36" i="67"/>
  <c r="T36" i="67"/>
  <c r="S36" i="67"/>
  <c r="Q36" i="67"/>
  <c r="L36" i="67"/>
  <c r="Z35" i="67"/>
  <c r="Y35" i="67"/>
  <c r="X35" i="67"/>
  <c r="W35" i="67"/>
  <c r="V35" i="67"/>
  <c r="U35" i="67"/>
  <c r="T35" i="67"/>
  <c r="S35" i="67"/>
  <c r="Q35" i="67"/>
  <c r="L35" i="67"/>
  <c r="Z34" i="67"/>
  <c r="Y34" i="67"/>
  <c r="X34" i="67"/>
  <c r="W34" i="67"/>
  <c r="V34" i="67"/>
  <c r="U34" i="67"/>
  <c r="T34" i="67"/>
  <c r="S34" i="67"/>
  <c r="Q34" i="67"/>
  <c r="L34" i="67"/>
  <c r="Z33" i="67"/>
  <c r="Y33" i="67"/>
  <c r="X33" i="67"/>
  <c r="W33" i="67"/>
  <c r="V33" i="67"/>
  <c r="U33" i="67"/>
  <c r="T33" i="67"/>
  <c r="S33" i="67"/>
  <c r="Q33" i="67"/>
  <c r="L33" i="67"/>
  <c r="Z32" i="67"/>
  <c r="Y32" i="67"/>
  <c r="X32" i="67"/>
  <c r="W32" i="67"/>
  <c r="V32" i="67"/>
  <c r="U32" i="67"/>
  <c r="T32" i="67"/>
  <c r="S32" i="67"/>
  <c r="Q32" i="67"/>
  <c r="L32" i="67"/>
  <c r="Z31" i="67"/>
  <c r="Y31" i="67"/>
  <c r="X31" i="67"/>
  <c r="W31" i="67"/>
  <c r="V31" i="67"/>
  <c r="U31" i="67"/>
  <c r="T31" i="67"/>
  <c r="S31" i="67"/>
  <c r="Q31" i="67"/>
  <c r="L31" i="67"/>
  <c r="Z30" i="67"/>
  <c r="Y30" i="67"/>
  <c r="X30" i="67"/>
  <c r="W30" i="67"/>
  <c r="V30" i="67"/>
  <c r="U30" i="67"/>
  <c r="T30" i="67"/>
  <c r="S30" i="67"/>
  <c r="Q30" i="67"/>
  <c r="L30" i="67"/>
  <c r="Z29" i="67"/>
  <c r="Y29" i="67"/>
  <c r="X29" i="67"/>
  <c r="W29" i="67"/>
  <c r="V29" i="67"/>
  <c r="U29" i="67"/>
  <c r="T29" i="67"/>
  <c r="S29" i="67"/>
  <c r="Q29" i="67"/>
  <c r="F29" i="67"/>
  <c r="C29" i="67"/>
  <c r="Z28" i="67"/>
  <c r="Y28" i="67"/>
  <c r="X28" i="67"/>
  <c r="W28" i="67"/>
  <c r="V28" i="67"/>
  <c r="U28" i="67"/>
  <c r="T28" i="67"/>
  <c r="S28" i="67"/>
  <c r="Q28" i="67"/>
  <c r="L28" i="67"/>
  <c r="Z27" i="67"/>
  <c r="Y27" i="67"/>
  <c r="X27" i="67"/>
  <c r="W27" i="67"/>
  <c r="V27" i="67"/>
  <c r="U27" i="67"/>
  <c r="T27" i="67"/>
  <c r="S27" i="67"/>
  <c r="Q27" i="67"/>
  <c r="L27" i="67"/>
  <c r="Z26" i="67"/>
  <c r="Y26" i="67"/>
  <c r="X26" i="67"/>
  <c r="W26" i="67"/>
  <c r="V26" i="67"/>
  <c r="U26" i="67"/>
  <c r="T26" i="67"/>
  <c r="S26" i="67"/>
  <c r="Q26" i="67"/>
  <c r="L26" i="67"/>
  <c r="Z25" i="67"/>
  <c r="Y25" i="67"/>
  <c r="X25" i="67"/>
  <c r="W25" i="67"/>
  <c r="V25" i="67"/>
  <c r="U25" i="67"/>
  <c r="T25" i="67"/>
  <c r="S25" i="67"/>
  <c r="Q25" i="67"/>
  <c r="L25" i="67"/>
  <c r="Z24" i="67"/>
  <c r="Y24" i="67"/>
  <c r="X24" i="67"/>
  <c r="W24" i="67"/>
  <c r="V24" i="67"/>
  <c r="U24" i="67"/>
  <c r="T24" i="67"/>
  <c r="S24" i="67"/>
  <c r="Q24" i="67"/>
  <c r="L24" i="67"/>
  <c r="Z23" i="67"/>
  <c r="Y23" i="67"/>
  <c r="X23" i="67"/>
  <c r="W23" i="67"/>
  <c r="V23" i="67"/>
  <c r="U23" i="67"/>
  <c r="T23" i="67"/>
  <c r="S23" i="67"/>
  <c r="Q23" i="67"/>
  <c r="L23" i="67"/>
  <c r="Z22" i="67"/>
  <c r="Y22" i="67"/>
  <c r="X22" i="67"/>
  <c r="W22" i="67"/>
  <c r="V22" i="67"/>
  <c r="U22" i="67"/>
  <c r="T22" i="67"/>
  <c r="S22" i="67"/>
  <c r="Q22" i="67"/>
  <c r="L22" i="67"/>
  <c r="Z21" i="67"/>
  <c r="Y21" i="67"/>
  <c r="X21" i="67"/>
  <c r="W21" i="67"/>
  <c r="V21" i="67"/>
  <c r="U21" i="67"/>
  <c r="T21" i="67"/>
  <c r="S21" i="67"/>
  <c r="Q21" i="67"/>
  <c r="L21" i="67"/>
  <c r="Z20" i="67"/>
  <c r="Y20" i="67"/>
  <c r="X20" i="67"/>
  <c r="W20" i="67"/>
  <c r="V20" i="67"/>
  <c r="U20" i="67"/>
  <c r="T20" i="67"/>
  <c r="S20" i="67"/>
  <c r="Q20" i="67"/>
  <c r="F20" i="67"/>
  <c r="C20" i="67"/>
  <c r="Z19" i="67"/>
  <c r="Y19" i="67"/>
  <c r="X19" i="67"/>
  <c r="W19" i="67"/>
  <c r="V19" i="67"/>
  <c r="U19" i="67"/>
  <c r="T19" i="67"/>
  <c r="S19" i="67"/>
  <c r="Q19" i="67"/>
  <c r="Z18" i="67"/>
  <c r="Y18" i="67"/>
  <c r="X18" i="67"/>
  <c r="W18" i="67"/>
  <c r="V18" i="67"/>
  <c r="U18" i="67"/>
  <c r="T18" i="67"/>
  <c r="S18" i="67"/>
  <c r="Q18" i="67"/>
  <c r="Z17" i="67"/>
  <c r="Y17" i="67"/>
  <c r="X17" i="67"/>
  <c r="W17" i="67"/>
  <c r="V17" i="67"/>
  <c r="U17" i="67"/>
  <c r="T17" i="67"/>
  <c r="S17" i="67"/>
  <c r="Q17" i="67"/>
  <c r="Z16" i="67"/>
  <c r="Y16" i="67"/>
  <c r="X16" i="67"/>
  <c r="W16" i="67"/>
  <c r="V16" i="67"/>
  <c r="U16" i="67"/>
  <c r="T16" i="67"/>
  <c r="S16" i="67"/>
  <c r="Q16" i="67"/>
  <c r="Z15" i="67"/>
  <c r="Y15" i="67"/>
  <c r="X15" i="67"/>
  <c r="W15" i="67"/>
  <c r="V15" i="67"/>
  <c r="U15" i="67"/>
  <c r="T15" i="67"/>
  <c r="S15" i="67"/>
  <c r="Q15" i="67"/>
  <c r="Z14" i="67"/>
  <c r="Y14" i="67"/>
  <c r="X14" i="67"/>
  <c r="W14" i="67"/>
  <c r="V14" i="67"/>
  <c r="U14" i="67"/>
  <c r="T14" i="67"/>
  <c r="S14" i="67"/>
  <c r="Q14" i="67"/>
  <c r="Z13" i="67"/>
  <c r="Y13" i="67"/>
  <c r="X13" i="67"/>
  <c r="W13" i="67"/>
  <c r="V13" i="67"/>
  <c r="U13" i="67"/>
  <c r="T13" i="67"/>
  <c r="S13" i="67"/>
  <c r="Q13" i="67"/>
  <c r="Z12" i="67"/>
  <c r="Y12" i="67"/>
  <c r="X12" i="67"/>
  <c r="W12" i="67"/>
  <c r="V12" i="67"/>
  <c r="U12" i="67"/>
  <c r="T12" i="67"/>
  <c r="S12" i="67"/>
  <c r="Q12" i="67"/>
  <c r="Z11" i="67"/>
  <c r="Y11" i="67"/>
  <c r="X11" i="67"/>
  <c r="W11" i="67"/>
  <c r="V11" i="67"/>
  <c r="U11" i="67"/>
  <c r="T11" i="67"/>
  <c r="S11" i="67"/>
  <c r="Q11" i="67"/>
  <c r="F11" i="67"/>
  <c r="L16" i="67" s="1"/>
  <c r="D11" i="67"/>
  <c r="C11" i="67"/>
  <c r="Z10" i="67"/>
  <c r="Y10" i="67"/>
  <c r="Q10" i="67"/>
  <c r="V10" i="67" s="1"/>
  <c r="Z9" i="67"/>
  <c r="Y9" i="67"/>
  <c r="Q9" i="67"/>
  <c r="W9" i="67" s="1"/>
  <c r="Z8" i="67"/>
  <c r="Y8" i="67"/>
  <c r="X8" i="67"/>
  <c r="Q8" i="67"/>
  <c r="W8" i="67" s="1"/>
  <c r="Z7" i="67"/>
  <c r="Y7" i="67"/>
  <c r="Q7" i="67"/>
  <c r="S7" i="67" s="1"/>
  <c r="Z6" i="67"/>
  <c r="Y6" i="67"/>
  <c r="Q6" i="67"/>
  <c r="U6" i="67" s="1"/>
  <c r="Z5" i="67"/>
  <c r="Y5" i="67"/>
  <c r="U5" i="67"/>
  <c r="Q5" i="67"/>
  <c r="V5" i="67" s="1"/>
  <c r="Z4" i="67"/>
  <c r="Y4" i="67"/>
  <c r="Q4" i="67"/>
  <c r="X4" i="67" s="1"/>
  <c r="Z3" i="67"/>
  <c r="Y3" i="67"/>
  <c r="Q3" i="67"/>
  <c r="X3" i="67" s="1"/>
  <c r="F2" i="67"/>
  <c r="D2" i="67"/>
  <c r="L10" i="67" s="1"/>
  <c r="C2" i="67"/>
  <c r="L129" i="66"/>
  <c r="L128" i="66"/>
  <c r="L127" i="66"/>
  <c r="L126" i="66"/>
  <c r="L125" i="66"/>
  <c r="L124" i="66"/>
  <c r="L123" i="66"/>
  <c r="L122" i="66"/>
  <c r="E112" i="66"/>
  <c r="D112" i="66"/>
  <c r="L120" i="66" s="1"/>
  <c r="L111" i="66"/>
  <c r="L110" i="66"/>
  <c r="C109" i="66"/>
  <c r="L109" i="66" s="1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C83" i="66"/>
  <c r="L82" i="66"/>
  <c r="L81" i="66"/>
  <c r="L80" i="66"/>
  <c r="L79" i="66"/>
  <c r="L78" i="66"/>
  <c r="L77" i="66"/>
  <c r="L76" i="66"/>
  <c r="L75" i="66"/>
  <c r="L73" i="66"/>
  <c r="L72" i="66"/>
  <c r="L71" i="66"/>
  <c r="L70" i="66"/>
  <c r="L69" i="66"/>
  <c r="L68" i="66"/>
  <c r="L67" i="66"/>
  <c r="L66" i="66"/>
  <c r="L64" i="66"/>
  <c r="L63" i="66"/>
  <c r="L62" i="66"/>
  <c r="L61" i="66"/>
  <c r="L60" i="66"/>
  <c r="L59" i="66"/>
  <c r="L58" i="66"/>
  <c r="L57" i="66"/>
  <c r="F56" i="66"/>
  <c r="C56" i="66"/>
  <c r="L55" i="66"/>
  <c r="L54" i="66"/>
  <c r="L53" i="66"/>
  <c r="L52" i="66"/>
  <c r="L51" i="66"/>
  <c r="L50" i="66"/>
  <c r="L49" i="66"/>
  <c r="L48" i="66"/>
  <c r="F47" i="66"/>
  <c r="C47" i="66"/>
  <c r="L46" i="66"/>
  <c r="L45" i="66"/>
  <c r="L44" i="66"/>
  <c r="Z43" i="66"/>
  <c r="Y43" i="66"/>
  <c r="X43" i="66"/>
  <c r="W43" i="66"/>
  <c r="V43" i="66"/>
  <c r="U43" i="66"/>
  <c r="T43" i="66"/>
  <c r="S43" i="66"/>
  <c r="Q43" i="66"/>
  <c r="L43" i="66"/>
  <c r="Z42" i="66"/>
  <c r="Y42" i="66"/>
  <c r="X42" i="66"/>
  <c r="W42" i="66"/>
  <c r="V42" i="66"/>
  <c r="U42" i="66"/>
  <c r="T42" i="66"/>
  <c r="S42" i="66"/>
  <c r="Q42" i="66"/>
  <c r="L42" i="66"/>
  <c r="Z41" i="66"/>
  <c r="Y41" i="66"/>
  <c r="X41" i="66"/>
  <c r="W41" i="66"/>
  <c r="V41" i="66"/>
  <c r="U41" i="66"/>
  <c r="T41" i="66"/>
  <c r="S41" i="66"/>
  <c r="Q41" i="66"/>
  <c r="L41" i="66"/>
  <c r="Z40" i="66"/>
  <c r="Y40" i="66"/>
  <c r="X40" i="66"/>
  <c r="W40" i="66"/>
  <c r="V40" i="66"/>
  <c r="U40" i="66"/>
  <c r="T40" i="66"/>
  <c r="S40" i="66"/>
  <c r="Q40" i="66"/>
  <c r="L40" i="66"/>
  <c r="Z39" i="66"/>
  <c r="Y39" i="66"/>
  <c r="X39" i="66"/>
  <c r="W39" i="66"/>
  <c r="V39" i="66"/>
  <c r="U39" i="66"/>
  <c r="T39" i="66"/>
  <c r="S39" i="66"/>
  <c r="Q39" i="66"/>
  <c r="L39" i="66"/>
  <c r="Z38" i="66"/>
  <c r="Y38" i="66"/>
  <c r="X38" i="66"/>
  <c r="W38" i="66"/>
  <c r="V38" i="66"/>
  <c r="U38" i="66"/>
  <c r="T38" i="66"/>
  <c r="S38" i="66"/>
  <c r="Q38" i="66"/>
  <c r="F38" i="66"/>
  <c r="C38" i="66"/>
  <c r="Z37" i="66"/>
  <c r="Y37" i="66"/>
  <c r="X37" i="66"/>
  <c r="W37" i="66"/>
  <c r="V37" i="66"/>
  <c r="U37" i="66"/>
  <c r="T37" i="66"/>
  <c r="S37" i="66"/>
  <c r="Q37" i="66"/>
  <c r="L37" i="66"/>
  <c r="Z36" i="66"/>
  <c r="Y36" i="66"/>
  <c r="X36" i="66"/>
  <c r="W36" i="66"/>
  <c r="V36" i="66"/>
  <c r="U36" i="66"/>
  <c r="T36" i="66"/>
  <c r="S36" i="66"/>
  <c r="Q36" i="66"/>
  <c r="L36" i="66"/>
  <c r="Z35" i="66"/>
  <c r="Y35" i="66"/>
  <c r="X35" i="66"/>
  <c r="W35" i="66"/>
  <c r="V35" i="66"/>
  <c r="U35" i="66"/>
  <c r="T35" i="66"/>
  <c r="S35" i="66"/>
  <c r="Q35" i="66"/>
  <c r="L35" i="66"/>
  <c r="Z34" i="66"/>
  <c r="Y34" i="66"/>
  <c r="X34" i="66"/>
  <c r="W34" i="66"/>
  <c r="V34" i="66"/>
  <c r="U34" i="66"/>
  <c r="T34" i="66"/>
  <c r="S34" i="66"/>
  <c r="Q34" i="66"/>
  <c r="L34" i="66"/>
  <c r="Z33" i="66"/>
  <c r="Y33" i="66"/>
  <c r="X33" i="66"/>
  <c r="W33" i="66"/>
  <c r="V33" i="66"/>
  <c r="U33" i="66"/>
  <c r="T33" i="66"/>
  <c r="S33" i="66"/>
  <c r="Q33" i="66"/>
  <c r="L33" i="66"/>
  <c r="Z32" i="66"/>
  <c r="Y32" i="66"/>
  <c r="X32" i="66"/>
  <c r="W32" i="66"/>
  <c r="V32" i="66"/>
  <c r="U32" i="66"/>
  <c r="T32" i="66"/>
  <c r="S32" i="66"/>
  <c r="Q32" i="66"/>
  <c r="L32" i="66"/>
  <c r="Z31" i="66"/>
  <c r="Y31" i="66"/>
  <c r="X31" i="66"/>
  <c r="W31" i="66"/>
  <c r="V31" i="66"/>
  <c r="U31" i="66"/>
  <c r="T31" i="66"/>
  <c r="S31" i="66"/>
  <c r="Q31" i="66"/>
  <c r="L31" i="66"/>
  <c r="Z30" i="66"/>
  <c r="Y30" i="66"/>
  <c r="X30" i="66"/>
  <c r="W30" i="66"/>
  <c r="V30" i="66"/>
  <c r="U30" i="66"/>
  <c r="T30" i="66"/>
  <c r="S30" i="66"/>
  <c r="Q30" i="66"/>
  <c r="L30" i="66"/>
  <c r="Z29" i="66"/>
  <c r="Y29" i="66"/>
  <c r="X29" i="66"/>
  <c r="W29" i="66"/>
  <c r="V29" i="66"/>
  <c r="U29" i="66"/>
  <c r="T29" i="66"/>
  <c r="S29" i="66"/>
  <c r="Q29" i="66"/>
  <c r="F29" i="66"/>
  <c r="C29" i="66"/>
  <c r="Z28" i="66"/>
  <c r="Y28" i="66"/>
  <c r="X28" i="66"/>
  <c r="W28" i="66"/>
  <c r="V28" i="66"/>
  <c r="U28" i="66"/>
  <c r="T28" i="66"/>
  <c r="S28" i="66"/>
  <c r="Q28" i="66"/>
  <c r="L28" i="66"/>
  <c r="Z27" i="66"/>
  <c r="Y27" i="66"/>
  <c r="X27" i="66"/>
  <c r="W27" i="66"/>
  <c r="V27" i="66"/>
  <c r="U27" i="66"/>
  <c r="T27" i="66"/>
  <c r="S27" i="66"/>
  <c r="Q27" i="66"/>
  <c r="L27" i="66"/>
  <c r="Z26" i="66"/>
  <c r="Y26" i="66"/>
  <c r="X26" i="66"/>
  <c r="W26" i="66"/>
  <c r="V26" i="66"/>
  <c r="U26" i="66"/>
  <c r="T26" i="66"/>
  <c r="S26" i="66"/>
  <c r="Q26" i="66"/>
  <c r="L26" i="66"/>
  <c r="Z25" i="66"/>
  <c r="Y25" i="66"/>
  <c r="X25" i="66"/>
  <c r="W25" i="66"/>
  <c r="V25" i="66"/>
  <c r="U25" i="66"/>
  <c r="T25" i="66"/>
  <c r="S25" i="66"/>
  <c r="Q25" i="66"/>
  <c r="L25" i="66"/>
  <c r="Z24" i="66"/>
  <c r="Y24" i="66"/>
  <c r="X24" i="66"/>
  <c r="W24" i="66"/>
  <c r="V24" i="66"/>
  <c r="U24" i="66"/>
  <c r="T24" i="66"/>
  <c r="S24" i="66"/>
  <c r="Q24" i="66"/>
  <c r="L24" i="66"/>
  <c r="Z23" i="66"/>
  <c r="Y23" i="66"/>
  <c r="X23" i="66"/>
  <c r="W23" i="66"/>
  <c r="V23" i="66"/>
  <c r="U23" i="66"/>
  <c r="T23" i="66"/>
  <c r="S23" i="66"/>
  <c r="Q23" i="66"/>
  <c r="L23" i="66"/>
  <c r="Z22" i="66"/>
  <c r="Y22" i="66"/>
  <c r="X22" i="66"/>
  <c r="W22" i="66"/>
  <c r="V22" i="66"/>
  <c r="U22" i="66"/>
  <c r="T22" i="66"/>
  <c r="S22" i="66"/>
  <c r="Q22" i="66"/>
  <c r="L22" i="66"/>
  <c r="Z21" i="66"/>
  <c r="Y21" i="66"/>
  <c r="X21" i="66"/>
  <c r="W21" i="66"/>
  <c r="V21" i="66"/>
  <c r="U21" i="66"/>
  <c r="T21" i="66"/>
  <c r="S21" i="66"/>
  <c r="Q21" i="66"/>
  <c r="L21" i="66"/>
  <c r="Z20" i="66"/>
  <c r="Y20" i="66"/>
  <c r="X20" i="66"/>
  <c r="W20" i="66"/>
  <c r="V20" i="66"/>
  <c r="U20" i="66"/>
  <c r="T20" i="66"/>
  <c r="S20" i="66"/>
  <c r="Q20" i="66"/>
  <c r="F20" i="66"/>
  <c r="C20" i="66"/>
  <c r="Z19" i="66"/>
  <c r="Y19" i="66"/>
  <c r="X19" i="66"/>
  <c r="W19" i="66"/>
  <c r="V19" i="66"/>
  <c r="U19" i="66"/>
  <c r="T19" i="66"/>
  <c r="S19" i="66"/>
  <c r="Q19" i="66"/>
  <c r="Z18" i="66"/>
  <c r="Y18" i="66"/>
  <c r="X18" i="66"/>
  <c r="W18" i="66"/>
  <c r="V18" i="66"/>
  <c r="U18" i="66"/>
  <c r="T18" i="66"/>
  <c r="S18" i="66"/>
  <c r="Q18" i="66"/>
  <c r="Z17" i="66"/>
  <c r="Y17" i="66"/>
  <c r="X17" i="66"/>
  <c r="W17" i="66"/>
  <c r="V17" i="66"/>
  <c r="U17" i="66"/>
  <c r="T17" i="66"/>
  <c r="S17" i="66"/>
  <c r="Q17" i="66"/>
  <c r="Z16" i="66"/>
  <c r="Y16" i="66"/>
  <c r="X16" i="66"/>
  <c r="W16" i="66"/>
  <c r="V16" i="66"/>
  <c r="U16" i="66"/>
  <c r="T16" i="66"/>
  <c r="S16" i="66"/>
  <c r="Q16" i="66"/>
  <c r="Z15" i="66"/>
  <c r="Y15" i="66"/>
  <c r="X15" i="66"/>
  <c r="W15" i="66"/>
  <c r="V15" i="66"/>
  <c r="U15" i="66"/>
  <c r="T15" i="66"/>
  <c r="S15" i="66"/>
  <c r="Q15" i="66"/>
  <c r="Z14" i="66"/>
  <c r="Y14" i="66"/>
  <c r="X14" i="66"/>
  <c r="W14" i="66"/>
  <c r="V14" i="66"/>
  <c r="U14" i="66"/>
  <c r="T14" i="66"/>
  <c r="S14" i="66"/>
  <c r="Q14" i="66"/>
  <c r="Z13" i="66"/>
  <c r="Y13" i="66"/>
  <c r="X13" i="66"/>
  <c r="W13" i="66"/>
  <c r="V13" i="66"/>
  <c r="U13" i="66"/>
  <c r="T13" i="66"/>
  <c r="S13" i="66"/>
  <c r="Q13" i="66"/>
  <c r="Z12" i="66"/>
  <c r="Y12" i="66"/>
  <c r="X12" i="66"/>
  <c r="W12" i="66"/>
  <c r="V12" i="66"/>
  <c r="U12" i="66"/>
  <c r="T12" i="66"/>
  <c r="S12" i="66"/>
  <c r="Q12" i="66"/>
  <c r="Z11" i="66"/>
  <c r="Y11" i="66"/>
  <c r="X11" i="66"/>
  <c r="W11" i="66"/>
  <c r="V11" i="66"/>
  <c r="U11" i="66"/>
  <c r="T11" i="66"/>
  <c r="S11" i="66"/>
  <c r="Q11" i="66"/>
  <c r="F11" i="66"/>
  <c r="L14" i="66" s="1"/>
  <c r="D11" i="66"/>
  <c r="C11" i="66"/>
  <c r="Z10" i="66"/>
  <c r="Y10" i="66"/>
  <c r="X10" i="66"/>
  <c r="W10" i="66"/>
  <c r="V10" i="66"/>
  <c r="U10" i="66"/>
  <c r="T10" i="66"/>
  <c r="S10" i="66"/>
  <c r="Q10" i="66"/>
  <c r="Z9" i="66"/>
  <c r="Y9" i="66"/>
  <c r="X9" i="66"/>
  <c r="W9" i="66"/>
  <c r="V9" i="66"/>
  <c r="U9" i="66"/>
  <c r="T9" i="66"/>
  <c r="S9" i="66"/>
  <c r="Q9" i="66"/>
  <c r="Z8" i="66"/>
  <c r="Y8" i="66"/>
  <c r="X8" i="66"/>
  <c r="Q8" i="66"/>
  <c r="V8" i="66" s="1"/>
  <c r="Z7" i="66"/>
  <c r="Y7" i="66"/>
  <c r="X7" i="66"/>
  <c r="Q7" i="66"/>
  <c r="W7" i="66" s="1"/>
  <c r="Z6" i="66"/>
  <c r="Y6" i="66"/>
  <c r="X6" i="66"/>
  <c r="Q6" i="66"/>
  <c r="V6" i="66" s="1"/>
  <c r="Z5" i="66"/>
  <c r="Y5" i="66"/>
  <c r="X5" i="66"/>
  <c r="V5" i="66"/>
  <c r="Q5" i="66"/>
  <c r="W5" i="66" s="1"/>
  <c r="Z4" i="66"/>
  <c r="Y4" i="66"/>
  <c r="X4" i="66"/>
  <c r="Q4" i="66"/>
  <c r="T4" i="66" s="1"/>
  <c r="Z3" i="66"/>
  <c r="Y3" i="66"/>
  <c r="X3" i="66"/>
  <c r="Q3" i="66"/>
  <c r="U3" i="66" s="1"/>
  <c r="F2" i="66"/>
  <c r="D2" i="66"/>
  <c r="L8" i="66" s="1"/>
  <c r="C2" i="66"/>
  <c r="S43" i="64"/>
  <c r="S42" i="64"/>
  <c r="S41" i="64"/>
  <c r="S40" i="64"/>
  <c r="S39" i="64"/>
  <c r="S38" i="64"/>
  <c r="S37" i="64"/>
  <c r="S36" i="64"/>
  <c r="S35" i="64"/>
  <c r="S34" i="64"/>
  <c r="S33" i="64"/>
  <c r="S32" i="64"/>
  <c r="S31" i="64"/>
  <c r="S30" i="64"/>
  <c r="S29" i="64"/>
  <c r="S28" i="64"/>
  <c r="S27" i="64"/>
  <c r="S26" i="64"/>
  <c r="S25" i="64"/>
  <c r="S24" i="64"/>
  <c r="S23" i="64"/>
  <c r="S22" i="64"/>
  <c r="S21" i="64"/>
  <c r="S20" i="64"/>
  <c r="S19" i="64"/>
  <c r="S18" i="64"/>
  <c r="S17" i="64"/>
  <c r="S16" i="64"/>
  <c r="S15" i="64"/>
  <c r="S43" i="65"/>
  <c r="S42" i="65"/>
  <c r="S41" i="65"/>
  <c r="S40" i="65"/>
  <c r="S39" i="65"/>
  <c r="S38" i="65"/>
  <c r="S37" i="65"/>
  <c r="S36" i="65"/>
  <c r="S35" i="65"/>
  <c r="S34" i="65"/>
  <c r="S33" i="65"/>
  <c r="S32" i="65"/>
  <c r="S31" i="65"/>
  <c r="S30" i="65"/>
  <c r="S29" i="65"/>
  <c r="S28" i="65"/>
  <c r="S27" i="65"/>
  <c r="S26" i="65"/>
  <c r="S25" i="65"/>
  <c r="S24" i="65"/>
  <c r="S23" i="65"/>
  <c r="S22" i="65"/>
  <c r="S21" i="65"/>
  <c r="S20" i="65"/>
  <c r="S19" i="65"/>
  <c r="S18" i="65"/>
  <c r="S17" i="65"/>
  <c r="S16" i="65"/>
  <c r="S15" i="65"/>
  <c r="S14" i="65"/>
  <c r="S13" i="65"/>
  <c r="S12" i="65"/>
  <c r="S11" i="65"/>
  <c r="S10" i="65"/>
  <c r="S9" i="65"/>
  <c r="S8" i="65"/>
  <c r="S7" i="65"/>
  <c r="L129" i="65"/>
  <c r="L128" i="65"/>
  <c r="L127" i="65"/>
  <c r="L126" i="65"/>
  <c r="L125" i="65"/>
  <c r="L124" i="65"/>
  <c r="L123" i="65"/>
  <c r="L122" i="65"/>
  <c r="E112" i="65"/>
  <c r="D112" i="65"/>
  <c r="L119" i="65" s="1"/>
  <c r="L111" i="65"/>
  <c r="L110" i="65"/>
  <c r="C109" i="65"/>
  <c r="L109" i="65" s="1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C83" i="65"/>
  <c r="L82" i="65"/>
  <c r="L81" i="65"/>
  <c r="L80" i="65"/>
  <c r="L79" i="65"/>
  <c r="L78" i="65"/>
  <c r="L77" i="65"/>
  <c r="L76" i="65"/>
  <c r="L75" i="65"/>
  <c r="L73" i="65"/>
  <c r="L72" i="65"/>
  <c r="L71" i="65"/>
  <c r="L70" i="65"/>
  <c r="L69" i="65"/>
  <c r="L68" i="65"/>
  <c r="L67" i="65"/>
  <c r="L66" i="65"/>
  <c r="L64" i="65"/>
  <c r="L63" i="65"/>
  <c r="L62" i="65"/>
  <c r="L61" i="65"/>
  <c r="L60" i="65"/>
  <c r="L59" i="65"/>
  <c r="L58" i="65"/>
  <c r="L57" i="65"/>
  <c r="F56" i="65"/>
  <c r="C56" i="65"/>
  <c r="L55" i="65"/>
  <c r="L54" i="65"/>
  <c r="L53" i="65"/>
  <c r="L52" i="65"/>
  <c r="L51" i="65"/>
  <c r="L50" i="65"/>
  <c r="L49" i="65"/>
  <c r="L48" i="65"/>
  <c r="F47" i="65"/>
  <c r="C47" i="65"/>
  <c r="L46" i="65"/>
  <c r="L45" i="65"/>
  <c r="L44" i="65"/>
  <c r="Z43" i="65"/>
  <c r="Y43" i="65"/>
  <c r="X43" i="65"/>
  <c r="W43" i="65"/>
  <c r="V43" i="65"/>
  <c r="U43" i="65"/>
  <c r="T43" i="65"/>
  <c r="Q43" i="65"/>
  <c r="L43" i="65"/>
  <c r="Z42" i="65"/>
  <c r="Y42" i="65"/>
  <c r="X42" i="65"/>
  <c r="W42" i="65"/>
  <c r="V42" i="65"/>
  <c r="U42" i="65"/>
  <c r="T42" i="65"/>
  <c r="Q42" i="65"/>
  <c r="L42" i="65"/>
  <c r="Z41" i="65"/>
  <c r="Y41" i="65"/>
  <c r="X41" i="65"/>
  <c r="W41" i="65"/>
  <c r="V41" i="65"/>
  <c r="U41" i="65"/>
  <c r="T41" i="65"/>
  <c r="Q41" i="65"/>
  <c r="L41" i="65"/>
  <c r="Z40" i="65"/>
  <c r="Y40" i="65"/>
  <c r="X40" i="65"/>
  <c r="W40" i="65"/>
  <c r="V40" i="65"/>
  <c r="U40" i="65"/>
  <c r="T40" i="65"/>
  <c r="Q40" i="65"/>
  <c r="L40" i="65"/>
  <c r="Z39" i="65"/>
  <c r="Y39" i="65"/>
  <c r="X39" i="65"/>
  <c r="W39" i="65"/>
  <c r="V39" i="65"/>
  <c r="U39" i="65"/>
  <c r="T39" i="65"/>
  <c r="Q39" i="65"/>
  <c r="L39" i="65"/>
  <c r="Z38" i="65"/>
  <c r="Y38" i="65"/>
  <c r="X38" i="65"/>
  <c r="W38" i="65"/>
  <c r="V38" i="65"/>
  <c r="U38" i="65"/>
  <c r="T38" i="65"/>
  <c r="Q38" i="65"/>
  <c r="F38" i="65"/>
  <c r="C38" i="65"/>
  <c r="Z37" i="65"/>
  <c r="Y37" i="65"/>
  <c r="X37" i="65"/>
  <c r="W37" i="65"/>
  <c r="V37" i="65"/>
  <c r="U37" i="65"/>
  <c r="T37" i="65"/>
  <c r="Q37" i="65"/>
  <c r="L37" i="65"/>
  <c r="Z36" i="65"/>
  <c r="Y36" i="65"/>
  <c r="X36" i="65"/>
  <c r="W36" i="65"/>
  <c r="V36" i="65"/>
  <c r="U36" i="65"/>
  <c r="T36" i="65"/>
  <c r="Q36" i="65"/>
  <c r="L36" i="65"/>
  <c r="Z35" i="65"/>
  <c r="Y35" i="65"/>
  <c r="X35" i="65"/>
  <c r="W35" i="65"/>
  <c r="V35" i="65"/>
  <c r="U35" i="65"/>
  <c r="T35" i="65"/>
  <c r="Q35" i="65"/>
  <c r="L35" i="65"/>
  <c r="Z34" i="65"/>
  <c r="Y34" i="65"/>
  <c r="X34" i="65"/>
  <c r="W34" i="65"/>
  <c r="V34" i="65"/>
  <c r="U34" i="65"/>
  <c r="T34" i="65"/>
  <c r="Q34" i="65"/>
  <c r="L34" i="65"/>
  <c r="Z33" i="65"/>
  <c r="Y33" i="65"/>
  <c r="X33" i="65"/>
  <c r="W33" i="65"/>
  <c r="V33" i="65"/>
  <c r="U33" i="65"/>
  <c r="T33" i="65"/>
  <c r="Q33" i="65"/>
  <c r="L33" i="65"/>
  <c r="Z32" i="65"/>
  <c r="Y32" i="65"/>
  <c r="X32" i="65"/>
  <c r="W32" i="65"/>
  <c r="V32" i="65"/>
  <c r="U32" i="65"/>
  <c r="T32" i="65"/>
  <c r="Q32" i="65"/>
  <c r="L32" i="65"/>
  <c r="Z31" i="65"/>
  <c r="Y31" i="65"/>
  <c r="X31" i="65"/>
  <c r="W31" i="65"/>
  <c r="V31" i="65"/>
  <c r="U31" i="65"/>
  <c r="T31" i="65"/>
  <c r="Q31" i="65"/>
  <c r="L31" i="65"/>
  <c r="Z30" i="65"/>
  <c r="Y30" i="65"/>
  <c r="X30" i="65"/>
  <c r="W30" i="65"/>
  <c r="V30" i="65"/>
  <c r="U30" i="65"/>
  <c r="T30" i="65"/>
  <c r="Q30" i="65"/>
  <c r="L30" i="65"/>
  <c r="Z29" i="65"/>
  <c r="Y29" i="65"/>
  <c r="X29" i="65"/>
  <c r="W29" i="65"/>
  <c r="V29" i="65"/>
  <c r="U29" i="65"/>
  <c r="T29" i="65"/>
  <c r="Q29" i="65"/>
  <c r="F29" i="65"/>
  <c r="C29" i="65"/>
  <c r="Z28" i="65"/>
  <c r="Y28" i="65"/>
  <c r="X28" i="65"/>
  <c r="W28" i="65"/>
  <c r="V28" i="65"/>
  <c r="U28" i="65"/>
  <c r="T28" i="65"/>
  <c r="Q28" i="65"/>
  <c r="L28" i="65"/>
  <c r="Z27" i="65"/>
  <c r="Y27" i="65"/>
  <c r="X27" i="65"/>
  <c r="W27" i="65"/>
  <c r="V27" i="65"/>
  <c r="U27" i="65"/>
  <c r="T27" i="65"/>
  <c r="Q27" i="65"/>
  <c r="L27" i="65"/>
  <c r="Z26" i="65"/>
  <c r="Y26" i="65"/>
  <c r="X26" i="65"/>
  <c r="W26" i="65"/>
  <c r="V26" i="65"/>
  <c r="U26" i="65"/>
  <c r="T26" i="65"/>
  <c r="Q26" i="65"/>
  <c r="L26" i="65"/>
  <c r="Z25" i="65"/>
  <c r="Y25" i="65"/>
  <c r="X25" i="65"/>
  <c r="W25" i="65"/>
  <c r="V25" i="65"/>
  <c r="U25" i="65"/>
  <c r="T25" i="65"/>
  <c r="Q25" i="65"/>
  <c r="L25" i="65"/>
  <c r="Z24" i="65"/>
  <c r="Y24" i="65"/>
  <c r="X24" i="65"/>
  <c r="W24" i="65"/>
  <c r="V24" i="65"/>
  <c r="U24" i="65"/>
  <c r="T24" i="65"/>
  <c r="Q24" i="65"/>
  <c r="L24" i="65"/>
  <c r="Z23" i="65"/>
  <c r="Y23" i="65"/>
  <c r="X23" i="65"/>
  <c r="W23" i="65"/>
  <c r="V23" i="65"/>
  <c r="U23" i="65"/>
  <c r="T23" i="65"/>
  <c r="Q23" i="65"/>
  <c r="L23" i="65"/>
  <c r="Z22" i="65"/>
  <c r="Y22" i="65"/>
  <c r="X22" i="65"/>
  <c r="W22" i="65"/>
  <c r="V22" i="65"/>
  <c r="U22" i="65"/>
  <c r="T22" i="65"/>
  <c r="Q22" i="65"/>
  <c r="L22" i="65"/>
  <c r="Z21" i="65"/>
  <c r="Y21" i="65"/>
  <c r="X21" i="65"/>
  <c r="W21" i="65"/>
  <c r="V21" i="65"/>
  <c r="U21" i="65"/>
  <c r="T21" i="65"/>
  <c r="Q21" i="65"/>
  <c r="L21" i="65"/>
  <c r="Z20" i="65"/>
  <c r="Y20" i="65"/>
  <c r="X20" i="65"/>
  <c r="W20" i="65"/>
  <c r="V20" i="65"/>
  <c r="U20" i="65"/>
  <c r="T20" i="65"/>
  <c r="Q20" i="65"/>
  <c r="F20" i="65"/>
  <c r="C20" i="65"/>
  <c r="Z19" i="65"/>
  <c r="Y19" i="65"/>
  <c r="X19" i="65"/>
  <c r="W19" i="65"/>
  <c r="V19" i="65"/>
  <c r="U19" i="65"/>
  <c r="T19" i="65"/>
  <c r="Q19" i="65"/>
  <c r="Z18" i="65"/>
  <c r="Y18" i="65"/>
  <c r="X18" i="65"/>
  <c r="W18" i="65"/>
  <c r="V18" i="65"/>
  <c r="U18" i="65"/>
  <c r="T18" i="65"/>
  <c r="Q18" i="65"/>
  <c r="Z17" i="65"/>
  <c r="Y17" i="65"/>
  <c r="X17" i="65"/>
  <c r="W17" i="65"/>
  <c r="V17" i="65"/>
  <c r="U17" i="65"/>
  <c r="T17" i="65"/>
  <c r="Q17" i="65"/>
  <c r="Z16" i="65"/>
  <c r="Y16" i="65"/>
  <c r="X16" i="65"/>
  <c r="W16" i="65"/>
  <c r="V16" i="65"/>
  <c r="U16" i="65"/>
  <c r="T16" i="65"/>
  <c r="Q16" i="65"/>
  <c r="Z15" i="65"/>
  <c r="Y15" i="65"/>
  <c r="X15" i="65"/>
  <c r="W15" i="65"/>
  <c r="V15" i="65"/>
  <c r="U15" i="65"/>
  <c r="T15" i="65"/>
  <c r="Q15" i="65"/>
  <c r="Z14" i="65"/>
  <c r="Y14" i="65"/>
  <c r="X14" i="65"/>
  <c r="W14" i="65"/>
  <c r="V14" i="65"/>
  <c r="U14" i="65"/>
  <c r="T14" i="65"/>
  <c r="Q14" i="65"/>
  <c r="Z13" i="65"/>
  <c r="Y13" i="65"/>
  <c r="X13" i="65"/>
  <c r="W13" i="65"/>
  <c r="V13" i="65"/>
  <c r="U13" i="65"/>
  <c r="T13" i="65"/>
  <c r="Q13" i="65"/>
  <c r="Z12" i="65"/>
  <c r="Y12" i="65"/>
  <c r="X12" i="65"/>
  <c r="W12" i="65"/>
  <c r="V12" i="65"/>
  <c r="U12" i="65"/>
  <c r="T12" i="65"/>
  <c r="Q12" i="65"/>
  <c r="Z11" i="65"/>
  <c r="Y11" i="65"/>
  <c r="X11" i="65"/>
  <c r="W11" i="65"/>
  <c r="V11" i="65"/>
  <c r="U11" i="65"/>
  <c r="T11" i="65"/>
  <c r="Q11" i="65"/>
  <c r="F11" i="65"/>
  <c r="D11" i="65"/>
  <c r="C11" i="65"/>
  <c r="Z10" i="65"/>
  <c r="Y10" i="65"/>
  <c r="X10" i="65"/>
  <c r="W10" i="65"/>
  <c r="V10" i="65"/>
  <c r="U10" i="65"/>
  <c r="T10" i="65"/>
  <c r="Q10" i="65"/>
  <c r="Z9" i="65"/>
  <c r="Y9" i="65"/>
  <c r="X9" i="65"/>
  <c r="W9" i="65"/>
  <c r="V9" i="65"/>
  <c r="U9" i="65"/>
  <c r="T9" i="65"/>
  <c r="Q9" i="65"/>
  <c r="Z8" i="65"/>
  <c r="Y8" i="65"/>
  <c r="X8" i="65"/>
  <c r="W8" i="65"/>
  <c r="V8" i="65"/>
  <c r="U8" i="65"/>
  <c r="T8" i="65"/>
  <c r="Q8" i="65"/>
  <c r="Z7" i="65"/>
  <c r="Y7" i="65"/>
  <c r="X7" i="65"/>
  <c r="W7" i="65"/>
  <c r="V7" i="65"/>
  <c r="U7" i="65"/>
  <c r="T7" i="65"/>
  <c r="Q7" i="65"/>
  <c r="Z6" i="65"/>
  <c r="Y6" i="65"/>
  <c r="X6" i="65"/>
  <c r="W6" i="65"/>
  <c r="T6" i="65"/>
  <c r="Q6" i="65"/>
  <c r="S6" i="65" s="1"/>
  <c r="Z5" i="65"/>
  <c r="Y5" i="65"/>
  <c r="X5" i="65"/>
  <c r="W5" i="65"/>
  <c r="T5" i="65"/>
  <c r="Q5" i="65"/>
  <c r="S5" i="65" s="1"/>
  <c r="Z4" i="65"/>
  <c r="Y4" i="65"/>
  <c r="X4" i="65"/>
  <c r="W4" i="65"/>
  <c r="T4" i="65"/>
  <c r="Q4" i="65"/>
  <c r="U4" i="65" s="1"/>
  <c r="Z3" i="65"/>
  <c r="Y3" i="65"/>
  <c r="X3" i="65"/>
  <c r="W3" i="65"/>
  <c r="W44" i="65" s="1"/>
  <c r="T3" i="65"/>
  <c r="Q3" i="65"/>
  <c r="V3" i="65" s="1"/>
  <c r="F2" i="65"/>
  <c r="D2" i="65"/>
  <c r="L9" i="65" s="1"/>
  <c r="C2" i="65"/>
  <c r="L9" i="67" l="1"/>
  <c r="L12" i="66"/>
  <c r="S6" i="66"/>
  <c r="T6" i="66"/>
  <c r="W6" i="66"/>
  <c r="L9" i="66"/>
  <c r="T4" i="67"/>
  <c r="L18" i="66"/>
  <c r="V4" i="67"/>
  <c r="T10" i="67"/>
  <c r="L118" i="65"/>
  <c r="X9" i="67"/>
  <c r="U44" i="68"/>
  <c r="C132" i="68" s="1"/>
  <c r="E132" i="68" s="1"/>
  <c r="T5" i="66"/>
  <c r="U7" i="66"/>
  <c r="W5" i="67"/>
  <c r="T44" i="68"/>
  <c r="L16" i="66"/>
  <c r="L16" i="65"/>
  <c r="U5" i="66"/>
  <c r="U6" i="66"/>
  <c r="L3" i="67"/>
  <c r="W4" i="67"/>
  <c r="L7" i="67"/>
  <c r="L17" i="67"/>
  <c r="X44" i="65"/>
  <c r="L120" i="65"/>
  <c r="L113" i="65"/>
  <c r="S6" i="67"/>
  <c r="S9" i="67"/>
  <c r="Z44" i="65"/>
  <c r="L114" i="65"/>
  <c r="L3" i="66"/>
  <c r="T8" i="66"/>
  <c r="L4" i="67"/>
  <c r="T6" i="67"/>
  <c r="L8" i="67"/>
  <c r="U9" i="67"/>
  <c r="W10" i="67"/>
  <c r="Y44" i="67"/>
  <c r="Y44" i="65"/>
  <c r="L5" i="67"/>
  <c r="U10" i="67"/>
  <c r="L115" i="65"/>
  <c r="L5" i="66"/>
  <c r="L7" i="66"/>
  <c r="U8" i="66"/>
  <c r="L19" i="66"/>
  <c r="T5" i="67"/>
  <c r="V6" i="67"/>
  <c r="V9" i="67"/>
  <c r="V44" i="68"/>
  <c r="C135" i="68"/>
  <c r="E135" i="68" s="1"/>
  <c r="S44" i="68"/>
  <c r="C131" i="68" s="1"/>
  <c r="E131" i="68" s="1"/>
  <c r="X44" i="68"/>
  <c r="C137" i="68" s="1"/>
  <c r="E137" i="68" s="1"/>
  <c r="Y44" i="68"/>
  <c r="C134" i="68" s="1"/>
  <c r="E134" i="68" s="1"/>
  <c r="W44" i="68"/>
  <c r="C136" i="68" s="1"/>
  <c r="E136" i="68" s="1"/>
  <c r="T7" i="67"/>
  <c r="X5" i="67"/>
  <c r="X44" i="67" s="1"/>
  <c r="W6" i="67"/>
  <c r="U7" i="67"/>
  <c r="S8" i="67"/>
  <c r="X10" i="67"/>
  <c r="S4" i="67"/>
  <c r="X6" i="67"/>
  <c r="V7" i="67"/>
  <c r="T8" i="67"/>
  <c r="W7" i="67"/>
  <c r="U8" i="67"/>
  <c r="U4" i="67"/>
  <c r="S5" i="67"/>
  <c r="X7" i="67"/>
  <c r="V8" i="67"/>
  <c r="T9" i="67"/>
  <c r="S10" i="67"/>
  <c r="T3" i="67"/>
  <c r="Z44" i="67"/>
  <c r="U3" i="67"/>
  <c r="S3" i="67"/>
  <c r="V3" i="67"/>
  <c r="W3" i="67"/>
  <c r="C133" i="68"/>
  <c r="E133" i="68" s="1"/>
  <c r="C138" i="68"/>
  <c r="E138" i="68" s="1"/>
  <c r="U5" i="65"/>
  <c r="U6" i="65"/>
  <c r="V5" i="65"/>
  <c r="V6" i="65"/>
  <c r="T44" i="65"/>
  <c r="V4" i="65"/>
  <c r="S4" i="65"/>
  <c r="S3" i="65"/>
  <c r="U3" i="65"/>
  <c r="L6" i="67"/>
  <c r="L13" i="67"/>
  <c r="L113" i="67"/>
  <c r="L114" i="67"/>
  <c r="L18" i="67"/>
  <c r="L115" i="67"/>
  <c r="L14" i="67"/>
  <c r="L116" i="67"/>
  <c r="L15" i="67"/>
  <c r="L19" i="67"/>
  <c r="L117" i="67"/>
  <c r="L118" i="67"/>
  <c r="L12" i="67"/>
  <c r="L119" i="67"/>
  <c r="S4" i="66"/>
  <c r="U4" i="66"/>
  <c r="S5" i="66"/>
  <c r="W8" i="66"/>
  <c r="V4" i="66"/>
  <c r="W4" i="66"/>
  <c r="X44" i="66"/>
  <c r="Y44" i="66"/>
  <c r="S7" i="66"/>
  <c r="Z44" i="66"/>
  <c r="T7" i="66"/>
  <c r="S8" i="66"/>
  <c r="V7" i="66"/>
  <c r="V3" i="66"/>
  <c r="W3" i="66"/>
  <c r="S3" i="66"/>
  <c r="T3" i="66"/>
  <c r="L6" i="66"/>
  <c r="L10" i="66"/>
  <c r="L13" i="66"/>
  <c r="L17" i="66"/>
  <c r="L113" i="66"/>
  <c r="L114" i="66"/>
  <c r="L115" i="66"/>
  <c r="L116" i="66"/>
  <c r="L4" i="66"/>
  <c r="L15" i="66"/>
  <c r="L117" i="66"/>
  <c r="L118" i="66"/>
  <c r="L119" i="66"/>
  <c r="L10" i="65"/>
  <c r="L6" i="65"/>
  <c r="L13" i="65"/>
  <c r="L17" i="65"/>
  <c r="L3" i="65"/>
  <c r="L7" i="65"/>
  <c r="L14" i="65"/>
  <c r="L18" i="65"/>
  <c r="C137" i="65" s="1"/>
  <c r="E137" i="65" s="1"/>
  <c r="L116" i="65"/>
  <c r="L15" i="65"/>
  <c r="L117" i="65"/>
  <c r="L4" i="65"/>
  <c r="L8" i="65"/>
  <c r="C136" i="65" s="1"/>
  <c r="E136" i="65" s="1"/>
  <c r="L19" i="65"/>
  <c r="L5" i="65"/>
  <c r="L12" i="65"/>
  <c r="S43" i="63"/>
  <c r="S42" i="63"/>
  <c r="S41" i="63"/>
  <c r="S40" i="63"/>
  <c r="S39" i="63"/>
  <c r="S38" i="63"/>
  <c r="S37" i="63"/>
  <c r="S36" i="63"/>
  <c r="S35" i="63"/>
  <c r="S34" i="63"/>
  <c r="S33" i="63"/>
  <c r="S32" i="63"/>
  <c r="S31" i="63"/>
  <c r="S30" i="63"/>
  <c r="S29" i="63"/>
  <c r="S28" i="63"/>
  <c r="S27" i="63"/>
  <c r="S26" i="63"/>
  <c r="S25" i="63"/>
  <c r="S24" i="63"/>
  <c r="S23" i="63"/>
  <c r="S22" i="63"/>
  <c r="S21" i="63"/>
  <c r="S20" i="63"/>
  <c r="S19" i="63"/>
  <c r="S18" i="63"/>
  <c r="S17" i="63"/>
  <c r="S16" i="63"/>
  <c r="S15" i="63"/>
  <c r="S14" i="63"/>
  <c r="S13" i="63"/>
  <c r="L129" i="64"/>
  <c r="L128" i="64"/>
  <c r="L127" i="64"/>
  <c r="L126" i="64"/>
  <c r="L125" i="64"/>
  <c r="L124" i="64"/>
  <c r="L123" i="64"/>
  <c r="L122" i="64"/>
  <c r="E112" i="64"/>
  <c r="L118" i="64" s="1"/>
  <c r="D112" i="64"/>
  <c r="L111" i="64"/>
  <c r="L110" i="64"/>
  <c r="C109" i="64"/>
  <c r="L109" i="64" s="1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C83" i="64"/>
  <c r="L82" i="64"/>
  <c r="L81" i="64"/>
  <c r="L80" i="64"/>
  <c r="L79" i="64"/>
  <c r="L78" i="64"/>
  <c r="L77" i="64"/>
  <c r="L76" i="64"/>
  <c r="L75" i="64"/>
  <c r="L73" i="64"/>
  <c r="L72" i="64"/>
  <c r="L71" i="64"/>
  <c r="L70" i="64"/>
  <c r="L69" i="64"/>
  <c r="L68" i="64"/>
  <c r="L67" i="64"/>
  <c r="L66" i="64"/>
  <c r="L64" i="64"/>
  <c r="L63" i="64"/>
  <c r="L62" i="64"/>
  <c r="L61" i="64"/>
  <c r="L60" i="64"/>
  <c r="L59" i="64"/>
  <c r="L58" i="64"/>
  <c r="L57" i="64"/>
  <c r="F56" i="64"/>
  <c r="C56" i="64"/>
  <c r="L55" i="64"/>
  <c r="L54" i="64"/>
  <c r="L53" i="64"/>
  <c r="L52" i="64"/>
  <c r="L51" i="64"/>
  <c r="L50" i="64"/>
  <c r="L49" i="64"/>
  <c r="L48" i="64"/>
  <c r="F47" i="64"/>
  <c r="C47" i="64"/>
  <c r="L46" i="64"/>
  <c r="L45" i="64"/>
  <c r="L44" i="64"/>
  <c r="Z43" i="64"/>
  <c r="Y43" i="64"/>
  <c r="X43" i="64"/>
  <c r="W43" i="64"/>
  <c r="V43" i="64"/>
  <c r="U43" i="64"/>
  <c r="T43" i="64"/>
  <c r="Q43" i="64"/>
  <c r="L43" i="64"/>
  <c r="Z42" i="64"/>
  <c r="Y42" i="64"/>
  <c r="X42" i="64"/>
  <c r="W42" i="64"/>
  <c r="V42" i="64"/>
  <c r="U42" i="64"/>
  <c r="T42" i="64"/>
  <c r="Q42" i="64"/>
  <c r="L42" i="64"/>
  <c r="Z41" i="64"/>
  <c r="Y41" i="64"/>
  <c r="X41" i="64"/>
  <c r="W41" i="64"/>
  <c r="V41" i="64"/>
  <c r="U41" i="64"/>
  <c r="T41" i="64"/>
  <c r="Q41" i="64"/>
  <c r="L41" i="64"/>
  <c r="Z40" i="64"/>
  <c r="Y40" i="64"/>
  <c r="X40" i="64"/>
  <c r="W40" i="64"/>
  <c r="V40" i="64"/>
  <c r="U40" i="64"/>
  <c r="T40" i="64"/>
  <c r="Q40" i="64"/>
  <c r="L40" i="64"/>
  <c r="Z39" i="64"/>
  <c r="Y39" i="64"/>
  <c r="X39" i="64"/>
  <c r="W39" i="64"/>
  <c r="V39" i="64"/>
  <c r="U39" i="64"/>
  <c r="T39" i="64"/>
  <c r="Q39" i="64"/>
  <c r="L39" i="64"/>
  <c r="Z38" i="64"/>
  <c r="Y38" i="64"/>
  <c r="X38" i="64"/>
  <c r="W38" i="64"/>
  <c r="V38" i="64"/>
  <c r="U38" i="64"/>
  <c r="T38" i="64"/>
  <c r="Q38" i="64"/>
  <c r="F38" i="64"/>
  <c r="C38" i="64"/>
  <c r="Z37" i="64"/>
  <c r="Y37" i="64"/>
  <c r="X37" i="64"/>
  <c r="W37" i="64"/>
  <c r="V37" i="64"/>
  <c r="U37" i="64"/>
  <c r="T37" i="64"/>
  <c r="Q37" i="64"/>
  <c r="L37" i="64"/>
  <c r="Z36" i="64"/>
  <c r="Y36" i="64"/>
  <c r="X36" i="64"/>
  <c r="W36" i="64"/>
  <c r="V36" i="64"/>
  <c r="U36" i="64"/>
  <c r="T36" i="64"/>
  <c r="Q36" i="64"/>
  <c r="L36" i="64"/>
  <c r="Z35" i="64"/>
  <c r="Y35" i="64"/>
  <c r="X35" i="64"/>
  <c r="W35" i="64"/>
  <c r="V35" i="64"/>
  <c r="U35" i="64"/>
  <c r="T35" i="64"/>
  <c r="Q35" i="64"/>
  <c r="L35" i="64"/>
  <c r="Z34" i="64"/>
  <c r="Y34" i="64"/>
  <c r="X34" i="64"/>
  <c r="W34" i="64"/>
  <c r="V34" i="64"/>
  <c r="U34" i="64"/>
  <c r="T34" i="64"/>
  <c r="Q34" i="64"/>
  <c r="L34" i="64"/>
  <c r="Z33" i="64"/>
  <c r="Y33" i="64"/>
  <c r="X33" i="64"/>
  <c r="W33" i="64"/>
  <c r="V33" i="64"/>
  <c r="U33" i="64"/>
  <c r="T33" i="64"/>
  <c r="Q33" i="64"/>
  <c r="L33" i="64"/>
  <c r="Z32" i="64"/>
  <c r="Y32" i="64"/>
  <c r="X32" i="64"/>
  <c r="W32" i="64"/>
  <c r="V32" i="64"/>
  <c r="U32" i="64"/>
  <c r="T32" i="64"/>
  <c r="Q32" i="64"/>
  <c r="L32" i="64"/>
  <c r="Z31" i="64"/>
  <c r="Y31" i="64"/>
  <c r="X31" i="64"/>
  <c r="W31" i="64"/>
  <c r="V31" i="64"/>
  <c r="U31" i="64"/>
  <c r="T31" i="64"/>
  <c r="Q31" i="64"/>
  <c r="L31" i="64"/>
  <c r="Z30" i="64"/>
  <c r="Y30" i="64"/>
  <c r="X30" i="64"/>
  <c r="W30" i="64"/>
  <c r="V30" i="64"/>
  <c r="U30" i="64"/>
  <c r="T30" i="64"/>
  <c r="Q30" i="64"/>
  <c r="L30" i="64"/>
  <c r="Z29" i="64"/>
  <c r="Y29" i="64"/>
  <c r="X29" i="64"/>
  <c r="W29" i="64"/>
  <c r="V29" i="64"/>
  <c r="U29" i="64"/>
  <c r="T29" i="64"/>
  <c r="Q29" i="64"/>
  <c r="F29" i="64"/>
  <c r="C29" i="64"/>
  <c r="Z28" i="64"/>
  <c r="Y28" i="64"/>
  <c r="X28" i="64"/>
  <c r="W28" i="64"/>
  <c r="V28" i="64"/>
  <c r="U28" i="64"/>
  <c r="T28" i="64"/>
  <c r="Q28" i="64"/>
  <c r="L28" i="64"/>
  <c r="Z27" i="64"/>
  <c r="Y27" i="64"/>
  <c r="X27" i="64"/>
  <c r="W27" i="64"/>
  <c r="V27" i="64"/>
  <c r="U27" i="64"/>
  <c r="T27" i="64"/>
  <c r="Q27" i="64"/>
  <c r="L27" i="64"/>
  <c r="Z26" i="64"/>
  <c r="Y26" i="64"/>
  <c r="X26" i="64"/>
  <c r="W26" i="64"/>
  <c r="V26" i="64"/>
  <c r="U26" i="64"/>
  <c r="T26" i="64"/>
  <c r="Q26" i="64"/>
  <c r="L26" i="64"/>
  <c r="Z25" i="64"/>
  <c r="Y25" i="64"/>
  <c r="X25" i="64"/>
  <c r="W25" i="64"/>
  <c r="V25" i="64"/>
  <c r="U25" i="64"/>
  <c r="T25" i="64"/>
  <c r="Q25" i="64"/>
  <c r="L25" i="64"/>
  <c r="Z24" i="64"/>
  <c r="Y24" i="64"/>
  <c r="X24" i="64"/>
  <c r="W24" i="64"/>
  <c r="V24" i="64"/>
  <c r="U24" i="64"/>
  <c r="T24" i="64"/>
  <c r="Q24" i="64"/>
  <c r="L24" i="64"/>
  <c r="Z23" i="64"/>
  <c r="Y23" i="64"/>
  <c r="X23" i="64"/>
  <c r="W23" i="64"/>
  <c r="V23" i="64"/>
  <c r="U23" i="64"/>
  <c r="T23" i="64"/>
  <c r="Q23" i="64"/>
  <c r="L23" i="64"/>
  <c r="Z22" i="64"/>
  <c r="Y22" i="64"/>
  <c r="X22" i="64"/>
  <c r="W22" i="64"/>
  <c r="V22" i="64"/>
  <c r="U22" i="64"/>
  <c r="T22" i="64"/>
  <c r="Q22" i="64"/>
  <c r="L22" i="64"/>
  <c r="Z21" i="64"/>
  <c r="Y21" i="64"/>
  <c r="X21" i="64"/>
  <c r="W21" i="64"/>
  <c r="V21" i="64"/>
  <c r="U21" i="64"/>
  <c r="T21" i="64"/>
  <c r="Q21" i="64"/>
  <c r="L21" i="64"/>
  <c r="Z20" i="64"/>
  <c r="Y20" i="64"/>
  <c r="X20" i="64"/>
  <c r="W20" i="64"/>
  <c r="V20" i="64"/>
  <c r="U20" i="64"/>
  <c r="T20" i="64"/>
  <c r="Q20" i="64"/>
  <c r="F20" i="64"/>
  <c r="C20" i="64"/>
  <c r="Z19" i="64"/>
  <c r="Y19" i="64"/>
  <c r="X19" i="64"/>
  <c r="W19" i="64"/>
  <c r="V19" i="64"/>
  <c r="U19" i="64"/>
  <c r="T19" i="64"/>
  <c r="Q19" i="64"/>
  <c r="Z18" i="64"/>
  <c r="Y18" i="64"/>
  <c r="X18" i="64"/>
  <c r="W18" i="64"/>
  <c r="V18" i="64"/>
  <c r="U18" i="64"/>
  <c r="T18" i="64"/>
  <c r="Q18" i="64"/>
  <c r="Z17" i="64"/>
  <c r="Y17" i="64"/>
  <c r="X17" i="64"/>
  <c r="W17" i="64"/>
  <c r="V17" i="64"/>
  <c r="U17" i="64"/>
  <c r="T17" i="64"/>
  <c r="Q17" i="64"/>
  <c r="Z16" i="64"/>
  <c r="Y16" i="64"/>
  <c r="X16" i="64"/>
  <c r="W16" i="64"/>
  <c r="V16" i="64"/>
  <c r="U16" i="64"/>
  <c r="T16" i="64"/>
  <c r="Q16" i="64"/>
  <c r="Z15" i="64"/>
  <c r="Y15" i="64"/>
  <c r="X15" i="64"/>
  <c r="W15" i="64"/>
  <c r="V15" i="64"/>
  <c r="U15" i="64"/>
  <c r="T15" i="64"/>
  <c r="Q15" i="64"/>
  <c r="Z14" i="64"/>
  <c r="X14" i="64"/>
  <c r="Q14" i="64"/>
  <c r="T14" i="64" s="1"/>
  <c r="Z13" i="64"/>
  <c r="Y13" i="64"/>
  <c r="X13" i="64"/>
  <c r="U13" i="64"/>
  <c r="Q13" i="64"/>
  <c r="T13" i="64" s="1"/>
  <c r="Z12" i="64"/>
  <c r="Y12" i="64"/>
  <c r="X12" i="64"/>
  <c r="Q12" i="64"/>
  <c r="U12" i="64" s="1"/>
  <c r="Z11" i="64"/>
  <c r="X11" i="64"/>
  <c r="Q11" i="64"/>
  <c r="F11" i="64"/>
  <c r="D11" i="64"/>
  <c r="C11" i="64"/>
  <c r="Z10" i="64"/>
  <c r="X10" i="64"/>
  <c r="Q10" i="64"/>
  <c r="Z9" i="64"/>
  <c r="X9" i="64"/>
  <c r="Q9" i="64"/>
  <c r="Y9" i="64" s="1"/>
  <c r="Z8" i="64"/>
  <c r="X8" i="64"/>
  <c r="U8" i="64"/>
  <c r="T8" i="64"/>
  <c r="Q8" i="64"/>
  <c r="Y8" i="64" s="1"/>
  <c r="Z7" i="64"/>
  <c r="Y7" i="64"/>
  <c r="X7" i="64"/>
  <c r="U7" i="64"/>
  <c r="Q7" i="64"/>
  <c r="Z6" i="64"/>
  <c r="X6" i="64"/>
  <c r="Q6" i="64"/>
  <c r="Z5" i="64"/>
  <c r="X5" i="64"/>
  <c r="Q5" i="64"/>
  <c r="U5" i="64" s="1"/>
  <c r="Z4" i="64"/>
  <c r="X4" i="64"/>
  <c r="Q4" i="64"/>
  <c r="V4" i="64" s="1"/>
  <c r="Z3" i="64"/>
  <c r="X3" i="64"/>
  <c r="Q3" i="64"/>
  <c r="F2" i="64"/>
  <c r="D2" i="64"/>
  <c r="L9" i="64" s="1"/>
  <c r="C2" i="64"/>
  <c r="S43" i="62"/>
  <c r="S42" i="62"/>
  <c r="S41" i="62"/>
  <c r="S40" i="62"/>
  <c r="S39" i="62"/>
  <c r="S38" i="62"/>
  <c r="S37" i="62"/>
  <c r="S36" i="62"/>
  <c r="S35" i="62"/>
  <c r="S34" i="62"/>
  <c r="S33" i="62"/>
  <c r="S32" i="62"/>
  <c r="S31" i="62"/>
  <c r="S30" i="62"/>
  <c r="S29" i="62"/>
  <c r="S28" i="62"/>
  <c r="S27" i="62"/>
  <c r="S26" i="62"/>
  <c r="S25" i="62"/>
  <c r="S24" i="62"/>
  <c r="S23" i="62"/>
  <c r="S22" i="62"/>
  <c r="S21" i="62"/>
  <c r="S20" i="62"/>
  <c r="S19" i="62"/>
  <c r="L16" i="64" l="1"/>
  <c r="U44" i="66"/>
  <c r="S44" i="65"/>
  <c r="L3" i="64"/>
  <c r="L114" i="64"/>
  <c r="V44" i="66"/>
  <c r="C133" i="66" s="1"/>
  <c r="E133" i="66" s="1"/>
  <c r="L12" i="64"/>
  <c r="U44" i="65"/>
  <c r="C138" i="67"/>
  <c r="E138" i="67" s="1"/>
  <c r="T44" i="66"/>
  <c r="C135" i="66" s="1"/>
  <c r="E135" i="66" s="1"/>
  <c r="W9" i="64"/>
  <c r="W44" i="67"/>
  <c r="W14" i="64"/>
  <c r="L120" i="64"/>
  <c r="V44" i="65"/>
  <c r="V44" i="67"/>
  <c r="S44" i="67"/>
  <c r="C131" i="67" s="1"/>
  <c r="E131" i="67" s="1"/>
  <c r="C133" i="67"/>
  <c r="E133" i="67" s="1"/>
  <c r="U44" i="67"/>
  <c r="C132" i="67" s="1"/>
  <c r="E132" i="67" s="1"/>
  <c r="C137" i="67"/>
  <c r="E137" i="67" s="1"/>
  <c r="T44" i="67"/>
  <c r="C135" i="67" s="1"/>
  <c r="E135" i="67" s="1"/>
  <c r="C136" i="67"/>
  <c r="E136" i="67" s="1"/>
  <c r="C133" i="65"/>
  <c r="E133" i="65" s="1"/>
  <c r="C134" i="67"/>
  <c r="E134" i="67" s="1"/>
  <c r="S44" i="66"/>
  <c r="C131" i="66" s="1"/>
  <c r="E131" i="66" s="1"/>
  <c r="C137" i="66"/>
  <c r="E137" i="66" s="1"/>
  <c r="W44" i="66"/>
  <c r="C136" i="66" s="1"/>
  <c r="E136" i="66" s="1"/>
  <c r="C138" i="66"/>
  <c r="E138" i="66" s="1"/>
  <c r="C132" i="66"/>
  <c r="E132" i="66" s="1"/>
  <c r="C134" i="66"/>
  <c r="E134" i="66" s="1"/>
  <c r="V14" i="64"/>
  <c r="S14" i="64"/>
  <c r="U14" i="64"/>
  <c r="Y14" i="64"/>
  <c r="W4" i="64"/>
  <c r="S4" i="64"/>
  <c r="T4" i="64"/>
  <c r="W7" i="64"/>
  <c r="S7" i="64"/>
  <c r="V5" i="64"/>
  <c r="S5" i="64"/>
  <c r="U4" i="64"/>
  <c r="W5" i="64"/>
  <c r="Y11" i="64"/>
  <c r="S11" i="64"/>
  <c r="W13" i="64"/>
  <c r="S13" i="64"/>
  <c r="U10" i="64"/>
  <c r="S10" i="64"/>
  <c r="V9" i="64"/>
  <c r="S9" i="64"/>
  <c r="Y4" i="64"/>
  <c r="T9" i="64"/>
  <c r="W12" i="64"/>
  <c r="S12" i="64"/>
  <c r="Y5" i="64"/>
  <c r="V10" i="64"/>
  <c r="Y6" i="64"/>
  <c r="S6" i="64"/>
  <c r="W8" i="64"/>
  <c r="S8" i="64"/>
  <c r="U9" i="64"/>
  <c r="T5" i="64"/>
  <c r="T3" i="64"/>
  <c r="S3" i="64"/>
  <c r="U3" i="64"/>
  <c r="Y3" i="64"/>
  <c r="W10" i="64"/>
  <c r="T6" i="64"/>
  <c r="T11" i="64"/>
  <c r="X44" i="64"/>
  <c r="U6" i="64"/>
  <c r="T7" i="64"/>
  <c r="Y10" i="64"/>
  <c r="U11" i="64"/>
  <c r="T12" i="64"/>
  <c r="W11" i="64"/>
  <c r="V6" i="64"/>
  <c r="Z44" i="64"/>
  <c r="V11" i="64"/>
  <c r="W6" i="64"/>
  <c r="V7" i="64"/>
  <c r="V12" i="64"/>
  <c r="V8" i="64"/>
  <c r="T10" i="64"/>
  <c r="V13" i="64"/>
  <c r="V3" i="64"/>
  <c r="W3" i="64"/>
  <c r="C134" i="65"/>
  <c r="E134" i="65" s="1"/>
  <c r="C138" i="65"/>
  <c r="E138" i="65" s="1"/>
  <c r="E135" i="65"/>
  <c r="C131" i="65"/>
  <c r="E131" i="65" s="1"/>
  <c r="C132" i="65"/>
  <c r="E132" i="65" s="1"/>
  <c r="L6" i="64"/>
  <c r="L10" i="64"/>
  <c r="L13" i="64"/>
  <c r="L17" i="64"/>
  <c r="L113" i="64"/>
  <c r="L7" i="64"/>
  <c r="L14" i="64"/>
  <c r="L18" i="64"/>
  <c r="L115" i="64"/>
  <c r="L116" i="64"/>
  <c r="L4" i="64"/>
  <c r="L8" i="64"/>
  <c r="L15" i="64"/>
  <c r="L19" i="64"/>
  <c r="L117" i="64"/>
  <c r="L5" i="64"/>
  <c r="L119" i="64"/>
  <c r="L129" i="63"/>
  <c r="L128" i="63"/>
  <c r="L127" i="63"/>
  <c r="L126" i="63"/>
  <c r="L125" i="63"/>
  <c r="L124" i="63"/>
  <c r="L123" i="63"/>
  <c r="L122" i="63"/>
  <c r="E112" i="63"/>
  <c r="D112" i="63"/>
  <c r="L111" i="63"/>
  <c r="L110" i="63"/>
  <c r="C109" i="63"/>
  <c r="L109" i="63" s="1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C83" i="63"/>
  <c r="L82" i="63"/>
  <c r="L81" i="63"/>
  <c r="L80" i="63"/>
  <c r="L79" i="63"/>
  <c r="L78" i="63"/>
  <c r="L77" i="63"/>
  <c r="L76" i="63"/>
  <c r="L75" i="63"/>
  <c r="L73" i="63"/>
  <c r="L72" i="63"/>
  <c r="L71" i="63"/>
  <c r="L70" i="63"/>
  <c r="L69" i="63"/>
  <c r="L68" i="63"/>
  <c r="L67" i="63"/>
  <c r="L66" i="63"/>
  <c r="L64" i="63"/>
  <c r="L63" i="63"/>
  <c r="L62" i="63"/>
  <c r="L61" i="63"/>
  <c r="L60" i="63"/>
  <c r="L59" i="63"/>
  <c r="L58" i="63"/>
  <c r="L57" i="63"/>
  <c r="F56" i="63"/>
  <c r="C56" i="63"/>
  <c r="L55" i="63"/>
  <c r="L54" i="63"/>
  <c r="L53" i="63"/>
  <c r="L52" i="63"/>
  <c r="L51" i="63"/>
  <c r="L50" i="63"/>
  <c r="L49" i="63"/>
  <c r="L48" i="63"/>
  <c r="F47" i="63"/>
  <c r="C47" i="63"/>
  <c r="L46" i="63"/>
  <c r="L45" i="63"/>
  <c r="L44" i="63"/>
  <c r="Z43" i="63"/>
  <c r="Y43" i="63"/>
  <c r="X43" i="63"/>
  <c r="W43" i="63"/>
  <c r="V43" i="63"/>
  <c r="U43" i="63"/>
  <c r="T43" i="63"/>
  <c r="Q43" i="63"/>
  <c r="L43" i="63"/>
  <c r="Z42" i="63"/>
  <c r="Y42" i="63"/>
  <c r="X42" i="63"/>
  <c r="W42" i="63"/>
  <c r="V42" i="63"/>
  <c r="U42" i="63"/>
  <c r="T42" i="63"/>
  <c r="Q42" i="63"/>
  <c r="L42" i="63"/>
  <c r="Z41" i="63"/>
  <c r="Y41" i="63"/>
  <c r="X41" i="63"/>
  <c r="W41" i="63"/>
  <c r="V41" i="63"/>
  <c r="U41" i="63"/>
  <c r="T41" i="63"/>
  <c r="Q41" i="63"/>
  <c r="L41" i="63"/>
  <c r="Z40" i="63"/>
  <c r="Y40" i="63"/>
  <c r="X40" i="63"/>
  <c r="W40" i="63"/>
  <c r="V40" i="63"/>
  <c r="U40" i="63"/>
  <c r="T40" i="63"/>
  <c r="Q40" i="63"/>
  <c r="L40" i="63"/>
  <c r="Z39" i="63"/>
  <c r="Y39" i="63"/>
  <c r="X39" i="63"/>
  <c r="W39" i="63"/>
  <c r="V39" i="63"/>
  <c r="U39" i="63"/>
  <c r="T39" i="63"/>
  <c r="Q39" i="63"/>
  <c r="L39" i="63"/>
  <c r="Z38" i="63"/>
  <c r="Y38" i="63"/>
  <c r="X38" i="63"/>
  <c r="W38" i="63"/>
  <c r="V38" i="63"/>
  <c r="U38" i="63"/>
  <c r="T38" i="63"/>
  <c r="Q38" i="63"/>
  <c r="F38" i="63"/>
  <c r="C38" i="63"/>
  <c r="Z37" i="63"/>
  <c r="Y37" i="63"/>
  <c r="X37" i="63"/>
  <c r="W37" i="63"/>
  <c r="V37" i="63"/>
  <c r="U37" i="63"/>
  <c r="T37" i="63"/>
  <c r="Q37" i="63"/>
  <c r="L37" i="63"/>
  <c r="Z36" i="63"/>
  <c r="Y36" i="63"/>
  <c r="X36" i="63"/>
  <c r="W36" i="63"/>
  <c r="V36" i="63"/>
  <c r="U36" i="63"/>
  <c r="T36" i="63"/>
  <c r="Q36" i="63"/>
  <c r="L36" i="63"/>
  <c r="Z35" i="63"/>
  <c r="Y35" i="63"/>
  <c r="X35" i="63"/>
  <c r="W35" i="63"/>
  <c r="V35" i="63"/>
  <c r="U35" i="63"/>
  <c r="T35" i="63"/>
  <c r="Q35" i="63"/>
  <c r="L35" i="63"/>
  <c r="Z34" i="63"/>
  <c r="Y34" i="63"/>
  <c r="X34" i="63"/>
  <c r="W34" i="63"/>
  <c r="V34" i="63"/>
  <c r="U34" i="63"/>
  <c r="T34" i="63"/>
  <c r="Q34" i="63"/>
  <c r="L34" i="63"/>
  <c r="Z33" i="63"/>
  <c r="Y33" i="63"/>
  <c r="X33" i="63"/>
  <c r="W33" i="63"/>
  <c r="V33" i="63"/>
  <c r="U33" i="63"/>
  <c r="T33" i="63"/>
  <c r="Q33" i="63"/>
  <c r="L33" i="63"/>
  <c r="Z32" i="63"/>
  <c r="Y32" i="63"/>
  <c r="X32" i="63"/>
  <c r="W32" i="63"/>
  <c r="V32" i="63"/>
  <c r="U32" i="63"/>
  <c r="T32" i="63"/>
  <c r="Q32" i="63"/>
  <c r="L32" i="63"/>
  <c r="Z31" i="63"/>
  <c r="Y31" i="63"/>
  <c r="X31" i="63"/>
  <c r="W31" i="63"/>
  <c r="V31" i="63"/>
  <c r="U31" i="63"/>
  <c r="T31" i="63"/>
  <c r="Q31" i="63"/>
  <c r="L31" i="63"/>
  <c r="Z30" i="63"/>
  <c r="Y30" i="63"/>
  <c r="X30" i="63"/>
  <c r="W30" i="63"/>
  <c r="V30" i="63"/>
  <c r="U30" i="63"/>
  <c r="T30" i="63"/>
  <c r="Q30" i="63"/>
  <c r="L30" i="63"/>
  <c r="Z29" i="63"/>
  <c r="Y29" i="63"/>
  <c r="X29" i="63"/>
  <c r="W29" i="63"/>
  <c r="V29" i="63"/>
  <c r="U29" i="63"/>
  <c r="T29" i="63"/>
  <c r="Q29" i="63"/>
  <c r="F29" i="63"/>
  <c r="C29" i="63"/>
  <c r="Z28" i="63"/>
  <c r="Y28" i="63"/>
  <c r="X28" i="63"/>
  <c r="W28" i="63"/>
  <c r="V28" i="63"/>
  <c r="U28" i="63"/>
  <c r="T28" i="63"/>
  <c r="Q28" i="63"/>
  <c r="L28" i="63"/>
  <c r="Z27" i="63"/>
  <c r="Y27" i="63"/>
  <c r="X27" i="63"/>
  <c r="W27" i="63"/>
  <c r="V27" i="63"/>
  <c r="U27" i="63"/>
  <c r="T27" i="63"/>
  <c r="Q27" i="63"/>
  <c r="L27" i="63"/>
  <c r="Z26" i="63"/>
  <c r="Y26" i="63"/>
  <c r="X26" i="63"/>
  <c r="W26" i="63"/>
  <c r="V26" i="63"/>
  <c r="U26" i="63"/>
  <c r="T26" i="63"/>
  <c r="Q26" i="63"/>
  <c r="L26" i="63"/>
  <c r="Z25" i="63"/>
  <c r="Y25" i="63"/>
  <c r="X25" i="63"/>
  <c r="W25" i="63"/>
  <c r="V25" i="63"/>
  <c r="U25" i="63"/>
  <c r="T25" i="63"/>
  <c r="Q25" i="63"/>
  <c r="L25" i="63"/>
  <c r="Z24" i="63"/>
  <c r="Y24" i="63"/>
  <c r="X24" i="63"/>
  <c r="W24" i="63"/>
  <c r="V24" i="63"/>
  <c r="U24" i="63"/>
  <c r="T24" i="63"/>
  <c r="Q24" i="63"/>
  <c r="L24" i="63"/>
  <c r="Z23" i="63"/>
  <c r="Y23" i="63"/>
  <c r="X23" i="63"/>
  <c r="W23" i="63"/>
  <c r="V23" i="63"/>
  <c r="U23" i="63"/>
  <c r="T23" i="63"/>
  <c r="Q23" i="63"/>
  <c r="L23" i="63"/>
  <c r="Z22" i="63"/>
  <c r="Y22" i="63"/>
  <c r="X22" i="63"/>
  <c r="W22" i="63"/>
  <c r="V22" i="63"/>
  <c r="U22" i="63"/>
  <c r="T22" i="63"/>
  <c r="Q22" i="63"/>
  <c r="L22" i="63"/>
  <c r="Z21" i="63"/>
  <c r="Y21" i="63"/>
  <c r="X21" i="63"/>
  <c r="W21" i="63"/>
  <c r="V21" i="63"/>
  <c r="U21" i="63"/>
  <c r="T21" i="63"/>
  <c r="Q21" i="63"/>
  <c r="L21" i="63"/>
  <c r="Z20" i="63"/>
  <c r="Y20" i="63"/>
  <c r="X20" i="63"/>
  <c r="W20" i="63"/>
  <c r="V20" i="63"/>
  <c r="U20" i="63"/>
  <c r="T20" i="63"/>
  <c r="Q20" i="63"/>
  <c r="F20" i="63"/>
  <c r="C20" i="63"/>
  <c r="Z19" i="63"/>
  <c r="Y19" i="63"/>
  <c r="X19" i="63"/>
  <c r="W19" i="63"/>
  <c r="V19" i="63"/>
  <c r="U19" i="63"/>
  <c r="T19" i="63"/>
  <c r="Q19" i="63"/>
  <c r="Z18" i="63"/>
  <c r="Y18" i="63"/>
  <c r="X18" i="63"/>
  <c r="W18" i="63"/>
  <c r="V18" i="63"/>
  <c r="U18" i="63"/>
  <c r="T18" i="63"/>
  <c r="Q18" i="63"/>
  <c r="Z17" i="63"/>
  <c r="Y17" i="63"/>
  <c r="X17" i="63"/>
  <c r="W17" i="63"/>
  <c r="V17" i="63"/>
  <c r="U17" i="63"/>
  <c r="T17" i="63"/>
  <c r="Q17" i="63"/>
  <c r="Z16" i="63"/>
  <c r="Y16" i="63"/>
  <c r="X16" i="63"/>
  <c r="W16" i="63"/>
  <c r="V16" i="63"/>
  <c r="U16" i="63"/>
  <c r="T16" i="63"/>
  <c r="Q16" i="63"/>
  <c r="Z15" i="63"/>
  <c r="Y15" i="63"/>
  <c r="X15" i="63"/>
  <c r="W15" i="63"/>
  <c r="V15" i="63"/>
  <c r="U15" i="63"/>
  <c r="T15" i="63"/>
  <c r="Q15" i="63"/>
  <c r="Z14" i="63"/>
  <c r="Y14" i="63"/>
  <c r="X14" i="63"/>
  <c r="W14" i="63"/>
  <c r="V14" i="63"/>
  <c r="U14" i="63"/>
  <c r="T14" i="63"/>
  <c r="Q14" i="63"/>
  <c r="Z13" i="63"/>
  <c r="Y13" i="63"/>
  <c r="X13" i="63"/>
  <c r="W13" i="63"/>
  <c r="V13" i="63"/>
  <c r="U13" i="63"/>
  <c r="T13" i="63"/>
  <c r="Q13" i="63"/>
  <c r="Z12" i="63"/>
  <c r="Y12" i="63"/>
  <c r="X12" i="63"/>
  <c r="Q12" i="63"/>
  <c r="S12" i="63" s="1"/>
  <c r="Z11" i="63"/>
  <c r="Y11" i="63"/>
  <c r="X11" i="63"/>
  <c r="Q11" i="63"/>
  <c r="S11" i="63" s="1"/>
  <c r="F11" i="63"/>
  <c r="D11" i="63"/>
  <c r="L19" i="63" s="1"/>
  <c r="C11" i="63"/>
  <c r="Z10" i="63"/>
  <c r="Y10" i="63"/>
  <c r="X10" i="63"/>
  <c r="Q10" i="63"/>
  <c r="S10" i="63" s="1"/>
  <c r="Z9" i="63"/>
  <c r="Y9" i="63"/>
  <c r="X9" i="63"/>
  <c r="Q9" i="63"/>
  <c r="S9" i="63" s="1"/>
  <c r="Z8" i="63"/>
  <c r="Y8" i="63"/>
  <c r="X8" i="63"/>
  <c r="Q8" i="63"/>
  <c r="S8" i="63" s="1"/>
  <c r="Z7" i="63"/>
  <c r="Y7" i="63"/>
  <c r="X7" i="63"/>
  <c r="Q7" i="63"/>
  <c r="S7" i="63" s="1"/>
  <c r="Z6" i="63"/>
  <c r="Y6" i="63"/>
  <c r="X6" i="63"/>
  <c r="Q6" i="63"/>
  <c r="S6" i="63" s="1"/>
  <c r="Z5" i="63"/>
  <c r="Y5" i="63"/>
  <c r="X5" i="63"/>
  <c r="V5" i="63"/>
  <c r="Q5" i="63"/>
  <c r="S5" i="63" s="1"/>
  <c r="Z4" i="63"/>
  <c r="Y4" i="63"/>
  <c r="X4" i="63"/>
  <c r="W4" i="63"/>
  <c r="Q4" i="63"/>
  <c r="S4" i="63" s="1"/>
  <c r="Z3" i="63"/>
  <c r="Y3" i="63"/>
  <c r="X3" i="63"/>
  <c r="Q3" i="63"/>
  <c r="S3" i="63" s="1"/>
  <c r="F2" i="63"/>
  <c r="D2" i="63"/>
  <c r="L8" i="63" s="1"/>
  <c r="C2" i="63"/>
  <c r="L16" i="63" l="1"/>
  <c r="T6" i="63"/>
  <c r="W11" i="63"/>
  <c r="Y44" i="64"/>
  <c r="V3" i="63"/>
  <c r="L12" i="63"/>
  <c r="L120" i="63"/>
  <c r="U44" i="64"/>
  <c r="S44" i="64"/>
  <c r="L3" i="63"/>
  <c r="U4" i="63"/>
  <c r="T5" i="63"/>
  <c r="U6" i="63"/>
  <c r="V9" i="63"/>
  <c r="T44" i="64"/>
  <c r="L18" i="63"/>
  <c r="S44" i="63"/>
  <c r="V4" i="63"/>
  <c r="U5" i="63"/>
  <c r="V6" i="63"/>
  <c r="L14" i="63"/>
  <c r="Z44" i="63"/>
  <c r="L7" i="63"/>
  <c r="V10" i="63"/>
  <c r="W12" i="63"/>
  <c r="V12" i="63"/>
  <c r="L4" i="63"/>
  <c r="L5" i="63"/>
  <c r="L9" i="63"/>
  <c r="W10" i="63"/>
  <c r="C131" i="64"/>
  <c r="E131" i="64" s="1"/>
  <c r="C137" i="64"/>
  <c r="E137" i="64" s="1"/>
  <c r="C132" i="64"/>
  <c r="E132" i="64" s="1"/>
  <c r="W44" i="64"/>
  <c r="C136" i="64" s="1"/>
  <c r="E136" i="64" s="1"/>
  <c r="V44" i="64"/>
  <c r="C133" i="64" s="1"/>
  <c r="E133" i="64" s="1"/>
  <c r="T8" i="63"/>
  <c r="X44" i="63"/>
  <c r="U7" i="63"/>
  <c r="U8" i="63"/>
  <c r="T9" i="63"/>
  <c r="T10" i="63"/>
  <c r="Y44" i="63"/>
  <c r="W5" i="63"/>
  <c r="W6" i="63"/>
  <c r="V7" i="63"/>
  <c r="V8" i="63"/>
  <c r="U9" i="63"/>
  <c r="U10" i="63"/>
  <c r="W8" i="63"/>
  <c r="W7" i="63"/>
  <c r="W9" i="63"/>
  <c r="T11" i="63"/>
  <c r="U11" i="63"/>
  <c r="T12" i="63"/>
  <c r="T4" i="63"/>
  <c r="V11" i="63"/>
  <c r="U12" i="63"/>
  <c r="T7" i="63"/>
  <c r="W3" i="63"/>
  <c r="T3" i="63"/>
  <c r="U3" i="63"/>
  <c r="C134" i="64"/>
  <c r="E134" i="64" s="1"/>
  <c r="C135" i="64"/>
  <c r="E135" i="64" s="1"/>
  <c r="C138" i="64"/>
  <c r="E138" i="64" s="1"/>
  <c r="L6" i="63"/>
  <c r="L10" i="63"/>
  <c r="L13" i="63"/>
  <c r="L17" i="63"/>
  <c r="L113" i="63"/>
  <c r="L114" i="63"/>
  <c r="L115" i="63"/>
  <c r="L116" i="63"/>
  <c r="L15" i="63"/>
  <c r="L117" i="63"/>
  <c r="L118" i="63"/>
  <c r="L119" i="63"/>
  <c r="L129" i="62"/>
  <c r="L128" i="62"/>
  <c r="L127" i="62"/>
  <c r="L126" i="62"/>
  <c r="L125" i="62"/>
  <c r="L124" i="62"/>
  <c r="L123" i="62"/>
  <c r="L122" i="62"/>
  <c r="E112" i="62"/>
  <c r="D112" i="62"/>
  <c r="L120" i="62" s="1"/>
  <c r="L111" i="62"/>
  <c r="L110" i="62"/>
  <c r="C109" i="62"/>
  <c r="L109" i="62" s="1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C83" i="62"/>
  <c r="L82" i="62"/>
  <c r="L81" i="62"/>
  <c r="L80" i="62"/>
  <c r="L79" i="62"/>
  <c r="L78" i="62"/>
  <c r="L77" i="62"/>
  <c r="L76" i="62"/>
  <c r="L75" i="62"/>
  <c r="L73" i="62"/>
  <c r="L72" i="62"/>
  <c r="L71" i="62"/>
  <c r="L70" i="62"/>
  <c r="L69" i="62"/>
  <c r="L68" i="62"/>
  <c r="L67" i="62"/>
  <c r="L66" i="62"/>
  <c r="L64" i="62"/>
  <c r="L63" i="62"/>
  <c r="L62" i="62"/>
  <c r="L61" i="62"/>
  <c r="L60" i="62"/>
  <c r="L59" i="62"/>
  <c r="L58" i="62"/>
  <c r="L57" i="62"/>
  <c r="F56" i="62"/>
  <c r="C56" i="62"/>
  <c r="L55" i="62"/>
  <c r="L54" i="62"/>
  <c r="L53" i="62"/>
  <c r="L52" i="62"/>
  <c r="L51" i="62"/>
  <c r="L50" i="62"/>
  <c r="L49" i="62"/>
  <c r="L48" i="62"/>
  <c r="F47" i="62"/>
  <c r="C47" i="62"/>
  <c r="L46" i="62"/>
  <c r="L45" i="62"/>
  <c r="L44" i="62"/>
  <c r="Z43" i="62"/>
  <c r="Y43" i="62"/>
  <c r="X43" i="62"/>
  <c r="W43" i="62"/>
  <c r="V43" i="62"/>
  <c r="U43" i="62"/>
  <c r="T43" i="62"/>
  <c r="Q43" i="62"/>
  <c r="L43" i="62"/>
  <c r="Z42" i="62"/>
  <c r="Y42" i="62"/>
  <c r="X42" i="62"/>
  <c r="W42" i="62"/>
  <c r="V42" i="62"/>
  <c r="U42" i="62"/>
  <c r="T42" i="62"/>
  <c r="Q42" i="62"/>
  <c r="L42" i="62"/>
  <c r="Z41" i="62"/>
  <c r="Y41" i="62"/>
  <c r="X41" i="62"/>
  <c r="W41" i="62"/>
  <c r="V41" i="62"/>
  <c r="U41" i="62"/>
  <c r="T41" i="62"/>
  <c r="Q41" i="62"/>
  <c r="L41" i="62"/>
  <c r="Z40" i="62"/>
  <c r="Y40" i="62"/>
  <c r="X40" i="62"/>
  <c r="W40" i="62"/>
  <c r="V40" i="62"/>
  <c r="U40" i="62"/>
  <c r="T40" i="62"/>
  <c r="Q40" i="62"/>
  <c r="L40" i="62"/>
  <c r="Z39" i="62"/>
  <c r="Y39" i="62"/>
  <c r="X39" i="62"/>
  <c r="W39" i="62"/>
  <c r="V39" i="62"/>
  <c r="U39" i="62"/>
  <c r="T39" i="62"/>
  <c r="Q39" i="62"/>
  <c r="L39" i="62"/>
  <c r="Z38" i="62"/>
  <c r="Y38" i="62"/>
  <c r="X38" i="62"/>
  <c r="W38" i="62"/>
  <c r="V38" i="62"/>
  <c r="U38" i="62"/>
  <c r="T38" i="62"/>
  <c r="Q38" i="62"/>
  <c r="F38" i="62"/>
  <c r="C38" i="62"/>
  <c r="Z37" i="62"/>
  <c r="Y37" i="62"/>
  <c r="X37" i="62"/>
  <c r="W37" i="62"/>
  <c r="V37" i="62"/>
  <c r="U37" i="62"/>
  <c r="T37" i="62"/>
  <c r="Q37" i="62"/>
  <c r="L37" i="62"/>
  <c r="Z36" i="62"/>
  <c r="Y36" i="62"/>
  <c r="X36" i="62"/>
  <c r="W36" i="62"/>
  <c r="V36" i="62"/>
  <c r="U36" i="62"/>
  <c r="T36" i="62"/>
  <c r="Q36" i="62"/>
  <c r="L36" i="62"/>
  <c r="Z35" i="62"/>
  <c r="Y35" i="62"/>
  <c r="X35" i="62"/>
  <c r="W35" i="62"/>
  <c r="V35" i="62"/>
  <c r="U35" i="62"/>
  <c r="T35" i="62"/>
  <c r="Q35" i="62"/>
  <c r="L35" i="62"/>
  <c r="Z34" i="62"/>
  <c r="Y34" i="62"/>
  <c r="X34" i="62"/>
  <c r="W34" i="62"/>
  <c r="V34" i="62"/>
  <c r="U34" i="62"/>
  <c r="T34" i="62"/>
  <c r="Q34" i="62"/>
  <c r="L34" i="62"/>
  <c r="Z33" i="62"/>
  <c r="Y33" i="62"/>
  <c r="X33" i="62"/>
  <c r="W33" i="62"/>
  <c r="V33" i="62"/>
  <c r="U33" i="62"/>
  <c r="T33" i="62"/>
  <c r="Q33" i="62"/>
  <c r="L33" i="62"/>
  <c r="Z32" i="62"/>
  <c r="Y32" i="62"/>
  <c r="X32" i="62"/>
  <c r="W32" i="62"/>
  <c r="V32" i="62"/>
  <c r="U32" i="62"/>
  <c r="T32" i="62"/>
  <c r="Q32" i="62"/>
  <c r="L32" i="62"/>
  <c r="Z31" i="62"/>
  <c r="Y31" i="62"/>
  <c r="X31" i="62"/>
  <c r="W31" i="62"/>
  <c r="V31" i="62"/>
  <c r="U31" i="62"/>
  <c r="T31" i="62"/>
  <c r="Q31" i="62"/>
  <c r="L31" i="62"/>
  <c r="Z30" i="62"/>
  <c r="Y30" i="62"/>
  <c r="X30" i="62"/>
  <c r="W30" i="62"/>
  <c r="V30" i="62"/>
  <c r="U30" i="62"/>
  <c r="T30" i="62"/>
  <c r="Q30" i="62"/>
  <c r="L30" i="62"/>
  <c r="Z29" i="62"/>
  <c r="Y29" i="62"/>
  <c r="X29" i="62"/>
  <c r="W29" i="62"/>
  <c r="V29" i="62"/>
  <c r="U29" i="62"/>
  <c r="T29" i="62"/>
  <c r="Q29" i="62"/>
  <c r="F29" i="62"/>
  <c r="C29" i="62"/>
  <c r="Z28" i="62"/>
  <c r="Y28" i="62"/>
  <c r="X28" i="62"/>
  <c r="W28" i="62"/>
  <c r="V28" i="62"/>
  <c r="U28" i="62"/>
  <c r="T28" i="62"/>
  <c r="Q28" i="62"/>
  <c r="L28" i="62"/>
  <c r="Z27" i="62"/>
  <c r="Y27" i="62"/>
  <c r="X27" i="62"/>
  <c r="W27" i="62"/>
  <c r="V27" i="62"/>
  <c r="U27" i="62"/>
  <c r="T27" i="62"/>
  <c r="Q27" i="62"/>
  <c r="L27" i="62"/>
  <c r="Z26" i="62"/>
  <c r="Y26" i="62"/>
  <c r="X26" i="62"/>
  <c r="W26" i="62"/>
  <c r="V26" i="62"/>
  <c r="U26" i="62"/>
  <c r="T26" i="62"/>
  <c r="Q26" i="62"/>
  <c r="L26" i="62"/>
  <c r="Z25" i="62"/>
  <c r="Y25" i="62"/>
  <c r="X25" i="62"/>
  <c r="W25" i="62"/>
  <c r="V25" i="62"/>
  <c r="U25" i="62"/>
  <c r="T25" i="62"/>
  <c r="Q25" i="62"/>
  <c r="L25" i="62"/>
  <c r="Z24" i="62"/>
  <c r="Y24" i="62"/>
  <c r="X24" i="62"/>
  <c r="W24" i="62"/>
  <c r="V24" i="62"/>
  <c r="U24" i="62"/>
  <c r="T24" i="62"/>
  <c r="Q24" i="62"/>
  <c r="L24" i="62"/>
  <c r="Z23" i="62"/>
  <c r="Y23" i="62"/>
  <c r="X23" i="62"/>
  <c r="W23" i="62"/>
  <c r="V23" i="62"/>
  <c r="U23" i="62"/>
  <c r="T23" i="62"/>
  <c r="Q23" i="62"/>
  <c r="L23" i="62"/>
  <c r="Z22" i="62"/>
  <c r="Y22" i="62"/>
  <c r="X22" i="62"/>
  <c r="W22" i="62"/>
  <c r="V22" i="62"/>
  <c r="U22" i="62"/>
  <c r="T22" i="62"/>
  <c r="Q22" i="62"/>
  <c r="L22" i="62"/>
  <c r="Z21" i="62"/>
  <c r="Y21" i="62"/>
  <c r="X21" i="62"/>
  <c r="W21" i="62"/>
  <c r="V21" i="62"/>
  <c r="U21" i="62"/>
  <c r="T21" i="62"/>
  <c r="Q21" i="62"/>
  <c r="L21" i="62"/>
  <c r="Z20" i="62"/>
  <c r="Y20" i="62"/>
  <c r="X20" i="62"/>
  <c r="W20" i="62"/>
  <c r="V20" i="62"/>
  <c r="U20" i="62"/>
  <c r="T20" i="62"/>
  <c r="Q20" i="62"/>
  <c r="F20" i="62"/>
  <c r="C20" i="62"/>
  <c r="Z19" i="62"/>
  <c r="Y19" i="62"/>
  <c r="X19" i="62"/>
  <c r="W19" i="62"/>
  <c r="V19" i="62"/>
  <c r="U19" i="62"/>
  <c r="T19" i="62"/>
  <c r="Q19" i="62"/>
  <c r="Z18" i="62"/>
  <c r="X18" i="62"/>
  <c r="Q18" i="62"/>
  <c r="Y18" i="62" s="1"/>
  <c r="Z17" i="62"/>
  <c r="X17" i="62"/>
  <c r="Q17" i="62"/>
  <c r="Z16" i="62"/>
  <c r="X16" i="62"/>
  <c r="Q16" i="62"/>
  <c r="S16" i="62" s="1"/>
  <c r="Z15" i="62"/>
  <c r="X15" i="62"/>
  <c r="Q15" i="62"/>
  <c r="Z14" i="62"/>
  <c r="X14" i="62"/>
  <c r="V14" i="62"/>
  <c r="Q14" i="62"/>
  <c r="U14" i="62" s="1"/>
  <c r="Z13" i="62"/>
  <c r="X13" i="62"/>
  <c r="Q13" i="62"/>
  <c r="Z12" i="62"/>
  <c r="X12" i="62"/>
  <c r="W12" i="62"/>
  <c r="Q12" i="62"/>
  <c r="Z11" i="62"/>
  <c r="X11" i="62"/>
  <c r="Q11" i="62"/>
  <c r="Y11" i="62" s="1"/>
  <c r="F11" i="62"/>
  <c r="D11" i="62"/>
  <c r="L16" i="62" s="1"/>
  <c r="C11" i="62"/>
  <c r="Z10" i="62"/>
  <c r="X10" i="62"/>
  <c r="Q10" i="62"/>
  <c r="V10" i="62" s="1"/>
  <c r="Z9" i="62"/>
  <c r="X9" i="62"/>
  <c r="Q9" i="62"/>
  <c r="V9" i="62" s="1"/>
  <c r="Z8" i="62"/>
  <c r="X8" i="62"/>
  <c r="Q8" i="62"/>
  <c r="Y8" i="62" s="1"/>
  <c r="Z7" i="62"/>
  <c r="X7" i="62"/>
  <c r="Q7" i="62"/>
  <c r="Y7" i="62" s="1"/>
  <c r="Z6" i="62"/>
  <c r="X6" i="62"/>
  <c r="Q6" i="62"/>
  <c r="Z5" i="62"/>
  <c r="X5" i="62"/>
  <c r="Q5" i="62"/>
  <c r="S5" i="62" s="1"/>
  <c r="Z4" i="62"/>
  <c r="X4" i="62"/>
  <c r="Q4" i="62"/>
  <c r="U4" i="62" s="1"/>
  <c r="Z3" i="62"/>
  <c r="X3" i="62"/>
  <c r="Q3" i="62"/>
  <c r="S3" i="62" s="1"/>
  <c r="F2" i="62"/>
  <c r="D2" i="62"/>
  <c r="L7" i="62" s="1"/>
  <c r="V4" i="62" l="1"/>
  <c r="T16" i="62"/>
  <c r="W4" i="62"/>
  <c r="U16" i="62"/>
  <c r="V16" i="62"/>
  <c r="U8" i="62"/>
  <c r="W16" i="62"/>
  <c r="C138" i="63"/>
  <c r="E138" i="63" s="1"/>
  <c r="L5" i="62"/>
  <c r="W8" i="62"/>
  <c r="U3" i="62"/>
  <c r="Y3" i="62"/>
  <c r="Y5" i="62"/>
  <c r="L8" i="62"/>
  <c r="Y10" i="62"/>
  <c r="V3" i="62"/>
  <c r="L113" i="62"/>
  <c r="C131" i="63"/>
  <c r="E131" i="63" s="1"/>
  <c r="U44" i="63"/>
  <c r="V44" i="63"/>
  <c r="C133" i="63" s="1"/>
  <c r="E133" i="63" s="1"/>
  <c r="U5" i="62"/>
  <c r="U10" i="62"/>
  <c r="C132" i="63"/>
  <c r="E132" i="63" s="1"/>
  <c r="L4" i="62"/>
  <c r="T10" i="62"/>
  <c r="V5" i="62"/>
  <c r="L9" i="62"/>
  <c r="Y16" i="62"/>
  <c r="T44" i="63"/>
  <c r="C135" i="63" s="1"/>
  <c r="E135" i="63" s="1"/>
  <c r="W44" i="63"/>
  <c r="C136" i="63" s="1"/>
  <c r="E136" i="63" s="1"/>
  <c r="C137" i="63"/>
  <c r="E137" i="63" s="1"/>
  <c r="U13" i="62"/>
  <c r="S13" i="62"/>
  <c r="T13" i="62"/>
  <c r="W5" i="62"/>
  <c r="V12" i="62"/>
  <c r="S12" i="62"/>
  <c r="V13" i="62"/>
  <c r="W10" i="62"/>
  <c r="S10" i="62"/>
  <c r="T12" i="62"/>
  <c r="W13" i="62"/>
  <c r="Y17" i="62"/>
  <c r="S17" i="62"/>
  <c r="W15" i="62"/>
  <c r="S15" i="62"/>
  <c r="T15" i="62"/>
  <c r="W11" i="62"/>
  <c r="S11" i="62"/>
  <c r="Y13" i="62"/>
  <c r="Y6" i="62"/>
  <c r="S6" i="62"/>
  <c r="V8" i="62"/>
  <c r="S8" i="62"/>
  <c r="T9" i="62"/>
  <c r="S9" i="62"/>
  <c r="U11" i="62"/>
  <c r="Y12" i="62"/>
  <c r="U15" i="62"/>
  <c r="W18" i="62"/>
  <c r="S18" i="62"/>
  <c r="T4" i="62"/>
  <c r="S4" i="62"/>
  <c r="T5" i="62"/>
  <c r="T8" i="62"/>
  <c r="U9" i="62"/>
  <c r="T14" i="62"/>
  <c r="S14" i="62"/>
  <c r="V15" i="62"/>
  <c r="W7" i="62"/>
  <c r="S7" i="62"/>
  <c r="Y15" i="62"/>
  <c r="W3" i="62"/>
  <c r="T3" i="62"/>
  <c r="T6" i="62"/>
  <c r="W9" i="62"/>
  <c r="W14" i="62"/>
  <c r="T17" i="62"/>
  <c r="Z44" i="62"/>
  <c r="U6" i="62"/>
  <c r="T7" i="62"/>
  <c r="U17" i="62"/>
  <c r="T18" i="62"/>
  <c r="Y4" i="62"/>
  <c r="V6" i="62"/>
  <c r="U7" i="62"/>
  <c r="Y9" i="62"/>
  <c r="T11" i="62"/>
  <c r="Y14" i="62"/>
  <c r="V17" i="62"/>
  <c r="U18" i="62"/>
  <c r="X44" i="62"/>
  <c r="W6" i="62"/>
  <c r="V7" i="62"/>
  <c r="W17" i="62"/>
  <c r="V18" i="62"/>
  <c r="V11" i="62"/>
  <c r="U12" i="62"/>
  <c r="C134" i="63"/>
  <c r="E134" i="63" s="1"/>
  <c r="L12" i="62"/>
  <c r="L6" i="62"/>
  <c r="L114" i="62"/>
  <c r="L10" i="62"/>
  <c r="L13" i="62"/>
  <c r="L17" i="62"/>
  <c r="L3" i="62"/>
  <c r="L14" i="62"/>
  <c r="L18" i="62"/>
  <c r="C137" i="62" s="1"/>
  <c r="E137" i="62" s="1"/>
  <c r="L115" i="62"/>
  <c r="L116" i="62"/>
  <c r="L15" i="62"/>
  <c r="L19" i="62"/>
  <c r="L117" i="62"/>
  <c r="L118" i="62"/>
  <c r="L119" i="62"/>
  <c r="L129" i="61"/>
  <c r="L128" i="61"/>
  <c r="L127" i="61"/>
  <c r="L126" i="61"/>
  <c r="L125" i="61"/>
  <c r="L124" i="61"/>
  <c r="L123" i="61"/>
  <c r="L122" i="61"/>
  <c r="E112" i="61"/>
  <c r="D112" i="61"/>
  <c r="L111" i="61"/>
  <c r="L110" i="61"/>
  <c r="C109" i="61"/>
  <c r="L109" i="61" s="1"/>
  <c r="L108" i="61"/>
  <c r="L107" i="61"/>
  <c r="L106" i="61"/>
  <c r="L105" i="61"/>
  <c r="L104" i="61"/>
  <c r="L103" i="61"/>
  <c r="L102" i="61"/>
  <c r="L101" i="61"/>
  <c r="L100" i="61"/>
  <c r="L99" i="61"/>
  <c r="L98" i="61"/>
  <c r="L97" i="61"/>
  <c r="L96" i="61"/>
  <c r="L95" i="61"/>
  <c r="L94" i="61"/>
  <c r="L93" i="61"/>
  <c r="L92" i="61"/>
  <c r="L91" i="61"/>
  <c r="L90" i="61"/>
  <c r="L89" i="61"/>
  <c r="L88" i="61"/>
  <c r="L87" i="61"/>
  <c r="L86" i="61"/>
  <c r="L85" i="61"/>
  <c r="L84" i="61"/>
  <c r="C83" i="61"/>
  <c r="L82" i="61"/>
  <c r="L81" i="61"/>
  <c r="L80" i="61"/>
  <c r="L79" i="61"/>
  <c r="L78" i="61"/>
  <c r="L77" i="61"/>
  <c r="L76" i="61"/>
  <c r="L75" i="61"/>
  <c r="L73" i="61"/>
  <c r="L72" i="61"/>
  <c r="L71" i="61"/>
  <c r="L70" i="61"/>
  <c r="L69" i="61"/>
  <c r="L68" i="61"/>
  <c r="L67" i="61"/>
  <c r="L66" i="61"/>
  <c r="L64" i="61"/>
  <c r="L63" i="61"/>
  <c r="L62" i="61"/>
  <c r="L61" i="61"/>
  <c r="L60" i="61"/>
  <c r="L59" i="61"/>
  <c r="L58" i="61"/>
  <c r="L57" i="61"/>
  <c r="F56" i="61"/>
  <c r="C56" i="61"/>
  <c r="L55" i="61"/>
  <c r="L54" i="61"/>
  <c r="L53" i="61"/>
  <c r="L52" i="61"/>
  <c r="L51" i="61"/>
  <c r="L50" i="61"/>
  <c r="L49" i="61"/>
  <c r="L48" i="61"/>
  <c r="F47" i="61"/>
  <c r="C47" i="61"/>
  <c r="L46" i="61"/>
  <c r="L45" i="61"/>
  <c r="L44" i="61"/>
  <c r="Z43" i="61"/>
  <c r="Y43" i="61"/>
  <c r="X43" i="61"/>
  <c r="W43" i="61"/>
  <c r="V43" i="61"/>
  <c r="U43" i="61"/>
  <c r="T43" i="61"/>
  <c r="S43" i="61"/>
  <c r="Q43" i="61"/>
  <c r="L43" i="61"/>
  <c r="Z42" i="61"/>
  <c r="Y42" i="61"/>
  <c r="X42" i="61"/>
  <c r="W42" i="61"/>
  <c r="V42" i="61"/>
  <c r="U42" i="61"/>
  <c r="T42" i="61"/>
  <c r="S42" i="61"/>
  <c r="Q42" i="61"/>
  <c r="L42" i="61"/>
  <c r="Z41" i="61"/>
  <c r="Y41" i="61"/>
  <c r="X41" i="61"/>
  <c r="W41" i="61"/>
  <c r="V41" i="61"/>
  <c r="U41" i="61"/>
  <c r="T41" i="61"/>
  <c r="S41" i="61"/>
  <c r="Q41" i="61"/>
  <c r="L41" i="61"/>
  <c r="Z40" i="61"/>
  <c r="Y40" i="61"/>
  <c r="X40" i="61"/>
  <c r="W40" i="61"/>
  <c r="V40" i="61"/>
  <c r="U40" i="61"/>
  <c r="T40" i="61"/>
  <c r="S40" i="61"/>
  <c r="Q40" i="61"/>
  <c r="L40" i="61"/>
  <c r="Z39" i="61"/>
  <c r="Y39" i="61"/>
  <c r="X39" i="61"/>
  <c r="W39" i="61"/>
  <c r="V39" i="61"/>
  <c r="U39" i="61"/>
  <c r="T39" i="61"/>
  <c r="S39" i="61"/>
  <c r="Q39" i="61"/>
  <c r="L39" i="61"/>
  <c r="Z38" i="61"/>
  <c r="Y38" i="61"/>
  <c r="X38" i="61"/>
  <c r="W38" i="61"/>
  <c r="V38" i="61"/>
  <c r="U38" i="61"/>
  <c r="T38" i="61"/>
  <c r="S38" i="61"/>
  <c r="Q38" i="61"/>
  <c r="F38" i="61"/>
  <c r="C38" i="61"/>
  <c r="Z37" i="61"/>
  <c r="Y37" i="61"/>
  <c r="X37" i="61"/>
  <c r="W37" i="61"/>
  <c r="V37" i="61"/>
  <c r="U37" i="61"/>
  <c r="T37" i="61"/>
  <c r="S37" i="61"/>
  <c r="Q37" i="61"/>
  <c r="L37" i="61"/>
  <c r="Z36" i="61"/>
  <c r="Y36" i="61"/>
  <c r="X36" i="61"/>
  <c r="W36" i="61"/>
  <c r="V36" i="61"/>
  <c r="U36" i="61"/>
  <c r="T36" i="61"/>
  <c r="S36" i="61"/>
  <c r="Q36" i="61"/>
  <c r="L36" i="61"/>
  <c r="Z35" i="61"/>
  <c r="Y35" i="61"/>
  <c r="X35" i="61"/>
  <c r="W35" i="61"/>
  <c r="V35" i="61"/>
  <c r="U35" i="61"/>
  <c r="T35" i="61"/>
  <c r="S35" i="61"/>
  <c r="Q35" i="61"/>
  <c r="L35" i="61"/>
  <c r="Z34" i="61"/>
  <c r="Y34" i="61"/>
  <c r="X34" i="61"/>
  <c r="W34" i="61"/>
  <c r="V34" i="61"/>
  <c r="U34" i="61"/>
  <c r="T34" i="61"/>
  <c r="S34" i="61"/>
  <c r="Q34" i="61"/>
  <c r="L34" i="61"/>
  <c r="Z33" i="61"/>
  <c r="Y33" i="61"/>
  <c r="X33" i="61"/>
  <c r="W33" i="61"/>
  <c r="V33" i="61"/>
  <c r="U33" i="61"/>
  <c r="T33" i="61"/>
  <c r="S33" i="61"/>
  <c r="Q33" i="61"/>
  <c r="L33" i="61"/>
  <c r="Z32" i="61"/>
  <c r="Y32" i="61"/>
  <c r="X32" i="61"/>
  <c r="W32" i="61"/>
  <c r="V32" i="61"/>
  <c r="U32" i="61"/>
  <c r="T32" i="61"/>
  <c r="S32" i="61"/>
  <c r="Q32" i="61"/>
  <c r="L32" i="61"/>
  <c r="Z31" i="61"/>
  <c r="Y31" i="61"/>
  <c r="X31" i="61"/>
  <c r="W31" i="61"/>
  <c r="V31" i="61"/>
  <c r="U31" i="61"/>
  <c r="T31" i="61"/>
  <c r="S31" i="61"/>
  <c r="Q31" i="61"/>
  <c r="L31" i="61"/>
  <c r="Z30" i="61"/>
  <c r="Y30" i="61"/>
  <c r="X30" i="61"/>
  <c r="W30" i="61"/>
  <c r="V30" i="61"/>
  <c r="U30" i="61"/>
  <c r="T30" i="61"/>
  <c r="S30" i="61"/>
  <c r="Q30" i="61"/>
  <c r="L30" i="61"/>
  <c r="Z29" i="61"/>
  <c r="Y29" i="61"/>
  <c r="X29" i="61"/>
  <c r="W29" i="61"/>
  <c r="V29" i="61"/>
  <c r="U29" i="61"/>
  <c r="T29" i="61"/>
  <c r="S29" i="61"/>
  <c r="Q29" i="61"/>
  <c r="F29" i="61"/>
  <c r="C29" i="61"/>
  <c r="Z28" i="61"/>
  <c r="Y28" i="61"/>
  <c r="X28" i="61"/>
  <c r="W28" i="61"/>
  <c r="V28" i="61"/>
  <c r="U28" i="61"/>
  <c r="T28" i="61"/>
  <c r="S28" i="61"/>
  <c r="Q28" i="61"/>
  <c r="L28" i="61"/>
  <c r="Z27" i="61"/>
  <c r="Y27" i="61"/>
  <c r="X27" i="61"/>
  <c r="W27" i="61"/>
  <c r="V27" i="61"/>
  <c r="U27" i="61"/>
  <c r="T27" i="61"/>
  <c r="S27" i="61"/>
  <c r="Q27" i="61"/>
  <c r="L27" i="61"/>
  <c r="Z26" i="61"/>
  <c r="Y26" i="61"/>
  <c r="X26" i="61"/>
  <c r="W26" i="61"/>
  <c r="V26" i="61"/>
  <c r="U26" i="61"/>
  <c r="T26" i="61"/>
  <c r="S26" i="61"/>
  <c r="Q26" i="61"/>
  <c r="L26" i="61"/>
  <c r="Z25" i="61"/>
  <c r="Y25" i="61"/>
  <c r="X25" i="61"/>
  <c r="W25" i="61"/>
  <c r="V25" i="61"/>
  <c r="U25" i="61"/>
  <c r="T25" i="61"/>
  <c r="S25" i="61"/>
  <c r="Q25" i="61"/>
  <c r="L25" i="61"/>
  <c r="Z24" i="61"/>
  <c r="Y24" i="61"/>
  <c r="X24" i="61"/>
  <c r="W24" i="61"/>
  <c r="V24" i="61"/>
  <c r="U24" i="61"/>
  <c r="T24" i="61"/>
  <c r="S24" i="61"/>
  <c r="Q24" i="61"/>
  <c r="L24" i="61"/>
  <c r="Z23" i="61"/>
  <c r="Y23" i="61"/>
  <c r="X23" i="61"/>
  <c r="W23" i="61"/>
  <c r="V23" i="61"/>
  <c r="U23" i="61"/>
  <c r="T23" i="61"/>
  <c r="S23" i="61"/>
  <c r="Q23" i="61"/>
  <c r="L23" i="61"/>
  <c r="Z22" i="61"/>
  <c r="Y22" i="61"/>
  <c r="X22" i="61"/>
  <c r="W22" i="61"/>
  <c r="V22" i="61"/>
  <c r="U22" i="61"/>
  <c r="T22" i="61"/>
  <c r="S22" i="61"/>
  <c r="Q22" i="61"/>
  <c r="L22" i="61"/>
  <c r="Z21" i="61"/>
  <c r="Y21" i="61"/>
  <c r="X21" i="61"/>
  <c r="W21" i="61"/>
  <c r="V21" i="61"/>
  <c r="U21" i="61"/>
  <c r="T21" i="61"/>
  <c r="S21" i="61"/>
  <c r="Q21" i="61"/>
  <c r="L21" i="61"/>
  <c r="Z20" i="61"/>
  <c r="Y20" i="61"/>
  <c r="X20" i="61"/>
  <c r="W20" i="61"/>
  <c r="V20" i="61"/>
  <c r="U20" i="61"/>
  <c r="T20" i="61"/>
  <c r="S20" i="61"/>
  <c r="Q20" i="61"/>
  <c r="F20" i="61"/>
  <c r="C20" i="61"/>
  <c r="Z19" i="61"/>
  <c r="Y19" i="61"/>
  <c r="X19" i="61"/>
  <c r="W19" i="61"/>
  <c r="V19" i="61"/>
  <c r="U19" i="61"/>
  <c r="T19" i="61"/>
  <c r="S19" i="61"/>
  <c r="Q19" i="61"/>
  <c r="Z18" i="61"/>
  <c r="Y18" i="61"/>
  <c r="X18" i="61"/>
  <c r="W18" i="61"/>
  <c r="V18" i="61"/>
  <c r="U18" i="61"/>
  <c r="T18" i="61"/>
  <c r="S18" i="61"/>
  <c r="Q18" i="61"/>
  <c r="Z17" i="61"/>
  <c r="Y17" i="61"/>
  <c r="X17" i="61"/>
  <c r="W17" i="61"/>
  <c r="V17" i="61"/>
  <c r="U17" i="61"/>
  <c r="T17" i="61"/>
  <c r="S17" i="61"/>
  <c r="Q17" i="61"/>
  <c r="Z16" i="61"/>
  <c r="Y16" i="61"/>
  <c r="X16" i="61"/>
  <c r="S16" i="61"/>
  <c r="Q16" i="61"/>
  <c r="W16" i="61" s="1"/>
  <c r="Z15" i="61"/>
  <c r="Y15" i="61"/>
  <c r="X15" i="61"/>
  <c r="S15" i="61"/>
  <c r="Q15" i="61"/>
  <c r="T15" i="61" s="1"/>
  <c r="Z14" i="61"/>
  <c r="Y14" i="61"/>
  <c r="X14" i="61"/>
  <c r="S14" i="61"/>
  <c r="Q14" i="61"/>
  <c r="V14" i="61" s="1"/>
  <c r="Z13" i="61"/>
  <c r="Y13" i="61"/>
  <c r="X13" i="61"/>
  <c r="S13" i="61"/>
  <c r="Q13" i="61"/>
  <c r="W13" i="61" s="1"/>
  <c r="Z12" i="61"/>
  <c r="Y12" i="61"/>
  <c r="X12" i="61"/>
  <c r="S12" i="61"/>
  <c r="Q12" i="61"/>
  <c r="W12" i="61" s="1"/>
  <c r="Z11" i="61"/>
  <c r="Y11" i="61"/>
  <c r="X11" i="61"/>
  <c r="S11" i="61"/>
  <c r="Q11" i="61"/>
  <c r="T11" i="61" s="1"/>
  <c r="F11" i="61"/>
  <c r="D11" i="61"/>
  <c r="L16" i="61" s="1"/>
  <c r="C11" i="61"/>
  <c r="Z10" i="61"/>
  <c r="Y10" i="61"/>
  <c r="X10" i="61"/>
  <c r="W10" i="61"/>
  <c r="T10" i="61"/>
  <c r="S10" i="61"/>
  <c r="Q10" i="61"/>
  <c r="U10" i="61" s="1"/>
  <c r="Z9" i="61"/>
  <c r="Y9" i="61"/>
  <c r="X9" i="61"/>
  <c r="S9" i="61"/>
  <c r="Q9" i="61"/>
  <c r="V9" i="61" s="1"/>
  <c r="Z8" i="61"/>
  <c r="Y8" i="61"/>
  <c r="X8" i="61"/>
  <c r="S8" i="61"/>
  <c r="Q8" i="61"/>
  <c r="W8" i="61" s="1"/>
  <c r="Z7" i="61"/>
  <c r="Y7" i="61"/>
  <c r="X7" i="61"/>
  <c r="S7" i="61"/>
  <c r="Q7" i="61"/>
  <c r="W7" i="61" s="1"/>
  <c r="Z6" i="61"/>
  <c r="Y6" i="61"/>
  <c r="X6" i="61"/>
  <c r="W6" i="61"/>
  <c r="V6" i="61"/>
  <c r="S6" i="61"/>
  <c r="Q6" i="61"/>
  <c r="T6" i="61" s="1"/>
  <c r="Z5" i="61"/>
  <c r="Y5" i="61"/>
  <c r="X5" i="61"/>
  <c r="S5" i="61"/>
  <c r="Q5" i="61"/>
  <c r="U5" i="61" s="1"/>
  <c r="Z4" i="61"/>
  <c r="Y4" i="61"/>
  <c r="X4" i="61"/>
  <c r="U4" i="61"/>
  <c r="S4" i="61"/>
  <c r="Q4" i="61"/>
  <c r="W4" i="61" s="1"/>
  <c r="Z3" i="61"/>
  <c r="Y3" i="61"/>
  <c r="X3" i="61"/>
  <c r="S3" i="61"/>
  <c r="Q3" i="61"/>
  <c r="W3" i="61" s="1"/>
  <c r="F2" i="61"/>
  <c r="D2" i="61"/>
  <c r="L10" i="61" s="1"/>
  <c r="C2" i="61"/>
  <c r="W5" i="61" l="1"/>
  <c r="V5" i="61"/>
  <c r="T7" i="61"/>
  <c r="U3" i="61"/>
  <c r="L4" i="61"/>
  <c r="U7" i="61"/>
  <c r="W9" i="61"/>
  <c r="V7" i="61"/>
  <c r="V3" i="61"/>
  <c r="W14" i="61"/>
  <c r="W15" i="61"/>
  <c r="L8" i="61"/>
  <c r="L19" i="61"/>
  <c r="L7" i="61"/>
  <c r="V16" i="61"/>
  <c r="T3" i="61"/>
  <c r="T5" i="61"/>
  <c r="U6" i="61"/>
  <c r="T9" i="61"/>
  <c r="V10" i="61"/>
  <c r="L14" i="61"/>
  <c r="L18" i="61"/>
  <c r="U13" i="61"/>
  <c r="U14" i="61"/>
  <c r="U15" i="61"/>
  <c r="T16" i="61"/>
  <c r="T44" i="62"/>
  <c r="S44" i="62"/>
  <c r="T14" i="61"/>
  <c r="L3" i="61"/>
  <c r="Z44" i="61"/>
  <c r="L5" i="61"/>
  <c r="L9" i="61"/>
  <c r="V15" i="61"/>
  <c r="U16" i="61"/>
  <c r="L120" i="61"/>
  <c r="C138" i="61" s="1"/>
  <c r="E138" i="61" s="1"/>
  <c r="V44" i="62"/>
  <c r="C133" i="62" s="1"/>
  <c r="E133" i="62" s="1"/>
  <c r="Y44" i="62"/>
  <c r="C134" i="62" s="1"/>
  <c r="E134" i="62" s="1"/>
  <c r="U44" i="62"/>
  <c r="C132" i="62" s="1"/>
  <c r="E132" i="62" s="1"/>
  <c r="W44" i="62"/>
  <c r="C136" i="62" s="1"/>
  <c r="E136" i="62" s="1"/>
  <c r="C135" i="62"/>
  <c r="E135" i="62" s="1"/>
  <c r="T8" i="61"/>
  <c r="U11" i="61"/>
  <c r="T12" i="61"/>
  <c r="T4" i="61"/>
  <c r="U8" i="61"/>
  <c r="V11" i="61"/>
  <c r="U12" i="61"/>
  <c r="T13" i="61"/>
  <c r="W11" i="61"/>
  <c r="V4" i="61"/>
  <c r="V8" i="61"/>
  <c r="V12" i="61"/>
  <c r="X44" i="61"/>
  <c r="U9" i="61"/>
  <c r="V13" i="61"/>
  <c r="Y44" i="61"/>
  <c r="S44" i="61"/>
  <c r="C138" i="62"/>
  <c r="E138" i="62" s="1"/>
  <c r="C131" i="62"/>
  <c r="E131" i="62" s="1"/>
  <c r="L15" i="61"/>
  <c r="L12" i="61"/>
  <c r="L6" i="61"/>
  <c r="L13" i="61"/>
  <c r="L17" i="61"/>
  <c r="L113" i="61"/>
  <c r="L114" i="61"/>
  <c r="L115" i="61"/>
  <c r="L116" i="61"/>
  <c r="L117" i="61"/>
  <c r="L118" i="61"/>
  <c r="L119" i="61"/>
  <c r="L129" i="60"/>
  <c r="L128" i="60"/>
  <c r="L127" i="60"/>
  <c r="L126" i="60"/>
  <c r="L125" i="60"/>
  <c r="L124" i="60"/>
  <c r="L123" i="60"/>
  <c r="L122" i="60"/>
  <c r="E112" i="60"/>
  <c r="D112" i="60"/>
  <c r="L120" i="60" s="1"/>
  <c r="L111" i="60"/>
  <c r="L110" i="60"/>
  <c r="C109" i="60"/>
  <c r="L109" i="60" s="1"/>
  <c r="L108" i="60"/>
  <c r="L107" i="60"/>
  <c r="L106" i="60"/>
  <c r="L105" i="60"/>
  <c r="L104" i="60"/>
  <c r="L103" i="60"/>
  <c r="L102" i="60"/>
  <c r="L101" i="60"/>
  <c r="L100" i="60"/>
  <c r="L99" i="60"/>
  <c r="L98" i="60"/>
  <c r="L97" i="60"/>
  <c r="L96" i="60"/>
  <c r="L95" i="60"/>
  <c r="L94" i="60"/>
  <c r="L93" i="60"/>
  <c r="L92" i="60"/>
  <c r="L91" i="60"/>
  <c r="L90" i="60"/>
  <c r="L89" i="60"/>
  <c r="L88" i="60"/>
  <c r="L87" i="60"/>
  <c r="L86" i="60"/>
  <c r="L85" i="60"/>
  <c r="L84" i="60"/>
  <c r="C83" i="60"/>
  <c r="L82" i="60"/>
  <c r="L81" i="60"/>
  <c r="L80" i="60"/>
  <c r="L79" i="60"/>
  <c r="L78" i="60"/>
  <c r="L77" i="60"/>
  <c r="L76" i="60"/>
  <c r="L75" i="60"/>
  <c r="L73" i="60"/>
  <c r="L72" i="60"/>
  <c r="L71" i="60"/>
  <c r="L70" i="60"/>
  <c r="L69" i="60"/>
  <c r="L68" i="60"/>
  <c r="L67" i="60"/>
  <c r="L66" i="60"/>
  <c r="L64" i="60"/>
  <c r="L63" i="60"/>
  <c r="L62" i="60"/>
  <c r="L61" i="60"/>
  <c r="L60" i="60"/>
  <c r="L59" i="60"/>
  <c r="L58" i="60"/>
  <c r="L57" i="60"/>
  <c r="F56" i="60"/>
  <c r="C56" i="60"/>
  <c r="L55" i="60"/>
  <c r="L54" i="60"/>
  <c r="L53" i="60"/>
  <c r="L52" i="60"/>
  <c r="L51" i="60"/>
  <c r="L50" i="60"/>
  <c r="L49" i="60"/>
  <c r="L48" i="60"/>
  <c r="F47" i="60"/>
  <c r="C47" i="60"/>
  <c r="L46" i="60"/>
  <c r="L45" i="60"/>
  <c r="L44" i="60"/>
  <c r="Z43" i="60"/>
  <c r="Y43" i="60"/>
  <c r="X43" i="60"/>
  <c r="W43" i="60"/>
  <c r="V43" i="60"/>
  <c r="U43" i="60"/>
  <c r="T43" i="60"/>
  <c r="S43" i="60"/>
  <c r="Q43" i="60"/>
  <c r="L43" i="60"/>
  <c r="Z42" i="60"/>
  <c r="Y42" i="60"/>
  <c r="X42" i="60"/>
  <c r="W42" i="60"/>
  <c r="V42" i="60"/>
  <c r="U42" i="60"/>
  <c r="T42" i="60"/>
  <c r="S42" i="60"/>
  <c r="Q42" i="60"/>
  <c r="L42" i="60"/>
  <c r="Z41" i="60"/>
  <c r="Y41" i="60"/>
  <c r="X41" i="60"/>
  <c r="W41" i="60"/>
  <c r="V41" i="60"/>
  <c r="U41" i="60"/>
  <c r="T41" i="60"/>
  <c r="S41" i="60"/>
  <c r="Q41" i="60"/>
  <c r="L41" i="60"/>
  <c r="Z40" i="60"/>
  <c r="Y40" i="60"/>
  <c r="X40" i="60"/>
  <c r="W40" i="60"/>
  <c r="V40" i="60"/>
  <c r="U40" i="60"/>
  <c r="T40" i="60"/>
  <c r="S40" i="60"/>
  <c r="Q40" i="60"/>
  <c r="L40" i="60"/>
  <c r="Z39" i="60"/>
  <c r="Y39" i="60"/>
  <c r="X39" i="60"/>
  <c r="W39" i="60"/>
  <c r="V39" i="60"/>
  <c r="U39" i="60"/>
  <c r="T39" i="60"/>
  <c r="S39" i="60"/>
  <c r="Q39" i="60"/>
  <c r="L39" i="60"/>
  <c r="Z38" i="60"/>
  <c r="Y38" i="60"/>
  <c r="X38" i="60"/>
  <c r="W38" i="60"/>
  <c r="V38" i="60"/>
  <c r="U38" i="60"/>
  <c r="T38" i="60"/>
  <c r="S38" i="60"/>
  <c r="Q38" i="60"/>
  <c r="F38" i="60"/>
  <c r="C38" i="60"/>
  <c r="Z37" i="60"/>
  <c r="Y37" i="60"/>
  <c r="X37" i="60"/>
  <c r="W37" i="60"/>
  <c r="V37" i="60"/>
  <c r="U37" i="60"/>
  <c r="T37" i="60"/>
  <c r="S37" i="60"/>
  <c r="Q37" i="60"/>
  <c r="L37" i="60"/>
  <c r="Z36" i="60"/>
  <c r="Y36" i="60"/>
  <c r="X36" i="60"/>
  <c r="W36" i="60"/>
  <c r="V36" i="60"/>
  <c r="U36" i="60"/>
  <c r="T36" i="60"/>
  <c r="S36" i="60"/>
  <c r="Q36" i="60"/>
  <c r="L36" i="60"/>
  <c r="Z35" i="60"/>
  <c r="Y35" i="60"/>
  <c r="X35" i="60"/>
  <c r="W35" i="60"/>
  <c r="V35" i="60"/>
  <c r="U35" i="60"/>
  <c r="T35" i="60"/>
  <c r="S35" i="60"/>
  <c r="Q35" i="60"/>
  <c r="L35" i="60"/>
  <c r="Z34" i="60"/>
  <c r="Y34" i="60"/>
  <c r="X34" i="60"/>
  <c r="W34" i="60"/>
  <c r="V34" i="60"/>
  <c r="U34" i="60"/>
  <c r="T34" i="60"/>
  <c r="S34" i="60"/>
  <c r="Q34" i="60"/>
  <c r="L34" i="60"/>
  <c r="Z33" i="60"/>
  <c r="Y33" i="60"/>
  <c r="X33" i="60"/>
  <c r="W33" i="60"/>
  <c r="V33" i="60"/>
  <c r="U33" i="60"/>
  <c r="T33" i="60"/>
  <c r="S33" i="60"/>
  <c r="Q33" i="60"/>
  <c r="L33" i="60"/>
  <c r="Z32" i="60"/>
  <c r="Y32" i="60"/>
  <c r="X32" i="60"/>
  <c r="W32" i="60"/>
  <c r="V32" i="60"/>
  <c r="U32" i="60"/>
  <c r="T32" i="60"/>
  <c r="S32" i="60"/>
  <c r="Q32" i="60"/>
  <c r="L32" i="60"/>
  <c r="Z31" i="60"/>
  <c r="Y31" i="60"/>
  <c r="X31" i="60"/>
  <c r="W31" i="60"/>
  <c r="V31" i="60"/>
  <c r="U31" i="60"/>
  <c r="T31" i="60"/>
  <c r="S31" i="60"/>
  <c r="Q31" i="60"/>
  <c r="L31" i="60"/>
  <c r="Z30" i="60"/>
  <c r="Y30" i="60"/>
  <c r="X30" i="60"/>
  <c r="W30" i="60"/>
  <c r="V30" i="60"/>
  <c r="U30" i="60"/>
  <c r="T30" i="60"/>
  <c r="S30" i="60"/>
  <c r="Q30" i="60"/>
  <c r="L30" i="60"/>
  <c r="Z29" i="60"/>
  <c r="Y29" i="60"/>
  <c r="X29" i="60"/>
  <c r="W29" i="60"/>
  <c r="V29" i="60"/>
  <c r="U29" i="60"/>
  <c r="T29" i="60"/>
  <c r="S29" i="60"/>
  <c r="Q29" i="60"/>
  <c r="F29" i="60"/>
  <c r="C29" i="60"/>
  <c r="Z28" i="60"/>
  <c r="Y28" i="60"/>
  <c r="X28" i="60"/>
  <c r="W28" i="60"/>
  <c r="V28" i="60"/>
  <c r="U28" i="60"/>
  <c r="T28" i="60"/>
  <c r="S28" i="60"/>
  <c r="Q28" i="60"/>
  <c r="L28" i="60"/>
  <c r="Z27" i="60"/>
  <c r="Y27" i="60"/>
  <c r="X27" i="60"/>
  <c r="W27" i="60"/>
  <c r="V27" i="60"/>
  <c r="U27" i="60"/>
  <c r="T27" i="60"/>
  <c r="S27" i="60"/>
  <c r="Q27" i="60"/>
  <c r="L27" i="60"/>
  <c r="Z26" i="60"/>
  <c r="Y26" i="60"/>
  <c r="X26" i="60"/>
  <c r="W26" i="60"/>
  <c r="V26" i="60"/>
  <c r="U26" i="60"/>
  <c r="T26" i="60"/>
  <c r="S26" i="60"/>
  <c r="Q26" i="60"/>
  <c r="L26" i="60"/>
  <c r="Z25" i="60"/>
  <c r="Y25" i="60"/>
  <c r="X25" i="60"/>
  <c r="W25" i="60"/>
  <c r="V25" i="60"/>
  <c r="U25" i="60"/>
  <c r="T25" i="60"/>
  <c r="S25" i="60"/>
  <c r="Q25" i="60"/>
  <c r="L25" i="60"/>
  <c r="Z24" i="60"/>
  <c r="Y24" i="60"/>
  <c r="X24" i="60"/>
  <c r="W24" i="60"/>
  <c r="V24" i="60"/>
  <c r="U24" i="60"/>
  <c r="T24" i="60"/>
  <c r="S24" i="60"/>
  <c r="Q24" i="60"/>
  <c r="L24" i="60"/>
  <c r="Z23" i="60"/>
  <c r="Y23" i="60"/>
  <c r="X23" i="60"/>
  <c r="W23" i="60"/>
  <c r="V23" i="60"/>
  <c r="U23" i="60"/>
  <c r="T23" i="60"/>
  <c r="S23" i="60"/>
  <c r="Q23" i="60"/>
  <c r="L23" i="60"/>
  <c r="Z22" i="60"/>
  <c r="Y22" i="60"/>
  <c r="X22" i="60"/>
  <c r="W22" i="60"/>
  <c r="V22" i="60"/>
  <c r="U22" i="60"/>
  <c r="T22" i="60"/>
  <c r="S22" i="60"/>
  <c r="Q22" i="60"/>
  <c r="L22" i="60"/>
  <c r="Z21" i="60"/>
  <c r="Y21" i="60"/>
  <c r="X21" i="60"/>
  <c r="W21" i="60"/>
  <c r="V21" i="60"/>
  <c r="U21" i="60"/>
  <c r="T21" i="60"/>
  <c r="S21" i="60"/>
  <c r="Q21" i="60"/>
  <c r="L21" i="60"/>
  <c r="Z20" i="60"/>
  <c r="Y20" i="60"/>
  <c r="X20" i="60"/>
  <c r="W20" i="60"/>
  <c r="V20" i="60"/>
  <c r="U20" i="60"/>
  <c r="T20" i="60"/>
  <c r="S20" i="60"/>
  <c r="Q20" i="60"/>
  <c r="F20" i="60"/>
  <c r="C20" i="60"/>
  <c r="Z19" i="60"/>
  <c r="Y19" i="60"/>
  <c r="X19" i="60"/>
  <c r="W19" i="60"/>
  <c r="V19" i="60"/>
  <c r="U19" i="60"/>
  <c r="T19" i="60"/>
  <c r="S19" i="60"/>
  <c r="Q19" i="60"/>
  <c r="Z18" i="60"/>
  <c r="Y18" i="60"/>
  <c r="X18" i="60"/>
  <c r="W18" i="60"/>
  <c r="V18" i="60"/>
  <c r="U18" i="60"/>
  <c r="T18" i="60"/>
  <c r="S18" i="60"/>
  <c r="Q18" i="60"/>
  <c r="Z17" i="60"/>
  <c r="Y17" i="60"/>
  <c r="X17" i="60"/>
  <c r="W17" i="60"/>
  <c r="V17" i="60"/>
  <c r="U17" i="60"/>
  <c r="T17" i="60"/>
  <c r="S17" i="60"/>
  <c r="Q17" i="60"/>
  <c r="Z16" i="60"/>
  <c r="Y16" i="60"/>
  <c r="X16" i="60"/>
  <c r="W16" i="60"/>
  <c r="V16" i="60"/>
  <c r="U16" i="60"/>
  <c r="T16" i="60"/>
  <c r="S16" i="60"/>
  <c r="Q16" i="60"/>
  <c r="Z15" i="60"/>
  <c r="Y15" i="60"/>
  <c r="X15" i="60"/>
  <c r="W15" i="60"/>
  <c r="V15" i="60"/>
  <c r="U15" i="60"/>
  <c r="T15" i="60"/>
  <c r="S15" i="60"/>
  <c r="Q15" i="60"/>
  <c r="Z14" i="60"/>
  <c r="V14" i="60"/>
  <c r="U14" i="60"/>
  <c r="T14" i="60"/>
  <c r="S14" i="60"/>
  <c r="Q14" i="60"/>
  <c r="X14" i="60" s="1"/>
  <c r="Z13" i="60"/>
  <c r="V13" i="60"/>
  <c r="U13" i="60"/>
  <c r="S13" i="60"/>
  <c r="Q13" i="60"/>
  <c r="T13" i="60" s="1"/>
  <c r="Z12" i="60"/>
  <c r="V12" i="60"/>
  <c r="U12" i="60"/>
  <c r="S12" i="60"/>
  <c r="Q12" i="60"/>
  <c r="T12" i="60" s="1"/>
  <c r="Z11" i="60"/>
  <c r="Y11" i="60"/>
  <c r="V11" i="60"/>
  <c r="U11" i="60"/>
  <c r="T11" i="60"/>
  <c r="S11" i="60"/>
  <c r="Q11" i="60"/>
  <c r="W11" i="60" s="1"/>
  <c r="F11" i="60"/>
  <c r="D11" i="60"/>
  <c r="L16" i="60" s="1"/>
  <c r="C11" i="60"/>
  <c r="Z10" i="60"/>
  <c r="X10" i="60"/>
  <c r="V10" i="60"/>
  <c r="U10" i="60"/>
  <c r="S10" i="60"/>
  <c r="Q10" i="60"/>
  <c r="W10" i="60" s="1"/>
  <c r="Z9" i="60"/>
  <c r="V9" i="60"/>
  <c r="U9" i="60"/>
  <c r="T9" i="60"/>
  <c r="S9" i="60"/>
  <c r="Q9" i="60"/>
  <c r="X9" i="60" s="1"/>
  <c r="Z8" i="60"/>
  <c r="V8" i="60"/>
  <c r="U8" i="60"/>
  <c r="S8" i="60"/>
  <c r="Q8" i="60"/>
  <c r="T8" i="60" s="1"/>
  <c r="Z7" i="60"/>
  <c r="V7" i="60"/>
  <c r="U7" i="60"/>
  <c r="T7" i="60"/>
  <c r="S7" i="60"/>
  <c r="Q7" i="60"/>
  <c r="X7" i="60" s="1"/>
  <c r="Z6" i="60"/>
  <c r="X6" i="60"/>
  <c r="V6" i="60"/>
  <c r="U6" i="60"/>
  <c r="S6" i="60"/>
  <c r="Q6" i="60"/>
  <c r="W6" i="60" s="1"/>
  <c r="Z5" i="60"/>
  <c r="V5" i="60"/>
  <c r="U5" i="60"/>
  <c r="S5" i="60"/>
  <c r="Q5" i="60"/>
  <c r="X5" i="60" s="1"/>
  <c r="Z4" i="60"/>
  <c r="V4" i="60"/>
  <c r="U4" i="60"/>
  <c r="S4" i="60"/>
  <c r="Q4" i="60"/>
  <c r="T4" i="60" s="1"/>
  <c r="Z3" i="60"/>
  <c r="V3" i="60"/>
  <c r="U3" i="60"/>
  <c r="S3" i="60"/>
  <c r="Q3" i="60"/>
  <c r="T3" i="60" s="1"/>
  <c r="F2" i="60"/>
  <c r="D2" i="60"/>
  <c r="L9" i="60" s="1"/>
  <c r="C2" i="60"/>
  <c r="Y10" i="60" l="1"/>
  <c r="Y7" i="60"/>
  <c r="Y9" i="60"/>
  <c r="W3" i="60"/>
  <c r="C131" i="61"/>
  <c r="E131" i="61" s="1"/>
  <c r="T10" i="60"/>
  <c r="C134" i="61"/>
  <c r="E134" i="61" s="1"/>
  <c r="X11" i="60"/>
  <c r="W44" i="61"/>
  <c r="W12" i="60"/>
  <c r="X12" i="60"/>
  <c r="L7" i="60"/>
  <c r="W13" i="60"/>
  <c r="Y12" i="60"/>
  <c r="U44" i="61"/>
  <c r="C132" i="61" s="1"/>
  <c r="E132" i="61" s="1"/>
  <c r="T44" i="61"/>
  <c r="C135" i="61" s="1"/>
  <c r="E135" i="61" s="1"/>
  <c r="Y6" i="60"/>
  <c r="W7" i="60"/>
  <c r="V44" i="61"/>
  <c r="C133" i="61" s="1"/>
  <c r="E133" i="61" s="1"/>
  <c r="L3" i="60"/>
  <c r="Y5" i="60"/>
  <c r="Y14" i="60"/>
  <c r="C137" i="61"/>
  <c r="E137" i="61" s="1"/>
  <c r="C136" i="61"/>
  <c r="E136" i="61" s="1"/>
  <c r="W8" i="60"/>
  <c r="S44" i="60"/>
  <c r="T5" i="60"/>
  <c r="X8" i="60"/>
  <c r="W9" i="60"/>
  <c r="X13" i="60"/>
  <c r="W14" i="60"/>
  <c r="U44" i="60"/>
  <c r="T6" i="60"/>
  <c r="Y8" i="60"/>
  <c r="Y13" i="60"/>
  <c r="V44" i="60"/>
  <c r="W4" i="60"/>
  <c r="X4" i="60"/>
  <c r="W5" i="60"/>
  <c r="Z44" i="60"/>
  <c r="Y4" i="60"/>
  <c r="X3" i="60"/>
  <c r="Y3" i="60"/>
  <c r="L6" i="60"/>
  <c r="L10" i="60"/>
  <c r="L13" i="60"/>
  <c r="L17" i="60"/>
  <c r="L113" i="60"/>
  <c r="L114" i="60"/>
  <c r="L14" i="60"/>
  <c r="L18" i="60"/>
  <c r="L115" i="60"/>
  <c r="L116" i="60"/>
  <c r="L4" i="60"/>
  <c r="L8" i="60"/>
  <c r="L15" i="60"/>
  <c r="L19" i="60"/>
  <c r="L117" i="60"/>
  <c r="L118" i="60"/>
  <c r="L5" i="60"/>
  <c r="L12" i="60"/>
  <c r="L119" i="60"/>
  <c r="L129" i="59"/>
  <c r="L128" i="59"/>
  <c r="L127" i="59"/>
  <c r="L126" i="59"/>
  <c r="L125" i="59"/>
  <c r="L124" i="59"/>
  <c r="L123" i="59"/>
  <c r="L122" i="59"/>
  <c r="E112" i="59"/>
  <c r="D112" i="59"/>
  <c r="L111" i="59"/>
  <c r="L110" i="59"/>
  <c r="C109" i="59"/>
  <c r="L109" i="59" s="1"/>
  <c r="L108" i="59"/>
  <c r="L107" i="59"/>
  <c r="L106" i="59"/>
  <c r="L105" i="59"/>
  <c r="L104" i="59"/>
  <c r="L103" i="59"/>
  <c r="L102" i="59"/>
  <c r="L101" i="59"/>
  <c r="L100" i="59"/>
  <c r="L99" i="59"/>
  <c r="L98" i="59"/>
  <c r="L97" i="59"/>
  <c r="L96" i="59"/>
  <c r="L95" i="59"/>
  <c r="L94" i="59"/>
  <c r="L93" i="59"/>
  <c r="L92" i="59"/>
  <c r="L91" i="59"/>
  <c r="L90" i="59"/>
  <c r="L89" i="59"/>
  <c r="L88" i="59"/>
  <c r="L87" i="59"/>
  <c r="L86" i="59"/>
  <c r="L85" i="59"/>
  <c r="L84" i="59"/>
  <c r="C83" i="59"/>
  <c r="L82" i="59"/>
  <c r="L81" i="59"/>
  <c r="L80" i="59"/>
  <c r="L79" i="59"/>
  <c r="L78" i="59"/>
  <c r="L77" i="59"/>
  <c r="L76" i="59"/>
  <c r="L75" i="59"/>
  <c r="L73" i="59"/>
  <c r="L72" i="59"/>
  <c r="L71" i="59"/>
  <c r="L70" i="59"/>
  <c r="L69" i="59"/>
  <c r="L68" i="59"/>
  <c r="L67" i="59"/>
  <c r="L66" i="59"/>
  <c r="L64" i="59"/>
  <c r="L63" i="59"/>
  <c r="L62" i="59"/>
  <c r="L61" i="59"/>
  <c r="L60" i="59"/>
  <c r="L59" i="59"/>
  <c r="L58" i="59"/>
  <c r="L57" i="59"/>
  <c r="F56" i="59"/>
  <c r="C56" i="59"/>
  <c r="L55" i="59"/>
  <c r="L54" i="59"/>
  <c r="L53" i="59"/>
  <c r="L52" i="59"/>
  <c r="L51" i="59"/>
  <c r="L50" i="59"/>
  <c r="L49" i="59"/>
  <c r="L48" i="59"/>
  <c r="F47" i="59"/>
  <c r="C47" i="59"/>
  <c r="L46" i="59"/>
  <c r="L45" i="59"/>
  <c r="L44" i="59"/>
  <c r="Z43" i="59"/>
  <c r="Y43" i="59"/>
  <c r="X43" i="59"/>
  <c r="W43" i="59"/>
  <c r="V43" i="59"/>
  <c r="U43" i="59"/>
  <c r="T43" i="59"/>
  <c r="S43" i="59"/>
  <c r="Q43" i="59"/>
  <c r="L43" i="59"/>
  <c r="Z42" i="59"/>
  <c r="Y42" i="59"/>
  <c r="X42" i="59"/>
  <c r="W42" i="59"/>
  <c r="V42" i="59"/>
  <c r="U42" i="59"/>
  <c r="T42" i="59"/>
  <c r="S42" i="59"/>
  <c r="Q42" i="59"/>
  <c r="L42" i="59"/>
  <c r="Z41" i="59"/>
  <c r="Y41" i="59"/>
  <c r="X41" i="59"/>
  <c r="W41" i="59"/>
  <c r="V41" i="59"/>
  <c r="U41" i="59"/>
  <c r="T41" i="59"/>
  <c r="S41" i="59"/>
  <c r="Q41" i="59"/>
  <c r="L41" i="59"/>
  <c r="Z40" i="59"/>
  <c r="Y40" i="59"/>
  <c r="X40" i="59"/>
  <c r="W40" i="59"/>
  <c r="V40" i="59"/>
  <c r="U40" i="59"/>
  <c r="T40" i="59"/>
  <c r="S40" i="59"/>
  <c r="Q40" i="59"/>
  <c r="L40" i="59"/>
  <c r="Z39" i="59"/>
  <c r="Y39" i="59"/>
  <c r="X39" i="59"/>
  <c r="W39" i="59"/>
  <c r="V39" i="59"/>
  <c r="U39" i="59"/>
  <c r="T39" i="59"/>
  <c r="S39" i="59"/>
  <c r="Q39" i="59"/>
  <c r="L39" i="59"/>
  <c r="Z38" i="59"/>
  <c r="Y38" i="59"/>
  <c r="X38" i="59"/>
  <c r="W38" i="59"/>
  <c r="V38" i="59"/>
  <c r="U38" i="59"/>
  <c r="T38" i="59"/>
  <c r="S38" i="59"/>
  <c r="Q38" i="59"/>
  <c r="F38" i="59"/>
  <c r="C38" i="59"/>
  <c r="Z37" i="59"/>
  <c r="Y37" i="59"/>
  <c r="X37" i="59"/>
  <c r="W37" i="59"/>
  <c r="V37" i="59"/>
  <c r="U37" i="59"/>
  <c r="T37" i="59"/>
  <c r="S37" i="59"/>
  <c r="Q37" i="59"/>
  <c r="L37" i="59"/>
  <c r="Z36" i="59"/>
  <c r="Y36" i="59"/>
  <c r="X36" i="59"/>
  <c r="W36" i="59"/>
  <c r="V36" i="59"/>
  <c r="U36" i="59"/>
  <c r="T36" i="59"/>
  <c r="S36" i="59"/>
  <c r="Q36" i="59"/>
  <c r="L36" i="59"/>
  <c r="Z35" i="59"/>
  <c r="Y35" i="59"/>
  <c r="X35" i="59"/>
  <c r="W35" i="59"/>
  <c r="V35" i="59"/>
  <c r="U35" i="59"/>
  <c r="T35" i="59"/>
  <c r="S35" i="59"/>
  <c r="Q35" i="59"/>
  <c r="L35" i="59"/>
  <c r="Z34" i="59"/>
  <c r="Y34" i="59"/>
  <c r="X34" i="59"/>
  <c r="W34" i="59"/>
  <c r="V34" i="59"/>
  <c r="U34" i="59"/>
  <c r="T34" i="59"/>
  <c r="S34" i="59"/>
  <c r="Q34" i="59"/>
  <c r="L34" i="59"/>
  <c r="Z33" i="59"/>
  <c r="Y33" i="59"/>
  <c r="X33" i="59"/>
  <c r="W33" i="59"/>
  <c r="V33" i="59"/>
  <c r="U33" i="59"/>
  <c r="T33" i="59"/>
  <c r="S33" i="59"/>
  <c r="Q33" i="59"/>
  <c r="L33" i="59"/>
  <c r="Z32" i="59"/>
  <c r="Y32" i="59"/>
  <c r="X32" i="59"/>
  <c r="W32" i="59"/>
  <c r="V32" i="59"/>
  <c r="U32" i="59"/>
  <c r="T32" i="59"/>
  <c r="S32" i="59"/>
  <c r="Q32" i="59"/>
  <c r="L32" i="59"/>
  <c r="Z31" i="59"/>
  <c r="Y31" i="59"/>
  <c r="X31" i="59"/>
  <c r="W31" i="59"/>
  <c r="V31" i="59"/>
  <c r="U31" i="59"/>
  <c r="T31" i="59"/>
  <c r="S31" i="59"/>
  <c r="Q31" i="59"/>
  <c r="L31" i="59"/>
  <c r="Z30" i="59"/>
  <c r="Y30" i="59"/>
  <c r="X30" i="59"/>
  <c r="W30" i="59"/>
  <c r="V30" i="59"/>
  <c r="U30" i="59"/>
  <c r="T30" i="59"/>
  <c r="S30" i="59"/>
  <c r="Q30" i="59"/>
  <c r="L30" i="59"/>
  <c r="Z29" i="59"/>
  <c r="Y29" i="59"/>
  <c r="X29" i="59"/>
  <c r="W29" i="59"/>
  <c r="V29" i="59"/>
  <c r="U29" i="59"/>
  <c r="T29" i="59"/>
  <c r="S29" i="59"/>
  <c r="Q29" i="59"/>
  <c r="F29" i="59"/>
  <c r="C29" i="59"/>
  <c r="Z28" i="59"/>
  <c r="Y28" i="59"/>
  <c r="X28" i="59"/>
  <c r="W28" i="59"/>
  <c r="V28" i="59"/>
  <c r="U28" i="59"/>
  <c r="T28" i="59"/>
  <c r="S28" i="59"/>
  <c r="Q28" i="59"/>
  <c r="L28" i="59"/>
  <c r="Z27" i="59"/>
  <c r="Y27" i="59"/>
  <c r="X27" i="59"/>
  <c r="W27" i="59"/>
  <c r="V27" i="59"/>
  <c r="U27" i="59"/>
  <c r="T27" i="59"/>
  <c r="S27" i="59"/>
  <c r="Q27" i="59"/>
  <c r="L27" i="59"/>
  <c r="Z26" i="59"/>
  <c r="Y26" i="59"/>
  <c r="X26" i="59"/>
  <c r="W26" i="59"/>
  <c r="V26" i="59"/>
  <c r="U26" i="59"/>
  <c r="T26" i="59"/>
  <c r="S26" i="59"/>
  <c r="Q26" i="59"/>
  <c r="L26" i="59"/>
  <c r="Z25" i="59"/>
  <c r="Y25" i="59"/>
  <c r="X25" i="59"/>
  <c r="W25" i="59"/>
  <c r="V25" i="59"/>
  <c r="U25" i="59"/>
  <c r="T25" i="59"/>
  <c r="S25" i="59"/>
  <c r="Q25" i="59"/>
  <c r="L25" i="59"/>
  <c r="Z24" i="59"/>
  <c r="Y24" i="59"/>
  <c r="X24" i="59"/>
  <c r="W24" i="59"/>
  <c r="V24" i="59"/>
  <c r="U24" i="59"/>
  <c r="T24" i="59"/>
  <c r="S24" i="59"/>
  <c r="Q24" i="59"/>
  <c r="L24" i="59"/>
  <c r="Z23" i="59"/>
  <c r="Y23" i="59"/>
  <c r="X23" i="59"/>
  <c r="W23" i="59"/>
  <c r="V23" i="59"/>
  <c r="U23" i="59"/>
  <c r="T23" i="59"/>
  <c r="S23" i="59"/>
  <c r="Q23" i="59"/>
  <c r="L23" i="59"/>
  <c r="Z22" i="59"/>
  <c r="Y22" i="59"/>
  <c r="X22" i="59"/>
  <c r="W22" i="59"/>
  <c r="V22" i="59"/>
  <c r="U22" i="59"/>
  <c r="T22" i="59"/>
  <c r="S22" i="59"/>
  <c r="Q22" i="59"/>
  <c r="L22" i="59"/>
  <c r="Z21" i="59"/>
  <c r="Y21" i="59"/>
  <c r="X21" i="59"/>
  <c r="W21" i="59"/>
  <c r="V21" i="59"/>
  <c r="U21" i="59"/>
  <c r="T21" i="59"/>
  <c r="S21" i="59"/>
  <c r="Q21" i="59"/>
  <c r="L21" i="59"/>
  <c r="Z20" i="59"/>
  <c r="Y20" i="59"/>
  <c r="X20" i="59"/>
  <c r="W20" i="59"/>
  <c r="V20" i="59"/>
  <c r="U20" i="59"/>
  <c r="T20" i="59"/>
  <c r="S20" i="59"/>
  <c r="Q20" i="59"/>
  <c r="F20" i="59"/>
  <c r="C20" i="59"/>
  <c r="Z19" i="59"/>
  <c r="Y19" i="59"/>
  <c r="X19" i="59"/>
  <c r="W19" i="59"/>
  <c r="V19" i="59"/>
  <c r="U19" i="59"/>
  <c r="T19" i="59"/>
  <c r="S19" i="59"/>
  <c r="Q19" i="59"/>
  <c r="Z18" i="59"/>
  <c r="Y18" i="59"/>
  <c r="X18" i="59"/>
  <c r="W18" i="59"/>
  <c r="V18" i="59"/>
  <c r="U18" i="59"/>
  <c r="T18" i="59"/>
  <c r="S18" i="59"/>
  <c r="Q18" i="59"/>
  <c r="Z17" i="59"/>
  <c r="Y17" i="59"/>
  <c r="X17" i="59"/>
  <c r="W17" i="59"/>
  <c r="V17" i="59"/>
  <c r="U17" i="59"/>
  <c r="T17" i="59"/>
  <c r="S17" i="59"/>
  <c r="Q17" i="59"/>
  <c r="Z16" i="59"/>
  <c r="X16" i="59"/>
  <c r="S16" i="59"/>
  <c r="Q16" i="59"/>
  <c r="W16" i="59" s="1"/>
  <c r="Z15" i="59"/>
  <c r="X15" i="59"/>
  <c r="V15" i="59"/>
  <c r="S15" i="59"/>
  <c r="Q15" i="59"/>
  <c r="Y15" i="59" s="1"/>
  <c r="Z14" i="59"/>
  <c r="X14" i="59"/>
  <c r="S14" i="59"/>
  <c r="Q14" i="59"/>
  <c r="V14" i="59" s="1"/>
  <c r="Z13" i="59"/>
  <c r="X13" i="59"/>
  <c r="S13" i="59"/>
  <c r="Q13" i="59"/>
  <c r="T13" i="59" s="1"/>
  <c r="Z12" i="59"/>
  <c r="X12" i="59"/>
  <c r="S12" i="59"/>
  <c r="Q12" i="59"/>
  <c r="U12" i="59" s="1"/>
  <c r="Z11" i="59"/>
  <c r="X11" i="59"/>
  <c r="S11" i="59"/>
  <c r="Q11" i="59"/>
  <c r="W11" i="59" s="1"/>
  <c r="F11" i="59"/>
  <c r="D11" i="59"/>
  <c r="L16" i="59" s="1"/>
  <c r="C11" i="59"/>
  <c r="Z10" i="59"/>
  <c r="X10" i="59"/>
  <c r="S10" i="59"/>
  <c r="Q10" i="59"/>
  <c r="W10" i="59" s="1"/>
  <c r="Z9" i="59"/>
  <c r="X9" i="59"/>
  <c r="S9" i="59"/>
  <c r="Q9" i="59"/>
  <c r="T9" i="59" s="1"/>
  <c r="Z8" i="59"/>
  <c r="X8" i="59"/>
  <c r="S8" i="59"/>
  <c r="Q8" i="59"/>
  <c r="V8" i="59" s="1"/>
  <c r="Z7" i="59"/>
  <c r="X7" i="59"/>
  <c r="T7" i="59"/>
  <c r="S7" i="59"/>
  <c r="Q7" i="59"/>
  <c r="W7" i="59" s="1"/>
  <c r="Z6" i="59"/>
  <c r="X6" i="59"/>
  <c r="S6" i="59"/>
  <c r="Q6" i="59"/>
  <c r="Y6" i="59" s="1"/>
  <c r="Z5" i="59"/>
  <c r="X5" i="59"/>
  <c r="S5" i="59"/>
  <c r="Q5" i="59"/>
  <c r="V5" i="59" s="1"/>
  <c r="Z4" i="59"/>
  <c r="X4" i="59"/>
  <c r="S4" i="59"/>
  <c r="Q4" i="59"/>
  <c r="T4" i="59" s="1"/>
  <c r="Z3" i="59"/>
  <c r="X3" i="59"/>
  <c r="S3" i="59"/>
  <c r="Q3" i="59"/>
  <c r="U3" i="59" s="1"/>
  <c r="F2" i="59"/>
  <c r="D2" i="59"/>
  <c r="L8" i="59" s="1"/>
  <c r="C2" i="59"/>
  <c r="L3" i="59" l="1"/>
  <c r="U8" i="59"/>
  <c r="L14" i="59"/>
  <c r="U16" i="59"/>
  <c r="C132" i="60"/>
  <c r="E132" i="60" s="1"/>
  <c r="Z44" i="59"/>
  <c r="T11" i="59"/>
  <c r="Y16" i="59"/>
  <c r="T44" i="60"/>
  <c r="C131" i="60"/>
  <c r="E131" i="60" s="1"/>
  <c r="W3" i="59"/>
  <c r="X44" i="60"/>
  <c r="C137" i="60" s="1"/>
  <c r="E137" i="60" s="1"/>
  <c r="W44" i="60"/>
  <c r="Y3" i="59"/>
  <c r="W5" i="59"/>
  <c r="T3" i="59"/>
  <c r="U9" i="59"/>
  <c r="V3" i="59"/>
  <c r="C133" i="60"/>
  <c r="E133" i="60" s="1"/>
  <c r="C135" i="60"/>
  <c r="E135" i="60" s="1"/>
  <c r="Y44" i="60"/>
  <c r="C134" i="60" s="1"/>
  <c r="E134" i="60" s="1"/>
  <c r="Y4" i="59"/>
  <c r="L7" i="59"/>
  <c r="L9" i="59"/>
  <c r="L12" i="59"/>
  <c r="W14" i="59"/>
  <c r="L18" i="59"/>
  <c r="T10" i="59"/>
  <c r="Y13" i="59"/>
  <c r="Y5" i="59"/>
  <c r="L5" i="59"/>
  <c r="T8" i="59"/>
  <c r="U10" i="59"/>
  <c r="Y14" i="59"/>
  <c r="L120" i="59"/>
  <c r="U7" i="59"/>
  <c r="W8" i="59"/>
  <c r="Y10" i="59"/>
  <c r="U11" i="59"/>
  <c r="T5" i="59"/>
  <c r="Y9" i="59"/>
  <c r="V6" i="59"/>
  <c r="U4" i="59"/>
  <c r="U5" i="59"/>
  <c r="Y7" i="59"/>
  <c r="Y8" i="59"/>
  <c r="Y11" i="59"/>
  <c r="T14" i="59"/>
  <c r="U13" i="59"/>
  <c r="U14" i="59"/>
  <c r="V12" i="59"/>
  <c r="V4" i="59"/>
  <c r="V9" i="59"/>
  <c r="W12" i="59"/>
  <c r="V13" i="59"/>
  <c r="X44" i="59"/>
  <c r="W4" i="59"/>
  <c r="T6" i="59"/>
  <c r="W9" i="59"/>
  <c r="V10" i="59"/>
  <c r="W13" i="59"/>
  <c r="T15" i="59"/>
  <c r="U6" i="59"/>
  <c r="Y12" i="59"/>
  <c r="U15" i="59"/>
  <c r="T16" i="59"/>
  <c r="W6" i="59"/>
  <c r="W15" i="59"/>
  <c r="V16" i="59"/>
  <c r="S44" i="59"/>
  <c r="V7" i="59"/>
  <c r="V11" i="59"/>
  <c r="T12" i="59"/>
  <c r="C136" i="60"/>
  <c r="E136" i="60" s="1"/>
  <c r="C138" i="60"/>
  <c r="E138" i="60" s="1"/>
  <c r="L6" i="59"/>
  <c r="L10" i="59"/>
  <c r="L13" i="59"/>
  <c r="L17" i="59"/>
  <c r="L113" i="59"/>
  <c r="L114" i="59"/>
  <c r="L115" i="59"/>
  <c r="L116" i="59"/>
  <c r="L4" i="59"/>
  <c r="L15" i="59"/>
  <c r="L19" i="59"/>
  <c r="L117" i="59"/>
  <c r="L118" i="59"/>
  <c r="L119" i="59"/>
  <c r="L129" i="58"/>
  <c r="L128" i="58"/>
  <c r="L127" i="58"/>
  <c r="L126" i="58"/>
  <c r="L125" i="58"/>
  <c r="L124" i="58"/>
  <c r="L123" i="58"/>
  <c r="L122" i="58"/>
  <c r="E112" i="58"/>
  <c r="L113" i="58" s="1"/>
  <c r="D112" i="58"/>
  <c r="L111" i="58"/>
  <c r="L110" i="58"/>
  <c r="C109" i="58"/>
  <c r="L109" i="58" s="1"/>
  <c r="L108" i="58"/>
  <c r="L107" i="58"/>
  <c r="L106" i="58"/>
  <c r="L105" i="58"/>
  <c r="L104" i="58"/>
  <c r="L103" i="58"/>
  <c r="L102" i="58"/>
  <c r="L101" i="58"/>
  <c r="L100" i="58"/>
  <c r="L99" i="58"/>
  <c r="L98" i="58"/>
  <c r="L97" i="58"/>
  <c r="L96" i="58"/>
  <c r="L95" i="58"/>
  <c r="L94" i="58"/>
  <c r="L93" i="58"/>
  <c r="L92" i="58"/>
  <c r="L91" i="58"/>
  <c r="L90" i="58"/>
  <c r="L89" i="58"/>
  <c r="L88" i="58"/>
  <c r="L87" i="58"/>
  <c r="L86" i="58"/>
  <c r="L85" i="58"/>
  <c r="L84" i="58"/>
  <c r="C83" i="58"/>
  <c r="L82" i="58"/>
  <c r="L81" i="58"/>
  <c r="L80" i="58"/>
  <c r="L79" i="58"/>
  <c r="L78" i="58"/>
  <c r="L77" i="58"/>
  <c r="L76" i="58"/>
  <c r="L75" i="58"/>
  <c r="L73" i="58"/>
  <c r="L72" i="58"/>
  <c r="L71" i="58"/>
  <c r="L70" i="58"/>
  <c r="L69" i="58"/>
  <c r="L68" i="58"/>
  <c r="L67" i="58"/>
  <c r="L66" i="58"/>
  <c r="L64" i="58"/>
  <c r="L63" i="58"/>
  <c r="L62" i="58"/>
  <c r="L61" i="58"/>
  <c r="L60" i="58"/>
  <c r="L59" i="58"/>
  <c r="L58" i="58"/>
  <c r="L57" i="58"/>
  <c r="F56" i="58"/>
  <c r="C56" i="58"/>
  <c r="L55" i="58"/>
  <c r="L54" i="58"/>
  <c r="L53" i="58"/>
  <c r="L52" i="58"/>
  <c r="L51" i="58"/>
  <c r="L50" i="58"/>
  <c r="L49" i="58"/>
  <c r="L48" i="58"/>
  <c r="F47" i="58"/>
  <c r="C47" i="58"/>
  <c r="L46" i="58"/>
  <c r="L45" i="58"/>
  <c r="L44" i="58"/>
  <c r="Z43" i="58"/>
  <c r="Y43" i="58"/>
  <c r="X43" i="58"/>
  <c r="W43" i="58"/>
  <c r="V43" i="58"/>
  <c r="U43" i="58"/>
  <c r="T43" i="58"/>
  <c r="S43" i="58"/>
  <c r="Q43" i="58"/>
  <c r="L43" i="58"/>
  <c r="Z42" i="58"/>
  <c r="Y42" i="58"/>
  <c r="X42" i="58"/>
  <c r="W42" i="58"/>
  <c r="V42" i="58"/>
  <c r="U42" i="58"/>
  <c r="T42" i="58"/>
  <c r="S42" i="58"/>
  <c r="Q42" i="58"/>
  <c r="L42" i="58"/>
  <c r="Z41" i="58"/>
  <c r="Y41" i="58"/>
  <c r="X41" i="58"/>
  <c r="W41" i="58"/>
  <c r="V41" i="58"/>
  <c r="U41" i="58"/>
  <c r="T41" i="58"/>
  <c r="S41" i="58"/>
  <c r="Q41" i="58"/>
  <c r="L41" i="58"/>
  <c r="Z40" i="58"/>
  <c r="Y40" i="58"/>
  <c r="X40" i="58"/>
  <c r="W40" i="58"/>
  <c r="V40" i="58"/>
  <c r="U40" i="58"/>
  <c r="T40" i="58"/>
  <c r="S40" i="58"/>
  <c r="Q40" i="58"/>
  <c r="L40" i="58"/>
  <c r="Z39" i="58"/>
  <c r="Y39" i="58"/>
  <c r="X39" i="58"/>
  <c r="W39" i="58"/>
  <c r="V39" i="58"/>
  <c r="U39" i="58"/>
  <c r="T39" i="58"/>
  <c r="S39" i="58"/>
  <c r="Q39" i="58"/>
  <c r="L39" i="58"/>
  <c r="Z38" i="58"/>
  <c r="Y38" i="58"/>
  <c r="X38" i="58"/>
  <c r="W38" i="58"/>
  <c r="V38" i="58"/>
  <c r="U38" i="58"/>
  <c r="T38" i="58"/>
  <c r="S38" i="58"/>
  <c r="Q38" i="58"/>
  <c r="F38" i="58"/>
  <c r="C38" i="58"/>
  <c r="Z37" i="58"/>
  <c r="Y37" i="58"/>
  <c r="X37" i="58"/>
  <c r="W37" i="58"/>
  <c r="V37" i="58"/>
  <c r="U37" i="58"/>
  <c r="T37" i="58"/>
  <c r="S37" i="58"/>
  <c r="Q37" i="58"/>
  <c r="L37" i="58"/>
  <c r="Z36" i="58"/>
  <c r="Y36" i="58"/>
  <c r="X36" i="58"/>
  <c r="W36" i="58"/>
  <c r="V36" i="58"/>
  <c r="U36" i="58"/>
  <c r="T36" i="58"/>
  <c r="S36" i="58"/>
  <c r="Q36" i="58"/>
  <c r="L36" i="58"/>
  <c r="Z35" i="58"/>
  <c r="Y35" i="58"/>
  <c r="X35" i="58"/>
  <c r="W35" i="58"/>
  <c r="V35" i="58"/>
  <c r="U35" i="58"/>
  <c r="T35" i="58"/>
  <c r="S35" i="58"/>
  <c r="Q35" i="58"/>
  <c r="L35" i="58"/>
  <c r="Z34" i="58"/>
  <c r="Y34" i="58"/>
  <c r="X34" i="58"/>
  <c r="W34" i="58"/>
  <c r="V34" i="58"/>
  <c r="U34" i="58"/>
  <c r="T34" i="58"/>
  <c r="S34" i="58"/>
  <c r="Q34" i="58"/>
  <c r="L34" i="58"/>
  <c r="Z33" i="58"/>
  <c r="Y33" i="58"/>
  <c r="X33" i="58"/>
  <c r="W33" i="58"/>
  <c r="V33" i="58"/>
  <c r="U33" i="58"/>
  <c r="T33" i="58"/>
  <c r="S33" i="58"/>
  <c r="Q33" i="58"/>
  <c r="L33" i="58"/>
  <c r="Z32" i="58"/>
  <c r="Y32" i="58"/>
  <c r="X32" i="58"/>
  <c r="W32" i="58"/>
  <c r="V32" i="58"/>
  <c r="U32" i="58"/>
  <c r="T32" i="58"/>
  <c r="S32" i="58"/>
  <c r="Q32" i="58"/>
  <c r="L32" i="58"/>
  <c r="Z31" i="58"/>
  <c r="Y31" i="58"/>
  <c r="X31" i="58"/>
  <c r="W31" i="58"/>
  <c r="V31" i="58"/>
  <c r="U31" i="58"/>
  <c r="T31" i="58"/>
  <c r="S31" i="58"/>
  <c r="Q31" i="58"/>
  <c r="L31" i="58"/>
  <c r="Z30" i="58"/>
  <c r="Y30" i="58"/>
  <c r="X30" i="58"/>
  <c r="W30" i="58"/>
  <c r="V30" i="58"/>
  <c r="U30" i="58"/>
  <c r="T30" i="58"/>
  <c r="S30" i="58"/>
  <c r="Q30" i="58"/>
  <c r="L30" i="58"/>
  <c r="Z29" i="58"/>
  <c r="Y29" i="58"/>
  <c r="X29" i="58"/>
  <c r="W29" i="58"/>
  <c r="V29" i="58"/>
  <c r="U29" i="58"/>
  <c r="T29" i="58"/>
  <c r="S29" i="58"/>
  <c r="Q29" i="58"/>
  <c r="F29" i="58"/>
  <c r="C29" i="58"/>
  <c r="Z28" i="58"/>
  <c r="Y28" i="58"/>
  <c r="X28" i="58"/>
  <c r="W28" i="58"/>
  <c r="V28" i="58"/>
  <c r="U28" i="58"/>
  <c r="T28" i="58"/>
  <c r="S28" i="58"/>
  <c r="Q28" i="58"/>
  <c r="L28" i="58"/>
  <c r="Z27" i="58"/>
  <c r="Y27" i="58"/>
  <c r="X27" i="58"/>
  <c r="W27" i="58"/>
  <c r="V27" i="58"/>
  <c r="U27" i="58"/>
  <c r="T27" i="58"/>
  <c r="S27" i="58"/>
  <c r="Q27" i="58"/>
  <c r="L27" i="58"/>
  <c r="Z26" i="58"/>
  <c r="Y26" i="58"/>
  <c r="X26" i="58"/>
  <c r="W26" i="58"/>
  <c r="V26" i="58"/>
  <c r="U26" i="58"/>
  <c r="T26" i="58"/>
  <c r="S26" i="58"/>
  <c r="Q26" i="58"/>
  <c r="L26" i="58"/>
  <c r="Z25" i="58"/>
  <c r="Y25" i="58"/>
  <c r="X25" i="58"/>
  <c r="W25" i="58"/>
  <c r="V25" i="58"/>
  <c r="U25" i="58"/>
  <c r="T25" i="58"/>
  <c r="S25" i="58"/>
  <c r="Q25" i="58"/>
  <c r="L25" i="58"/>
  <c r="Z24" i="58"/>
  <c r="Y24" i="58"/>
  <c r="X24" i="58"/>
  <c r="W24" i="58"/>
  <c r="V24" i="58"/>
  <c r="U24" i="58"/>
  <c r="T24" i="58"/>
  <c r="S24" i="58"/>
  <c r="Q24" i="58"/>
  <c r="L24" i="58"/>
  <c r="Z23" i="58"/>
  <c r="Y23" i="58"/>
  <c r="X23" i="58"/>
  <c r="W23" i="58"/>
  <c r="V23" i="58"/>
  <c r="U23" i="58"/>
  <c r="T23" i="58"/>
  <c r="S23" i="58"/>
  <c r="Q23" i="58"/>
  <c r="L23" i="58"/>
  <c r="Z22" i="58"/>
  <c r="Y22" i="58"/>
  <c r="X22" i="58"/>
  <c r="W22" i="58"/>
  <c r="V22" i="58"/>
  <c r="U22" i="58"/>
  <c r="T22" i="58"/>
  <c r="S22" i="58"/>
  <c r="Q22" i="58"/>
  <c r="L22" i="58"/>
  <c r="Z21" i="58"/>
  <c r="Y21" i="58"/>
  <c r="X21" i="58"/>
  <c r="W21" i="58"/>
  <c r="V21" i="58"/>
  <c r="U21" i="58"/>
  <c r="T21" i="58"/>
  <c r="S21" i="58"/>
  <c r="Q21" i="58"/>
  <c r="L21" i="58"/>
  <c r="Z20" i="58"/>
  <c r="Y20" i="58"/>
  <c r="X20" i="58"/>
  <c r="W20" i="58"/>
  <c r="V20" i="58"/>
  <c r="U20" i="58"/>
  <c r="T20" i="58"/>
  <c r="S20" i="58"/>
  <c r="Q20" i="58"/>
  <c r="F20" i="58"/>
  <c r="C20" i="58"/>
  <c r="Z19" i="58"/>
  <c r="Y19" i="58"/>
  <c r="X19" i="58"/>
  <c r="W19" i="58"/>
  <c r="V19" i="58"/>
  <c r="U19" i="58"/>
  <c r="T19" i="58"/>
  <c r="S19" i="58"/>
  <c r="Q19" i="58"/>
  <c r="Z18" i="58"/>
  <c r="Y18" i="58"/>
  <c r="X18" i="58"/>
  <c r="S18" i="58"/>
  <c r="Q18" i="58"/>
  <c r="V18" i="58" s="1"/>
  <c r="Z17" i="58"/>
  <c r="Y17" i="58"/>
  <c r="X17" i="58"/>
  <c r="S17" i="58"/>
  <c r="Q17" i="58"/>
  <c r="V17" i="58" s="1"/>
  <c r="Z16" i="58"/>
  <c r="Y16" i="58"/>
  <c r="X16" i="58"/>
  <c r="S16" i="58"/>
  <c r="Q16" i="58"/>
  <c r="V16" i="58" s="1"/>
  <c r="Z15" i="58"/>
  <c r="Y15" i="58"/>
  <c r="X15" i="58"/>
  <c r="S15" i="58"/>
  <c r="Q15" i="58"/>
  <c r="W15" i="58" s="1"/>
  <c r="Z14" i="58"/>
  <c r="Y14" i="58"/>
  <c r="X14" i="58"/>
  <c r="S14" i="58"/>
  <c r="Q14" i="58"/>
  <c r="W14" i="58" s="1"/>
  <c r="Z13" i="58"/>
  <c r="Y13" i="58"/>
  <c r="X13" i="58"/>
  <c r="S13" i="58"/>
  <c r="Q13" i="58"/>
  <c r="V13" i="58" s="1"/>
  <c r="Z12" i="58"/>
  <c r="Y12" i="58"/>
  <c r="X12" i="58"/>
  <c r="S12" i="58"/>
  <c r="Q12" i="58"/>
  <c r="V12" i="58" s="1"/>
  <c r="Z11" i="58"/>
  <c r="Y11" i="58"/>
  <c r="X11" i="58"/>
  <c r="S11" i="58"/>
  <c r="Q11" i="58"/>
  <c r="W11" i="58" s="1"/>
  <c r="F11" i="58"/>
  <c r="L17" i="58" s="1"/>
  <c r="D11" i="58"/>
  <c r="C11" i="58"/>
  <c r="Z10" i="58"/>
  <c r="Y10" i="58"/>
  <c r="X10" i="58"/>
  <c r="S10" i="58"/>
  <c r="Q10" i="58"/>
  <c r="V10" i="58" s="1"/>
  <c r="Z9" i="58"/>
  <c r="Y9" i="58"/>
  <c r="X9" i="58"/>
  <c r="W9" i="58"/>
  <c r="U9" i="58"/>
  <c r="T9" i="58"/>
  <c r="S9" i="58"/>
  <c r="Q9" i="58"/>
  <c r="V9" i="58" s="1"/>
  <c r="Z8" i="58"/>
  <c r="Y8" i="58"/>
  <c r="X8" i="58"/>
  <c r="T8" i="58"/>
  <c r="S8" i="58"/>
  <c r="Q8" i="58"/>
  <c r="W8" i="58" s="1"/>
  <c r="Z7" i="58"/>
  <c r="Y7" i="58"/>
  <c r="X7" i="58"/>
  <c r="S7" i="58"/>
  <c r="Q7" i="58"/>
  <c r="T7" i="58" s="1"/>
  <c r="Z6" i="58"/>
  <c r="Y6" i="58"/>
  <c r="X6" i="58"/>
  <c r="S6" i="58"/>
  <c r="Q6" i="58"/>
  <c r="U6" i="58" s="1"/>
  <c r="Z5" i="58"/>
  <c r="Y5" i="58"/>
  <c r="X5" i="58"/>
  <c r="S5" i="58"/>
  <c r="Q5" i="58"/>
  <c r="V5" i="58" s="1"/>
  <c r="Z4" i="58"/>
  <c r="Y4" i="58"/>
  <c r="X4" i="58"/>
  <c r="S4" i="58"/>
  <c r="Q4" i="58"/>
  <c r="W4" i="58" s="1"/>
  <c r="Z3" i="58"/>
  <c r="Y3" i="58"/>
  <c r="X3" i="58"/>
  <c r="S3" i="58"/>
  <c r="Q3" i="58"/>
  <c r="T3" i="58" s="1"/>
  <c r="F2" i="58"/>
  <c r="D2" i="58"/>
  <c r="L7" i="58" s="1"/>
  <c r="C2" i="58"/>
  <c r="L18" i="58" l="1"/>
  <c r="L13" i="58"/>
  <c r="W44" i="59"/>
  <c r="L14" i="58"/>
  <c r="T16" i="58"/>
  <c r="T18" i="58"/>
  <c r="U16" i="58"/>
  <c r="U18" i="58"/>
  <c r="U8" i="58"/>
  <c r="Y44" i="59"/>
  <c r="C134" i="59" s="1"/>
  <c r="E134" i="59" s="1"/>
  <c r="T5" i="58"/>
  <c r="U12" i="58"/>
  <c r="T44" i="59"/>
  <c r="C135" i="59" s="1"/>
  <c r="E135" i="59" s="1"/>
  <c r="T4" i="58"/>
  <c r="U5" i="58"/>
  <c r="W13" i="58"/>
  <c r="V6" i="58"/>
  <c r="U14" i="58"/>
  <c r="U4" i="58"/>
  <c r="W5" i="58"/>
  <c r="U7" i="58"/>
  <c r="U13" i="58"/>
  <c r="L120" i="58"/>
  <c r="T15" i="58"/>
  <c r="U17" i="58"/>
  <c r="L16" i="58"/>
  <c r="T13" i="58"/>
  <c r="U15" i="58"/>
  <c r="W16" i="58"/>
  <c r="W18" i="58"/>
  <c r="U44" i="59"/>
  <c r="C132" i="59" s="1"/>
  <c r="E132" i="59" s="1"/>
  <c r="V44" i="59"/>
  <c r="C133" i="59" s="1"/>
  <c r="E133" i="59" s="1"/>
  <c r="C137" i="59"/>
  <c r="E137" i="59" s="1"/>
  <c r="C131" i="59"/>
  <c r="E131" i="59" s="1"/>
  <c r="C136" i="59"/>
  <c r="E136" i="59" s="1"/>
  <c r="C138" i="59"/>
  <c r="E138" i="59" s="1"/>
  <c r="Z44" i="58"/>
  <c r="W6" i="58"/>
  <c r="V7" i="58"/>
  <c r="W7" i="58"/>
  <c r="V8" i="58"/>
  <c r="T10" i="58"/>
  <c r="W12" i="58"/>
  <c r="W17" i="58"/>
  <c r="U10" i="58"/>
  <c r="T14" i="58"/>
  <c r="W10" i="58"/>
  <c r="V14" i="58"/>
  <c r="S44" i="58"/>
  <c r="V4" i="58"/>
  <c r="T6" i="58"/>
  <c r="T11" i="58"/>
  <c r="V15" i="58"/>
  <c r="X44" i="58"/>
  <c r="U11" i="58"/>
  <c r="T12" i="58"/>
  <c r="T17" i="58"/>
  <c r="V11" i="58"/>
  <c r="Y44" i="58"/>
  <c r="U3" i="58"/>
  <c r="V3" i="58"/>
  <c r="W3" i="58"/>
  <c r="L114" i="58"/>
  <c r="L115" i="58"/>
  <c r="L116" i="58"/>
  <c r="L4" i="58"/>
  <c r="L8" i="58"/>
  <c r="L15" i="58"/>
  <c r="L19" i="58"/>
  <c r="L117" i="58"/>
  <c r="L6" i="58"/>
  <c r="L118" i="58"/>
  <c r="L10" i="58"/>
  <c r="L3" i="58"/>
  <c r="L5" i="58"/>
  <c r="L9" i="58"/>
  <c r="L12" i="58"/>
  <c r="L119" i="58"/>
  <c r="C134" i="58" l="1"/>
  <c r="E134" i="58" s="1"/>
  <c r="U44" i="58"/>
  <c r="C132" i="58" s="1"/>
  <c r="E132" i="58" s="1"/>
  <c r="T44" i="58"/>
  <c r="W44" i="58"/>
  <c r="C136" i="58" s="1"/>
  <c r="E136" i="58" s="1"/>
  <c r="V44" i="58"/>
  <c r="C133" i="58" s="1"/>
  <c r="E133" i="58" s="1"/>
  <c r="C135" i="58"/>
  <c r="E135" i="58" s="1"/>
  <c r="C137" i="58"/>
  <c r="E137" i="58" s="1"/>
  <c r="C131" i="58"/>
  <c r="E131" i="58" s="1"/>
  <c r="C138" i="58"/>
  <c r="E138" i="58" s="1"/>
  <c r="P36" i="2" l="1"/>
  <c r="P37" i="2" s="1"/>
  <c r="Q36" i="2"/>
  <c r="E36" i="2"/>
  <c r="F36" i="2"/>
  <c r="G36" i="2"/>
  <c r="H36" i="2"/>
  <c r="I36" i="2"/>
  <c r="J36" i="2"/>
  <c r="K36" i="2"/>
  <c r="L36" i="2"/>
  <c r="M36" i="2"/>
  <c r="N36" i="2"/>
  <c r="O36" i="2"/>
  <c r="B36" i="2"/>
  <c r="C36" i="2"/>
  <c r="D36" i="2"/>
  <c r="B37" i="2" l="1"/>
  <c r="J37" i="2"/>
  <c r="D37" i="2"/>
  <c r="H37" i="2"/>
  <c r="N37" i="2"/>
  <c r="L37" i="2"/>
  <c r="F37" i="2"/>
</calcChain>
</file>

<file path=xl/sharedStrings.xml><?xml version="1.0" encoding="utf-8"?>
<sst xmlns="http://schemas.openxmlformats.org/spreadsheetml/2006/main" count="4382" uniqueCount="128">
  <si>
    <t>类别</t>
    <phoneticPr fontId="2" type="noConversion"/>
  </si>
  <si>
    <t>绑车</t>
    <phoneticPr fontId="2" type="noConversion"/>
  </si>
  <si>
    <t>参数设置</t>
    <phoneticPr fontId="2" type="noConversion"/>
  </si>
  <si>
    <t>驾驶员</t>
    <phoneticPr fontId="2" type="noConversion"/>
  </si>
  <si>
    <t>拆车</t>
    <phoneticPr fontId="2" type="noConversion"/>
  </si>
  <si>
    <t>油温水温胎压检查</t>
    <phoneticPr fontId="2" type="noConversion"/>
  </si>
  <si>
    <t>电流钳固定</t>
    <phoneticPr fontId="2" type="noConversion"/>
  </si>
  <si>
    <t>录像</t>
    <phoneticPr fontId="2" type="noConversion"/>
  </si>
  <si>
    <t>混动充电</t>
    <phoneticPr fontId="2" type="noConversion"/>
  </si>
  <si>
    <t>颗粒称重</t>
    <phoneticPr fontId="2" type="noConversion"/>
  </si>
  <si>
    <t>总分</t>
    <phoneticPr fontId="2" type="noConversion"/>
  </si>
  <si>
    <t>拆车绑车</t>
    <phoneticPr fontId="1" type="noConversion"/>
  </si>
  <si>
    <t>试验</t>
    <phoneticPr fontId="2" type="noConversion"/>
  </si>
  <si>
    <t>常温</t>
    <phoneticPr fontId="1" type="noConversion"/>
  </si>
  <si>
    <t>序号</t>
    <phoneticPr fontId="1" type="noConversion"/>
  </si>
  <si>
    <t>总工时</t>
    <phoneticPr fontId="1" type="noConversion"/>
  </si>
  <si>
    <t>人数</t>
    <phoneticPr fontId="1" type="noConversion"/>
  </si>
  <si>
    <t>人员</t>
    <phoneticPr fontId="1" type="noConversion"/>
  </si>
  <si>
    <t>马</t>
    <phoneticPr fontId="1" type="noConversion"/>
  </si>
  <si>
    <t>张</t>
    <phoneticPr fontId="1" type="noConversion"/>
  </si>
  <si>
    <t>牛</t>
    <phoneticPr fontId="1" type="noConversion"/>
  </si>
  <si>
    <t>芦</t>
    <phoneticPr fontId="1" type="noConversion"/>
  </si>
  <si>
    <t>李</t>
    <phoneticPr fontId="1" type="noConversion"/>
  </si>
  <si>
    <t>赵</t>
    <phoneticPr fontId="1" type="noConversion"/>
  </si>
  <si>
    <t>高</t>
    <phoneticPr fontId="1" type="noConversion"/>
  </si>
  <si>
    <t>马志成</t>
    <phoneticPr fontId="2" type="noConversion"/>
  </si>
  <si>
    <t>牛智海</t>
    <phoneticPr fontId="2" type="noConversion"/>
  </si>
  <si>
    <t>高温</t>
    <phoneticPr fontId="1" type="noConversion"/>
  </si>
  <si>
    <t xml:space="preserve">芦毅 </t>
    <phoneticPr fontId="2" type="noConversion"/>
  </si>
  <si>
    <t xml:space="preserve">高 </t>
    <phoneticPr fontId="2" type="noConversion"/>
  </si>
  <si>
    <t>低温</t>
    <phoneticPr fontId="1" type="noConversion"/>
  </si>
  <si>
    <t>张罗伟</t>
    <phoneticPr fontId="2" type="noConversion"/>
  </si>
  <si>
    <t>李斌</t>
    <phoneticPr fontId="2" type="noConversion"/>
  </si>
  <si>
    <t>赵亮</t>
    <phoneticPr fontId="2" type="noConversion"/>
  </si>
  <si>
    <t>5（-7）</t>
  </si>
  <si>
    <t>6（-7）</t>
  </si>
  <si>
    <t>预处理1</t>
    <phoneticPr fontId="2" type="noConversion"/>
  </si>
  <si>
    <t>总</t>
    <phoneticPr fontId="1" type="noConversion"/>
  </si>
  <si>
    <t>滑行</t>
    <phoneticPr fontId="2" type="noConversion"/>
  </si>
  <si>
    <t>续航</t>
    <phoneticPr fontId="2" type="noConversion"/>
  </si>
  <si>
    <t>曲轴箱</t>
    <phoneticPr fontId="2" type="noConversion"/>
  </si>
  <si>
    <t>双怠速</t>
    <phoneticPr fontId="2" type="noConversion"/>
  </si>
  <si>
    <t>封样</t>
    <phoneticPr fontId="2" type="noConversion"/>
  </si>
  <si>
    <t>查车</t>
    <phoneticPr fontId="2" type="noConversion"/>
  </si>
  <si>
    <t>原始记录</t>
    <phoneticPr fontId="2" type="noConversion"/>
  </si>
  <si>
    <t>样车提取，加油</t>
    <phoneticPr fontId="2" type="noConversion"/>
  </si>
  <si>
    <t>OBD 读取（故障码）</t>
    <phoneticPr fontId="2" type="noConversion"/>
  </si>
  <si>
    <t>CAL ID 读取</t>
    <phoneticPr fontId="2" type="noConversion"/>
  </si>
  <si>
    <t>牛智海</t>
    <rPh sb="0" eb="1">
      <t>niu'zhi'hai</t>
    </rPh>
    <phoneticPr fontId="2" type="noConversion"/>
  </si>
  <si>
    <t>李斌</t>
    <rPh sb="0" eb="1">
      <t>li'bin</t>
    </rPh>
    <phoneticPr fontId="2" type="noConversion"/>
  </si>
  <si>
    <t>OBD 读取使用IUPR电脑试验前后读取MODE清单并进行相关整理</t>
    <phoneticPr fontId="2" type="noConversion"/>
  </si>
  <si>
    <t>设备使用记录</t>
    <phoneticPr fontId="2" type="noConversion"/>
  </si>
  <si>
    <t>视频整理+加班统计</t>
    <phoneticPr fontId="2" type="noConversion"/>
  </si>
  <si>
    <t>试验统计</t>
    <phoneticPr fontId="2" type="noConversion"/>
  </si>
  <si>
    <t>监控状态确认</t>
    <phoneticPr fontId="2" type="noConversion"/>
  </si>
  <si>
    <t>热平衡</t>
    <phoneticPr fontId="2" type="noConversion"/>
  </si>
  <si>
    <t>物理工时</t>
    <phoneticPr fontId="2" type="noConversion"/>
  </si>
  <si>
    <t>特殊工时</t>
    <phoneticPr fontId="2" type="noConversion"/>
  </si>
  <si>
    <t>总工时</t>
    <phoneticPr fontId="2" type="noConversion"/>
  </si>
  <si>
    <t>所聘</t>
  </si>
  <si>
    <t>外聘</t>
  </si>
  <si>
    <t>合计</t>
    <rPh sb="0" eb="1">
      <t>he'ji</t>
    </rPh>
    <phoneticPr fontId="2" type="noConversion"/>
  </si>
  <si>
    <t>张罗伟</t>
  </si>
  <si>
    <t>牛智海</t>
  </si>
  <si>
    <t>李斌</t>
  </si>
  <si>
    <t>赵亮</t>
  </si>
  <si>
    <t xml:space="preserve">芦毅 </t>
  </si>
  <si>
    <t>高会成</t>
    <rPh sb="0" eb="1">
      <t>gao</t>
    </rPh>
    <phoneticPr fontId="2" type="noConversion"/>
  </si>
  <si>
    <t>外包</t>
  </si>
  <si>
    <t>苗</t>
  </si>
  <si>
    <t>特殊工时</t>
    <phoneticPr fontId="1" type="noConversion"/>
  </si>
  <si>
    <t>物理工时</t>
    <phoneticPr fontId="1" type="noConversion"/>
  </si>
  <si>
    <t>苗崔钰</t>
    <phoneticPr fontId="2" type="noConversion"/>
  </si>
  <si>
    <t>汇总</t>
    <phoneticPr fontId="1" type="noConversion"/>
  </si>
  <si>
    <t>打扫卫生</t>
    <phoneticPr fontId="1" type="noConversion"/>
  </si>
  <si>
    <t>牛芦张李</t>
    <phoneticPr fontId="1" type="noConversion"/>
  </si>
  <si>
    <t>防疫</t>
    <phoneticPr fontId="1" type="noConversion"/>
  </si>
  <si>
    <t>打扫卫生，人员进出</t>
    <phoneticPr fontId="1" type="noConversion"/>
  </si>
  <si>
    <t>牛芦张李高</t>
    <phoneticPr fontId="1" type="noConversion"/>
  </si>
  <si>
    <t>防疫</t>
    <phoneticPr fontId="1" type="noConversion"/>
  </si>
  <si>
    <t>张李赵高</t>
    <phoneticPr fontId="1" type="noConversion"/>
  </si>
  <si>
    <t>牛芦张李</t>
    <phoneticPr fontId="1" type="noConversion"/>
  </si>
  <si>
    <t>打扫卫生，人员进出</t>
    <phoneticPr fontId="1" type="noConversion"/>
  </si>
  <si>
    <t>防疫工作</t>
    <phoneticPr fontId="1" type="noConversion"/>
  </si>
  <si>
    <t>安全员</t>
    <phoneticPr fontId="1" type="noConversion"/>
  </si>
  <si>
    <t>周猛</t>
  </si>
  <si>
    <t>周</t>
  </si>
  <si>
    <t>周牛芦张李高</t>
    <phoneticPr fontId="1" type="noConversion"/>
  </si>
  <si>
    <t>周猛</t>
    <phoneticPr fontId="1" type="noConversion"/>
  </si>
  <si>
    <t>防疫</t>
    <phoneticPr fontId="1" type="noConversion"/>
  </si>
  <si>
    <t>周牛芦张李</t>
    <phoneticPr fontId="1" type="noConversion"/>
  </si>
  <si>
    <t>防疫</t>
    <phoneticPr fontId="1" type="noConversion"/>
  </si>
  <si>
    <t>防疫加清理滤网</t>
    <phoneticPr fontId="1" type="noConversion"/>
  </si>
  <si>
    <t>清理滤网</t>
    <phoneticPr fontId="1" type="noConversion"/>
  </si>
  <si>
    <t>防疫</t>
    <phoneticPr fontId="1" type="noConversion"/>
  </si>
  <si>
    <t>周牛芦张李高</t>
    <phoneticPr fontId="1" type="noConversion"/>
  </si>
  <si>
    <t>周牛芦张李</t>
    <phoneticPr fontId="1" type="noConversion"/>
  </si>
  <si>
    <t>打扫卫生，人员进出</t>
    <phoneticPr fontId="1" type="noConversion"/>
  </si>
  <si>
    <t xml:space="preserve"> </t>
    <phoneticPr fontId="1" type="noConversion"/>
  </si>
  <si>
    <t>周牛芦</t>
    <phoneticPr fontId="1" type="noConversion"/>
  </si>
  <si>
    <t>周牛芦张李赵</t>
    <phoneticPr fontId="1" type="noConversion"/>
  </si>
  <si>
    <t>打扫卫生，人员进出</t>
    <phoneticPr fontId="1" type="noConversion"/>
  </si>
  <si>
    <t>防疫</t>
    <phoneticPr fontId="1" type="noConversion"/>
  </si>
  <si>
    <t>周猛</t>
    <phoneticPr fontId="2" type="noConversion"/>
  </si>
  <si>
    <t>防疫</t>
    <phoneticPr fontId="1" type="noConversion"/>
  </si>
  <si>
    <t>周牛芦张李赵高</t>
    <phoneticPr fontId="1" type="noConversion"/>
  </si>
  <si>
    <t>防疫，检查光照</t>
    <phoneticPr fontId="1" type="noConversion"/>
  </si>
  <si>
    <t>气体更换</t>
    <phoneticPr fontId="1" type="noConversion"/>
  </si>
  <si>
    <t>周牛芦张李</t>
    <phoneticPr fontId="1" type="noConversion"/>
  </si>
  <si>
    <t>打扫卫生，人员进出</t>
    <phoneticPr fontId="1" type="noConversion"/>
  </si>
  <si>
    <t>周牛芦张李</t>
    <phoneticPr fontId="1" type="noConversion"/>
  </si>
  <si>
    <t>打扫卫生人员进出</t>
    <phoneticPr fontId="1" type="noConversion"/>
  </si>
  <si>
    <t>防疫,设备电池</t>
    <phoneticPr fontId="1" type="noConversion"/>
  </si>
  <si>
    <t>张李赵高</t>
    <phoneticPr fontId="1" type="noConversion"/>
  </si>
  <si>
    <t>周牛芦张李</t>
    <phoneticPr fontId="1" type="noConversion"/>
  </si>
  <si>
    <t>打扫卫生，人员进出</t>
    <phoneticPr fontId="1" type="noConversion"/>
  </si>
  <si>
    <t>周牛芦张李高</t>
    <phoneticPr fontId="1" type="noConversion"/>
  </si>
  <si>
    <t>周牛芦张李</t>
    <phoneticPr fontId="1" type="noConversion"/>
  </si>
  <si>
    <t>防疫</t>
    <phoneticPr fontId="1" type="noConversion"/>
  </si>
  <si>
    <t>打扫卫生，人员进出</t>
    <phoneticPr fontId="1" type="noConversion"/>
  </si>
  <si>
    <t>气体</t>
    <phoneticPr fontId="1" type="noConversion"/>
  </si>
  <si>
    <t>气体</t>
    <phoneticPr fontId="1" type="noConversion"/>
  </si>
  <si>
    <t>防疫，门禁，卡箍</t>
    <phoneticPr fontId="1" type="noConversion"/>
  </si>
  <si>
    <t>周牛芦张李高</t>
    <phoneticPr fontId="1" type="noConversion"/>
  </si>
  <si>
    <t>周牛芦张李</t>
    <phoneticPr fontId="1" type="noConversion"/>
  </si>
  <si>
    <t>防疫 安全巡查</t>
    <phoneticPr fontId="1" type="noConversion"/>
  </si>
  <si>
    <t>打扫卫生 人员进出</t>
    <phoneticPr fontId="1" type="noConversion"/>
  </si>
  <si>
    <t>周牛芦李高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</si>
</sst>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0.0"/>
    <numFmt numFmtId="178" formatCode="0.00_ "/>
    <numFmt numFmtId="179" formatCode="0.0_ "/>
    <numFmt numFmtId="180" formatCode="[$-F800]dddd\,\ mmmm\ dd\,\ yyyy"/>
    <numFmt numFmtId="181" formatCode="0.00_);[Red]\(0.0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3" xfId="0" applyBorder="1"/>
    <xf numFmtId="0" fontId="0" fillId="2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18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81" fontId="0" fillId="2" borderId="1" xfId="0" applyNumberFormat="1" applyFill="1" applyBorder="1" applyAlignment="1">
      <alignment horizontal="center"/>
    </xf>
    <xf numFmtId="181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18" workbookViewId="0">
      <selection activeCell="F154" sqref="F154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25" t="s">
        <v>15</v>
      </c>
      <c r="Q2" s="8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25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35">
        <v>0.4</v>
      </c>
      <c r="Q3" s="35">
        <f>LEN(R3)</f>
        <v>4</v>
      </c>
      <c r="R3" s="35" t="s">
        <v>75</v>
      </c>
      <c r="S3" s="35">
        <f>IF(ISNUMBER(FIND("马",R3)),P3/Q3,0)</f>
        <v>0</v>
      </c>
      <c r="T3" s="35">
        <f>IF(ISNUMBER(FIND("张",R3)),P3/Q3,0)</f>
        <v>0.1</v>
      </c>
      <c r="U3" s="35">
        <f>IF(ISNUMBER(FIND("牛",R3)),P3/Q3,0)</f>
        <v>0.1</v>
      </c>
      <c r="V3" s="35">
        <f>IF(ISNUMBER(FIND("芦",R3)),P3/Q3,0)</f>
        <v>0.1</v>
      </c>
      <c r="W3" s="35">
        <f>IF(ISNUMBER(FIND("李",R3)),P3/Q3,0)</f>
        <v>0.1</v>
      </c>
      <c r="X3" s="35">
        <f>IF(ISNUMBER(FIND("赵",R3)),P3/Q3,0)</f>
        <v>0</v>
      </c>
      <c r="Y3" s="35">
        <f>IF(ISNUMBER(FIND("高",R3)),P3/Q3,0)</f>
        <v>0</v>
      </c>
      <c r="Z3" s="35">
        <f t="shared" ref="Z3:Z43" si="0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>
        <v>1</v>
      </c>
      <c r="F4" s="1"/>
      <c r="G4" s="1">
        <v>2</v>
      </c>
      <c r="H4" s="1"/>
      <c r="I4" s="1"/>
      <c r="J4" s="1"/>
      <c r="K4" s="1">
        <v>8</v>
      </c>
      <c r="L4" s="10">
        <f t="shared" ref="L4:L10" si="1">+D4*$D$2+G4*$G$2+$H$2*H4+$E$2*E4+$I$2*I4+$J$2*J4+$K$2*K4</f>
        <v>2.2000000000000002</v>
      </c>
      <c r="M4" s="11"/>
      <c r="N4" s="6" t="s">
        <v>27</v>
      </c>
      <c r="O4" s="13">
        <v>2</v>
      </c>
      <c r="P4" s="35">
        <v>0.4</v>
      </c>
      <c r="Q4" s="35">
        <f t="shared" ref="Q4:Q43" si="2">LEN(R4)</f>
        <v>4</v>
      </c>
      <c r="R4" s="38" t="s">
        <v>75</v>
      </c>
      <c r="S4" s="35">
        <f t="shared" ref="S4:S43" si="3">IF(ISNUMBER(FIND("马",R4)),P4/Q4,0)</f>
        <v>0</v>
      </c>
      <c r="T4" s="35">
        <f t="shared" ref="T4:T43" si="4">IF(ISNUMBER(FIND("张",R4)),P4/Q4,0)</f>
        <v>0.1</v>
      </c>
      <c r="U4" s="35">
        <f t="shared" ref="U4:U43" si="5">IF(ISNUMBER(FIND("牛",R4)),P4/Q4,0)</f>
        <v>0.1</v>
      </c>
      <c r="V4" s="35">
        <f t="shared" ref="V4:V43" si="6">IF(ISNUMBER(FIND("芦",R4)),P4/Q4,0)</f>
        <v>0.1</v>
      </c>
      <c r="W4" s="35">
        <f t="shared" ref="W4:W43" si="7">IF(ISNUMBER(FIND("李",R4)),P4/Q4,0)</f>
        <v>0.1</v>
      </c>
      <c r="X4" s="35">
        <f t="shared" ref="X4:X43" si="8">IF(ISNUMBER(FIND("赵",R4)),P4/Q4,0)</f>
        <v>0</v>
      </c>
      <c r="Y4" s="35">
        <f t="shared" ref="Y4:Y43" si="9">IF(ISNUMBER(FIND("高",R4)),P4/Q4,0)</f>
        <v>0</v>
      </c>
      <c r="Z4" s="35">
        <f t="shared" si="0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1"/>
        <v>0</v>
      </c>
      <c r="M5" s="11"/>
      <c r="N5" s="12">
        <v>0.44</v>
      </c>
      <c r="O5" s="13">
        <v>3</v>
      </c>
      <c r="P5" s="35">
        <v>0.4</v>
      </c>
      <c r="Q5" s="35">
        <f t="shared" si="2"/>
        <v>4</v>
      </c>
      <c r="R5" s="38" t="s">
        <v>75</v>
      </c>
      <c r="S5" s="35">
        <f t="shared" si="3"/>
        <v>0</v>
      </c>
      <c r="T5" s="35">
        <f t="shared" si="4"/>
        <v>0.1</v>
      </c>
      <c r="U5" s="35">
        <f t="shared" si="5"/>
        <v>0.1</v>
      </c>
      <c r="V5" s="35">
        <f t="shared" si="6"/>
        <v>0.1</v>
      </c>
      <c r="W5" s="35">
        <f t="shared" si="7"/>
        <v>0.1</v>
      </c>
      <c r="X5" s="35">
        <f t="shared" si="8"/>
        <v>0</v>
      </c>
      <c r="Y5" s="35">
        <f t="shared" si="9"/>
        <v>0</v>
      </c>
      <c r="Z5" s="35">
        <f t="shared" si="0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1"/>
        <v>0</v>
      </c>
      <c r="M6" s="11"/>
      <c r="N6" s="6" t="s">
        <v>30</v>
      </c>
      <c r="O6" s="13">
        <v>4</v>
      </c>
      <c r="P6" s="35">
        <v>0.4</v>
      </c>
      <c r="Q6" s="35">
        <f t="shared" si="2"/>
        <v>4</v>
      </c>
      <c r="R6" s="38" t="s">
        <v>75</v>
      </c>
      <c r="S6" s="35">
        <f t="shared" si="3"/>
        <v>0</v>
      </c>
      <c r="T6" s="35">
        <f t="shared" si="4"/>
        <v>0.1</v>
      </c>
      <c r="U6" s="35">
        <f t="shared" si="5"/>
        <v>0.1</v>
      </c>
      <c r="V6" s="35">
        <f t="shared" si="6"/>
        <v>0.1</v>
      </c>
      <c r="W6" s="35">
        <f t="shared" si="7"/>
        <v>0.1</v>
      </c>
      <c r="X6" s="35">
        <f t="shared" si="8"/>
        <v>0</v>
      </c>
      <c r="Y6" s="35">
        <f t="shared" si="9"/>
        <v>0</v>
      </c>
      <c r="Z6" s="35">
        <f t="shared" si="0"/>
        <v>0</v>
      </c>
    </row>
    <row r="7" spans="1:26" ht="14.25" thickBot="1" x14ac:dyDescent="0.2">
      <c r="A7" s="255"/>
      <c r="B7" s="1" t="s">
        <v>31</v>
      </c>
      <c r="C7" s="1"/>
      <c r="D7" s="1">
        <v>2</v>
      </c>
      <c r="E7" s="1"/>
      <c r="F7" s="1"/>
      <c r="G7" s="1"/>
      <c r="H7" s="1"/>
      <c r="I7" s="1"/>
      <c r="J7" s="1"/>
      <c r="K7" s="1"/>
      <c r="L7" s="10">
        <f t="shared" si="1"/>
        <v>0.88</v>
      </c>
      <c r="M7" s="11"/>
      <c r="N7" s="12">
        <v>0.48</v>
      </c>
      <c r="O7" s="13">
        <v>5</v>
      </c>
      <c r="P7" s="35">
        <v>0.4</v>
      </c>
      <c r="Q7" s="35">
        <f t="shared" si="2"/>
        <v>4</v>
      </c>
      <c r="R7" s="38" t="s">
        <v>75</v>
      </c>
      <c r="S7" s="35">
        <f t="shared" si="3"/>
        <v>0</v>
      </c>
      <c r="T7" s="35">
        <f t="shared" si="4"/>
        <v>0.1</v>
      </c>
      <c r="U7" s="35">
        <f t="shared" si="5"/>
        <v>0.1</v>
      </c>
      <c r="V7" s="35">
        <f t="shared" si="6"/>
        <v>0.1</v>
      </c>
      <c r="W7" s="35">
        <f t="shared" si="7"/>
        <v>0.1</v>
      </c>
      <c r="X7" s="35">
        <f t="shared" si="8"/>
        <v>0</v>
      </c>
      <c r="Y7" s="35">
        <f t="shared" si="9"/>
        <v>0</v>
      </c>
      <c r="Z7" s="35">
        <f t="shared" si="0"/>
        <v>0</v>
      </c>
    </row>
    <row r="8" spans="1:26" x14ac:dyDescent="0.15">
      <c r="A8" s="255"/>
      <c r="B8" s="1" t="s">
        <v>32</v>
      </c>
      <c r="C8" s="1"/>
      <c r="D8" s="1"/>
      <c r="E8" s="1">
        <v>1</v>
      </c>
      <c r="F8" s="1"/>
      <c r="G8" s="1">
        <v>1</v>
      </c>
      <c r="H8" s="1"/>
      <c r="I8" s="1"/>
      <c r="J8" s="1"/>
      <c r="K8" s="1"/>
      <c r="L8" s="10">
        <f t="shared" si="1"/>
        <v>0.8</v>
      </c>
      <c r="M8" s="11"/>
      <c r="O8" s="35">
        <v>6</v>
      </c>
      <c r="P8" s="35">
        <v>0.4</v>
      </c>
      <c r="Q8" s="35">
        <f t="shared" si="2"/>
        <v>4</v>
      </c>
      <c r="R8" s="38" t="s">
        <v>75</v>
      </c>
      <c r="S8" s="35">
        <f t="shared" si="3"/>
        <v>0</v>
      </c>
      <c r="T8" s="35">
        <f t="shared" si="4"/>
        <v>0.1</v>
      </c>
      <c r="U8" s="35">
        <f t="shared" si="5"/>
        <v>0.1</v>
      </c>
      <c r="V8" s="35">
        <f t="shared" si="6"/>
        <v>0.1</v>
      </c>
      <c r="W8" s="35">
        <f t="shared" si="7"/>
        <v>0.1</v>
      </c>
      <c r="X8" s="35">
        <f t="shared" si="8"/>
        <v>0</v>
      </c>
      <c r="Y8" s="35">
        <f t="shared" si="9"/>
        <v>0</v>
      </c>
      <c r="Z8" s="35">
        <f t="shared" si="0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1"/>
        <v>0</v>
      </c>
      <c r="M9" s="11"/>
      <c r="O9" s="35">
        <v>7</v>
      </c>
      <c r="P9" s="35">
        <v>0.4</v>
      </c>
      <c r="Q9" s="35">
        <f t="shared" si="2"/>
        <v>4</v>
      </c>
      <c r="R9" s="38" t="s">
        <v>75</v>
      </c>
      <c r="S9" s="35">
        <f t="shared" si="3"/>
        <v>0</v>
      </c>
      <c r="T9" s="35">
        <f t="shared" si="4"/>
        <v>0.1</v>
      </c>
      <c r="U9" s="35">
        <f t="shared" si="5"/>
        <v>0.1</v>
      </c>
      <c r="V9" s="35">
        <f t="shared" si="6"/>
        <v>0.1</v>
      </c>
      <c r="W9" s="35">
        <f t="shared" si="7"/>
        <v>0.1</v>
      </c>
      <c r="X9" s="35">
        <f t="shared" si="8"/>
        <v>0</v>
      </c>
      <c r="Y9" s="35">
        <f t="shared" si="9"/>
        <v>0</v>
      </c>
      <c r="Z9" s="35">
        <f t="shared" si="0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1"/>
        <v>0</v>
      </c>
      <c r="M10" s="11"/>
      <c r="O10" s="35">
        <v>8</v>
      </c>
      <c r="P10" s="35">
        <v>0.4</v>
      </c>
      <c r="Q10" s="35">
        <f t="shared" si="2"/>
        <v>4</v>
      </c>
      <c r="R10" s="38" t="s">
        <v>75</v>
      </c>
      <c r="S10" s="35">
        <f t="shared" si="3"/>
        <v>0</v>
      </c>
      <c r="T10" s="35">
        <f t="shared" si="4"/>
        <v>0.1</v>
      </c>
      <c r="U10" s="35">
        <f t="shared" si="5"/>
        <v>0.1</v>
      </c>
      <c r="V10" s="35">
        <f t="shared" si="6"/>
        <v>0.1</v>
      </c>
      <c r="W10" s="35">
        <f t="shared" si="7"/>
        <v>0.1</v>
      </c>
      <c r="X10" s="35">
        <f t="shared" si="8"/>
        <v>0</v>
      </c>
      <c r="Y10" s="35">
        <f t="shared" si="9"/>
        <v>0</v>
      </c>
      <c r="Z10" s="35">
        <f t="shared" si="0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26"/>
      <c r="H11" s="27"/>
      <c r="I11" s="27"/>
      <c r="J11" s="27"/>
      <c r="K11" s="28"/>
      <c r="L11" s="1"/>
      <c r="M11" s="3"/>
      <c r="O11" s="35">
        <v>9</v>
      </c>
      <c r="P11" s="35">
        <v>0.4</v>
      </c>
      <c r="Q11" s="35">
        <f t="shared" si="2"/>
        <v>4</v>
      </c>
      <c r="R11" s="38" t="s">
        <v>75</v>
      </c>
      <c r="S11" s="35">
        <f t="shared" si="3"/>
        <v>0</v>
      </c>
      <c r="T11" s="35">
        <f t="shared" si="4"/>
        <v>0.1</v>
      </c>
      <c r="U11" s="35">
        <f t="shared" si="5"/>
        <v>0.1</v>
      </c>
      <c r="V11" s="35">
        <f t="shared" si="6"/>
        <v>0.1</v>
      </c>
      <c r="W11" s="35">
        <f t="shared" si="7"/>
        <v>0.1</v>
      </c>
      <c r="X11" s="35">
        <f t="shared" si="8"/>
        <v>0</v>
      </c>
      <c r="Y11" s="35">
        <f t="shared" si="9"/>
        <v>0</v>
      </c>
      <c r="Z11" s="35">
        <f t="shared" si="0"/>
        <v>0</v>
      </c>
    </row>
    <row r="12" spans="1:26" x14ac:dyDescent="0.15">
      <c r="A12" s="255"/>
      <c r="B12" s="1" t="s">
        <v>25</v>
      </c>
      <c r="C12" s="2"/>
      <c r="D12" s="1"/>
      <c r="E12" s="1"/>
      <c r="F12" s="2"/>
      <c r="G12" s="29"/>
      <c r="H12" s="30"/>
      <c r="I12" s="30"/>
      <c r="J12" s="30"/>
      <c r="K12" s="31"/>
      <c r="L12" s="10">
        <f>C12+D12*$D$11+G12*$G$11+$H$11*H12+$E$11*E12+$I$11*I12+$F$11*F12+$J$11*J12+$K$11*K12</f>
        <v>0</v>
      </c>
      <c r="M12" s="11"/>
      <c r="O12" s="35">
        <v>10</v>
      </c>
      <c r="P12" s="35">
        <v>0.4</v>
      </c>
      <c r="Q12" s="35">
        <f t="shared" si="2"/>
        <v>4</v>
      </c>
      <c r="R12" s="38" t="s">
        <v>75</v>
      </c>
      <c r="S12" s="35">
        <f t="shared" si="3"/>
        <v>0</v>
      </c>
      <c r="T12" s="35">
        <f t="shared" si="4"/>
        <v>0.1</v>
      </c>
      <c r="U12" s="35">
        <f t="shared" si="5"/>
        <v>0.1</v>
      </c>
      <c r="V12" s="35">
        <f t="shared" si="6"/>
        <v>0.1</v>
      </c>
      <c r="W12" s="35">
        <f t="shared" si="7"/>
        <v>0.1</v>
      </c>
      <c r="X12" s="35">
        <f t="shared" si="8"/>
        <v>0</v>
      </c>
      <c r="Y12" s="35">
        <f t="shared" si="9"/>
        <v>0</v>
      </c>
      <c r="Z12" s="35">
        <f t="shared" si="0"/>
        <v>0</v>
      </c>
    </row>
    <row r="13" spans="1:26" x14ac:dyDescent="0.15">
      <c r="A13" s="255"/>
      <c r="B13" s="1" t="s">
        <v>26</v>
      </c>
      <c r="C13" s="2"/>
      <c r="D13" s="1"/>
      <c r="E13" s="1">
        <v>2</v>
      </c>
      <c r="F13" s="2"/>
      <c r="G13" s="29"/>
      <c r="H13" s="30"/>
      <c r="I13" s="30"/>
      <c r="J13" s="30"/>
      <c r="K13" s="31"/>
      <c r="L13" s="10">
        <f>C13+D13*$D$11+G13*$G$11+$H$11*H13+$E$11*E13+$I$11*I13+$F$11*F13+$J$11*J13+$K$11*K13</f>
        <v>1.71</v>
      </c>
      <c r="M13" s="11"/>
      <c r="O13" s="35">
        <v>11</v>
      </c>
      <c r="P13" s="35">
        <v>0.4</v>
      </c>
      <c r="Q13" s="35">
        <f t="shared" si="2"/>
        <v>4</v>
      </c>
      <c r="R13" s="38" t="s">
        <v>75</v>
      </c>
      <c r="S13" s="35">
        <f t="shared" si="3"/>
        <v>0</v>
      </c>
      <c r="T13" s="35">
        <f t="shared" si="4"/>
        <v>0.1</v>
      </c>
      <c r="U13" s="35">
        <f t="shared" si="5"/>
        <v>0.1</v>
      </c>
      <c r="V13" s="35">
        <f t="shared" si="6"/>
        <v>0.1</v>
      </c>
      <c r="W13" s="35">
        <f t="shared" si="7"/>
        <v>0.1</v>
      </c>
      <c r="X13" s="35">
        <f t="shared" si="8"/>
        <v>0</v>
      </c>
      <c r="Y13" s="35">
        <f t="shared" si="9"/>
        <v>0</v>
      </c>
      <c r="Z13" s="35">
        <f t="shared" si="0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29"/>
      <c r="H14" s="30"/>
      <c r="I14" s="30"/>
      <c r="J14" s="30"/>
      <c r="K14" s="31"/>
      <c r="L14" s="10">
        <f t="shared" ref="L14:L19" si="10">C14+D14*$D$11+G14*$G$11+$H$11*H14+$E$11*E14+$I$11*I14+$F$11*F14+$J$11*J14+$K$11*K14</f>
        <v>0</v>
      </c>
      <c r="M14" s="11"/>
      <c r="O14" s="35">
        <v>12</v>
      </c>
      <c r="P14" s="35">
        <v>0.4</v>
      </c>
      <c r="Q14" s="35">
        <f t="shared" si="2"/>
        <v>4</v>
      </c>
      <c r="R14" s="38" t="s">
        <v>75</v>
      </c>
      <c r="S14" s="35">
        <f t="shared" si="3"/>
        <v>0</v>
      </c>
      <c r="T14" s="35">
        <f t="shared" si="4"/>
        <v>0.1</v>
      </c>
      <c r="U14" s="35">
        <f t="shared" si="5"/>
        <v>0.1</v>
      </c>
      <c r="V14" s="35">
        <f t="shared" si="6"/>
        <v>0.1</v>
      </c>
      <c r="W14" s="35">
        <f t="shared" si="7"/>
        <v>0.1</v>
      </c>
      <c r="X14" s="35">
        <f t="shared" si="8"/>
        <v>0</v>
      </c>
      <c r="Y14" s="35">
        <f t="shared" si="9"/>
        <v>0</v>
      </c>
      <c r="Z14" s="35">
        <f t="shared" si="0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29"/>
      <c r="H15" s="30"/>
      <c r="I15" s="30"/>
      <c r="J15" s="30"/>
      <c r="K15" s="31"/>
      <c r="L15" s="10">
        <f t="shared" si="10"/>
        <v>0</v>
      </c>
      <c r="M15" s="11"/>
      <c r="O15" s="35">
        <v>13</v>
      </c>
      <c r="P15" s="35">
        <v>0.4</v>
      </c>
      <c r="Q15" s="35">
        <f t="shared" si="2"/>
        <v>4</v>
      </c>
      <c r="R15" s="38" t="s">
        <v>75</v>
      </c>
      <c r="S15" s="35">
        <f t="shared" si="3"/>
        <v>0</v>
      </c>
      <c r="T15" s="35">
        <f t="shared" si="4"/>
        <v>0.1</v>
      </c>
      <c r="U15" s="35">
        <f t="shared" si="5"/>
        <v>0.1</v>
      </c>
      <c r="V15" s="35">
        <f t="shared" si="6"/>
        <v>0.1</v>
      </c>
      <c r="W15" s="35">
        <f t="shared" si="7"/>
        <v>0.1</v>
      </c>
      <c r="X15" s="35">
        <f t="shared" si="8"/>
        <v>0</v>
      </c>
      <c r="Y15" s="35">
        <f t="shared" si="9"/>
        <v>0</v>
      </c>
      <c r="Z15" s="35">
        <f t="shared" si="0"/>
        <v>0</v>
      </c>
    </row>
    <row r="16" spans="1:26" x14ac:dyDescent="0.15">
      <c r="A16" s="255"/>
      <c r="B16" s="1" t="s">
        <v>31</v>
      </c>
      <c r="C16" s="2"/>
      <c r="D16" s="1">
        <v>2</v>
      </c>
      <c r="E16" s="1"/>
      <c r="F16" s="2"/>
      <c r="G16" s="29"/>
      <c r="H16" s="30"/>
      <c r="I16" s="30"/>
      <c r="J16" s="30"/>
      <c r="K16" s="31"/>
      <c r="L16" s="10">
        <f t="shared" si="10"/>
        <v>1</v>
      </c>
      <c r="M16" s="11"/>
      <c r="O16" s="35">
        <v>14</v>
      </c>
      <c r="P16" s="35">
        <v>0.4</v>
      </c>
      <c r="Q16" s="35">
        <f t="shared" si="2"/>
        <v>4</v>
      </c>
      <c r="R16" s="38" t="s">
        <v>75</v>
      </c>
      <c r="S16" s="35">
        <f t="shared" si="3"/>
        <v>0</v>
      </c>
      <c r="T16" s="35">
        <f t="shared" si="4"/>
        <v>0.1</v>
      </c>
      <c r="U16" s="35">
        <f t="shared" si="5"/>
        <v>0.1</v>
      </c>
      <c r="V16" s="35">
        <f t="shared" si="6"/>
        <v>0.1</v>
      </c>
      <c r="W16" s="35">
        <f t="shared" si="7"/>
        <v>0.1</v>
      </c>
      <c r="X16" s="35">
        <f t="shared" si="8"/>
        <v>0</v>
      </c>
      <c r="Y16" s="35">
        <f t="shared" si="9"/>
        <v>0</v>
      </c>
      <c r="Z16" s="35">
        <f t="shared" si="0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29"/>
      <c r="H17" s="30"/>
      <c r="I17" s="30"/>
      <c r="J17" s="30"/>
      <c r="K17" s="31"/>
      <c r="L17" s="10">
        <f t="shared" si="10"/>
        <v>0</v>
      </c>
      <c r="M17" s="11"/>
      <c r="O17" s="35">
        <v>15</v>
      </c>
      <c r="P17" s="35">
        <v>0.4</v>
      </c>
      <c r="Q17" s="35">
        <f t="shared" si="2"/>
        <v>4</v>
      </c>
      <c r="R17" s="38" t="s">
        <v>75</v>
      </c>
      <c r="S17" s="35">
        <f t="shared" si="3"/>
        <v>0</v>
      </c>
      <c r="T17" s="35">
        <f t="shared" si="4"/>
        <v>0.1</v>
      </c>
      <c r="U17" s="35">
        <f t="shared" si="5"/>
        <v>0.1</v>
      </c>
      <c r="V17" s="35">
        <f t="shared" si="6"/>
        <v>0.1</v>
      </c>
      <c r="W17" s="35">
        <f t="shared" si="7"/>
        <v>0.1</v>
      </c>
      <c r="X17" s="35">
        <f t="shared" si="8"/>
        <v>0</v>
      </c>
      <c r="Y17" s="35">
        <f t="shared" si="9"/>
        <v>0</v>
      </c>
      <c r="Z17" s="35">
        <f t="shared" si="0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29"/>
      <c r="H18" s="30"/>
      <c r="I18" s="30"/>
      <c r="J18" s="30"/>
      <c r="K18" s="31"/>
      <c r="L18" s="10">
        <f t="shared" si="10"/>
        <v>0</v>
      </c>
      <c r="M18" s="11"/>
      <c r="O18" s="35">
        <v>16</v>
      </c>
      <c r="P18" s="35">
        <v>0.4</v>
      </c>
      <c r="Q18" s="35">
        <f t="shared" si="2"/>
        <v>4</v>
      </c>
      <c r="R18" s="38" t="s">
        <v>75</v>
      </c>
      <c r="S18" s="35">
        <f t="shared" si="3"/>
        <v>0</v>
      </c>
      <c r="T18" s="35">
        <f t="shared" si="4"/>
        <v>0.1</v>
      </c>
      <c r="U18" s="35">
        <f t="shared" si="5"/>
        <v>0.1</v>
      </c>
      <c r="V18" s="35">
        <f t="shared" si="6"/>
        <v>0.1</v>
      </c>
      <c r="W18" s="35">
        <f t="shared" si="7"/>
        <v>0.1</v>
      </c>
      <c r="X18" s="35">
        <f t="shared" si="8"/>
        <v>0</v>
      </c>
      <c r="Y18" s="35">
        <f t="shared" si="9"/>
        <v>0</v>
      </c>
      <c r="Z18" s="35">
        <f t="shared" si="0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29"/>
      <c r="H19" s="30"/>
      <c r="I19" s="30"/>
      <c r="J19" s="30"/>
      <c r="K19" s="31"/>
      <c r="L19" s="10">
        <f t="shared" si="10"/>
        <v>0</v>
      </c>
      <c r="M19" s="11"/>
      <c r="O19" s="35">
        <v>17</v>
      </c>
      <c r="P19" s="35">
        <v>0.4</v>
      </c>
      <c r="Q19" s="35">
        <f t="shared" si="2"/>
        <v>0</v>
      </c>
      <c r="R19" s="35"/>
      <c r="S19" s="35">
        <f t="shared" si="3"/>
        <v>0</v>
      </c>
      <c r="T19" s="35">
        <f t="shared" si="4"/>
        <v>0</v>
      </c>
      <c r="U19" s="35">
        <f t="shared" si="5"/>
        <v>0</v>
      </c>
      <c r="V19" s="35">
        <f t="shared" si="6"/>
        <v>0</v>
      </c>
      <c r="W19" s="35">
        <f t="shared" si="7"/>
        <v>0</v>
      </c>
      <c r="X19" s="35">
        <f t="shared" si="8"/>
        <v>0</v>
      </c>
      <c r="Y19" s="35">
        <f t="shared" si="9"/>
        <v>0</v>
      </c>
      <c r="Z19" s="35">
        <f t="shared" si="0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29"/>
      <c r="H20" s="30"/>
      <c r="I20" s="30"/>
      <c r="J20" s="30"/>
      <c r="K20" s="31"/>
      <c r="L20" s="1"/>
      <c r="M20" s="3"/>
      <c r="O20" s="35">
        <v>18</v>
      </c>
      <c r="P20" s="35">
        <v>0.4</v>
      </c>
      <c r="Q20" s="35">
        <f t="shared" si="2"/>
        <v>0</v>
      </c>
      <c r="R20" s="35"/>
      <c r="S20" s="35">
        <f t="shared" si="3"/>
        <v>0</v>
      </c>
      <c r="T20" s="35">
        <f t="shared" si="4"/>
        <v>0</v>
      </c>
      <c r="U20" s="35">
        <f t="shared" si="5"/>
        <v>0</v>
      </c>
      <c r="V20" s="35">
        <f t="shared" si="6"/>
        <v>0</v>
      </c>
      <c r="W20" s="35">
        <f t="shared" si="7"/>
        <v>0</v>
      </c>
      <c r="X20" s="35">
        <f t="shared" si="8"/>
        <v>0</v>
      </c>
      <c r="Y20" s="35">
        <f t="shared" si="9"/>
        <v>0</v>
      </c>
      <c r="Z20" s="35">
        <f t="shared" si="0"/>
        <v>0</v>
      </c>
    </row>
    <row r="21" spans="1:26" x14ac:dyDescent="0.15">
      <c r="A21" s="255"/>
      <c r="B21" s="1" t="s">
        <v>25</v>
      </c>
      <c r="C21" s="2"/>
      <c r="D21" s="1"/>
      <c r="E21" s="1"/>
      <c r="F21" s="2"/>
      <c r="G21" s="29"/>
      <c r="H21" s="30"/>
      <c r="I21" s="30"/>
      <c r="J21" s="30"/>
      <c r="K21" s="31"/>
      <c r="L21" s="10">
        <f>SUM(D21*$D$20+G21*$G$20+$H$20*H21+$E$20*E21+$I$20*I21+$J$20*J21+$K$20*K21)</f>
        <v>0</v>
      </c>
      <c r="M21" s="11"/>
      <c r="O21" s="35">
        <v>19</v>
      </c>
      <c r="P21" s="35">
        <v>0.4</v>
      </c>
      <c r="Q21" s="35">
        <f t="shared" si="2"/>
        <v>0</v>
      </c>
      <c r="R21" s="35"/>
      <c r="S21" s="35">
        <f t="shared" si="3"/>
        <v>0</v>
      </c>
      <c r="T21" s="35">
        <f t="shared" si="4"/>
        <v>0</v>
      </c>
      <c r="U21" s="35">
        <f t="shared" si="5"/>
        <v>0</v>
      </c>
      <c r="V21" s="35">
        <f t="shared" si="6"/>
        <v>0</v>
      </c>
      <c r="W21" s="35">
        <f t="shared" si="7"/>
        <v>0</v>
      </c>
      <c r="X21" s="35">
        <f t="shared" si="8"/>
        <v>0</v>
      </c>
      <c r="Y21" s="35">
        <f t="shared" si="9"/>
        <v>0</v>
      </c>
      <c r="Z21" s="35">
        <f t="shared" si="0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29"/>
      <c r="H22" s="30"/>
      <c r="I22" s="30"/>
      <c r="J22" s="30"/>
      <c r="K22" s="31"/>
      <c r="L22" s="10">
        <f t="shared" ref="L22:L28" si="11">SUM(D22*$D$20+G22*$G$20+$H$20*H22+$E$20*E22+$I$20*I22+$J$20*J22+$K$20*K22)</f>
        <v>0</v>
      </c>
      <c r="M22" s="11"/>
      <c r="O22" s="35">
        <v>20</v>
      </c>
      <c r="P22" s="35">
        <v>0.4</v>
      </c>
      <c r="Q22" s="35">
        <f t="shared" si="2"/>
        <v>0</v>
      </c>
      <c r="R22" s="35"/>
      <c r="S22" s="35">
        <f t="shared" si="3"/>
        <v>0</v>
      </c>
      <c r="T22" s="35">
        <f t="shared" si="4"/>
        <v>0</v>
      </c>
      <c r="U22" s="35">
        <f t="shared" si="5"/>
        <v>0</v>
      </c>
      <c r="V22" s="35">
        <f t="shared" si="6"/>
        <v>0</v>
      </c>
      <c r="W22" s="35">
        <f t="shared" si="7"/>
        <v>0</v>
      </c>
      <c r="X22" s="35">
        <f t="shared" si="8"/>
        <v>0</v>
      </c>
      <c r="Y22" s="35">
        <f t="shared" si="9"/>
        <v>0</v>
      </c>
      <c r="Z22" s="35">
        <f t="shared" si="0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29"/>
      <c r="H23" s="30"/>
      <c r="I23" s="30"/>
      <c r="J23" s="30"/>
      <c r="K23" s="31"/>
      <c r="L23" s="10">
        <f t="shared" si="11"/>
        <v>0</v>
      </c>
      <c r="M23" s="11"/>
      <c r="O23" s="35">
        <v>21</v>
      </c>
      <c r="P23" s="35">
        <v>0.4</v>
      </c>
      <c r="Q23" s="35">
        <f t="shared" si="2"/>
        <v>0</v>
      </c>
      <c r="R23" s="35"/>
      <c r="S23" s="35">
        <f t="shared" si="3"/>
        <v>0</v>
      </c>
      <c r="T23" s="35">
        <f t="shared" si="4"/>
        <v>0</v>
      </c>
      <c r="U23" s="35">
        <f t="shared" si="5"/>
        <v>0</v>
      </c>
      <c r="V23" s="35">
        <f t="shared" si="6"/>
        <v>0</v>
      </c>
      <c r="W23" s="35">
        <f t="shared" si="7"/>
        <v>0</v>
      </c>
      <c r="X23" s="35">
        <f t="shared" si="8"/>
        <v>0</v>
      </c>
      <c r="Y23" s="35">
        <f t="shared" si="9"/>
        <v>0</v>
      </c>
      <c r="Z23" s="35">
        <f t="shared" si="0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29"/>
      <c r="H24" s="30"/>
      <c r="I24" s="30"/>
      <c r="J24" s="30"/>
      <c r="K24" s="31"/>
      <c r="L24" s="10">
        <f t="shared" si="11"/>
        <v>0</v>
      </c>
      <c r="M24" s="11"/>
      <c r="O24" s="35">
        <v>22</v>
      </c>
      <c r="P24" s="35">
        <v>0.4</v>
      </c>
      <c r="Q24" s="35">
        <f t="shared" si="2"/>
        <v>0</v>
      </c>
      <c r="R24" s="35"/>
      <c r="S24" s="35">
        <f t="shared" si="3"/>
        <v>0</v>
      </c>
      <c r="T24" s="35">
        <f t="shared" si="4"/>
        <v>0</v>
      </c>
      <c r="U24" s="35">
        <f t="shared" si="5"/>
        <v>0</v>
      </c>
      <c r="V24" s="35">
        <f t="shared" si="6"/>
        <v>0</v>
      </c>
      <c r="W24" s="35">
        <f t="shared" si="7"/>
        <v>0</v>
      </c>
      <c r="X24" s="35">
        <f t="shared" si="8"/>
        <v>0</v>
      </c>
      <c r="Y24" s="35">
        <f t="shared" si="9"/>
        <v>0</v>
      </c>
      <c r="Z24" s="35">
        <f t="shared" si="0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29"/>
      <c r="H25" s="30"/>
      <c r="I25" s="30"/>
      <c r="J25" s="30"/>
      <c r="K25" s="31"/>
      <c r="L25" s="10">
        <f t="shared" si="11"/>
        <v>0</v>
      </c>
      <c r="M25" s="11"/>
      <c r="O25" s="35">
        <v>23</v>
      </c>
      <c r="P25" s="35">
        <v>0.4</v>
      </c>
      <c r="Q25" s="35">
        <f t="shared" si="2"/>
        <v>0</v>
      </c>
      <c r="R25" s="35"/>
      <c r="S25" s="35">
        <f t="shared" si="3"/>
        <v>0</v>
      </c>
      <c r="T25" s="35">
        <f t="shared" si="4"/>
        <v>0</v>
      </c>
      <c r="U25" s="35">
        <f t="shared" si="5"/>
        <v>0</v>
      </c>
      <c r="V25" s="35">
        <f t="shared" si="6"/>
        <v>0</v>
      </c>
      <c r="W25" s="35">
        <f t="shared" si="7"/>
        <v>0</v>
      </c>
      <c r="X25" s="35">
        <f t="shared" si="8"/>
        <v>0</v>
      </c>
      <c r="Y25" s="35">
        <f t="shared" si="9"/>
        <v>0</v>
      </c>
      <c r="Z25" s="35">
        <f t="shared" si="0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29"/>
      <c r="H26" s="30"/>
      <c r="I26" s="30"/>
      <c r="J26" s="30"/>
      <c r="K26" s="31"/>
      <c r="L26" s="10">
        <f t="shared" si="11"/>
        <v>0</v>
      </c>
      <c r="M26" s="11"/>
      <c r="O26" s="35">
        <v>24</v>
      </c>
      <c r="P26" s="35">
        <v>0.4</v>
      </c>
      <c r="Q26" s="35">
        <f t="shared" si="2"/>
        <v>0</v>
      </c>
      <c r="R26" s="35"/>
      <c r="S26" s="35">
        <f t="shared" si="3"/>
        <v>0</v>
      </c>
      <c r="T26" s="35">
        <f t="shared" si="4"/>
        <v>0</v>
      </c>
      <c r="U26" s="35">
        <f t="shared" si="5"/>
        <v>0</v>
      </c>
      <c r="V26" s="35">
        <f t="shared" si="6"/>
        <v>0</v>
      </c>
      <c r="W26" s="35">
        <f t="shared" si="7"/>
        <v>0</v>
      </c>
      <c r="X26" s="35">
        <f t="shared" si="8"/>
        <v>0</v>
      </c>
      <c r="Y26" s="35">
        <f t="shared" si="9"/>
        <v>0</v>
      </c>
      <c r="Z26" s="35">
        <f t="shared" si="0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29"/>
      <c r="H27" s="30"/>
      <c r="I27" s="30"/>
      <c r="J27" s="30"/>
      <c r="K27" s="31"/>
      <c r="L27" s="10">
        <f t="shared" si="11"/>
        <v>0</v>
      </c>
      <c r="M27" s="11"/>
      <c r="O27" s="35">
        <v>25</v>
      </c>
      <c r="P27" s="35">
        <v>0.4</v>
      </c>
      <c r="Q27" s="35">
        <f t="shared" si="2"/>
        <v>0</v>
      </c>
      <c r="R27" s="35"/>
      <c r="S27" s="35">
        <f t="shared" si="3"/>
        <v>0</v>
      </c>
      <c r="T27" s="35">
        <f t="shared" si="4"/>
        <v>0</v>
      </c>
      <c r="U27" s="35">
        <f t="shared" si="5"/>
        <v>0</v>
      </c>
      <c r="V27" s="35">
        <f t="shared" si="6"/>
        <v>0</v>
      </c>
      <c r="W27" s="35">
        <f t="shared" si="7"/>
        <v>0</v>
      </c>
      <c r="X27" s="35">
        <f t="shared" si="8"/>
        <v>0</v>
      </c>
      <c r="Y27" s="35">
        <f t="shared" si="9"/>
        <v>0</v>
      </c>
      <c r="Z27" s="35">
        <f t="shared" si="0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29"/>
      <c r="H28" s="30"/>
      <c r="I28" s="30"/>
      <c r="J28" s="30"/>
      <c r="K28" s="31"/>
      <c r="L28" s="10">
        <f t="shared" si="11"/>
        <v>0</v>
      </c>
      <c r="M28" s="11"/>
      <c r="O28" s="35">
        <v>26</v>
      </c>
      <c r="P28" s="35">
        <v>0.4</v>
      </c>
      <c r="Q28" s="35">
        <f t="shared" si="2"/>
        <v>0</v>
      </c>
      <c r="R28" s="35"/>
      <c r="S28" s="35">
        <f t="shared" si="3"/>
        <v>0</v>
      </c>
      <c r="T28" s="35">
        <f t="shared" si="4"/>
        <v>0</v>
      </c>
      <c r="U28" s="35">
        <f t="shared" si="5"/>
        <v>0</v>
      </c>
      <c r="V28" s="35">
        <f t="shared" si="6"/>
        <v>0</v>
      </c>
      <c r="W28" s="35">
        <f t="shared" si="7"/>
        <v>0</v>
      </c>
      <c r="X28" s="35">
        <f t="shared" si="8"/>
        <v>0</v>
      </c>
      <c r="Y28" s="35">
        <f t="shared" si="9"/>
        <v>0</v>
      </c>
      <c r="Z28" s="35">
        <f t="shared" si="0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29"/>
      <c r="H29" s="30"/>
      <c r="I29" s="30"/>
      <c r="J29" s="30"/>
      <c r="K29" s="31"/>
      <c r="L29" s="1"/>
      <c r="M29" s="3"/>
      <c r="O29" s="35">
        <v>27</v>
      </c>
      <c r="P29" s="35">
        <v>0.4</v>
      </c>
      <c r="Q29" s="35">
        <f t="shared" si="2"/>
        <v>0</v>
      </c>
      <c r="R29" s="35"/>
      <c r="S29" s="35">
        <f t="shared" si="3"/>
        <v>0</v>
      </c>
      <c r="T29" s="35">
        <f t="shared" si="4"/>
        <v>0</v>
      </c>
      <c r="U29" s="35">
        <f t="shared" si="5"/>
        <v>0</v>
      </c>
      <c r="V29" s="35">
        <f t="shared" si="6"/>
        <v>0</v>
      </c>
      <c r="W29" s="35">
        <f t="shared" si="7"/>
        <v>0</v>
      </c>
      <c r="X29" s="35">
        <f t="shared" si="8"/>
        <v>0</v>
      </c>
      <c r="Y29" s="35">
        <f t="shared" si="9"/>
        <v>0</v>
      </c>
      <c r="Z29" s="35">
        <f t="shared" si="0"/>
        <v>0</v>
      </c>
    </row>
    <row r="30" spans="1:26" x14ac:dyDescent="0.15">
      <c r="A30" s="255"/>
      <c r="B30" s="1" t="s">
        <v>25</v>
      </c>
      <c r="C30" s="2"/>
      <c r="D30" s="1"/>
      <c r="E30" s="1"/>
      <c r="F30" s="2"/>
      <c r="G30" s="29"/>
      <c r="H30" s="30"/>
      <c r="I30" s="30"/>
      <c r="J30" s="30"/>
      <c r="K30" s="31"/>
      <c r="L30" s="14">
        <f>SUM(D30*$D$29+G30*$G$29+$H$29*H30+$E$29*E30+$I$29*I30+$J$29*J30+$K$29*K30)</f>
        <v>0</v>
      </c>
      <c r="M30" s="15"/>
      <c r="O30" s="35">
        <v>28</v>
      </c>
      <c r="P30" s="35">
        <v>0.4</v>
      </c>
      <c r="Q30" s="35">
        <f t="shared" si="2"/>
        <v>0</v>
      </c>
      <c r="R30" s="35"/>
      <c r="S30" s="35">
        <f t="shared" si="3"/>
        <v>0</v>
      </c>
      <c r="T30" s="35">
        <f t="shared" si="4"/>
        <v>0</v>
      </c>
      <c r="U30" s="35">
        <f t="shared" si="5"/>
        <v>0</v>
      </c>
      <c r="V30" s="35">
        <f t="shared" si="6"/>
        <v>0</v>
      </c>
      <c r="W30" s="35">
        <f t="shared" si="7"/>
        <v>0</v>
      </c>
      <c r="X30" s="35">
        <f t="shared" si="8"/>
        <v>0</v>
      </c>
      <c r="Y30" s="35">
        <f t="shared" si="9"/>
        <v>0</v>
      </c>
      <c r="Z30" s="35">
        <f t="shared" si="0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29"/>
      <c r="H31" s="30"/>
      <c r="I31" s="30"/>
      <c r="J31" s="30"/>
      <c r="K31" s="31"/>
      <c r="L31" s="14">
        <f t="shared" ref="L31:L37" si="12">SUM(D31*$D$29+G31*$G$29+$H$29*H31+$E$29*E31+$I$29*I31+$J$29*J31+$K$29*K31)</f>
        <v>0</v>
      </c>
      <c r="M31" s="15"/>
      <c r="O31" s="35">
        <v>29</v>
      </c>
      <c r="P31" s="35">
        <v>0.4</v>
      </c>
      <c r="Q31" s="35">
        <f t="shared" si="2"/>
        <v>0</v>
      </c>
      <c r="R31" s="35"/>
      <c r="S31" s="35">
        <f t="shared" si="3"/>
        <v>0</v>
      </c>
      <c r="T31" s="35">
        <f t="shared" si="4"/>
        <v>0</v>
      </c>
      <c r="U31" s="35">
        <f t="shared" si="5"/>
        <v>0</v>
      </c>
      <c r="V31" s="35">
        <f t="shared" si="6"/>
        <v>0</v>
      </c>
      <c r="W31" s="35">
        <f t="shared" si="7"/>
        <v>0</v>
      </c>
      <c r="X31" s="35">
        <f t="shared" si="8"/>
        <v>0</v>
      </c>
      <c r="Y31" s="35">
        <f t="shared" si="9"/>
        <v>0</v>
      </c>
      <c r="Z31" s="35">
        <f t="shared" si="0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29"/>
      <c r="H32" s="30"/>
      <c r="I32" s="30"/>
      <c r="J32" s="30"/>
      <c r="K32" s="31"/>
      <c r="L32" s="14">
        <f t="shared" si="12"/>
        <v>0</v>
      </c>
      <c r="M32" s="15"/>
      <c r="O32" s="35">
        <v>30</v>
      </c>
      <c r="P32" s="35">
        <v>0.4</v>
      </c>
      <c r="Q32" s="35">
        <f t="shared" si="2"/>
        <v>0</v>
      </c>
      <c r="R32" s="35"/>
      <c r="S32" s="35">
        <f t="shared" si="3"/>
        <v>0</v>
      </c>
      <c r="T32" s="35">
        <f t="shared" si="4"/>
        <v>0</v>
      </c>
      <c r="U32" s="35">
        <f t="shared" si="5"/>
        <v>0</v>
      </c>
      <c r="V32" s="35">
        <f t="shared" si="6"/>
        <v>0</v>
      </c>
      <c r="W32" s="35">
        <f t="shared" si="7"/>
        <v>0</v>
      </c>
      <c r="X32" s="35">
        <f t="shared" si="8"/>
        <v>0</v>
      </c>
      <c r="Y32" s="35">
        <f t="shared" si="9"/>
        <v>0</v>
      </c>
      <c r="Z32" s="35">
        <f t="shared" si="0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29"/>
      <c r="H33" s="30"/>
      <c r="I33" s="30"/>
      <c r="J33" s="30"/>
      <c r="K33" s="31"/>
      <c r="L33" s="14">
        <f t="shared" si="12"/>
        <v>0</v>
      </c>
      <c r="M33" s="15"/>
      <c r="O33" s="35">
        <v>31</v>
      </c>
      <c r="P33" s="35"/>
      <c r="Q33" s="35">
        <f t="shared" si="2"/>
        <v>0</v>
      </c>
      <c r="R33" s="35"/>
      <c r="S33" s="35">
        <f t="shared" si="3"/>
        <v>0</v>
      </c>
      <c r="T33" s="35">
        <f t="shared" si="4"/>
        <v>0</v>
      </c>
      <c r="U33" s="35">
        <f t="shared" si="5"/>
        <v>0</v>
      </c>
      <c r="V33" s="35">
        <f t="shared" si="6"/>
        <v>0</v>
      </c>
      <c r="W33" s="35">
        <f t="shared" si="7"/>
        <v>0</v>
      </c>
      <c r="X33" s="35">
        <f t="shared" si="8"/>
        <v>0</v>
      </c>
      <c r="Y33" s="35">
        <f t="shared" si="9"/>
        <v>0</v>
      </c>
      <c r="Z33" s="35">
        <f t="shared" si="0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29"/>
      <c r="H34" s="30"/>
      <c r="I34" s="30"/>
      <c r="J34" s="30"/>
      <c r="K34" s="31"/>
      <c r="L34" s="14">
        <f t="shared" si="12"/>
        <v>0</v>
      </c>
      <c r="M34" s="15"/>
      <c r="O34" s="35">
        <v>32</v>
      </c>
      <c r="P34" s="35"/>
      <c r="Q34" s="35">
        <f t="shared" si="2"/>
        <v>0</v>
      </c>
      <c r="R34" s="35"/>
      <c r="S34" s="35">
        <f t="shared" si="3"/>
        <v>0</v>
      </c>
      <c r="T34" s="35">
        <f t="shared" si="4"/>
        <v>0</v>
      </c>
      <c r="U34" s="35">
        <f t="shared" si="5"/>
        <v>0</v>
      </c>
      <c r="V34" s="35">
        <f t="shared" si="6"/>
        <v>0</v>
      </c>
      <c r="W34" s="35">
        <f t="shared" si="7"/>
        <v>0</v>
      </c>
      <c r="X34" s="35">
        <f t="shared" si="8"/>
        <v>0</v>
      </c>
      <c r="Y34" s="35">
        <f t="shared" si="9"/>
        <v>0</v>
      </c>
      <c r="Z34" s="35">
        <f t="shared" si="0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29"/>
      <c r="H35" s="30"/>
      <c r="I35" s="30"/>
      <c r="J35" s="30"/>
      <c r="K35" s="31"/>
      <c r="L35" s="14">
        <f t="shared" si="12"/>
        <v>0</v>
      </c>
      <c r="M35" s="15"/>
      <c r="O35" s="35">
        <v>33</v>
      </c>
      <c r="P35" s="35"/>
      <c r="Q35" s="35">
        <f t="shared" si="2"/>
        <v>0</v>
      </c>
      <c r="R35" s="35"/>
      <c r="S35" s="35">
        <f t="shared" si="3"/>
        <v>0</v>
      </c>
      <c r="T35" s="35">
        <f t="shared" si="4"/>
        <v>0</v>
      </c>
      <c r="U35" s="35">
        <f t="shared" si="5"/>
        <v>0</v>
      </c>
      <c r="V35" s="35">
        <f t="shared" si="6"/>
        <v>0</v>
      </c>
      <c r="W35" s="35">
        <f t="shared" si="7"/>
        <v>0</v>
      </c>
      <c r="X35" s="35">
        <f t="shared" si="8"/>
        <v>0</v>
      </c>
      <c r="Y35" s="35">
        <f t="shared" si="9"/>
        <v>0</v>
      </c>
      <c r="Z35" s="35">
        <f t="shared" si="0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29"/>
      <c r="H36" s="30"/>
      <c r="I36" s="30"/>
      <c r="J36" s="30"/>
      <c r="K36" s="31"/>
      <c r="L36" s="14">
        <f t="shared" si="12"/>
        <v>0</v>
      </c>
      <c r="M36" s="15"/>
      <c r="O36" s="35">
        <v>34</v>
      </c>
      <c r="P36" s="35"/>
      <c r="Q36" s="35">
        <f t="shared" si="2"/>
        <v>0</v>
      </c>
      <c r="R36" s="35"/>
      <c r="S36" s="35">
        <f t="shared" si="3"/>
        <v>0</v>
      </c>
      <c r="T36" s="35">
        <f t="shared" si="4"/>
        <v>0</v>
      </c>
      <c r="U36" s="35">
        <f t="shared" si="5"/>
        <v>0</v>
      </c>
      <c r="V36" s="35">
        <f t="shared" si="6"/>
        <v>0</v>
      </c>
      <c r="W36" s="35">
        <f t="shared" si="7"/>
        <v>0</v>
      </c>
      <c r="X36" s="35">
        <f t="shared" si="8"/>
        <v>0</v>
      </c>
      <c r="Y36" s="35">
        <f t="shared" si="9"/>
        <v>0</v>
      </c>
      <c r="Z36" s="35">
        <f t="shared" si="0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29"/>
      <c r="H37" s="30"/>
      <c r="I37" s="30"/>
      <c r="J37" s="30"/>
      <c r="K37" s="31"/>
      <c r="L37" s="14">
        <f t="shared" si="12"/>
        <v>0</v>
      </c>
      <c r="M37" s="15"/>
      <c r="O37" s="35">
        <v>35</v>
      </c>
      <c r="P37" s="35"/>
      <c r="Q37" s="35">
        <f t="shared" si="2"/>
        <v>0</v>
      </c>
      <c r="R37" s="35"/>
      <c r="S37" s="35">
        <f t="shared" si="3"/>
        <v>0</v>
      </c>
      <c r="T37" s="35">
        <f t="shared" si="4"/>
        <v>0</v>
      </c>
      <c r="U37" s="35">
        <f t="shared" si="5"/>
        <v>0</v>
      </c>
      <c r="V37" s="35">
        <f t="shared" si="6"/>
        <v>0</v>
      </c>
      <c r="W37" s="35">
        <f t="shared" si="7"/>
        <v>0</v>
      </c>
      <c r="X37" s="35">
        <f t="shared" si="8"/>
        <v>0</v>
      </c>
      <c r="Y37" s="35">
        <f t="shared" si="9"/>
        <v>0</v>
      </c>
      <c r="Z37" s="35">
        <f t="shared" si="0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29"/>
      <c r="H38" s="30"/>
      <c r="I38" s="30"/>
      <c r="J38" s="30"/>
      <c r="K38" s="31"/>
      <c r="L38" s="1"/>
      <c r="M38" s="3"/>
      <c r="O38" s="35">
        <v>36</v>
      </c>
      <c r="P38" s="35"/>
      <c r="Q38" s="35">
        <f t="shared" si="2"/>
        <v>0</v>
      </c>
      <c r="R38" s="35"/>
      <c r="S38" s="35">
        <f t="shared" si="3"/>
        <v>0</v>
      </c>
      <c r="T38" s="35">
        <f t="shared" si="4"/>
        <v>0</v>
      </c>
      <c r="U38" s="35">
        <f t="shared" si="5"/>
        <v>0</v>
      </c>
      <c r="V38" s="35">
        <f t="shared" si="6"/>
        <v>0</v>
      </c>
      <c r="W38" s="35">
        <f t="shared" si="7"/>
        <v>0</v>
      </c>
      <c r="X38" s="35">
        <f t="shared" si="8"/>
        <v>0</v>
      </c>
      <c r="Y38" s="35">
        <f t="shared" si="9"/>
        <v>0</v>
      </c>
      <c r="Z38" s="35">
        <f t="shared" si="0"/>
        <v>0</v>
      </c>
    </row>
    <row r="39" spans="1:26" x14ac:dyDescent="0.15">
      <c r="A39" s="255"/>
      <c r="B39" s="1" t="s">
        <v>25</v>
      </c>
      <c r="C39" s="2"/>
      <c r="D39" s="1"/>
      <c r="E39" s="1"/>
      <c r="F39" s="2"/>
      <c r="G39" s="29"/>
      <c r="H39" s="30"/>
      <c r="I39" s="30"/>
      <c r="J39" s="30"/>
      <c r="K39" s="31"/>
      <c r="L39" s="10">
        <f>SUM(C39+D39*$D$38+G39*$G$38+$H$38*H39+$E$38*E39+$I$38*I39+F39+$J$38*J39+$K$38*K39)</f>
        <v>0</v>
      </c>
      <c r="M39" s="11"/>
      <c r="O39" s="35">
        <v>37</v>
      </c>
      <c r="P39" s="35"/>
      <c r="Q39" s="35">
        <f t="shared" si="2"/>
        <v>0</v>
      </c>
      <c r="R39" s="35"/>
      <c r="S39" s="35">
        <f t="shared" si="3"/>
        <v>0</v>
      </c>
      <c r="T39" s="35">
        <f t="shared" si="4"/>
        <v>0</v>
      </c>
      <c r="U39" s="35">
        <f t="shared" si="5"/>
        <v>0</v>
      </c>
      <c r="V39" s="35">
        <f t="shared" si="6"/>
        <v>0</v>
      </c>
      <c r="W39" s="35">
        <f t="shared" si="7"/>
        <v>0</v>
      </c>
      <c r="X39" s="35">
        <f t="shared" si="8"/>
        <v>0</v>
      </c>
      <c r="Y39" s="35">
        <f t="shared" si="9"/>
        <v>0</v>
      </c>
      <c r="Z39" s="35">
        <f t="shared" si="0"/>
        <v>0</v>
      </c>
    </row>
    <row r="40" spans="1:26" x14ac:dyDescent="0.15">
      <c r="A40" s="255"/>
      <c r="B40" s="1" t="s">
        <v>26</v>
      </c>
      <c r="C40" s="2"/>
      <c r="D40" s="1"/>
      <c r="E40" s="1">
        <v>1</v>
      </c>
      <c r="F40" s="2"/>
      <c r="G40" s="29"/>
      <c r="H40" s="30"/>
      <c r="I40" s="30"/>
      <c r="J40" s="30"/>
      <c r="K40" s="31"/>
      <c r="L40" s="10">
        <f t="shared" ref="L40:L46" si="13">SUM(C40+D40*$D$38+G40*$G$38+$H$38*H40+$E$38*E40+$I$38*I40+F40+$J$38*J40+$K$38*K40)</f>
        <v>0.49</v>
      </c>
      <c r="M40" s="11"/>
      <c r="O40" s="35">
        <v>38</v>
      </c>
      <c r="P40" s="35"/>
      <c r="Q40" s="35">
        <f t="shared" si="2"/>
        <v>0</v>
      </c>
      <c r="R40" s="35"/>
      <c r="S40" s="35">
        <f t="shared" si="3"/>
        <v>0</v>
      </c>
      <c r="T40" s="35">
        <f t="shared" si="4"/>
        <v>0</v>
      </c>
      <c r="U40" s="35">
        <f t="shared" si="5"/>
        <v>0</v>
      </c>
      <c r="V40" s="35">
        <f t="shared" si="6"/>
        <v>0</v>
      </c>
      <c r="W40" s="35">
        <f t="shared" si="7"/>
        <v>0</v>
      </c>
      <c r="X40" s="35">
        <f t="shared" si="8"/>
        <v>0</v>
      </c>
      <c r="Y40" s="35">
        <f t="shared" si="9"/>
        <v>0</v>
      </c>
      <c r="Z40" s="35">
        <f t="shared" si="0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29"/>
      <c r="H41" s="30"/>
      <c r="I41" s="30"/>
      <c r="J41" s="30"/>
      <c r="K41" s="31"/>
      <c r="L41" s="10">
        <f>SUM(C41+D41*$D$38+G41*$G$38+$H$38*H41+$E$38*E41+$I$38*I41+F41+$J$38*J41+$K$38*K41)</f>
        <v>0</v>
      </c>
      <c r="M41" s="11"/>
      <c r="O41" s="35">
        <v>39</v>
      </c>
      <c r="P41" s="35"/>
      <c r="Q41" s="35">
        <f t="shared" si="2"/>
        <v>0</v>
      </c>
      <c r="R41" s="35"/>
      <c r="S41" s="35">
        <f t="shared" si="3"/>
        <v>0</v>
      </c>
      <c r="T41" s="35">
        <f t="shared" si="4"/>
        <v>0</v>
      </c>
      <c r="U41" s="35">
        <f t="shared" si="5"/>
        <v>0</v>
      </c>
      <c r="V41" s="35">
        <f t="shared" si="6"/>
        <v>0</v>
      </c>
      <c r="W41" s="35">
        <f t="shared" si="7"/>
        <v>0</v>
      </c>
      <c r="X41" s="35">
        <f t="shared" si="8"/>
        <v>0</v>
      </c>
      <c r="Y41" s="35">
        <f t="shared" si="9"/>
        <v>0</v>
      </c>
      <c r="Z41" s="35">
        <f t="shared" si="0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29"/>
      <c r="H42" s="30"/>
      <c r="I42" s="30"/>
      <c r="J42" s="30"/>
      <c r="K42" s="31"/>
      <c r="L42" s="10">
        <f t="shared" si="13"/>
        <v>0</v>
      </c>
      <c r="M42" s="11"/>
      <c r="O42" s="35">
        <v>40</v>
      </c>
      <c r="P42" s="35"/>
      <c r="Q42" s="35">
        <f t="shared" si="2"/>
        <v>0</v>
      </c>
      <c r="R42" s="35"/>
      <c r="S42" s="35">
        <f t="shared" si="3"/>
        <v>0</v>
      </c>
      <c r="T42" s="35">
        <f t="shared" si="4"/>
        <v>0</v>
      </c>
      <c r="U42" s="35">
        <f t="shared" si="5"/>
        <v>0</v>
      </c>
      <c r="V42" s="35">
        <f t="shared" si="6"/>
        <v>0</v>
      </c>
      <c r="W42" s="35">
        <f t="shared" si="7"/>
        <v>0</v>
      </c>
      <c r="X42" s="35">
        <f t="shared" si="8"/>
        <v>0</v>
      </c>
      <c r="Y42" s="35">
        <f t="shared" si="9"/>
        <v>0</v>
      </c>
      <c r="Z42" s="35">
        <f t="shared" si="0"/>
        <v>0</v>
      </c>
    </row>
    <row r="43" spans="1:26" x14ac:dyDescent="0.15">
      <c r="A43" s="255"/>
      <c r="B43" s="1" t="s">
        <v>31</v>
      </c>
      <c r="C43" s="2"/>
      <c r="D43" s="1">
        <v>3</v>
      </c>
      <c r="E43" s="1"/>
      <c r="F43" s="2"/>
      <c r="G43" s="29"/>
      <c r="H43" s="30"/>
      <c r="I43" s="30"/>
      <c r="J43" s="30"/>
      <c r="K43" s="31"/>
      <c r="L43" s="10">
        <f t="shared" si="13"/>
        <v>0.84000000000000008</v>
      </c>
      <c r="M43" s="11"/>
      <c r="O43" s="35">
        <v>41</v>
      </c>
      <c r="P43" s="35"/>
      <c r="Q43" s="35">
        <f t="shared" si="2"/>
        <v>0</v>
      </c>
      <c r="R43" s="35"/>
      <c r="S43" s="35">
        <f t="shared" si="3"/>
        <v>0</v>
      </c>
      <c r="T43" s="35">
        <f t="shared" si="4"/>
        <v>0</v>
      </c>
      <c r="U43" s="35">
        <f t="shared" si="5"/>
        <v>0</v>
      </c>
      <c r="V43" s="35">
        <f t="shared" si="6"/>
        <v>0</v>
      </c>
      <c r="W43" s="35">
        <f t="shared" si="7"/>
        <v>0</v>
      </c>
      <c r="X43" s="35">
        <f t="shared" si="8"/>
        <v>0</v>
      </c>
      <c r="Y43" s="35">
        <f t="shared" si="9"/>
        <v>0</v>
      </c>
      <c r="Z43" s="35">
        <f t="shared" si="0"/>
        <v>0</v>
      </c>
    </row>
    <row r="44" spans="1:26" x14ac:dyDescent="0.15">
      <c r="A44" s="255"/>
      <c r="B44" s="1" t="s">
        <v>32</v>
      </c>
      <c r="C44" s="2"/>
      <c r="D44" s="1"/>
      <c r="E44" s="1">
        <v>2</v>
      </c>
      <c r="F44" s="2"/>
      <c r="G44" s="29"/>
      <c r="H44" s="30"/>
      <c r="I44" s="30"/>
      <c r="J44" s="30"/>
      <c r="K44" s="31"/>
      <c r="L44" s="10">
        <f t="shared" si="13"/>
        <v>0.98</v>
      </c>
      <c r="M44" s="11"/>
      <c r="O44" s="35" t="s">
        <v>37</v>
      </c>
      <c r="P44" s="35"/>
      <c r="Q44" s="35"/>
      <c r="R44" s="35"/>
      <c r="S44" s="35">
        <f>SUM(S3:S43)</f>
        <v>0</v>
      </c>
      <c r="T44" s="35">
        <f t="shared" ref="T44:Z44" si="14">SUM(T3:T43)</f>
        <v>1.6000000000000003</v>
      </c>
      <c r="U44" s="35">
        <f t="shared" si="14"/>
        <v>1.6000000000000003</v>
      </c>
      <c r="V44" s="35">
        <f t="shared" si="14"/>
        <v>1.6000000000000003</v>
      </c>
      <c r="W44" s="35">
        <f t="shared" si="14"/>
        <v>1.6000000000000003</v>
      </c>
      <c r="X44" s="35">
        <f t="shared" si="14"/>
        <v>0</v>
      </c>
      <c r="Y44" s="35">
        <f t="shared" si="14"/>
        <v>0</v>
      </c>
      <c r="Z44" s="35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29"/>
      <c r="H45" s="30"/>
      <c r="I45" s="30"/>
      <c r="J45" s="30"/>
      <c r="K45" s="31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29"/>
      <c r="H46" s="30"/>
      <c r="I46" s="30"/>
      <c r="J46" s="30"/>
      <c r="K46" s="31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29"/>
      <c r="H47" s="30"/>
      <c r="I47" s="30"/>
      <c r="J47" s="30"/>
      <c r="K47" s="31"/>
      <c r="L47" s="1"/>
      <c r="M47" s="3"/>
    </row>
    <row r="48" spans="1:26" x14ac:dyDescent="0.15">
      <c r="A48" s="255"/>
      <c r="B48" s="1" t="s">
        <v>25</v>
      </c>
      <c r="C48" s="2"/>
      <c r="D48" s="1"/>
      <c r="E48" s="1"/>
      <c r="F48" s="2"/>
      <c r="G48" s="29"/>
      <c r="H48" s="30"/>
      <c r="I48" s="30"/>
      <c r="J48" s="30"/>
      <c r="K48" s="31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29"/>
      <c r="H49" s="30"/>
      <c r="I49" s="30"/>
      <c r="J49" s="30"/>
      <c r="K49" s="31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29"/>
      <c r="H50" s="30"/>
      <c r="I50" s="30"/>
      <c r="J50" s="30"/>
      <c r="K50" s="31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29"/>
      <c r="H51" s="30"/>
      <c r="I51" s="30"/>
      <c r="J51" s="30"/>
      <c r="K51" s="31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29"/>
      <c r="H52" s="30"/>
      <c r="I52" s="30"/>
      <c r="J52" s="30"/>
      <c r="K52" s="31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29"/>
      <c r="H53" s="30"/>
      <c r="I53" s="30"/>
      <c r="J53" s="30"/>
      <c r="K53" s="31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29"/>
      <c r="H54" s="30"/>
      <c r="I54" s="30"/>
      <c r="J54" s="30"/>
      <c r="K54" s="31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29"/>
      <c r="H55" s="30"/>
      <c r="I55" s="30"/>
      <c r="J55" s="30"/>
      <c r="K55" s="31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29"/>
      <c r="H56" s="30"/>
      <c r="I56" s="30"/>
      <c r="J56" s="30"/>
      <c r="K56" s="31"/>
      <c r="L56" s="1"/>
      <c r="M56" s="3"/>
    </row>
    <row r="57" spans="1:13" x14ac:dyDescent="0.15">
      <c r="A57" s="255"/>
      <c r="B57" s="1" t="s">
        <v>25</v>
      </c>
      <c r="C57" s="2"/>
      <c r="D57" s="1"/>
      <c r="E57" s="1"/>
      <c r="F57" s="2"/>
      <c r="G57" s="29"/>
      <c r="H57" s="30"/>
      <c r="I57" s="30"/>
      <c r="J57" s="30"/>
      <c r="K57" s="31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29"/>
      <c r="H58" s="30"/>
      <c r="I58" s="30"/>
      <c r="J58" s="30"/>
      <c r="K58" s="31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29"/>
      <c r="H59" s="30"/>
      <c r="I59" s="30"/>
      <c r="J59" s="30"/>
      <c r="K59" s="31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29"/>
      <c r="H60" s="30"/>
      <c r="I60" s="30"/>
      <c r="J60" s="30"/>
      <c r="K60" s="31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>
        <v>1</v>
      </c>
      <c r="E61" s="1"/>
      <c r="F61" s="2"/>
      <c r="G61" s="29"/>
      <c r="H61" s="30"/>
      <c r="I61" s="30"/>
      <c r="J61" s="30"/>
      <c r="K61" s="31"/>
      <c r="L61" s="10">
        <f t="shared" si="16"/>
        <v>0.3</v>
      </c>
      <c r="M61" s="11"/>
    </row>
    <row r="62" spans="1:13" x14ac:dyDescent="0.15">
      <c r="A62" s="255"/>
      <c r="B62" s="1" t="s">
        <v>32</v>
      </c>
      <c r="C62" s="2"/>
      <c r="D62" s="1"/>
      <c r="E62" s="1">
        <v>1</v>
      </c>
      <c r="F62" s="2"/>
      <c r="G62" s="29"/>
      <c r="H62" s="30"/>
      <c r="I62" s="30"/>
      <c r="J62" s="30"/>
      <c r="K62" s="31"/>
      <c r="L62" s="10">
        <f t="shared" si="16"/>
        <v>0.74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29"/>
      <c r="H63" s="30"/>
      <c r="I63" s="30"/>
      <c r="J63" s="30"/>
      <c r="K63" s="31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32"/>
      <c r="H64" s="33"/>
      <c r="I64" s="33"/>
      <c r="J64" s="33"/>
      <c r="K64" s="34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29"/>
      <c r="H65" s="30"/>
      <c r="I65" s="30"/>
      <c r="J65" s="30"/>
      <c r="K65" s="31"/>
      <c r="L65" s="1"/>
      <c r="M65" s="3"/>
    </row>
    <row r="66" spans="1:13" x14ac:dyDescent="0.15">
      <c r="A66" s="255"/>
      <c r="B66" s="1" t="s">
        <v>25</v>
      </c>
      <c r="C66" s="2"/>
      <c r="D66" s="1"/>
      <c r="E66" s="1"/>
      <c r="F66" s="2"/>
      <c r="G66" s="29"/>
      <c r="H66" s="30"/>
      <c r="I66" s="30"/>
      <c r="J66" s="30"/>
      <c r="K66" s="31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>
        <v>1</v>
      </c>
      <c r="F67" s="2"/>
      <c r="G67" s="29"/>
      <c r="H67" s="30"/>
      <c r="I67" s="30"/>
      <c r="J67" s="30"/>
      <c r="K67" s="31"/>
      <c r="L67" s="10">
        <f t="shared" si="17"/>
        <v>0.1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29"/>
      <c r="H68" s="30"/>
      <c r="I68" s="30"/>
      <c r="J68" s="30"/>
      <c r="K68" s="31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29"/>
      <c r="H69" s="30"/>
      <c r="I69" s="30"/>
      <c r="J69" s="30"/>
      <c r="K69" s="31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>
        <v>3</v>
      </c>
      <c r="E70" s="1"/>
      <c r="F70" s="2"/>
      <c r="G70" s="29"/>
      <c r="H70" s="30"/>
      <c r="I70" s="30"/>
      <c r="J70" s="30"/>
      <c r="K70" s="31"/>
      <c r="L70" s="10">
        <f>SUM(C70+D70*$D$65+G70*$G$56+$H$56*H70+$E$65*E70+$I$56*I70+F70+$J$56*J70+$K$56*K70)</f>
        <v>0.44999999999999996</v>
      </c>
      <c r="M70" s="11"/>
    </row>
    <row r="71" spans="1:13" x14ac:dyDescent="0.15">
      <c r="A71" s="255"/>
      <c r="B71" s="1" t="s">
        <v>32</v>
      </c>
      <c r="C71" s="2"/>
      <c r="D71" s="1"/>
      <c r="E71" s="1">
        <v>2</v>
      </c>
      <c r="F71" s="2"/>
      <c r="G71" s="29"/>
      <c r="H71" s="30"/>
      <c r="I71" s="30"/>
      <c r="J71" s="30"/>
      <c r="K71" s="31"/>
      <c r="L71" s="10">
        <f t="shared" si="17"/>
        <v>0.2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29"/>
      <c r="H72" s="30"/>
      <c r="I72" s="30"/>
      <c r="J72" s="30"/>
      <c r="K72" s="31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32"/>
      <c r="H73" s="33"/>
      <c r="I73" s="33"/>
      <c r="J73" s="33"/>
      <c r="K73" s="34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29"/>
      <c r="H74" s="30"/>
      <c r="I74" s="30"/>
      <c r="J74" s="30"/>
      <c r="K74" s="31"/>
      <c r="L74" s="1"/>
      <c r="M74" s="3"/>
    </row>
    <row r="75" spans="1:13" x14ac:dyDescent="0.15">
      <c r="A75" s="255"/>
      <c r="B75" s="1" t="s">
        <v>25</v>
      </c>
      <c r="C75" s="2"/>
      <c r="D75" s="1"/>
      <c r="E75" s="1"/>
      <c r="F75" s="2"/>
      <c r="G75" s="29"/>
      <c r="H75" s="30"/>
      <c r="I75" s="30"/>
      <c r="J75" s="30"/>
      <c r="K75" s="31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29"/>
      <c r="H76" s="30"/>
      <c r="I76" s="30"/>
      <c r="J76" s="30"/>
      <c r="K76" s="31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29"/>
      <c r="H77" s="30"/>
      <c r="I77" s="30"/>
      <c r="J77" s="30"/>
      <c r="K77" s="31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29"/>
      <c r="H78" s="30"/>
      <c r="I78" s="30"/>
      <c r="J78" s="30"/>
      <c r="K78" s="31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29"/>
      <c r="H79" s="30"/>
      <c r="I79" s="30"/>
      <c r="J79" s="30"/>
      <c r="K79" s="31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29"/>
      <c r="H80" s="30"/>
      <c r="I80" s="30"/>
      <c r="J80" s="30"/>
      <c r="K80" s="31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29"/>
      <c r="H81" s="30"/>
      <c r="I81" s="30"/>
      <c r="J81" s="30"/>
      <c r="K81" s="31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32"/>
      <c r="H82" s="33"/>
      <c r="I82" s="33"/>
      <c r="J82" s="33"/>
      <c r="K82" s="34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25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1</v>
      </c>
      <c r="L101" s="1">
        <f>$C$98*K101</f>
        <v>0.2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25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25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24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24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29"/>
      <c r="H112" s="30"/>
      <c r="I112" s="30"/>
      <c r="J112" s="30"/>
      <c r="K112" s="31"/>
      <c r="L112" s="1"/>
      <c r="M112" s="3"/>
    </row>
    <row r="113" spans="1:13" x14ac:dyDescent="0.15">
      <c r="A113" s="255"/>
      <c r="B113" s="1" t="s">
        <v>25</v>
      </c>
      <c r="C113" s="2"/>
      <c r="D113" s="1"/>
      <c r="E113" s="1"/>
      <c r="F113" s="2"/>
      <c r="G113" s="29"/>
      <c r="H113" s="30"/>
      <c r="I113" s="30"/>
      <c r="J113" s="30"/>
      <c r="K113" s="31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29"/>
      <c r="H114" s="30"/>
      <c r="I114" s="30"/>
      <c r="J114" s="30"/>
      <c r="K114" s="31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29"/>
      <c r="H115" s="30"/>
      <c r="I115" s="30"/>
      <c r="J115" s="30"/>
      <c r="K115" s="31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29"/>
      <c r="H116" s="30"/>
      <c r="I116" s="30"/>
      <c r="J116" s="30"/>
      <c r="K116" s="31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29"/>
      <c r="H117" s="30"/>
      <c r="I117" s="30"/>
      <c r="J117" s="30"/>
      <c r="K117" s="31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29"/>
      <c r="H118" s="30"/>
      <c r="I118" s="30"/>
      <c r="J118" s="30"/>
      <c r="K118" s="31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29"/>
      <c r="H119" s="30"/>
      <c r="I119" s="30"/>
      <c r="J119" s="30"/>
      <c r="K119" s="31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32"/>
      <c r="H120" s="33"/>
      <c r="I120" s="33"/>
      <c r="J120" s="33"/>
      <c r="K120" s="34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29"/>
      <c r="H121" s="30"/>
      <c r="I121" s="30"/>
      <c r="J121" s="30"/>
      <c r="K121" s="31"/>
      <c r="L121" s="1"/>
      <c r="M121" s="3"/>
    </row>
    <row r="122" spans="1:13" x14ac:dyDescent="0.15">
      <c r="A122" s="255"/>
      <c r="B122" s="1" t="s">
        <v>25</v>
      </c>
      <c r="C122" s="2"/>
      <c r="D122" s="1"/>
      <c r="E122" s="1"/>
      <c r="F122" s="2"/>
      <c r="G122" s="29"/>
      <c r="H122" s="30"/>
      <c r="I122" s="30"/>
      <c r="J122" s="30"/>
      <c r="K122" s="31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29"/>
      <c r="H123" s="30"/>
      <c r="I123" s="30"/>
      <c r="J123" s="30"/>
      <c r="K123" s="31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29"/>
      <c r="H124" s="30"/>
      <c r="I124" s="30"/>
      <c r="J124" s="30"/>
      <c r="K124" s="31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29"/>
      <c r="H125" s="30"/>
      <c r="I125" s="30"/>
      <c r="J125" s="30"/>
      <c r="K125" s="31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29"/>
      <c r="H126" s="30"/>
      <c r="I126" s="30"/>
      <c r="J126" s="30"/>
      <c r="K126" s="31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29"/>
      <c r="H127" s="30"/>
      <c r="I127" s="30"/>
      <c r="J127" s="30"/>
      <c r="K127" s="31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29"/>
      <c r="H128" s="30"/>
      <c r="I128" s="30"/>
      <c r="J128" s="30"/>
      <c r="K128" s="31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32"/>
      <c r="H129" s="33"/>
      <c r="I129" s="33"/>
      <c r="J129" s="33"/>
      <c r="K129" s="34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25</v>
      </c>
      <c r="C131" s="17">
        <f>L3+L12+L21+L30+L39+L48+L57+L66+L75+L84+L103+L107+L113+L122+S44</f>
        <v>0</v>
      </c>
      <c r="E131" s="17">
        <f>C131+D131</f>
        <v>0</v>
      </c>
    </row>
    <row r="132" spans="1:13" x14ac:dyDescent="0.15">
      <c r="B132" s="1" t="s">
        <v>26</v>
      </c>
      <c r="C132" s="17">
        <f>L4+L13+L22+L31+L40+L49+L58+L67+L76+L85+L99+L104+L114+L123+U44</f>
        <v>6.1000000000000005</v>
      </c>
      <c r="D132">
        <v>1</v>
      </c>
      <c r="E132" s="17">
        <f t="shared" ref="E132:E138" si="23">C132+D132</f>
        <v>7.1000000000000005</v>
      </c>
      <c r="F132" t="s">
        <v>76</v>
      </c>
    </row>
    <row r="133" spans="1:13" x14ac:dyDescent="0.15">
      <c r="B133" s="1" t="s">
        <v>28</v>
      </c>
      <c r="C133" s="18">
        <f>L5+L14+L23+L32+L41+L50+L59+L68+L77+L86+L92+L96+L101+L108+L115+L124+V44</f>
        <v>2.8000000000000003</v>
      </c>
      <c r="D133">
        <v>1.5</v>
      </c>
      <c r="E133" s="17">
        <f t="shared" si="23"/>
        <v>4.3000000000000007</v>
      </c>
      <c r="F133" t="s">
        <v>76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77</v>
      </c>
    </row>
    <row r="135" spans="1:13" x14ac:dyDescent="0.15">
      <c r="B135" s="1" t="s">
        <v>31</v>
      </c>
      <c r="C135" s="17">
        <f>L7+L16+L25+L34+L43+L52+L61+L70+L79+L88+L110+L111+L117+L126+T44</f>
        <v>6.07</v>
      </c>
      <c r="E135" s="17">
        <f t="shared" si="23"/>
        <v>6.07</v>
      </c>
    </row>
    <row r="136" spans="1:13" x14ac:dyDescent="0.15">
      <c r="B136" s="1" t="s">
        <v>32</v>
      </c>
      <c r="C136" s="17">
        <f>L8+L17+L26+L35+L44+L53+L62+L71+L80+L89+L100+L105+L118+L127+W44</f>
        <v>4.32</v>
      </c>
      <c r="E136" s="17">
        <f t="shared" si="23"/>
        <v>4.32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15" workbookViewId="0">
      <selection activeCell="C135" sqref="C135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09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119">
        <v>0.4</v>
      </c>
      <c r="Q3" s="119">
        <f>LEN(R3)</f>
        <v>6</v>
      </c>
      <c r="R3" s="119" t="s">
        <v>100</v>
      </c>
      <c r="S3" s="119">
        <f t="shared" ref="S3:S43" si="0">IF(ISNUMBER(FIND("周",R3)),P3/Q3,0)</f>
        <v>6.6666666666666666E-2</v>
      </c>
      <c r="T3" s="119">
        <f>IF(ISNUMBER(FIND("张",R3)),P3/Q3,0)</f>
        <v>6.6666666666666666E-2</v>
      </c>
      <c r="U3" s="119">
        <f>IF(ISNUMBER(FIND("牛",R3)),P3/Q3,0)</f>
        <v>6.6666666666666666E-2</v>
      </c>
      <c r="V3" s="119">
        <f>IF(ISNUMBER(FIND("芦",R3)),P3/Q3,0)</f>
        <v>6.6666666666666666E-2</v>
      </c>
      <c r="W3" s="119">
        <f>IF(ISNUMBER(FIND("李",R3)),P3/Q3,0)</f>
        <v>6.6666666666666666E-2</v>
      </c>
      <c r="X3" s="119">
        <f>IF(ISNUMBER(FIND("赵",R3)),P3/Q3,0)</f>
        <v>6.6666666666666666E-2</v>
      </c>
      <c r="Y3" s="119">
        <f>IF(ISNUMBER(FIND("高",R3)),P3/Q3,0)</f>
        <v>0</v>
      </c>
      <c r="Z3" s="119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/>
      <c r="H4" s="1"/>
      <c r="I4" s="1"/>
      <c r="J4" s="1"/>
      <c r="K4" s="1">
        <v>8</v>
      </c>
      <c r="L4" s="10">
        <f t="shared" ref="L4:L10" si="2">+D4*$D$2+G4*$G$2+$H$2*H4+$E$2*E4+$I$2*I4+$J$2*J4+$K$2*K4</f>
        <v>1.2</v>
      </c>
      <c r="M4" s="11"/>
      <c r="N4" s="6" t="s">
        <v>27</v>
      </c>
      <c r="O4" s="13">
        <v>2</v>
      </c>
      <c r="P4" s="119">
        <v>0.4</v>
      </c>
      <c r="Q4" s="119">
        <f t="shared" ref="Q4:Q43" si="3">LEN(R4)</f>
        <v>6</v>
      </c>
      <c r="R4" s="122" t="s">
        <v>100</v>
      </c>
      <c r="S4" s="119">
        <f t="shared" si="0"/>
        <v>6.6666666666666666E-2</v>
      </c>
      <c r="T4" s="119">
        <f t="shared" ref="T4:T43" si="4">IF(ISNUMBER(FIND("张",R4)),P4/Q4,0)</f>
        <v>6.6666666666666666E-2</v>
      </c>
      <c r="U4" s="119">
        <f t="shared" ref="U4:U43" si="5">IF(ISNUMBER(FIND("牛",R4)),P4/Q4,0)</f>
        <v>6.6666666666666666E-2</v>
      </c>
      <c r="V4" s="119">
        <f t="shared" ref="V4:V43" si="6">IF(ISNUMBER(FIND("芦",R4)),P4/Q4,0)</f>
        <v>6.6666666666666666E-2</v>
      </c>
      <c r="W4" s="119">
        <f t="shared" ref="W4:W43" si="7">IF(ISNUMBER(FIND("李",R4)),P4/Q4,0)</f>
        <v>6.6666666666666666E-2</v>
      </c>
      <c r="X4" s="119">
        <f t="shared" ref="X4:X43" si="8">IF(ISNUMBER(FIND("赵",R4)),P4/Q4,0)</f>
        <v>6.6666666666666666E-2</v>
      </c>
      <c r="Y4" s="119">
        <f t="shared" ref="Y4:Y43" si="9">IF(ISNUMBER(FIND("高",R4)),P4/Q4,0)</f>
        <v>0</v>
      </c>
      <c r="Z4" s="119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19">
        <v>0.4</v>
      </c>
      <c r="Q5" s="119">
        <f t="shared" si="3"/>
        <v>6</v>
      </c>
      <c r="R5" s="122" t="s">
        <v>100</v>
      </c>
      <c r="S5" s="119">
        <f t="shared" si="0"/>
        <v>6.6666666666666666E-2</v>
      </c>
      <c r="T5" s="119">
        <f t="shared" si="4"/>
        <v>6.6666666666666666E-2</v>
      </c>
      <c r="U5" s="119">
        <f t="shared" si="5"/>
        <v>6.6666666666666666E-2</v>
      </c>
      <c r="V5" s="119">
        <f t="shared" si="6"/>
        <v>6.6666666666666666E-2</v>
      </c>
      <c r="W5" s="119">
        <f t="shared" si="7"/>
        <v>6.6666666666666666E-2</v>
      </c>
      <c r="X5" s="119">
        <f t="shared" si="8"/>
        <v>6.6666666666666666E-2</v>
      </c>
      <c r="Y5" s="119">
        <f t="shared" si="9"/>
        <v>0</v>
      </c>
      <c r="Z5" s="119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19">
        <v>0.4</v>
      </c>
      <c r="Q6" s="119">
        <f t="shared" si="3"/>
        <v>6</v>
      </c>
      <c r="R6" s="122" t="s">
        <v>100</v>
      </c>
      <c r="S6" s="119">
        <f t="shared" si="0"/>
        <v>6.6666666666666666E-2</v>
      </c>
      <c r="T6" s="119">
        <f t="shared" si="4"/>
        <v>6.6666666666666666E-2</v>
      </c>
      <c r="U6" s="119">
        <f t="shared" si="5"/>
        <v>6.6666666666666666E-2</v>
      </c>
      <c r="V6" s="119">
        <f t="shared" si="6"/>
        <v>6.6666666666666666E-2</v>
      </c>
      <c r="W6" s="119">
        <f t="shared" si="7"/>
        <v>6.6666666666666666E-2</v>
      </c>
      <c r="X6" s="119">
        <f t="shared" si="8"/>
        <v>6.6666666666666666E-2</v>
      </c>
      <c r="Y6" s="119">
        <f t="shared" si="9"/>
        <v>0</v>
      </c>
      <c r="Z6" s="119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119">
        <v>0.4</v>
      </c>
      <c r="Q7" s="119">
        <f t="shared" si="3"/>
        <v>6</v>
      </c>
      <c r="R7" s="122" t="s">
        <v>100</v>
      </c>
      <c r="S7" s="119">
        <f t="shared" si="0"/>
        <v>6.6666666666666666E-2</v>
      </c>
      <c r="T7" s="119">
        <f t="shared" si="4"/>
        <v>6.6666666666666666E-2</v>
      </c>
      <c r="U7" s="119">
        <f t="shared" si="5"/>
        <v>6.6666666666666666E-2</v>
      </c>
      <c r="V7" s="119">
        <f t="shared" si="6"/>
        <v>6.6666666666666666E-2</v>
      </c>
      <c r="W7" s="119">
        <f t="shared" si="7"/>
        <v>6.6666666666666666E-2</v>
      </c>
      <c r="X7" s="119">
        <f t="shared" si="8"/>
        <v>6.6666666666666666E-2</v>
      </c>
      <c r="Y7" s="119">
        <f t="shared" si="9"/>
        <v>0</v>
      </c>
      <c r="Z7" s="119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>
        <v>1</v>
      </c>
      <c r="H8" s="1"/>
      <c r="I8" s="1"/>
      <c r="J8" s="1"/>
      <c r="K8" s="1"/>
      <c r="L8" s="10">
        <f t="shared" si="2"/>
        <v>0.2</v>
      </c>
      <c r="M8" s="11"/>
      <c r="O8" s="119">
        <v>6</v>
      </c>
      <c r="P8" s="119">
        <v>0.4</v>
      </c>
      <c r="Q8" s="119">
        <f t="shared" si="3"/>
        <v>6</v>
      </c>
      <c r="R8" s="122" t="s">
        <v>100</v>
      </c>
      <c r="S8" s="119">
        <f t="shared" si="0"/>
        <v>6.6666666666666666E-2</v>
      </c>
      <c r="T8" s="119">
        <f t="shared" si="4"/>
        <v>6.6666666666666666E-2</v>
      </c>
      <c r="U8" s="119">
        <f t="shared" si="5"/>
        <v>6.6666666666666666E-2</v>
      </c>
      <c r="V8" s="119">
        <f t="shared" si="6"/>
        <v>6.6666666666666666E-2</v>
      </c>
      <c r="W8" s="119">
        <f t="shared" si="7"/>
        <v>6.6666666666666666E-2</v>
      </c>
      <c r="X8" s="119">
        <f t="shared" si="8"/>
        <v>6.6666666666666666E-2</v>
      </c>
      <c r="Y8" s="119">
        <f t="shared" si="9"/>
        <v>0</v>
      </c>
      <c r="Z8" s="119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19">
        <v>7</v>
      </c>
      <c r="P9" s="119">
        <v>0.4</v>
      </c>
      <c r="Q9" s="119">
        <f t="shared" si="3"/>
        <v>6</v>
      </c>
      <c r="R9" s="122" t="s">
        <v>100</v>
      </c>
      <c r="S9" s="119">
        <f t="shared" si="0"/>
        <v>6.6666666666666666E-2</v>
      </c>
      <c r="T9" s="119">
        <f t="shared" si="4"/>
        <v>6.6666666666666666E-2</v>
      </c>
      <c r="U9" s="119">
        <f t="shared" si="5"/>
        <v>6.6666666666666666E-2</v>
      </c>
      <c r="V9" s="119">
        <f t="shared" si="6"/>
        <v>6.6666666666666666E-2</v>
      </c>
      <c r="W9" s="119">
        <f t="shared" si="7"/>
        <v>6.6666666666666666E-2</v>
      </c>
      <c r="X9" s="119">
        <f t="shared" si="8"/>
        <v>6.6666666666666666E-2</v>
      </c>
      <c r="Y9" s="119">
        <f t="shared" si="9"/>
        <v>0</v>
      </c>
      <c r="Z9" s="119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19">
        <v>8</v>
      </c>
      <c r="P10" s="119">
        <v>0.4</v>
      </c>
      <c r="Q10" s="119">
        <f t="shared" si="3"/>
        <v>6</v>
      </c>
      <c r="R10" s="122" t="s">
        <v>100</v>
      </c>
      <c r="S10" s="119">
        <f t="shared" si="0"/>
        <v>6.6666666666666666E-2</v>
      </c>
      <c r="T10" s="119">
        <f t="shared" si="4"/>
        <v>6.6666666666666666E-2</v>
      </c>
      <c r="U10" s="119">
        <f t="shared" si="5"/>
        <v>6.6666666666666666E-2</v>
      </c>
      <c r="V10" s="119">
        <f t="shared" si="6"/>
        <v>6.6666666666666666E-2</v>
      </c>
      <c r="W10" s="119">
        <f t="shared" si="7"/>
        <v>6.6666666666666666E-2</v>
      </c>
      <c r="X10" s="119">
        <f t="shared" si="8"/>
        <v>6.6666666666666666E-2</v>
      </c>
      <c r="Y10" s="119">
        <f t="shared" si="9"/>
        <v>0</v>
      </c>
      <c r="Z10" s="119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10"/>
      <c r="H11" s="111"/>
      <c r="I11" s="111"/>
      <c r="J11" s="111"/>
      <c r="K11" s="112"/>
      <c r="L11" s="1"/>
      <c r="M11" s="3"/>
      <c r="O11" s="119">
        <v>9</v>
      </c>
      <c r="P11" s="119">
        <v>0.4</v>
      </c>
      <c r="Q11" s="119">
        <f t="shared" si="3"/>
        <v>0</v>
      </c>
      <c r="R11" s="119"/>
      <c r="S11" s="119">
        <f t="shared" si="0"/>
        <v>0</v>
      </c>
      <c r="T11" s="119">
        <f t="shared" si="4"/>
        <v>0</v>
      </c>
      <c r="U11" s="119">
        <f t="shared" si="5"/>
        <v>0</v>
      </c>
      <c r="V11" s="119">
        <f t="shared" si="6"/>
        <v>0</v>
      </c>
      <c r="W11" s="119">
        <f t="shared" si="7"/>
        <v>0</v>
      </c>
      <c r="X11" s="119">
        <f t="shared" si="8"/>
        <v>0</v>
      </c>
      <c r="Y11" s="119">
        <f t="shared" si="9"/>
        <v>0</v>
      </c>
      <c r="Z11" s="119">
        <f t="shared" si="1"/>
        <v>0</v>
      </c>
    </row>
    <row r="12" spans="1:26" x14ac:dyDescent="0.15">
      <c r="A12" s="255"/>
      <c r="B12" s="1" t="s">
        <v>85</v>
      </c>
      <c r="C12" s="2"/>
      <c r="D12" s="1">
        <v>1</v>
      </c>
      <c r="E12" s="1"/>
      <c r="F12" s="2"/>
      <c r="G12" s="113"/>
      <c r="H12" s="114"/>
      <c r="I12" s="114"/>
      <c r="J12" s="114"/>
      <c r="K12" s="115"/>
      <c r="L12" s="10">
        <f>C12+D12*$D$11+G12*$G$11+$H$11*H12+$E$11*E12+$I$11*I12+$F$11*F12+$J$11*J12+$K$11*K12</f>
        <v>0.5</v>
      </c>
      <c r="M12" s="11"/>
      <c r="O12" s="119">
        <v>10</v>
      </c>
      <c r="P12" s="119">
        <v>0.4</v>
      </c>
      <c r="Q12" s="119">
        <f t="shared" si="3"/>
        <v>0</v>
      </c>
      <c r="R12" s="119"/>
      <c r="S12" s="119">
        <f t="shared" si="0"/>
        <v>0</v>
      </c>
      <c r="T12" s="119">
        <f t="shared" si="4"/>
        <v>0</v>
      </c>
      <c r="U12" s="119">
        <f t="shared" si="5"/>
        <v>0</v>
      </c>
      <c r="V12" s="119">
        <f t="shared" si="6"/>
        <v>0</v>
      </c>
      <c r="W12" s="119">
        <f t="shared" si="7"/>
        <v>0</v>
      </c>
      <c r="X12" s="119">
        <f t="shared" si="8"/>
        <v>0</v>
      </c>
      <c r="Y12" s="119">
        <f t="shared" si="9"/>
        <v>0</v>
      </c>
      <c r="Z12" s="119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/>
      <c r="F13" s="2"/>
      <c r="G13" s="113"/>
      <c r="H13" s="114"/>
      <c r="I13" s="114"/>
      <c r="J13" s="114"/>
      <c r="K13" s="115"/>
      <c r="L13" s="10">
        <f>C13+D13*$D$11+G13*$G$11+$H$11*H13+$E$11*E13+$I$11*I13+$F$11*F13+$J$11*J13+$K$11*K13</f>
        <v>0</v>
      </c>
      <c r="M13" s="11"/>
      <c r="O13" s="119">
        <v>11</v>
      </c>
      <c r="P13" s="119">
        <v>0.4</v>
      </c>
      <c r="Q13" s="119">
        <f t="shared" si="3"/>
        <v>0</v>
      </c>
      <c r="R13" s="119"/>
      <c r="S13" s="119">
        <f t="shared" si="0"/>
        <v>0</v>
      </c>
      <c r="T13" s="119">
        <f t="shared" si="4"/>
        <v>0</v>
      </c>
      <c r="U13" s="119">
        <f t="shared" si="5"/>
        <v>0</v>
      </c>
      <c r="V13" s="119">
        <f t="shared" si="6"/>
        <v>0</v>
      </c>
      <c r="W13" s="119">
        <f t="shared" si="7"/>
        <v>0</v>
      </c>
      <c r="X13" s="119">
        <f t="shared" si="8"/>
        <v>0</v>
      </c>
      <c r="Y13" s="119">
        <f t="shared" si="9"/>
        <v>0</v>
      </c>
      <c r="Z13" s="119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13"/>
      <c r="H14" s="114"/>
      <c r="I14" s="114"/>
      <c r="J14" s="114"/>
      <c r="K14" s="115"/>
      <c r="L14" s="10">
        <f t="shared" ref="L14:L19" si="10">C14+D14*$D$11+G14*$G$11+$H$11*H14+$E$11*E14+$I$11*I14+$F$11*F14+$J$11*J14+$K$11*K14</f>
        <v>0</v>
      </c>
      <c r="M14" s="11"/>
      <c r="O14" s="119">
        <v>12</v>
      </c>
      <c r="P14" s="119">
        <v>0.4</v>
      </c>
      <c r="Q14" s="119">
        <f t="shared" si="3"/>
        <v>0</v>
      </c>
      <c r="R14" s="119"/>
      <c r="S14" s="119">
        <f t="shared" si="0"/>
        <v>0</v>
      </c>
      <c r="T14" s="119">
        <f t="shared" si="4"/>
        <v>0</v>
      </c>
      <c r="U14" s="119">
        <f t="shared" si="5"/>
        <v>0</v>
      </c>
      <c r="V14" s="119">
        <f t="shared" si="6"/>
        <v>0</v>
      </c>
      <c r="W14" s="119">
        <f t="shared" si="7"/>
        <v>0</v>
      </c>
      <c r="X14" s="119">
        <f t="shared" si="8"/>
        <v>0</v>
      </c>
      <c r="Y14" s="119">
        <f t="shared" si="9"/>
        <v>0</v>
      </c>
      <c r="Z14" s="119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13"/>
      <c r="H15" s="114"/>
      <c r="I15" s="114"/>
      <c r="J15" s="114"/>
      <c r="K15" s="115"/>
      <c r="L15" s="10">
        <f t="shared" si="10"/>
        <v>0</v>
      </c>
      <c r="M15" s="11"/>
      <c r="O15" s="119">
        <v>13</v>
      </c>
      <c r="P15" s="119">
        <v>0.4</v>
      </c>
      <c r="Q15" s="119">
        <f t="shared" si="3"/>
        <v>0</v>
      </c>
      <c r="R15" s="119"/>
      <c r="S15" s="119">
        <f t="shared" si="0"/>
        <v>0</v>
      </c>
      <c r="T15" s="119">
        <f t="shared" si="4"/>
        <v>0</v>
      </c>
      <c r="U15" s="119">
        <f t="shared" si="5"/>
        <v>0</v>
      </c>
      <c r="V15" s="119">
        <f t="shared" si="6"/>
        <v>0</v>
      </c>
      <c r="W15" s="119">
        <f t="shared" si="7"/>
        <v>0</v>
      </c>
      <c r="X15" s="119">
        <f t="shared" si="8"/>
        <v>0</v>
      </c>
      <c r="Y15" s="119">
        <f t="shared" si="9"/>
        <v>0</v>
      </c>
      <c r="Z15" s="119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113"/>
      <c r="H16" s="114"/>
      <c r="I16" s="114"/>
      <c r="J16" s="114"/>
      <c r="K16" s="115"/>
      <c r="L16" s="10">
        <f t="shared" si="10"/>
        <v>0</v>
      </c>
      <c r="M16" s="11"/>
      <c r="O16" s="119">
        <v>14</v>
      </c>
      <c r="P16" s="119">
        <v>0.4</v>
      </c>
      <c r="Q16" s="119">
        <f t="shared" si="3"/>
        <v>0</v>
      </c>
      <c r="R16" s="119"/>
      <c r="S16" s="119">
        <f t="shared" si="0"/>
        <v>0</v>
      </c>
      <c r="T16" s="119">
        <f t="shared" si="4"/>
        <v>0</v>
      </c>
      <c r="U16" s="119">
        <f t="shared" si="5"/>
        <v>0</v>
      </c>
      <c r="V16" s="119">
        <f t="shared" si="6"/>
        <v>0</v>
      </c>
      <c r="W16" s="119">
        <f t="shared" si="7"/>
        <v>0</v>
      </c>
      <c r="X16" s="119">
        <f t="shared" si="8"/>
        <v>0</v>
      </c>
      <c r="Y16" s="119">
        <f t="shared" si="9"/>
        <v>0</v>
      </c>
      <c r="Z16" s="119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>
        <v>1</v>
      </c>
      <c r="F17" s="2"/>
      <c r="G17" s="113"/>
      <c r="H17" s="114"/>
      <c r="I17" s="114"/>
      <c r="J17" s="114"/>
      <c r="K17" s="115"/>
      <c r="L17" s="10">
        <f t="shared" si="10"/>
        <v>0.85499999999999998</v>
      </c>
      <c r="M17" s="11"/>
      <c r="O17" s="119">
        <v>15</v>
      </c>
      <c r="P17" s="119">
        <v>0.4</v>
      </c>
      <c r="Q17" s="119">
        <f t="shared" si="3"/>
        <v>0</v>
      </c>
      <c r="R17" s="119"/>
      <c r="S17" s="119">
        <f t="shared" si="0"/>
        <v>0</v>
      </c>
      <c r="T17" s="119">
        <f t="shared" si="4"/>
        <v>0</v>
      </c>
      <c r="U17" s="119">
        <f t="shared" si="5"/>
        <v>0</v>
      </c>
      <c r="V17" s="119">
        <f t="shared" si="6"/>
        <v>0</v>
      </c>
      <c r="W17" s="119">
        <f t="shared" si="7"/>
        <v>0</v>
      </c>
      <c r="X17" s="119">
        <f t="shared" si="8"/>
        <v>0</v>
      </c>
      <c r="Y17" s="119">
        <f t="shared" si="9"/>
        <v>0</v>
      </c>
      <c r="Z17" s="119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13"/>
      <c r="H18" s="114"/>
      <c r="I18" s="114"/>
      <c r="J18" s="114"/>
      <c r="K18" s="115"/>
      <c r="L18" s="10">
        <f t="shared" si="10"/>
        <v>0</v>
      </c>
      <c r="M18" s="11"/>
      <c r="O18" s="119">
        <v>16</v>
      </c>
      <c r="P18" s="119">
        <v>0.4</v>
      </c>
      <c r="Q18" s="119">
        <f t="shared" si="3"/>
        <v>0</v>
      </c>
      <c r="R18" s="119"/>
      <c r="S18" s="119">
        <f t="shared" si="0"/>
        <v>0</v>
      </c>
      <c r="T18" s="119">
        <f t="shared" si="4"/>
        <v>0</v>
      </c>
      <c r="U18" s="119">
        <f t="shared" si="5"/>
        <v>0</v>
      </c>
      <c r="V18" s="119">
        <f t="shared" si="6"/>
        <v>0</v>
      </c>
      <c r="W18" s="119">
        <f t="shared" si="7"/>
        <v>0</v>
      </c>
      <c r="X18" s="119">
        <f t="shared" si="8"/>
        <v>0</v>
      </c>
      <c r="Y18" s="119">
        <f t="shared" si="9"/>
        <v>0</v>
      </c>
      <c r="Z18" s="119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13"/>
      <c r="H19" s="114"/>
      <c r="I19" s="114"/>
      <c r="J19" s="114"/>
      <c r="K19" s="115"/>
      <c r="L19" s="10">
        <f t="shared" si="10"/>
        <v>0</v>
      </c>
      <c r="M19" s="11"/>
      <c r="O19" s="119">
        <v>17</v>
      </c>
      <c r="P19" s="119">
        <v>0.4</v>
      </c>
      <c r="Q19" s="119">
        <f t="shared" si="3"/>
        <v>0</v>
      </c>
      <c r="R19" s="119"/>
      <c r="S19" s="119">
        <f t="shared" si="0"/>
        <v>0</v>
      </c>
      <c r="T19" s="119">
        <f t="shared" si="4"/>
        <v>0</v>
      </c>
      <c r="U19" s="119">
        <f t="shared" si="5"/>
        <v>0</v>
      </c>
      <c r="V19" s="119">
        <f t="shared" si="6"/>
        <v>0</v>
      </c>
      <c r="W19" s="119">
        <f t="shared" si="7"/>
        <v>0</v>
      </c>
      <c r="X19" s="119">
        <f t="shared" si="8"/>
        <v>0</v>
      </c>
      <c r="Y19" s="119">
        <f t="shared" si="9"/>
        <v>0</v>
      </c>
      <c r="Z19" s="119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13"/>
      <c r="H20" s="114"/>
      <c r="I20" s="114"/>
      <c r="J20" s="114"/>
      <c r="K20" s="115"/>
      <c r="L20" s="1"/>
      <c r="M20" s="3"/>
      <c r="O20" s="119">
        <v>18</v>
      </c>
      <c r="P20" s="119">
        <v>0.4</v>
      </c>
      <c r="Q20" s="119">
        <f t="shared" si="3"/>
        <v>0</v>
      </c>
      <c r="R20" s="119"/>
      <c r="S20" s="119">
        <f t="shared" si="0"/>
        <v>0</v>
      </c>
      <c r="T20" s="119">
        <f t="shared" si="4"/>
        <v>0</v>
      </c>
      <c r="U20" s="119">
        <f t="shared" si="5"/>
        <v>0</v>
      </c>
      <c r="V20" s="119">
        <f t="shared" si="6"/>
        <v>0</v>
      </c>
      <c r="W20" s="119">
        <f t="shared" si="7"/>
        <v>0</v>
      </c>
      <c r="X20" s="119">
        <f t="shared" si="8"/>
        <v>0</v>
      </c>
      <c r="Y20" s="119">
        <f t="shared" si="9"/>
        <v>0</v>
      </c>
      <c r="Z20" s="119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13"/>
      <c r="H21" s="114"/>
      <c r="I21" s="114"/>
      <c r="J21" s="114"/>
      <c r="K21" s="115"/>
      <c r="L21" s="10">
        <f>SUM(D21*$D$20+G21*$G$20+$H$20*H21+$E$20*E21+$I$20*I21+$J$20*J21+$K$20*K21)</f>
        <v>0</v>
      </c>
      <c r="M21" s="11"/>
      <c r="O21" s="119">
        <v>19</v>
      </c>
      <c r="P21" s="119">
        <v>0.4</v>
      </c>
      <c r="Q21" s="119">
        <f t="shared" si="3"/>
        <v>0</v>
      </c>
      <c r="R21" s="119"/>
      <c r="S21" s="119">
        <f t="shared" si="0"/>
        <v>0</v>
      </c>
      <c r="T21" s="119">
        <f t="shared" si="4"/>
        <v>0</v>
      </c>
      <c r="U21" s="119">
        <f t="shared" si="5"/>
        <v>0</v>
      </c>
      <c r="V21" s="119">
        <f t="shared" si="6"/>
        <v>0</v>
      </c>
      <c r="W21" s="119">
        <f t="shared" si="7"/>
        <v>0</v>
      </c>
      <c r="X21" s="119">
        <f t="shared" si="8"/>
        <v>0</v>
      </c>
      <c r="Y21" s="119">
        <f t="shared" si="9"/>
        <v>0</v>
      </c>
      <c r="Z21" s="119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13"/>
      <c r="H22" s="114"/>
      <c r="I22" s="114"/>
      <c r="J22" s="114"/>
      <c r="K22" s="115"/>
      <c r="L22" s="10">
        <f t="shared" ref="L22:L28" si="11">SUM(D22*$D$20+G22*$G$20+$H$20*H22+$E$20*E22+$I$20*I22+$J$20*J22+$K$20*K22)</f>
        <v>0</v>
      </c>
      <c r="M22" s="11"/>
      <c r="O22" s="119">
        <v>20</v>
      </c>
      <c r="P22" s="119">
        <v>0.4</v>
      </c>
      <c r="Q22" s="119">
        <f t="shared" si="3"/>
        <v>0</v>
      </c>
      <c r="R22" s="119"/>
      <c r="S22" s="119">
        <f t="shared" si="0"/>
        <v>0</v>
      </c>
      <c r="T22" s="119">
        <f t="shared" si="4"/>
        <v>0</v>
      </c>
      <c r="U22" s="119">
        <f t="shared" si="5"/>
        <v>0</v>
      </c>
      <c r="V22" s="119">
        <f t="shared" si="6"/>
        <v>0</v>
      </c>
      <c r="W22" s="119">
        <f t="shared" si="7"/>
        <v>0</v>
      </c>
      <c r="X22" s="119">
        <f t="shared" si="8"/>
        <v>0</v>
      </c>
      <c r="Y22" s="119">
        <f t="shared" si="9"/>
        <v>0</v>
      </c>
      <c r="Z22" s="119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13"/>
      <c r="H23" s="114"/>
      <c r="I23" s="114"/>
      <c r="J23" s="114"/>
      <c r="K23" s="115"/>
      <c r="L23" s="10">
        <f t="shared" si="11"/>
        <v>0</v>
      </c>
      <c r="M23" s="11"/>
      <c r="O23" s="119">
        <v>21</v>
      </c>
      <c r="P23" s="119">
        <v>0.4</v>
      </c>
      <c r="Q23" s="119">
        <f t="shared" si="3"/>
        <v>0</v>
      </c>
      <c r="R23" s="119"/>
      <c r="S23" s="119">
        <f t="shared" si="0"/>
        <v>0</v>
      </c>
      <c r="T23" s="119">
        <f t="shared" si="4"/>
        <v>0</v>
      </c>
      <c r="U23" s="119">
        <f t="shared" si="5"/>
        <v>0</v>
      </c>
      <c r="V23" s="119">
        <f t="shared" si="6"/>
        <v>0</v>
      </c>
      <c r="W23" s="119">
        <f t="shared" si="7"/>
        <v>0</v>
      </c>
      <c r="X23" s="119">
        <f t="shared" si="8"/>
        <v>0</v>
      </c>
      <c r="Y23" s="119">
        <f t="shared" si="9"/>
        <v>0</v>
      </c>
      <c r="Z23" s="119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13"/>
      <c r="H24" s="114"/>
      <c r="I24" s="114"/>
      <c r="J24" s="114"/>
      <c r="K24" s="115"/>
      <c r="L24" s="10">
        <f t="shared" si="11"/>
        <v>0</v>
      </c>
      <c r="M24" s="11"/>
      <c r="O24" s="119">
        <v>22</v>
      </c>
      <c r="P24" s="119">
        <v>0.4</v>
      </c>
      <c r="Q24" s="119">
        <f t="shared" si="3"/>
        <v>0</v>
      </c>
      <c r="R24" s="119"/>
      <c r="S24" s="119">
        <f t="shared" si="0"/>
        <v>0</v>
      </c>
      <c r="T24" s="119">
        <f t="shared" si="4"/>
        <v>0</v>
      </c>
      <c r="U24" s="119">
        <f t="shared" si="5"/>
        <v>0</v>
      </c>
      <c r="V24" s="119">
        <f t="shared" si="6"/>
        <v>0</v>
      </c>
      <c r="W24" s="119">
        <f t="shared" si="7"/>
        <v>0</v>
      </c>
      <c r="X24" s="119">
        <f t="shared" si="8"/>
        <v>0</v>
      </c>
      <c r="Y24" s="119">
        <f t="shared" si="9"/>
        <v>0</v>
      </c>
      <c r="Z24" s="119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13"/>
      <c r="H25" s="114"/>
      <c r="I25" s="114"/>
      <c r="J25" s="114"/>
      <c r="K25" s="115"/>
      <c r="L25" s="10">
        <f t="shared" si="11"/>
        <v>0</v>
      </c>
      <c r="M25" s="11"/>
      <c r="O25" s="119">
        <v>23</v>
      </c>
      <c r="P25" s="119">
        <v>0.4</v>
      </c>
      <c r="Q25" s="119">
        <f t="shared" si="3"/>
        <v>0</v>
      </c>
      <c r="R25" s="119"/>
      <c r="S25" s="119">
        <f t="shared" si="0"/>
        <v>0</v>
      </c>
      <c r="T25" s="119">
        <f t="shared" si="4"/>
        <v>0</v>
      </c>
      <c r="U25" s="119">
        <f t="shared" si="5"/>
        <v>0</v>
      </c>
      <c r="V25" s="119">
        <f t="shared" si="6"/>
        <v>0</v>
      </c>
      <c r="W25" s="119">
        <f t="shared" si="7"/>
        <v>0</v>
      </c>
      <c r="X25" s="119">
        <f t="shared" si="8"/>
        <v>0</v>
      </c>
      <c r="Y25" s="119">
        <f t="shared" si="9"/>
        <v>0</v>
      </c>
      <c r="Z25" s="119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13"/>
      <c r="H26" s="114"/>
      <c r="I26" s="114"/>
      <c r="J26" s="114"/>
      <c r="K26" s="115"/>
      <c r="L26" s="10">
        <f t="shared" si="11"/>
        <v>0</v>
      </c>
      <c r="M26" s="11"/>
      <c r="O26" s="119">
        <v>24</v>
      </c>
      <c r="P26" s="119">
        <v>0.4</v>
      </c>
      <c r="Q26" s="119">
        <f t="shared" si="3"/>
        <v>0</v>
      </c>
      <c r="R26" s="119"/>
      <c r="S26" s="119">
        <f t="shared" si="0"/>
        <v>0</v>
      </c>
      <c r="T26" s="119">
        <f t="shared" si="4"/>
        <v>0</v>
      </c>
      <c r="U26" s="119">
        <f t="shared" si="5"/>
        <v>0</v>
      </c>
      <c r="V26" s="119">
        <f t="shared" si="6"/>
        <v>0</v>
      </c>
      <c r="W26" s="119">
        <f t="shared" si="7"/>
        <v>0</v>
      </c>
      <c r="X26" s="119">
        <f t="shared" si="8"/>
        <v>0</v>
      </c>
      <c r="Y26" s="119">
        <f t="shared" si="9"/>
        <v>0</v>
      </c>
      <c r="Z26" s="119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13"/>
      <c r="H27" s="114"/>
      <c r="I27" s="114"/>
      <c r="J27" s="114"/>
      <c r="K27" s="115"/>
      <c r="L27" s="10">
        <f t="shared" si="11"/>
        <v>0</v>
      </c>
      <c r="M27" s="11"/>
      <c r="O27" s="119">
        <v>25</v>
      </c>
      <c r="P27" s="119">
        <v>0.4</v>
      </c>
      <c r="Q27" s="119">
        <f t="shared" si="3"/>
        <v>0</v>
      </c>
      <c r="R27" s="119"/>
      <c r="S27" s="119">
        <f t="shared" si="0"/>
        <v>0</v>
      </c>
      <c r="T27" s="119">
        <f t="shared" si="4"/>
        <v>0</v>
      </c>
      <c r="U27" s="119">
        <f t="shared" si="5"/>
        <v>0</v>
      </c>
      <c r="V27" s="119">
        <f t="shared" si="6"/>
        <v>0</v>
      </c>
      <c r="W27" s="119">
        <f t="shared" si="7"/>
        <v>0</v>
      </c>
      <c r="X27" s="119">
        <f t="shared" si="8"/>
        <v>0</v>
      </c>
      <c r="Y27" s="119">
        <f t="shared" si="9"/>
        <v>0</v>
      </c>
      <c r="Z27" s="119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13"/>
      <c r="H28" s="114"/>
      <c r="I28" s="114"/>
      <c r="J28" s="114"/>
      <c r="K28" s="115"/>
      <c r="L28" s="10">
        <f t="shared" si="11"/>
        <v>0</v>
      </c>
      <c r="M28" s="11"/>
      <c r="O28" s="119">
        <v>26</v>
      </c>
      <c r="P28" s="119">
        <v>0.4</v>
      </c>
      <c r="Q28" s="119">
        <f t="shared" si="3"/>
        <v>0</v>
      </c>
      <c r="R28" s="119"/>
      <c r="S28" s="119">
        <f t="shared" si="0"/>
        <v>0</v>
      </c>
      <c r="T28" s="119">
        <f t="shared" si="4"/>
        <v>0</v>
      </c>
      <c r="U28" s="119">
        <f t="shared" si="5"/>
        <v>0</v>
      </c>
      <c r="V28" s="119">
        <f t="shared" si="6"/>
        <v>0</v>
      </c>
      <c r="W28" s="119">
        <f t="shared" si="7"/>
        <v>0</v>
      </c>
      <c r="X28" s="119">
        <f t="shared" si="8"/>
        <v>0</v>
      </c>
      <c r="Y28" s="119">
        <f t="shared" si="9"/>
        <v>0</v>
      </c>
      <c r="Z28" s="119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13"/>
      <c r="H29" s="114"/>
      <c r="I29" s="114"/>
      <c r="J29" s="114"/>
      <c r="K29" s="115"/>
      <c r="L29" s="1"/>
      <c r="M29" s="3"/>
      <c r="O29" s="119">
        <v>27</v>
      </c>
      <c r="P29" s="119">
        <v>0.4</v>
      </c>
      <c r="Q29" s="119">
        <f t="shared" si="3"/>
        <v>0</v>
      </c>
      <c r="R29" s="119"/>
      <c r="S29" s="119">
        <f t="shared" si="0"/>
        <v>0</v>
      </c>
      <c r="T29" s="119">
        <f t="shared" si="4"/>
        <v>0</v>
      </c>
      <c r="U29" s="119">
        <f t="shared" si="5"/>
        <v>0</v>
      </c>
      <c r="V29" s="119">
        <f t="shared" si="6"/>
        <v>0</v>
      </c>
      <c r="W29" s="119">
        <f t="shared" si="7"/>
        <v>0</v>
      </c>
      <c r="X29" s="119">
        <f t="shared" si="8"/>
        <v>0</v>
      </c>
      <c r="Y29" s="119">
        <f t="shared" si="9"/>
        <v>0</v>
      </c>
      <c r="Z29" s="119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13"/>
      <c r="H30" s="114"/>
      <c r="I30" s="114"/>
      <c r="J30" s="114"/>
      <c r="K30" s="115"/>
      <c r="L30" s="14">
        <f>SUM(D30*$D$29+G30*$G$29+$H$29*H30+$E$29*E30+$I$29*I30+$J$29*J30+$K$29*K30)</f>
        <v>0</v>
      </c>
      <c r="M30" s="15"/>
      <c r="O30" s="119">
        <v>28</v>
      </c>
      <c r="P30" s="119">
        <v>0.4</v>
      </c>
      <c r="Q30" s="119">
        <f t="shared" si="3"/>
        <v>0</v>
      </c>
      <c r="R30" s="119"/>
      <c r="S30" s="119">
        <f t="shared" si="0"/>
        <v>0</v>
      </c>
      <c r="T30" s="119">
        <f t="shared" si="4"/>
        <v>0</v>
      </c>
      <c r="U30" s="119">
        <f t="shared" si="5"/>
        <v>0</v>
      </c>
      <c r="V30" s="119">
        <f t="shared" si="6"/>
        <v>0</v>
      </c>
      <c r="W30" s="119">
        <f t="shared" si="7"/>
        <v>0</v>
      </c>
      <c r="X30" s="119">
        <f t="shared" si="8"/>
        <v>0</v>
      </c>
      <c r="Y30" s="119">
        <f t="shared" si="9"/>
        <v>0</v>
      </c>
      <c r="Z30" s="119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13"/>
      <c r="H31" s="114"/>
      <c r="I31" s="114"/>
      <c r="J31" s="114"/>
      <c r="K31" s="115"/>
      <c r="L31" s="14">
        <f t="shared" ref="L31:L37" si="12">SUM(D31*$D$29+G31*$G$29+$H$29*H31+$E$29*E31+$I$29*I31+$J$29*J31+$K$29*K31)</f>
        <v>0</v>
      </c>
      <c r="M31" s="15"/>
      <c r="O31" s="119">
        <v>29</v>
      </c>
      <c r="P31" s="119">
        <v>0.4</v>
      </c>
      <c r="Q31" s="119">
        <f t="shared" si="3"/>
        <v>0</v>
      </c>
      <c r="R31" s="119"/>
      <c r="S31" s="119">
        <f t="shared" si="0"/>
        <v>0</v>
      </c>
      <c r="T31" s="119">
        <f t="shared" si="4"/>
        <v>0</v>
      </c>
      <c r="U31" s="119">
        <f t="shared" si="5"/>
        <v>0</v>
      </c>
      <c r="V31" s="119">
        <f t="shared" si="6"/>
        <v>0</v>
      </c>
      <c r="W31" s="119">
        <f t="shared" si="7"/>
        <v>0</v>
      </c>
      <c r="X31" s="119">
        <f t="shared" si="8"/>
        <v>0</v>
      </c>
      <c r="Y31" s="119">
        <f t="shared" si="9"/>
        <v>0</v>
      </c>
      <c r="Z31" s="119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13"/>
      <c r="H32" s="114"/>
      <c r="I32" s="114"/>
      <c r="J32" s="114"/>
      <c r="K32" s="115"/>
      <c r="L32" s="14">
        <f t="shared" si="12"/>
        <v>0</v>
      </c>
      <c r="M32" s="15"/>
      <c r="O32" s="119">
        <v>30</v>
      </c>
      <c r="P32" s="119">
        <v>0.4</v>
      </c>
      <c r="Q32" s="119">
        <f t="shared" si="3"/>
        <v>0</v>
      </c>
      <c r="R32" s="119"/>
      <c r="S32" s="119">
        <f t="shared" si="0"/>
        <v>0</v>
      </c>
      <c r="T32" s="119">
        <f t="shared" si="4"/>
        <v>0</v>
      </c>
      <c r="U32" s="119">
        <f t="shared" si="5"/>
        <v>0</v>
      </c>
      <c r="V32" s="119">
        <f t="shared" si="6"/>
        <v>0</v>
      </c>
      <c r="W32" s="119">
        <f t="shared" si="7"/>
        <v>0</v>
      </c>
      <c r="X32" s="119">
        <f t="shared" si="8"/>
        <v>0</v>
      </c>
      <c r="Y32" s="119">
        <f t="shared" si="9"/>
        <v>0</v>
      </c>
      <c r="Z32" s="119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13"/>
      <c r="H33" s="114"/>
      <c r="I33" s="114"/>
      <c r="J33" s="114"/>
      <c r="K33" s="115"/>
      <c r="L33" s="14">
        <f t="shared" si="12"/>
        <v>0</v>
      </c>
      <c r="M33" s="15"/>
      <c r="O33" s="119">
        <v>31</v>
      </c>
      <c r="P33" s="119"/>
      <c r="Q33" s="119">
        <f t="shared" si="3"/>
        <v>0</v>
      </c>
      <c r="R33" s="119"/>
      <c r="S33" s="119">
        <f t="shared" si="0"/>
        <v>0</v>
      </c>
      <c r="T33" s="119">
        <f t="shared" si="4"/>
        <v>0</v>
      </c>
      <c r="U33" s="119">
        <f t="shared" si="5"/>
        <v>0</v>
      </c>
      <c r="V33" s="119">
        <f t="shared" si="6"/>
        <v>0</v>
      </c>
      <c r="W33" s="119">
        <f t="shared" si="7"/>
        <v>0</v>
      </c>
      <c r="X33" s="119">
        <f t="shared" si="8"/>
        <v>0</v>
      </c>
      <c r="Y33" s="119">
        <f t="shared" si="9"/>
        <v>0</v>
      </c>
      <c r="Z33" s="119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13"/>
      <c r="H34" s="114"/>
      <c r="I34" s="114"/>
      <c r="J34" s="114"/>
      <c r="K34" s="115"/>
      <c r="L34" s="14">
        <f t="shared" si="12"/>
        <v>0</v>
      </c>
      <c r="M34" s="15"/>
      <c r="O34" s="119">
        <v>32</v>
      </c>
      <c r="P34" s="119"/>
      <c r="Q34" s="119">
        <f t="shared" si="3"/>
        <v>0</v>
      </c>
      <c r="R34" s="119"/>
      <c r="S34" s="119">
        <f t="shared" si="0"/>
        <v>0</v>
      </c>
      <c r="T34" s="119">
        <f t="shared" si="4"/>
        <v>0</v>
      </c>
      <c r="U34" s="119">
        <f t="shared" si="5"/>
        <v>0</v>
      </c>
      <c r="V34" s="119">
        <f t="shared" si="6"/>
        <v>0</v>
      </c>
      <c r="W34" s="119">
        <f t="shared" si="7"/>
        <v>0</v>
      </c>
      <c r="X34" s="119">
        <f t="shared" si="8"/>
        <v>0</v>
      </c>
      <c r="Y34" s="119">
        <f t="shared" si="9"/>
        <v>0</v>
      </c>
      <c r="Z34" s="119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13"/>
      <c r="H35" s="114"/>
      <c r="I35" s="114"/>
      <c r="J35" s="114"/>
      <c r="K35" s="115"/>
      <c r="L35" s="14">
        <f t="shared" si="12"/>
        <v>0</v>
      </c>
      <c r="M35" s="15"/>
      <c r="O35" s="119">
        <v>33</v>
      </c>
      <c r="P35" s="119"/>
      <c r="Q35" s="119">
        <f t="shared" si="3"/>
        <v>0</v>
      </c>
      <c r="R35" s="119"/>
      <c r="S35" s="119">
        <f t="shared" si="0"/>
        <v>0</v>
      </c>
      <c r="T35" s="119">
        <f t="shared" si="4"/>
        <v>0</v>
      </c>
      <c r="U35" s="119">
        <f t="shared" si="5"/>
        <v>0</v>
      </c>
      <c r="V35" s="119">
        <f t="shared" si="6"/>
        <v>0</v>
      </c>
      <c r="W35" s="119">
        <f t="shared" si="7"/>
        <v>0</v>
      </c>
      <c r="X35" s="119">
        <f t="shared" si="8"/>
        <v>0</v>
      </c>
      <c r="Y35" s="119">
        <f t="shared" si="9"/>
        <v>0</v>
      </c>
      <c r="Z35" s="119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13"/>
      <c r="H36" s="114"/>
      <c r="I36" s="114"/>
      <c r="J36" s="114"/>
      <c r="K36" s="115"/>
      <c r="L36" s="14">
        <f t="shared" si="12"/>
        <v>0</v>
      </c>
      <c r="M36" s="15"/>
      <c r="O36" s="119">
        <v>34</v>
      </c>
      <c r="P36" s="119"/>
      <c r="Q36" s="119">
        <f t="shared" si="3"/>
        <v>0</v>
      </c>
      <c r="R36" s="119"/>
      <c r="S36" s="119">
        <f t="shared" si="0"/>
        <v>0</v>
      </c>
      <c r="T36" s="119">
        <f t="shared" si="4"/>
        <v>0</v>
      </c>
      <c r="U36" s="119">
        <f t="shared" si="5"/>
        <v>0</v>
      </c>
      <c r="V36" s="119">
        <f t="shared" si="6"/>
        <v>0</v>
      </c>
      <c r="W36" s="119">
        <f t="shared" si="7"/>
        <v>0</v>
      </c>
      <c r="X36" s="119">
        <f t="shared" si="8"/>
        <v>0</v>
      </c>
      <c r="Y36" s="119">
        <f t="shared" si="9"/>
        <v>0</v>
      </c>
      <c r="Z36" s="119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13"/>
      <c r="H37" s="114"/>
      <c r="I37" s="114"/>
      <c r="J37" s="114"/>
      <c r="K37" s="115"/>
      <c r="L37" s="14">
        <f t="shared" si="12"/>
        <v>0</v>
      </c>
      <c r="M37" s="15"/>
      <c r="O37" s="119">
        <v>35</v>
      </c>
      <c r="P37" s="119"/>
      <c r="Q37" s="119">
        <f t="shared" si="3"/>
        <v>0</v>
      </c>
      <c r="R37" s="119"/>
      <c r="S37" s="119">
        <f t="shared" si="0"/>
        <v>0</v>
      </c>
      <c r="T37" s="119">
        <f t="shared" si="4"/>
        <v>0</v>
      </c>
      <c r="U37" s="119">
        <f t="shared" si="5"/>
        <v>0</v>
      </c>
      <c r="V37" s="119">
        <f t="shared" si="6"/>
        <v>0</v>
      </c>
      <c r="W37" s="119">
        <f t="shared" si="7"/>
        <v>0</v>
      </c>
      <c r="X37" s="119">
        <f t="shared" si="8"/>
        <v>0</v>
      </c>
      <c r="Y37" s="119">
        <f t="shared" si="9"/>
        <v>0</v>
      </c>
      <c r="Z37" s="119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13"/>
      <c r="H38" s="114"/>
      <c r="I38" s="114"/>
      <c r="J38" s="114"/>
      <c r="K38" s="115"/>
      <c r="L38" s="1"/>
      <c r="M38" s="3"/>
      <c r="O38" s="119">
        <v>36</v>
      </c>
      <c r="P38" s="119"/>
      <c r="Q38" s="119">
        <f t="shared" si="3"/>
        <v>0</v>
      </c>
      <c r="R38" s="119"/>
      <c r="S38" s="119">
        <f t="shared" si="0"/>
        <v>0</v>
      </c>
      <c r="T38" s="119">
        <f t="shared" si="4"/>
        <v>0</v>
      </c>
      <c r="U38" s="119">
        <f t="shared" si="5"/>
        <v>0</v>
      </c>
      <c r="V38" s="119">
        <f t="shared" si="6"/>
        <v>0</v>
      </c>
      <c r="W38" s="119">
        <f t="shared" si="7"/>
        <v>0</v>
      </c>
      <c r="X38" s="119">
        <f t="shared" si="8"/>
        <v>0</v>
      </c>
      <c r="Y38" s="119">
        <f t="shared" si="9"/>
        <v>0</v>
      </c>
      <c r="Z38" s="119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13"/>
      <c r="H39" s="114"/>
      <c r="I39" s="114"/>
      <c r="J39" s="114"/>
      <c r="K39" s="115"/>
      <c r="L39" s="10">
        <f>SUM(C39+D39*$D$38+G39*$G$38+$H$38*H39+$E$38*E39+$I$38*I39+F39+$J$38*J39+$K$38*K39)</f>
        <v>0</v>
      </c>
      <c r="M39" s="11"/>
      <c r="O39" s="119">
        <v>37</v>
      </c>
      <c r="P39" s="119"/>
      <c r="Q39" s="119">
        <f t="shared" si="3"/>
        <v>0</v>
      </c>
      <c r="R39" s="119"/>
      <c r="S39" s="119">
        <f t="shared" si="0"/>
        <v>0</v>
      </c>
      <c r="T39" s="119">
        <f t="shared" si="4"/>
        <v>0</v>
      </c>
      <c r="U39" s="119">
        <f t="shared" si="5"/>
        <v>0</v>
      </c>
      <c r="V39" s="119">
        <f t="shared" si="6"/>
        <v>0</v>
      </c>
      <c r="W39" s="119">
        <f t="shared" si="7"/>
        <v>0</v>
      </c>
      <c r="X39" s="119">
        <f t="shared" si="8"/>
        <v>0</v>
      </c>
      <c r="Y39" s="119">
        <f t="shared" si="9"/>
        <v>0</v>
      </c>
      <c r="Z39" s="119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13"/>
      <c r="H40" s="114"/>
      <c r="I40" s="114"/>
      <c r="J40" s="114"/>
      <c r="K40" s="115"/>
      <c r="L40" s="10">
        <f t="shared" ref="L40:L46" si="13">SUM(C40+D40*$D$38+G40*$G$38+$H$38*H40+$E$38*E40+$I$38*I40+F40+$J$38*J40+$K$38*K40)</f>
        <v>0</v>
      </c>
      <c r="M40" s="11"/>
      <c r="O40" s="119">
        <v>38</v>
      </c>
      <c r="P40" s="119"/>
      <c r="Q40" s="119">
        <f t="shared" si="3"/>
        <v>0</v>
      </c>
      <c r="R40" s="119"/>
      <c r="S40" s="119">
        <f t="shared" si="0"/>
        <v>0</v>
      </c>
      <c r="T40" s="119">
        <f t="shared" si="4"/>
        <v>0</v>
      </c>
      <c r="U40" s="119">
        <f t="shared" si="5"/>
        <v>0</v>
      </c>
      <c r="V40" s="119">
        <f t="shared" si="6"/>
        <v>0</v>
      </c>
      <c r="W40" s="119">
        <f t="shared" si="7"/>
        <v>0</v>
      </c>
      <c r="X40" s="119">
        <f t="shared" si="8"/>
        <v>0</v>
      </c>
      <c r="Y40" s="119">
        <f t="shared" si="9"/>
        <v>0</v>
      </c>
      <c r="Z40" s="119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13"/>
      <c r="H41" s="114"/>
      <c r="I41" s="114"/>
      <c r="J41" s="114"/>
      <c r="K41" s="115"/>
      <c r="L41" s="10">
        <f>SUM(C41+D41*$D$38+G41*$G$38+$H$38*H41+$E$38*E41+$I$38*I41+F41+$J$38*J41+$K$38*K41)</f>
        <v>0</v>
      </c>
      <c r="M41" s="11"/>
      <c r="O41" s="119">
        <v>39</v>
      </c>
      <c r="P41" s="119"/>
      <c r="Q41" s="119">
        <f t="shared" si="3"/>
        <v>0</v>
      </c>
      <c r="R41" s="119"/>
      <c r="S41" s="119">
        <f t="shared" si="0"/>
        <v>0</v>
      </c>
      <c r="T41" s="119">
        <f t="shared" si="4"/>
        <v>0</v>
      </c>
      <c r="U41" s="119">
        <f t="shared" si="5"/>
        <v>0</v>
      </c>
      <c r="V41" s="119">
        <f t="shared" si="6"/>
        <v>0</v>
      </c>
      <c r="W41" s="119">
        <f t="shared" si="7"/>
        <v>0</v>
      </c>
      <c r="X41" s="119">
        <f t="shared" si="8"/>
        <v>0</v>
      </c>
      <c r="Y41" s="119">
        <f t="shared" si="9"/>
        <v>0</v>
      </c>
      <c r="Z41" s="119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13"/>
      <c r="H42" s="114"/>
      <c r="I42" s="114"/>
      <c r="J42" s="114"/>
      <c r="K42" s="115"/>
      <c r="L42" s="10">
        <f t="shared" si="13"/>
        <v>0</v>
      </c>
      <c r="M42" s="11"/>
      <c r="O42" s="119">
        <v>40</v>
      </c>
      <c r="P42" s="119"/>
      <c r="Q42" s="119">
        <f t="shared" si="3"/>
        <v>0</v>
      </c>
      <c r="R42" s="119"/>
      <c r="S42" s="119">
        <f t="shared" si="0"/>
        <v>0</v>
      </c>
      <c r="T42" s="119">
        <f t="shared" si="4"/>
        <v>0</v>
      </c>
      <c r="U42" s="119">
        <f t="shared" si="5"/>
        <v>0</v>
      </c>
      <c r="V42" s="119">
        <f t="shared" si="6"/>
        <v>0</v>
      </c>
      <c r="W42" s="119">
        <f t="shared" si="7"/>
        <v>0</v>
      </c>
      <c r="X42" s="119">
        <f t="shared" si="8"/>
        <v>0</v>
      </c>
      <c r="Y42" s="119">
        <f t="shared" si="9"/>
        <v>0</v>
      </c>
      <c r="Z42" s="119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13"/>
      <c r="H43" s="114"/>
      <c r="I43" s="114"/>
      <c r="J43" s="114"/>
      <c r="K43" s="115"/>
      <c r="L43" s="10">
        <f t="shared" si="13"/>
        <v>0</v>
      </c>
      <c r="M43" s="11"/>
      <c r="O43" s="119">
        <v>41</v>
      </c>
      <c r="P43" s="119"/>
      <c r="Q43" s="119">
        <f t="shared" si="3"/>
        <v>0</v>
      </c>
      <c r="R43" s="119"/>
      <c r="S43" s="119">
        <f t="shared" si="0"/>
        <v>0</v>
      </c>
      <c r="T43" s="119">
        <f t="shared" si="4"/>
        <v>0</v>
      </c>
      <c r="U43" s="119">
        <f t="shared" si="5"/>
        <v>0</v>
      </c>
      <c r="V43" s="119">
        <f t="shared" si="6"/>
        <v>0</v>
      </c>
      <c r="W43" s="119">
        <f t="shared" si="7"/>
        <v>0</v>
      </c>
      <c r="X43" s="119">
        <f t="shared" si="8"/>
        <v>0</v>
      </c>
      <c r="Y43" s="119">
        <f t="shared" si="9"/>
        <v>0</v>
      </c>
      <c r="Z43" s="119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113"/>
      <c r="H44" s="114"/>
      <c r="I44" s="114"/>
      <c r="J44" s="114"/>
      <c r="K44" s="115"/>
      <c r="L44" s="10">
        <f t="shared" si="13"/>
        <v>0</v>
      </c>
      <c r="M44" s="11"/>
      <c r="O44" s="119" t="s">
        <v>37</v>
      </c>
      <c r="P44" s="119"/>
      <c r="Q44" s="119"/>
      <c r="R44" s="119"/>
      <c r="S44" s="119">
        <f>SUM(S3:S43)</f>
        <v>0.53333333333333333</v>
      </c>
      <c r="T44" s="119">
        <f t="shared" ref="T44:Z44" si="14">SUM(T3:T43)</f>
        <v>0.53333333333333333</v>
      </c>
      <c r="U44" s="119">
        <f t="shared" si="14"/>
        <v>0.53333333333333333</v>
      </c>
      <c r="V44" s="119">
        <f t="shared" si="14"/>
        <v>0.53333333333333333</v>
      </c>
      <c r="W44" s="119">
        <f t="shared" si="14"/>
        <v>0.53333333333333333</v>
      </c>
      <c r="X44" s="119">
        <f t="shared" si="14"/>
        <v>0.53333333333333333</v>
      </c>
      <c r="Y44" s="119">
        <f t="shared" si="14"/>
        <v>0</v>
      </c>
      <c r="Z44" s="119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13"/>
      <c r="H45" s="114"/>
      <c r="I45" s="114"/>
      <c r="J45" s="114"/>
      <c r="K45" s="115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13"/>
      <c r="H46" s="114"/>
      <c r="I46" s="114"/>
      <c r="J46" s="114"/>
      <c r="K46" s="115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13"/>
      <c r="H47" s="114"/>
      <c r="I47" s="114"/>
      <c r="J47" s="114"/>
      <c r="K47" s="115"/>
      <c r="L47" s="1"/>
      <c r="M47" s="3"/>
    </row>
    <row r="48" spans="1:26" x14ac:dyDescent="0.15">
      <c r="A48" s="255"/>
      <c r="B48" s="1" t="s">
        <v>85</v>
      </c>
      <c r="C48" s="2"/>
      <c r="D48" s="1">
        <v>3</v>
      </c>
      <c r="E48" s="1"/>
      <c r="F48" s="2"/>
      <c r="G48" s="113"/>
      <c r="H48" s="114"/>
      <c r="I48" s="114"/>
      <c r="J48" s="114"/>
      <c r="K48" s="115"/>
      <c r="L48" s="10">
        <f t="shared" ref="L48:L55" si="15">SUM(C48+D48*$D$47+G48*$G$47+$H$47*H48+$E$47*E48+$I$47*I48+F48+$J$47*J48+$K$47*K48)</f>
        <v>0.84000000000000008</v>
      </c>
      <c r="M48" s="11"/>
    </row>
    <row r="49" spans="1:13" x14ac:dyDescent="0.15">
      <c r="A49" s="255"/>
      <c r="B49" s="1" t="s">
        <v>26</v>
      </c>
      <c r="C49" s="2"/>
      <c r="D49" s="1"/>
      <c r="E49" s="1">
        <v>1</v>
      </c>
      <c r="F49" s="2"/>
      <c r="G49" s="113"/>
      <c r="H49" s="114"/>
      <c r="I49" s="114"/>
      <c r="J49" s="114"/>
      <c r="K49" s="115"/>
      <c r="L49" s="10">
        <f t="shared" si="15"/>
        <v>0.74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13"/>
      <c r="H50" s="114"/>
      <c r="I50" s="114"/>
      <c r="J50" s="114"/>
      <c r="K50" s="115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13"/>
      <c r="H51" s="114"/>
      <c r="I51" s="114"/>
      <c r="J51" s="114"/>
      <c r="K51" s="115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13"/>
      <c r="H52" s="114"/>
      <c r="I52" s="114"/>
      <c r="J52" s="114"/>
      <c r="K52" s="115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>
        <v>2</v>
      </c>
      <c r="F53" s="2"/>
      <c r="G53" s="113"/>
      <c r="H53" s="114"/>
      <c r="I53" s="114"/>
      <c r="J53" s="114"/>
      <c r="K53" s="115"/>
      <c r="L53" s="10">
        <f t="shared" si="15"/>
        <v>1.48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13"/>
      <c r="H54" s="114"/>
      <c r="I54" s="114"/>
      <c r="J54" s="114"/>
      <c r="K54" s="115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13"/>
      <c r="H55" s="114"/>
      <c r="I55" s="114"/>
      <c r="J55" s="114"/>
      <c r="K55" s="115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13"/>
      <c r="H56" s="114"/>
      <c r="I56" s="114"/>
      <c r="J56" s="114"/>
      <c r="K56" s="115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13"/>
      <c r="H57" s="114"/>
      <c r="I57" s="114"/>
      <c r="J57" s="114"/>
      <c r="K57" s="115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13"/>
      <c r="H58" s="114"/>
      <c r="I58" s="114"/>
      <c r="J58" s="114"/>
      <c r="K58" s="115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13"/>
      <c r="H59" s="114"/>
      <c r="I59" s="114"/>
      <c r="J59" s="114"/>
      <c r="K59" s="115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13"/>
      <c r="H60" s="114"/>
      <c r="I60" s="114"/>
      <c r="J60" s="114"/>
      <c r="K60" s="115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13"/>
      <c r="H61" s="114"/>
      <c r="I61" s="114"/>
      <c r="J61" s="114"/>
      <c r="K61" s="115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13"/>
      <c r="H62" s="114"/>
      <c r="I62" s="114"/>
      <c r="J62" s="114"/>
      <c r="K62" s="115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13"/>
      <c r="H63" s="114"/>
      <c r="I63" s="114"/>
      <c r="J63" s="114"/>
      <c r="K63" s="115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16"/>
      <c r="H64" s="117"/>
      <c r="I64" s="117"/>
      <c r="J64" s="117"/>
      <c r="K64" s="118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13"/>
      <c r="H65" s="114"/>
      <c r="I65" s="114"/>
      <c r="J65" s="114"/>
      <c r="K65" s="115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13"/>
      <c r="H66" s="114"/>
      <c r="I66" s="114"/>
      <c r="J66" s="114"/>
      <c r="K66" s="115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13"/>
      <c r="H67" s="114"/>
      <c r="I67" s="114"/>
      <c r="J67" s="114"/>
      <c r="K67" s="115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13"/>
      <c r="H68" s="114"/>
      <c r="I68" s="114"/>
      <c r="J68" s="114"/>
      <c r="K68" s="115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13"/>
      <c r="H69" s="114"/>
      <c r="I69" s="114"/>
      <c r="J69" s="114"/>
      <c r="K69" s="115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13"/>
      <c r="H70" s="114"/>
      <c r="I70" s="114"/>
      <c r="J70" s="114"/>
      <c r="K70" s="115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13"/>
      <c r="H71" s="114"/>
      <c r="I71" s="114"/>
      <c r="J71" s="114"/>
      <c r="K71" s="115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13"/>
      <c r="H72" s="114"/>
      <c r="I72" s="114"/>
      <c r="J72" s="114"/>
      <c r="K72" s="115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16"/>
      <c r="H73" s="117"/>
      <c r="I73" s="117"/>
      <c r="J73" s="117"/>
      <c r="K73" s="118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13"/>
      <c r="H74" s="114"/>
      <c r="I74" s="114"/>
      <c r="J74" s="114"/>
      <c r="K74" s="115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13"/>
      <c r="H75" s="114"/>
      <c r="I75" s="114"/>
      <c r="J75" s="114"/>
      <c r="K75" s="115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13"/>
      <c r="H76" s="114"/>
      <c r="I76" s="114"/>
      <c r="J76" s="114"/>
      <c r="K76" s="115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13"/>
      <c r="H77" s="114"/>
      <c r="I77" s="114"/>
      <c r="J77" s="114"/>
      <c r="K77" s="115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13"/>
      <c r="H78" s="114"/>
      <c r="I78" s="114"/>
      <c r="J78" s="114"/>
      <c r="K78" s="115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13"/>
      <c r="H79" s="114"/>
      <c r="I79" s="114"/>
      <c r="J79" s="114"/>
      <c r="K79" s="115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13"/>
      <c r="H80" s="114"/>
      <c r="I80" s="114"/>
      <c r="J80" s="114"/>
      <c r="K80" s="115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13"/>
      <c r="H81" s="114"/>
      <c r="I81" s="114"/>
      <c r="J81" s="114"/>
      <c r="K81" s="115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16"/>
      <c r="H82" s="117"/>
      <c r="I82" s="117"/>
      <c r="J82" s="117"/>
      <c r="K82" s="118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>
        <v>1</v>
      </c>
      <c r="L96" s="1">
        <f>$C$95*K96</f>
        <v>1.5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>
        <v>1</v>
      </c>
      <c r="L100" s="1">
        <f>$C$98*K100</f>
        <v>0.2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>
        <v>1</v>
      </c>
      <c r="L105" s="1">
        <f t="shared" si="20"/>
        <v>0.3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08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08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13"/>
      <c r="H112" s="114"/>
      <c r="I112" s="114"/>
      <c r="J112" s="114"/>
      <c r="K112" s="115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13"/>
      <c r="H113" s="114"/>
      <c r="I113" s="114"/>
      <c r="J113" s="114"/>
      <c r="K113" s="115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13"/>
      <c r="H114" s="114"/>
      <c r="I114" s="114"/>
      <c r="J114" s="114"/>
      <c r="K114" s="115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13"/>
      <c r="H115" s="114"/>
      <c r="I115" s="114"/>
      <c r="J115" s="114"/>
      <c r="K115" s="115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13"/>
      <c r="H116" s="114"/>
      <c r="I116" s="114"/>
      <c r="J116" s="114"/>
      <c r="K116" s="115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13"/>
      <c r="H117" s="114"/>
      <c r="I117" s="114"/>
      <c r="J117" s="114"/>
      <c r="K117" s="115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13"/>
      <c r="H118" s="114"/>
      <c r="I118" s="114"/>
      <c r="J118" s="114"/>
      <c r="K118" s="115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13"/>
      <c r="H119" s="114"/>
      <c r="I119" s="114"/>
      <c r="J119" s="114"/>
      <c r="K119" s="115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16"/>
      <c r="H120" s="117"/>
      <c r="I120" s="117"/>
      <c r="J120" s="117"/>
      <c r="K120" s="118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13"/>
      <c r="H121" s="114"/>
      <c r="I121" s="114"/>
      <c r="J121" s="114"/>
      <c r="K121" s="115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13"/>
      <c r="H122" s="114"/>
      <c r="I122" s="114"/>
      <c r="J122" s="114"/>
      <c r="K122" s="115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13"/>
      <c r="H123" s="114"/>
      <c r="I123" s="114"/>
      <c r="J123" s="114"/>
      <c r="K123" s="115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13"/>
      <c r="H124" s="114"/>
      <c r="I124" s="114"/>
      <c r="J124" s="114"/>
      <c r="K124" s="115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13"/>
      <c r="H125" s="114"/>
      <c r="I125" s="114"/>
      <c r="J125" s="114"/>
      <c r="K125" s="115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13"/>
      <c r="H126" s="114"/>
      <c r="I126" s="114"/>
      <c r="J126" s="114"/>
      <c r="K126" s="115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13"/>
      <c r="H127" s="114"/>
      <c r="I127" s="114"/>
      <c r="J127" s="114"/>
      <c r="K127" s="115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13"/>
      <c r="H128" s="114"/>
      <c r="I128" s="114"/>
      <c r="J128" s="114"/>
      <c r="K128" s="115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16"/>
      <c r="H129" s="117"/>
      <c r="I129" s="117"/>
      <c r="J129" s="117"/>
      <c r="K129" s="118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7">
        <f>L3+L12+L21+L30+L39+L48+L57+L66+L75+L84+L103+L107+L113+L122+S44</f>
        <v>1.8733333333333335</v>
      </c>
      <c r="E131" s="17">
        <f>C131+D131</f>
        <v>1.8733333333333335</v>
      </c>
    </row>
    <row r="132" spans="1:13" x14ac:dyDescent="0.15">
      <c r="B132" s="1" t="s">
        <v>26</v>
      </c>
      <c r="C132" s="17">
        <f>L4+L13+L22+L31+L40+L49+L58+L67+L76+L85+L99+L104+L114+L123+U44</f>
        <v>2.4733333333333332</v>
      </c>
      <c r="D132">
        <v>1</v>
      </c>
      <c r="E132" s="17">
        <f t="shared" ref="E132:E138" si="23">C132+D132</f>
        <v>3.4733333333333332</v>
      </c>
      <c r="F132" t="s">
        <v>102</v>
      </c>
    </row>
    <row r="133" spans="1:13" x14ac:dyDescent="0.15">
      <c r="B133" s="1" t="s">
        <v>28</v>
      </c>
      <c r="C133" s="18">
        <f>L5+L14+L23+L32+L41+L50+L59+L68+L77+L86+L92+L96+L101+L108+L115+L124+V44</f>
        <v>3.0333333333333332</v>
      </c>
      <c r="D133">
        <v>1.5</v>
      </c>
      <c r="E133" s="17">
        <f t="shared" si="23"/>
        <v>4.5333333333333332</v>
      </c>
      <c r="F133" t="s">
        <v>102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101</v>
      </c>
    </row>
    <row r="135" spans="1:13" x14ac:dyDescent="0.15">
      <c r="B135" s="1" t="s">
        <v>31</v>
      </c>
      <c r="C135" s="17">
        <f>L7+L16+L25+L34+L43+L52+L61+L70+L79+L88+L110+L111+L117+L126+T44</f>
        <v>1.5333333333333332</v>
      </c>
      <c r="E135" s="17">
        <f t="shared" si="23"/>
        <v>1.5333333333333332</v>
      </c>
    </row>
    <row r="136" spans="1:13" x14ac:dyDescent="0.15">
      <c r="B136" s="1" t="s">
        <v>32</v>
      </c>
      <c r="C136" s="17">
        <f>L8+L17+L26+L35+L44+L53+L62+L71+L80+L89+L100+L105+L118+L127+W44</f>
        <v>3.5683333333333334</v>
      </c>
      <c r="E136" s="17">
        <f t="shared" si="23"/>
        <v>3.5683333333333334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1.2333333333333334</v>
      </c>
      <c r="E137" s="17">
        <f t="shared" si="23"/>
        <v>1.2333333333333334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F20" sqref="F20"/>
    </sheetView>
  </sheetViews>
  <sheetFormatPr defaultRowHeight="13.5" x14ac:dyDescent="0.15"/>
  <cols>
    <col min="5" max="5" width="7.125" bestFit="1" customWidth="1"/>
    <col min="6" max="6" width="15.125" bestFit="1" customWidth="1"/>
    <col min="7" max="7" width="17.25" bestFit="1" customWidth="1"/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21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122">
        <v>0.4</v>
      </c>
      <c r="Q3" s="122">
        <f>LEN(R3)</f>
        <v>7</v>
      </c>
      <c r="R3" s="122" t="s">
        <v>105</v>
      </c>
      <c r="S3" s="122">
        <f t="shared" ref="S3:S43" si="0">IF(ISNUMBER(FIND("周",R3)),P3/Q3,0)</f>
        <v>5.7142857142857148E-2</v>
      </c>
      <c r="T3" s="122">
        <f>IF(ISNUMBER(FIND("张",R3)),P3/Q3,0)</f>
        <v>5.7142857142857148E-2</v>
      </c>
      <c r="U3" s="122">
        <f>IF(ISNUMBER(FIND("牛",R3)),P3/Q3,0)</f>
        <v>5.7142857142857148E-2</v>
      </c>
      <c r="V3" s="122">
        <f>IF(ISNUMBER(FIND("芦",R3)),P3/Q3,0)</f>
        <v>5.7142857142857148E-2</v>
      </c>
      <c r="W3" s="122">
        <f>IF(ISNUMBER(FIND("李",R3)),P3/Q3,0)</f>
        <v>5.7142857142857148E-2</v>
      </c>
      <c r="X3" s="122">
        <f>IF(ISNUMBER(FIND("赵",R3)),P3/Q3,0)</f>
        <v>5.7142857142857148E-2</v>
      </c>
      <c r="Y3" s="122">
        <f>IF(ISNUMBER(FIND("高",R3)),P3/Q3,0)</f>
        <v>5.7142857142857148E-2</v>
      </c>
      <c r="Z3" s="122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>
        <v>2</v>
      </c>
      <c r="H4" s="1">
        <v>1</v>
      </c>
      <c r="I4" s="1"/>
      <c r="J4" s="1"/>
      <c r="K4" s="1">
        <v>9</v>
      </c>
      <c r="L4" s="10">
        <f t="shared" ref="L4:L10" si="2">+D4*$D$2+G4*$G$2+$H$2*H4+$E$2*E4+$I$2*I4+$J$2*J4+$K$2*K4</f>
        <v>1.95</v>
      </c>
      <c r="M4" s="11"/>
      <c r="N4" s="6" t="s">
        <v>27</v>
      </c>
      <c r="O4" s="13">
        <v>2</v>
      </c>
      <c r="P4" s="122">
        <v>0.4</v>
      </c>
      <c r="Q4" s="122">
        <f t="shared" ref="Q4:Q43" si="3">LEN(R4)</f>
        <v>7</v>
      </c>
      <c r="R4" s="143" t="s">
        <v>105</v>
      </c>
      <c r="S4" s="122">
        <f t="shared" si="0"/>
        <v>5.7142857142857148E-2</v>
      </c>
      <c r="T4" s="122">
        <f t="shared" ref="T4:T43" si="4">IF(ISNUMBER(FIND("张",R4)),P4/Q4,0)</f>
        <v>5.7142857142857148E-2</v>
      </c>
      <c r="U4" s="122">
        <f t="shared" ref="U4:U43" si="5">IF(ISNUMBER(FIND("牛",R4)),P4/Q4,0)</f>
        <v>5.7142857142857148E-2</v>
      </c>
      <c r="V4" s="122">
        <f t="shared" ref="V4:V43" si="6">IF(ISNUMBER(FIND("芦",R4)),P4/Q4,0)</f>
        <v>5.7142857142857148E-2</v>
      </c>
      <c r="W4" s="122">
        <f t="shared" ref="W4:W43" si="7">IF(ISNUMBER(FIND("李",R4)),P4/Q4,0)</f>
        <v>5.7142857142857148E-2</v>
      </c>
      <c r="X4" s="122">
        <f t="shared" ref="X4:X43" si="8">IF(ISNUMBER(FIND("赵",R4)),P4/Q4,0)</f>
        <v>5.7142857142857148E-2</v>
      </c>
      <c r="Y4" s="122">
        <f t="shared" ref="Y4:Y43" si="9">IF(ISNUMBER(FIND("高",R4)),P4/Q4,0)</f>
        <v>5.7142857142857148E-2</v>
      </c>
      <c r="Z4" s="122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22">
        <v>0.4</v>
      </c>
      <c r="Q5" s="122">
        <f t="shared" si="3"/>
        <v>7</v>
      </c>
      <c r="R5" s="143" t="s">
        <v>105</v>
      </c>
      <c r="S5" s="122">
        <f t="shared" si="0"/>
        <v>5.7142857142857148E-2</v>
      </c>
      <c r="T5" s="122">
        <f t="shared" si="4"/>
        <v>5.7142857142857148E-2</v>
      </c>
      <c r="U5" s="122">
        <f t="shared" si="5"/>
        <v>5.7142857142857148E-2</v>
      </c>
      <c r="V5" s="122">
        <f t="shared" si="6"/>
        <v>5.7142857142857148E-2</v>
      </c>
      <c r="W5" s="122">
        <f t="shared" si="7"/>
        <v>5.7142857142857148E-2</v>
      </c>
      <c r="X5" s="122">
        <f t="shared" si="8"/>
        <v>5.7142857142857148E-2</v>
      </c>
      <c r="Y5" s="122">
        <f t="shared" si="9"/>
        <v>5.7142857142857148E-2</v>
      </c>
      <c r="Z5" s="122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22">
        <v>0.4</v>
      </c>
      <c r="Q6" s="122">
        <f t="shared" si="3"/>
        <v>7</v>
      </c>
      <c r="R6" s="143" t="s">
        <v>105</v>
      </c>
      <c r="S6" s="122">
        <f t="shared" si="0"/>
        <v>5.7142857142857148E-2</v>
      </c>
      <c r="T6" s="122">
        <f t="shared" si="4"/>
        <v>5.7142857142857148E-2</v>
      </c>
      <c r="U6" s="122">
        <f t="shared" si="5"/>
        <v>5.7142857142857148E-2</v>
      </c>
      <c r="V6" s="122">
        <f t="shared" si="6"/>
        <v>5.7142857142857148E-2</v>
      </c>
      <c r="W6" s="122">
        <f t="shared" si="7"/>
        <v>5.7142857142857148E-2</v>
      </c>
      <c r="X6" s="122">
        <f t="shared" si="8"/>
        <v>5.7142857142857148E-2</v>
      </c>
      <c r="Y6" s="122">
        <f t="shared" si="9"/>
        <v>5.7142857142857148E-2</v>
      </c>
      <c r="Z6" s="122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122">
        <v>0.4</v>
      </c>
      <c r="Q7" s="122">
        <f t="shared" si="3"/>
        <v>7</v>
      </c>
      <c r="R7" s="143" t="s">
        <v>105</v>
      </c>
      <c r="S7" s="122">
        <f t="shared" si="0"/>
        <v>5.7142857142857148E-2</v>
      </c>
      <c r="T7" s="122">
        <f t="shared" si="4"/>
        <v>5.7142857142857148E-2</v>
      </c>
      <c r="U7" s="122">
        <f t="shared" si="5"/>
        <v>5.7142857142857148E-2</v>
      </c>
      <c r="V7" s="122">
        <f t="shared" si="6"/>
        <v>5.7142857142857148E-2</v>
      </c>
      <c r="W7" s="122">
        <f t="shared" si="7"/>
        <v>5.7142857142857148E-2</v>
      </c>
      <c r="X7" s="122">
        <f t="shared" si="8"/>
        <v>5.7142857142857148E-2</v>
      </c>
      <c r="Y7" s="122">
        <f t="shared" si="9"/>
        <v>5.7142857142857148E-2</v>
      </c>
      <c r="Z7" s="122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>
        <v>1</v>
      </c>
      <c r="H8" s="1"/>
      <c r="I8" s="1"/>
      <c r="J8" s="1"/>
      <c r="K8" s="1"/>
      <c r="L8" s="10">
        <f t="shared" si="2"/>
        <v>0.2</v>
      </c>
      <c r="M8" s="11"/>
      <c r="O8" s="122">
        <v>6</v>
      </c>
      <c r="P8" s="122">
        <v>0.4</v>
      </c>
      <c r="Q8" s="122">
        <f t="shared" si="3"/>
        <v>7</v>
      </c>
      <c r="R8" s="143" t="s">
        <v>105</v>
      </c>
      <c r="S8" s="122">
        <f t="shared" si="0"/>
        <v>5.7142857142857148E-2</v>
      </c>
      <c r="T8" s="122">
        <f t="shared" si="4"/>
        <v>5.7142857142857148E-2</v>
      </c>
      <c r="U8" s="122">
        <f t="shared" si="5"/>
        <v>5.7142857142857148E-2</v>
      </c>
      <c r="V8" s="122">
        <f t="shared" si="6"/>
        <v>5.7142857142857148E-2</v>
      </c>
      <c r="W8" s="122">
        <f t="shared" si="7"/>
        <v>5.7142857142857148E-2</v>
      </c>
      <c r="X8" s="122">
        <f t="shared" si="8"/>
        <v>5.7142857142857148E-2</v>
      </c>
      <c r="Y8" s="122">
        <f t="shared" si="9"/>
        <v>5.7142857142857148E-2</v>
      </c>
      <c r="Z8" s="122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22">
        <v>7</v>
      </c>
      <c r="P9" s="122">
        <v>0.4</v>
      </c>
      <c r="Q9" s="122">
        <f t="shared" si="3"/>
        <v>7</v>
      </c>
      <c r="R9" s="143" t="s">
        <v>105</v>
      </c>
      <c r="S9" s="122">
        <f t="shared" si="0"/>
        <v>5.7142857142857148E-2</v>
      </c>
      <c r="T9" s="122">
        <f t="shared" si="4"/>
        <v>5.7142857142857148E-2</v>
      </c>
      <c r="U9" s="122">
        <f t="shared" si="5"/>
        <v>5.7142857142857148E-2</v>
      </c>
      <c r="V9" s="122">
        <f t="shared" si="6"/>
        <v>5.7142857142857148E-2</v>
      </c>
      <c r="W9" s="122">
        <f t="shared" si="7"/>
        <v>5.7142857142857148E-2</v>
      </c>
      <c r="X9" s="122">
        <f t="shared" si="8"/>
        <v>5.7142857142857148E-2</v>
      </c>
      <c r="Y9" s="122">
        <f t="shared" si="9"/>
        <v>5.7142857142857148E-2</v>
      </c>
      <c r="Z9" s="122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22">
        <v>8</v>
      </c>
      <c r="P10" s="122">
        <v>0.4</v>
      </c>
      <c r="Q10" s="122">
        <f t="shared" si="3"/>
        <v>7</v>
      </c>
      <c r="R10" s="143" t="s">
        <v>105</v>
      </c>
      <c r="S10" s="122">
        <f t="shared" si="0"/>
        <v>5.7142857142857148E-2</v>
      </c>
      <c r="T10" s="122">
        <f t="shared" si="4"/>
        <v>5.7142857142857148E-2</v>
      </c>
      <c r="U10" s="122">
        <f t="shared" si="5"/>
        <v>5.7142857142857148E-2</v>
      </c>
      <c r="V10" s="122">
        <f t="shared" si="6"/>
        <v>5.7142857142857148E-2</v>
      </c>
      <c r="W10" s="122">
        <f t="shared" si="7"/>
        <v>5.7142857142857148E-2</v>
      </c>
      <c r="X10" s="122">
        <f t="shared" si="8"/>
        <v>5.7142857142857148E-2</v>
      </c>
      <c r="Y10" s="122">
        <f t="shared" si="9"/>
        <v>5.7142857142857148E-2</v>
      </c>
      <c r="Z10" s="122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23"/>
      <c r="H11" s="124"/>
      <c r="I11" s="124"/>
      <c r="J11" s="124"/>
      <c r="K11" s="125"/>
      <c r="L11" s="1"/>
      <c r="M11" s="3"/>
      <c r="O11" s="122">
        <v>9</v>
      </c>
      <c r="P11" s="122">
        <v>0.4</v>
      </c>
      <c r="Q11" s="122">
        <f t="shared" si="3"/>
        <v>7</v>
      </c>
      <c r="R11" s="143" t="s">
        <v>105</v>
      </c>
      <c r="S11" s="122">
        <f t="shared" si="0"/>
        <v>5.7142857142857148E-2</v>
      </c>
      <c r="T11" s="122">
        <f t="shared" si="4"/>
        <v>5.7142857142857148E-2</v>
      </c>
      <c r="U11" s="122">
        <f t="shared" si="5"/>
        <v>5.7142857142857148E-2</v>
      </c>
      <c r="V11" s="122">
        <f t="shared" si="6"/>
        <v>5.7142857142857148E-2</v>
      </c>
      <c r="W11" s="122">
        <f t="shared" si="7"/>
        <v>5.7142857142857148E-2</v>
      </c>
      <c r="X11" s="122">
        <f t="shared" si="8"/>
        <v>5.7142857142857148E-2</v>
      </c>
      <c r="Y11" s="122">
        <f t="shared" si="9"/>
        <v>5.7142857142857148E-2</v>
      </c>
      <c r="Z11" s="122">
        <f t="shared" si="1"/>
        <v>0</v>
      </c>
    </row>
    <row r="12" spans="1:26" x14ac:dyDescent="0.15">
      <c r="A12" s="255"/>
      <c r="B12" s="1" t="s">
        <v>85</v>
      </c>
      <c r="C12" s="2"/>
      <c r="D12" s="1">
        <v>2</v>
      </c>
      <c r="E12" s="1"/>
      <c r="F12" s="2"/>
      <c r="G12" s="126"/>
      <c r="H12" s="127"/>
      <c r="I12" s="127"/>
      <c r="J12" s="127"/>
      <c r="K12" s="128"/>
      <c r="L12" s="10">
        <f>C12+D12*$D$11+G12*$G$11+$H$11*H12+$E$11*E12+$I$11*I12+$F$11*F12+$J$11*J12+$K$11*K12</f>
        <v>1</v>
      </c>
      <c r="M12" s="11"/>
      <c r="O12" s="122">
        <v>10</v>
      </c>
      <c r="P12" s="122">
        <v>0.4</v>
      </c>
      <c r="Q12" s="122">
        <f t="shared" si="3"/>
        <v>7</v>
      </c>
      <c r="R12" s="143" t="s">
        <v>105</v>
      </c>
      <c r="S12" s="122">
        <f t="shared" si="0"/>
        <v>5.7142857142857148E-2</v>
      </c>
      <c r="T12" s="122">
        <f t="shared" si="4"/>
        <v>5.7142857142857148E-2</v>
      </c>
      <c r="U12" s="122">
        <f t="shared" si="5"/>
        <v>5.7142857142857148E-2</v>
      </c>
      <c r="V12" s="122">
        <f t="shared" si="6"/>
        <v>5.7142857142857148E-2</v>
      </c>
      <c r="W12" s="122">
        <f t="shared" si="7"/>
        <v>5.7142857142857148E-2</v>
      </c>
      <c r="X12" s="122">
        <f t="shared" si="8"/>
        <v>5.7142857142857148E-2</v>
      </c>
      <c r="Y12" s="122">
        <f t="shared" si="9"/>
        <v>5.7142857142857148E-2</v>
      </c>
      <c r="Z12" s="122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2</v>
      </c>
      <c r="F13" s="2"/>
      <c r="G13" s="126"/>
      <c r="H13" s="127"/>
      <c r="I13" s="127"/>
      <c r="J13" s="127"/>
      <c r="K13" s="128"/>
      <c r="L13" s="10">
        <f>C13+D13*$D$11+G13*$G$11+$H$11*H13+$E$11*E13+$I$11*I13+$F$11*F13+$J$11*J13+$K$11*K13</f>
        <v>1.71</v>
      </c>
      <c r="M13" s="11"/>
      <c r="O13" s="122">
        <v>11</v>
      </c>
      <c r="P13" s="122">
        <v>0.4</v>
      </c>
      <c r="Q13" s="122">
        <f t="shared" si="3"/>
        <v>7</v>
      </c>
      <c r="R13" s="143" t="s">
        <v>105</v>
      </c>
      <c r="S13" s="122">
        <f t="shared" si="0"/>
        <v>5.7142857142857148E-2</v>
      </c>
      <c r="T13" s="122">
        <f t="shared" si="4"/>
        <v>5.7142857142857148E-2</v>
      </c>
      <c r="U13" s="122">
        <f t="shared" si="5"/>
        <v>5.7142857142857148E-2</v>
      </c>
      <c r="V13" s="122">
        <f t="shared" si="6"/>
        <v>5.7142857142857148E-2</v>
      </c>
      <c r="W13" s="122">
        <f t="shared" si="7"/>
        <v>5.7142857142857148E-2</v>
      </c>
      <c r="X13" s="122">
        <f t="shared" si="8"/>
        <v>5.7142857142857148E-2</v>
      </c>
      <c r="Y13" s="122">
        <f t="shared" si="9"/>
        <v>5.7142857142857148E-2</v>
      </c>
      <c r="Z13" s="122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26"/>
      <c r="H14" s="127"/>
      <c r="I14" s="127"/>
      <c r="J14" s="127"/>
      <c r="K14" s="128"/>
      <c r="L14" s="10">
        <f t="shared" ref="L14:L19" si="10">C14+D14*$D$11+G14*$G$11+$H$11*H14+$E$11*E14+$I$11*I14+$F$11*F14+$J$11*J14+$K$11*K14</f>
        <v>0</v>
      </c>
      <c r="M14" s="11"/>
      <c r="O14" s="122">
        <v>12</v>
      </c>
      <c r="P14" s="122">
        <v>0.4</v>
      </c>
      <c r="Q14" s="122">
        <f t="shared" si="3"/>
        <v>7</v>
      </c>
      <c r="R14" s="143" t="s">
        <v>105</v>
      </c>
      <c r="S14" s="122">
        <f t="shared" si="0"/>
        <v>5.7142857142857148E-2</v>
      </c>
      <c r="T14" s="122">
        <f t="shared" si="4"/>
        <v>5.7142857142857148E-2</v>
      </c>
      <c r="U14" s="122">
        <f t="shared" si="5"/>
        <v>5.7142857142857148E-2</v>
      </c>
      <c r="V14" s="122">
        <f t="shared" si="6"/>
        <v>5.7142857142857148E-2</v>
      </c>
      <c r="W14" s="122">
        <f t="shared" si="7"/>
        <v>5.7142857142857148E-2</v>
      </c>
      <c r="X14" s="122">
        <f t="shared" si="8"/>
        <v>5.7142857142857148E-2</v>
      </c>
      <c r="Y14" s="122">
        <f t="shared" si="9"/>
        <v>5.7142857142857148E-2</v>
      </c>
      <c r="Z14" s="122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26"/>
      <c r="H15" s="127"/>
      <c r="I15" s="127"/>
      <c r="J15" s="127"/>
      <c r="K15" s="128"/>
      <c r="L15" s="10">
        <f t="shared" si="10"/>
        <v>0</v>
      </c>
      <c r="M15" s="11"/>
      <c r="O15" s="122">
        <v>13</v>
      </c>
      <c r="P15" s="122">
        <v>0.4</v>
      </c>
      <c r="Q15" s="122">
        <f t="shared" si="3"/>
        <v>0</v>
      </c>
      <c r="R15" s="122"/>
      <c r="S15" s="122">
        <f t="shared" si="0"/>
        <v>0</v>
      </c>
      <c r="T15" s="122">
        <f t="shared" si="4"/>
        <v>0</v>
      </c>
      <c r="U15" s="122">
        <f t="shared" si="5"/>
        <v>0</v>
      </c>
      <c r="V15" s="122">
        <f t="shared" si="6"/>
        <v>0</v>
      </c>
      <c r="W15" s="122">
        <f t="shared" si="7"/>
        <v>0</v>
      </c>
      <c r="X15" s="122">
        <f t="shared" si="8"/>
        <v>0</v>
      </c>
      <c r="Y15" s="122">
        <f t="shared" si="9"/>
        <v>0</v>
      </c>
      <c r="Z15" s="122">
        <f t="shared" si="1"/>
        <v>0</v>
      </c>
    </row>
    <row r="16" spans="1:26" x14ac:dyDescent="0.15">
      <c r="A16" s="255"/>
      <c r="B16" s="1" t="s">
        <v>31</v>
      </c>
      <c r="C16" s="2"/>
      <c r="D16" s="1">
        <v>1</v>
      </c>
      <c r="E16" s="1"/>
      <c r="F16" s="2"/>
      <c r="G16" s="126"/>
      <c r="H16" s="127"/>
      <c r="I16" s="127"/>
      <c r="J16" s="127"/>
      <c r="K16" s="128"/>
      <c r="L16" s="10">
        <f t="shared" si="10"/>
        <v>0.5</v>
      </c>
      <c r="M16" s="11"/>
      <c r="O16" s="122">
        <v>14</v>
      </c>
      <c r="P16" s="122">
        <v>0.4</v>
      </c>
      <c r="Q16" s="122">
        <f t="shared" si="3"/>
        <v>0</v>
      </c>
      <c r="R16" s="122"/>
      <c r="S16" s="122">
        <f t="shared" si="0"/>
        <v>0</v>
      </c>
      <c r="T16" s="122">
        <f t="shared" si="4"/>
        <v>0</v>
      </c>
      <c r="U16" s="122">
        <f t="shared" si="5"/>
        <v>0</v>
      </c>
      <c r="V16" s="122">
        <f t="shared" si="6"/>
        <v>0</v>
      </c>
      <c r="W16" s="122">
        <f t="shared" si="7"/>
        <v>0</v>
      </c>
      <c r="X16" s="122">
        <f t="shared" si="8"/>
        <v>0</v>
      </c>
      <c r="Y16" s="122">
        <f t="shared" si="9"/>
        <v>0</v>
      </c>
      <c r="Z16" s="122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>
        <v>1</v>
      </c>
      <c r="F17" s="2"/>
      <c r="G17" s="126"/>
      <c r="H17" s="127"/>
      <c r="I17" s="127"/>
      <c r="J17" s="127"/>
      <c r="K17" s="128"/>
      <c r="L17" s="10">
        <f t="shared" si="10"/>
        <v>0.85499999999999998</v>
      </c>
      <c r="M17" s="11"/>
      <c r="O17" s="122">
        <v>15</v>
      </c>
      <c r="P17" s="122">
        <v>0.4</v>
      </c>
      <c r="Q17" s="122">
        <f t="shared" si="3"/>
        <v>0</v>
      </c>
      <c r="R17" s="122"/>
      <c r="S17" s="122">
        <f t="shared" si="0"/>
        <v>0</v>
      </c>
      <c r="T17" s="122">
        <f t="shared" si="4"/>
        <v>0</v>
      </c>
      <c r="U17" s="122">
        <f t="shared" si="5"/>
        <v>0</v>
      </c>
      <c r="V17" s="122">
        <f t="shared" si="6"/>
        <v>0</v>
      </c>
      <c r="W17" s="122">
        <f t="shared" si="7"/>
        <v>0</v>
      </c>
      <c r="X17" s="122">
        <f t="shared" si="8"/>
        <v>0</v>
      </c>
      <c r="Y17" s="122">
        <f t="shared" si="9"/>
        <v>0</v>
      </c>
      <c r="Z17" s="122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26"/>
      <c r="H18" s="127"/>
      <c r="I18" s="127"/>
      <c r="J18" s="127"/>
      <c r="K18" s="128"/>
      <c r="L18" s="10">
        <f t="shared" si="10"/>
        <v>0</v>
      </c>
      <c r="M18" s="11"/>
      <c r="O18" s="122">
        <v>16</v>
      </c>
      <c r="P18" s="122">
        <v>0.4</v>
      </c>
      <c r="Q18" s="122">
        <f t="shared" si="3"/>
        <v>0</v>
      </c>
      <c r="R18" s="122"/>
      <c r="S18" s="122">
        <f t="shared" si="0"/>
        <v>0</v>
      </c>
      <c r="T18" s="122">
        <f t="shared" si="4"/>
        <v>0</v>
      </c>
      <c r="U18" s="122">
        <f t="shared" si="5"/>
        <v>0</v>
      </c>
      <c r="V18" s="122">
        <f t="shared" si="6"/>
        <v>0</v>
      </c>
      <c r="W18" s="122">
        <f t="shared" si="7"/>
        <v>0</v>
      </c>
      <c r="X18" s="122">
        <f t="shared" si="8"/>
        <v>0</v>
      </c>
      <c r="Y18" s="122">
        <f t="shared" si="9"/>
        <v>0</v>
      </c>
      <c r="Z18" s="122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26"/>
      <c r="H19" s="127"/>
      <c r="I19" s="127"/>
      <c r="J19" s="127"/>
      <c r="K19" s="128"/>
      <c r="L19" s="10">
        <f t="shared" si="10"/>
        <v>0</v>
      </c>
      <c r="M19" s="11"/>
      <c r="O19" s="122">
        <v>17</v>
      </c>
      <c r="P19" s="122">
        <v>0.4</v>
      </c>
      <c r="Q19" s="122">
        <f t="shared" si="3"/>
        <v>0</v>
      </c>
      <c r="R19" s="122"/>
      <c r="S19" s="122">
        <f t="shared" si="0"/>
        <v>0</v>
      </c>
      <c r="T19" s="122">
        <f t="shared" si="4"/>
        <v>0</v>
      </c>
      <c r="U19" s="122">
        <f t="shared" si="5"/>
        <v>0</v>
      </c>
      <c r="V19" s="122">
        <f t="shared" si="6"/>
        <v>0</v>
      </c>
      <c r="W19" s="122">
        <f t="shared" si="7"/>
        <v>0</v>
      </c>
      <c r="X19" s="122">
        <f t="shared" si="8"/>
        <v>0</v>
      </c>
      <c r="Y19" s="122">
        <f t="shared" si="9"/>
        <v>0</v>
      </c>
      <c r="Z19" s="122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26"/>
      <c r="H20" s="127"/>
      <c r="I20" s="127"/>
      <c r="J20" s="127"/>
      <c r="K20" s="128"/>
      <c r="L20" s="1"/>
      <c r="M20" s="3"/>
      <c r="O20" s="122">
        <v>18</v>
      </c>
      <c r="P20" s="122">
        <v>0.4</v>
      </c>
      <c r="Q20" s="122">
        <f t="shared" si="3"/>
        <v>0</v>
      </c>
      <c r="R20" s="122"/>
      <c r="S20" s="122">
        <f t="shared" si="0"/>
        <v>0</v>
      </c>
      <c r="T20" s="122">
        <f t="shared" si="4"/>
        <v>0</v>
      </c>
      <c r="U20" s="122">
        <f t="shared" si="5"/>
        <v>0</v>
      </c>
      <c r="V20" s="122">
        <f t="shared" si="6"/>
        <v>0</v>
      </c>
      <c r="W20" s="122">
        <f t="shared" si="7"/>
        <v>0</v>
      </c>
      <c r="X20" s="122">
        <f t="shared" si="8"/>
        <v>0</v>
      </c>
      <c r="Y20" s="122">
        <f t="shared" si="9"/>
        <v>0</v>
      </c>
      <c r="Z20" s="122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26"/>
      <c r="H21" s="127"/>
      <c r="I21" s="127"/>
      <c r="J21" s="127"/>
      <c r="K21" s="128"/>
      <c r="L21" s="10">
        <f>SUM(D21*$D$20+G21*$G$20+$H$20*H21+$E$20*E21+$I$20*I21+$J$20*J21+$K$20*K21)</f>
        <v>0</v>
      </c>
      <c r="M21" s="11"/>
      <c r="O21" s="122">
        <v>19</v>
      </c>
      <c r="P21" s="122">
        <v>0.4</v>
      </c>
      <c r="Q21" s="122">
        <f t="shared" si="3"/>
        <v>0</v>
      </c>
      <c r="R21" s="122"/>
      <c r="S21" s="122">
        <f t="shared" si="0"/>
        <v>0</v>
      </c>
      <c r="T21" s="122">
        <f t="shared" si="4"/>
        <v>0</v>
      </c>
      <c r="U21" s="122">
        <f t="shared" si="5"/>
        <v>0</v>
      </c>
      <c r="V21" s="122">
        <f t="shared" si="6"/>
        <v>0</v>
      </c>
      <c r="W21" s="122">
        <f t="shared" si="7"/>
        <v>0</v>
      </c>
      <c r="X21" s="122">
        <f t="shared" si="8"/>
        <v>0</v>
      </c>
      <c r="Y21" s="122">
        <f t="shared" si="9"/>
        <v>0</v>
      </c>
      <c r="Z21" s="122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26"/>
      <c r="H22" s="127"/>
      <c r="I22" s="127"/>
      <c r="J22" s="127"/>
      <c r="K22" s="128"/>
      <c r="L22" s="10">
        <f t="shared" ref="L22:L28" si="11">SUM(D22*$D$20+G22*$G$20+$H$20*H22+$E$20*E22+$I$20*I22+$J$20*J22+$K$20*K22)</f>
        <v>0</v>
      </c>
      <c r="M22" s="11"/>
      <c r="O22" s="122">
        <v>20</v>
      </c>
      <c r="P22" s="122">
        <v>0.4</v>
      </c>
      <c r="Q22" s="122">
        <f t="shared" si="3"/>
        <v>0</v>
      </c>
      <c r="R22" s="122"/>
      <c r="S22" s="122">
        <f t="shared" si="0"/>
        <v>0</v>
      </c>
      <c r="T22" s="122">
        <f t="shared" si="4"/>
        <v>0</v>
      </c>
      <c r="U22" s="122">
        <f t="shared" si="5"/>
        <v>0</v>
      </c>
      <c r="V22" s="122">
        <f t="shared" si="6"/>
        <v>0</v>
      </c>
      <c r="W22" s="122">
        <f t="shared" si="7"/>
        <v>0</v>
      </c>
      <c r="X22" s="122">
        <f t="shared" si="8"/>
        <v>0</v>
      </c>
      <c r="Y22" s="122">
        <f t="shared" si="9"/>
        <v>0</v>
      </c>
      <c r="Z22" s="122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26"/>
      <c r="H23" s="127"/>
      <c r="I23" s="127"/>
      <c r="J23" s="127"/>
      <c r="K23" s="128"/>
      <c r="L23" s="10">
        <f t="shared" si="11"/>
        <v>0</v>
      </c>
      <c r="M23" s="11"/>
      <c r="O23" s="122">
        <v>21</v>
      </c>
      <c r="P23" s="122">
        <v>0.4</v>
      </c>
      <c r="Q23" s="122">
        <f t="shared" si="3"/>
        <v>0</v>
      </c>
      <c r="R23" s="122"/>
      <c r="S23" s="122">
        <f t="shared" si="0"/>
        <v>0</v>
      </c>
      <c r="T23" s="122">
        <f t="shared" si="4"/>
        <v>0</v>
      </c>
      <c r="U23" s="122">
        <f t="shared" si="5"/>
        <v>0</v>
      </c>
      <c r="V23" s="122">
        <f t="shared" si="6"/>
        <v>0</v>
      </c>
      <c r="W23" s="122">
        <f t="shared" si="7"/>
        <v>0</v>
      </c>
      <c r="X23" s="122">
        <f t="shared" si="8"/>
        <v>0</v>
      </c>
      <c r="Y23" s="122">
        <f t="shared" si="9"/>
        <v>0</v>
      </c>
      <c r="Z23" s="122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26"/>
      <c r="H24" s="127"/>
      <c r="I24" s="127"/>
      <c r="J24" s="127"/>
      <c r="K24" s="128"/>
      <c r="L24" s="10">
        <f t="shared" si="11"/>
        <v>0</v>
      </c>
      <c r="M24" s="11"/>
      <c r="O24" s="122">
        <v>22</v>
      </c>
      <c r="P24" s="122">
        <v>0.4</v>
      </c>
      <c r="Q24" s="122">
        <f t="shared" si="3"/>
        <v>0</v>
      </c>
      <c r="R24" s="122"/>
      <c r="S24" s="122">
        <f t="shared" si="0"/>
        <v>0</v>
      </c>
      <c r="T24" s="122">
        <f t="shared" si="4"/>
        <v>0</v>
      </c>
      <c r="U24" s="122">
        <f t="shared" si="5"/>
        <v>0</v>
      </c>
      <c r="V24" s="122">
        <f t="shared" si="6"/>
        <v>0</v>
      </c>
      <c r="W24" s="122">
        <f t="shared" si="7"/>
        <v>0</v>
      </c>
      <c r="X24" s="122">
        <f t="shared" si="8"/>
        <v>0</v>
      </c>
      <c r="Y24" s="122">
        <f t="shared" si="9"/>
        <v>0</v>
      </c>
      <c r="Z24" s="122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26"/>
      <c r="H25" s="127"/>
      <c r="I25" s="127"/>
      <c r="J25" s="127"/>
      <c r="K25" s="128"/>
      <c r="L25" s="10">
        <f t="shared" si="11"/>
        <v>0</v>
      </c>
      <c r="M25" s="11"/>
      <c r="O25" s="122">
        <v>23</v>
      </c>
      <c r="P25" s="122">
        <v>0.4</v>
      </c>
      <c r="Q25" s="122">
        <f t="shared" si="3"/>
        <v>0</v>
      </c>
      <c r="R25" s="122"/>
      <c r="S25" s="122">
        <f t="shared" si="0"/>
        <v>0</v>
      </c>
      <c r="T25" s="122">
        <f t="shared" si="4"/>
        <v>0</v>
      </c>
      <c r="U25" s="122">
        <f t="shared" si="5"/>
        <v>0</v>
      </c>
      <c r="V25" s="122">
        <f t="shared" si="6"/>
        <v>0</v>
      </c>
      <c r="W25" s="122">
        <f t="shared" si="7"/>
        <v>0</v>
      </c>
      <c r="X25" s="122">
        <f t="shared" si="8"/>
        <v>0</v>
      </c>
      <c r="Y25" s="122">
        <f t="shared" si="9"/>
        <v>0</v>
      </c>
      <c r="Z25" s="122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26"/>
      <c r="H26" s="127"/>
      <c r="I26" s="127"/>
      <c r="J26" s="127"/>
      <c r="K26" s="128"/>
      <c r="L26" s="10">
        <f t="shared" si="11"/>
        <v>0</v>
      </c>
      <c r="M26" s="11"/>
      <c r="O26" s="122">
        <v>24</v>
      </c>
      <c r="P26" s="122">
        <v>0.4</v>
      </c>
      <c r="Q26" s="122">
        <f t="shared" si="3"/>
        <v>0</v>
      </c>
      <c r="R26" s="122"/>
      <c r="S26" s="122">
        <f t="shared" si="0"/>
        <v>0</v>
      </c>
      <c r="T26" s="122">
        <f t="shared" si="4"/>
        <v>0</v>
      </c>
      <c r="U26" s="122">
        <f t="shared" si="5"/>
        <v>0</v>
      </c>
      <c r="V26" s="122">
        <f t="shared" si="6"/>
        <v>0</v>
      </c>
      <c r="W26" s="122">
        <f t="shared" si="7"/>
        <v>0</v>
      </c>
      <c r="X26" s="122">
        <f t="shared" si="8"/>
        <v>0</v>
      </c>
      <c r="Y26" s="122">
        <f t="shared" si="9"/>
        <v>0</v>
      </c>
      <c r="Z26" s="122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26"/>
      <c r="H27" s="127"/>
      <c r="I27" s="127"/>
      <c r="J27" s="127"/>
      <c r="K27" s="128"/>
      <c r="L27" s="10">
        <f t="shared" si="11"/>
        <v>0</v>
      </c>
      <c r="M27" s="11"/>
      <c r="O27" s="122">
        <v>25</v>
      </c>
      <c r="P27" s="122">
        <v>0.4</v>
      </c>
      <c r="Q27" s="122">
        <f t="shared" si="3"/>
        <v>0</v>
      </c>
      <c r="R27" s="122"/>
      <c r="S27" s="122">
        <f t="shared" si="0"/>
        <v>0</v>
      </c>
      <c r="T27" s="122">
        <f t="shared" si="4"/>
        <v>0</v>
      </c>
      <c r="U27" s="122">
        <f t="shared" si="5"/>
        <v>0</v>
      </c>
      <c r="V27" s="122">
        <f t="shared" si="6"/>
        <v>0</v>
      </c>
      <c r="W27" s="122">
        <f t="shared" si="7"/>
        <v>0</v>
      </c>
      <c r="X27" s="122">
        <f t="shared" si="8"/>
        <v>0</v>
      </c>
      <c r="Y27" s="122">
        <f t="shared" si="9"/>
        <v>0</v>
      </c>
      <c r="Z27" s="122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26"/>
      <c r="H28" s="127"/>
      <c r="I28" s="127"/>
      <c r="J28" s="127"/>
      <c r="K28" s="128"/>
      <c r="L28" s="10">
        <f t="shared" si="11"/>
        <v>0</v>
      </c>
      <c r="M28" s="11"/>
      <c r="O28" s="122">
        <v>26</v>
      </c>
      <c r="P28" s="122">
        <v>0.4</v>
      </c>
      <c r="Q28" s="122">
        <f t="shared" si="3"/>
        <v>0</v>
      </c>
      <c r="R28" s="122"/>
      <c r="S28" s="122">
        <f t="shared" si="0"/>
        <v>0</v>
      </c>
      <c r="T28" s="122">
        <f t="shared" si="4"/>
        <v>0</v>
      </c>
      <c r="U28" s="122">
        <f t="shared" si="5"/>
        <v>0</v>
      </c>
      <c r="V28" s="122">
        <f t="shared" si="6"/>
        <v>0</v>
      </c>
      <c r="W28" s="122">
        <f t="shared" si="7"/>
        <v>0</v>
      </c>
      <c r="X28" s="122">
        <f t="shared" si="8"/>
        <v>0</v>
      </c>
      <c r="Y28" s="122">
        <f t="shared" si="9"/>
        <v>0</v>
      </c>
      <c r="Z28" s="122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26"/>
      <c r="H29" s="127"/>
      <c r="I29" s="127"/>
      <c r="J29" s="127"/>
      <c r="K29" s="128"/>
      <c r="L29" s="1"/>
      <c r="M29" s="3"/>
      <c r="O29" s="122">
        <v>27</v>
      </c>
      <c r="P29" s="122">
        <v>0.4</v>
      </c>
      <c r="Q29" s="122">
        <f t="shared" si="3"/>
        <v>0</v>
      </c>
      <c r="R29" s="122"/>
      <c r="S29" s="122">
        <f t="shared" si="0"/>
        <v>0</v>
      </c>
      <c r="T29" s="122">
        <f t="shared" si="4"/>
        <v>0</v>
      </c>
      <c r="U29" s="122">
        <f t="shared" si="5"/>
        <v>0</v>
      </c>
      <c r="V29" s="122">
        <f t="shared" si="6"/>
        <v>0</v>
      </c>
      <c r="W29" s="122">
        <f t="shared" si="7"/>
        <v>0</v>
      </c>
      <c r="X29" s="122">
        <f t="shared" si="8"/>
        <v>0</v>
      </c>
      <c r="Y29" s="122">
        <f t="shared" si="9"/>
        <v>0</v>
      </c>
      <c r="Z29" s="122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26"/>
      <c r="H30" s="127"/>
      <c r="I30" s="127"/>
      <c r="J30" s="127"/>
      <c r="K30" s="128"/>
      <c r="L30" s="14">
        <f>SUM(D30*$D$29+G30*$G$29+$H$29*H30+$E$29*E30+$I$29*I30+$J$29*J30+$K$29*K30)</f>
        <v>0</v>
      </c>
      <c r="M30" s="15"/>
      <c r="O30" s="122">
        <v>28</v>
      </c>
      <c r="P30" s="122">
        <v>0.4</v>
      </c>
      <c r="Q30" s="122">
        <f t="shared" si="3"/>
        <v>0</v>
      </c>
      <c r="R30" s="122"/>
      <c r="S30" s="122">
        <f t="shared" si="0"/>
        <v>0</v>
      </c>
      <c r="T30" s="122">
        <f t="shared" si="4"/>
        <v>0</v>
      </c>
      <c r="U30" s="122">
        <f t="shared" si="5"/>
        <v>0</v>
      </c>
      <c r="V30" s="122">
        <f t="shared" si="6"/>
        <v>0</v>
      </c>
      <c r="W30" s="122">
        <f t="shared" si="7"/>
        <v>0</v>
      </c>
      <c r="X30" s="122">
        <f t="shared" si="8"/>
        <v>0</v>
      </c>
      <c r="Y30" s="122">
        <f t="shared" si="9"/>
        <v>0</v>
      </c>
      <c r="Z30" s="122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26"/>
      <c r="H31" s="127"/>
      <c r="I31" s="127"/>
      <c r="J31" s="127"/>
      <c r="K31" s="128"/>
      <c r="L31" s="14">
        <f t="shared" ref="L31:L37" si="12">SUM(D31*$D$29+G31*$G$29+$H$29*H31+$E$29*E31+$I$29*I31+$J$29*J31+$K$29*K31)</f>
        <v>0</v>
      </c>
      <c r="M31" s="15"/>
      <c r="O31" s="122">
        <v>29</v>
      </c>
      <c r="P31" s="122">
        <v>0.4</v>
      </c>
      <c r="Q31" s="122">
        <f t="shared" si="3"/>
        <v>0</v>
      </c>
      <c r="R31" s="122"/>
      <c r="S31" s="122">
        <f t="shared" si="0"/>
        <v>0</v>
      </c>
      <c r="T31" s="122">
        <f t="shared" si="4"/>
        <v>0</v>
      </c>
      <c r="U31" s="122">
        <f t="shared" si="5"/>
        <v>0</v>
      </c>
      <c r="V31" s="122">
        <f t="shared" si="6"/>
        <v>0</v>
      </c>
      <c r="W31" s="122">
        <f t="shared" si="7"/>
        <v>0</v>
      </c>
      <c r="X31" s="122">
        <f t="shared" si="8"/>
        <v>0</v>
      </c>
      <c r="Y31" s="122">
        <f t="shared" si="9"/>
        <v>0</v>
      </c>
      <c r="Z31" s="122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26"/>
      <c r="H32" s="127"/>
      <c r="I32" s="127"/>
      <c r="J32" s="127"/>
      <c r="K32" s="128"/>
      <c r="L32" s="14">
        <f t="shared" si="12"/>
        <v>0</v>
      </c>
      <c r="M32" s="15"/>
      <c r="O32" s="122">
        <v>30</v>
      </c>
      <c r="P32" s="122">
        <v>0.4</v>
      </c>
      <c r="Q32" s="122">
        <f t="shared" si="3"/>
        <v>0</v>
      </c>
      <c r="R32" s="122"/>
      <c r="S32" s="122">
        <f t="shared" si="0"/>
        <v>0</v>
      </c>
      <c r="T32" s="122">
        <f t="shared" si="4"/>
        <v>0</v>
      </c>
      <c r="U32" s="122">
        <f t="shared" si="5"/>
        <v>0</v>
      </c>
      <c r="V32" s="122">
        <f t="shared" si="6"/>
        <v>0</v>
      </c>
      <c r="W32" s="122">
        <f t="shared" si="7"/>
        <v>0</v>
      </c>
      <c r="X32" s="122">
        <f t="shared" si="8"/>
        <v>0</v>
      </c>
      <c r="Y32" s="122">
        <f t="shared" si="9"/>
        <v>0</v>
      </c>
      <c r="Z32" s="122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26"/>
      <c r="H33" s="127"/>
      <c r="I33" s="127"/>
      <c r="J33" s="127"/>
      <c r="K33" s="128"/>
      <c r="L33" s="14">
        <f t="shared" si="12"/>
        <v>0</v>
      </c>
      <c r="M33" s="15"/>
      <c r="O33" s="122">
        <v>31</v>
      </c>
      <c r="P33" s="122"/>
      <c r="Q33" s="122">
        <f t="shared" si="3"/>
        <v>0</v>
      </c>
      <c r="R33" s="122"/>
      <c r="S33" s="122">
        <f t="shared" si="0"/>
        <v>0</v>
      </c>
      <c r="T33" s="122">
        <f t="shared" si="4"/>
        <v>0</v>
      </c>
      <c r="U33" s="122">
        <f t="shared" si="5"/>
        <v>0</v>
      </c>
      <c r="V33" s="122">
        <f t="shared" si="6"/>
        <v>0</v>
      </c>
      <c r="W33" s="122">
        <f t="shared" si="7"/>
        <v>0</v>
      </c>
      <c r="X33" s="122">
        <f t="shared" si="8"/>
        <v>0</v>
      </c>
      <c r="Y33" s="122">
        <f t="shared" si="9"/>
        <v>0</v>
      </c>
      <c r="Z33" s="122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26"/>
      <c r="H34" s="127"/>
      <c r="I34" s="127"/>
      <c r="J34" s="127"/>
      <c r="K34" s="128"/>
      <c r="L34" s="14">
        <f t="shared" si="12"/>
        <v>0</v>
      </c>
      <c r="M34" s="15"/>
      <c r="O34" s="122">
        <v>32</v>
      </c>
      <c r="P34" s="122"/>
      <c r="Q34" s="122">
        <f t="shared" si="3"/>
        <v>0</v>
      </c>
      <c r="R34" s="122"/>
      <c r="S34" s="122">
        <f t="shared" si="0"/>
        <v>0</v>
      </c>
      <c r="T34" s="122">
        <f t="shared" si="4"/>
        <v>0</v>
      </c>
      <c r="U34" s="122">
        <f t="shared" si="5"/>
        <v>0</v>
      </c>
      <c r="V34" s="122">
        <f t="shared" si="6"/>
        <v>0</v>
      </c>
      <c r="W34" s="122">
        <f t="shared" si="7"/>
        <v>0</v>
      </c>
      <c r="X34" s="122">
        <f t="shared" si="8"/>
        <v>0</v>
      </c>
      <c r="Y34" s="122">
        <f t="shared" si="9"/>
        <v>0</v>
      </c>
      <c r="Z34" s="122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26"/>
      <c r="H35" s="127"/>
      <c r="I35" s="127"/>
      <c r="J35" s="127"/>
      <c r="K35" s="128"/>
      <c r="L35" s="14">
        <f t="shared" si="12"/>
        <v>0</v>
      </c>
      <c r="M35" s="15"/>
      <c r="O35" s="122">
        <v>33</v>
      </c>
      <c r="P35" s="122"/>
      <c r="Q35" s="122">
        <f t="shared" si="3"/>
        <v>0</v>
      </c>
      <c r="R35" s="122"/>
      <c r="S35" s="122">
        <f t="shared" si="0"/>
        <v>0</v>
      </c>
      <c r="T35" s="122">
        <f t="shared" si="4"/>
        <v>0</v>
      </c>
      <c r="U35" s="122">
        <f t="shared" si="5"/>
        <v>0</v>
      </c>
      <c r="V35" s="122">
        <f t="shared" si="6"/>
        <v>0</v>
      </c>
      <c r="W35" s="122">
        <f t="shared" si="7"/>
        <v>0</v>
      </c>
      <c r="X35" s="122">
        <f t="shared" si="8"/>
        <v>0</v>
      </c>
      <c r="Y35" s="122">
        <f t="shared" si="9"/>
        <v>0</v>
      </c>
      <c r="Z35" s="122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26"/>
      <c r="H36" s="127"/>
      <c r="I36" s="127"/>
      <c r="J36" s="127"/>
      <c r="K36" s="128"/>
      <c r="L36" s="14">
        <f t="shared" si="12"/>
        <v>0</v>
      </c>
      <c r="M36" s="15"/>
      <c r="O36" s="122">
        <v>34</v>
      </c>
      <c r="P36" s="122"/>
      <c r="Q36" s="122">
        <f t="shared" si="3"/>
        <v>0</v>
      </c>
      <c r="R36" s="122"/>
      <c r="S36" s="122">
        <f t="shared" si="0"/>
        <v>0</v>
      </c>
      <c r="T36" s="122">
        <f t="shared" si="4"/>
        <v>0</v>
      </c>
      <c r="U36" s="122">
        <f t="shared" si="5"/>
        <v>0</v>
      </c>
      <c r="V36" s="122">
        <f t="shared" si="6"/>
        <v>0</v>
      </c>
      <c r="W36" s="122">
        <f t="shared" si="7"/>
        <v>0</v>
      </c>
      <c r="X36" s="122">
        <f t="shared" si="8"/>
        <v>0</v>
      </c>
      <c r="Y36" s="122">
        <f t="shared" si="9"/>
        <v>0</v>
      </c>
      <c r="Z36" s="122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26"/>
      <c r="H37" s="127"/>
      <c r="I37" s="127"/>
      <c r="J37" s="127"/>
      <c r="K37" s="128"/>
      <c r="L37" s="14">
        <f t="shared" si="12"/>
        <v>0</v>
      </c>
      <c r="M37" s="15"/>
      <c r="O37" s="122">
        <v>35</v>
      </c>
      <c r="P37" s="122"/>
      <c r="Q37" s="122">
        <f t="shared" si="3"/>
        <v>0</v>
      </c>
      <c r="R37" s="122"/>
      <c r="S37" s="122">
        <f t="shared" si="0"/>
        <v>0</v>
      </c>
      <c r="T37" s="122">
        <f t="shared" si="4"/>
        <v>0</v>
      </c>
      <c r="U37" s="122">
        <f t="shared" si="5"/>
        <v>0</v>
      </c>
      <c r="V37" s="122">
        <f t="shared" si="6"/>
        <v>0</v>
      </c>
      <c r="W37" s="122">
        <f t="shared" si="7"/>
        <v>0</v>
      </c>
      <c r="X37" s="122">
        <f t="shared" si="8"/>
        <v>0</v>
      </c>
      <c r="Y37" s="122">
        <f t="shared" si="9"/>
        <v>0</v>
      </c>
      <c r="Z37" s="122">
        <f t="shared" si="1"/>
        <v>0</v>
      </c>
    </row>
    <row r="38" spans="1:26" x14ac:dyDescent="0.15">
      <c r="A38" s="254" t="s">
        <v>36</v>
      </c>
      <c r="B38" s="4">
        <v>6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26"/>
      <c r="H38" s="127"/>
      <c r="I38" s="127"/>
      <c r="J38" s="127"/>
      <c r="K38" s="128"/>
      <c r="L38" s="1"/>
      <c r="M38" s="3"/>
      <c r="O38" s="122">
        <v>36</v>
      </c>
      <c r="P38" s="122"/>
      <c r="Q38" s="122">
        <f t="shared" si="3"/>
        <v>0</v>
      </c>
      <c r="R38" s="122"/>
      <c r="S38" s="122">
        <f t="shared" si="0"/>
        <v>0</v>
      </c>
      <c r="T38" s="122">
        <f t="shared" si="4"/>
        <v>0</v>
      </c>
      <c r="U38" s="122">
        <f t="shared" si="5"/>
        <v>0</v>
      </c>
      <c r="V38" s="122">
        <f t="shared" si="6"/>
        <v>0</v>
      </c>
      <c r="W38" s="122">
        <f t="shared" si="7"/>
        <v>0</v>
      </c>
      <c r="X38" s="122">
        <f t="shared" si="8"/>
        <v>0</v>
      </c>
      <c r="Y38" s="122">
        <f t="shared" si="9"/>
        <v>0</v>
      </c>
      <c r="Z38" s="122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26"/>
      <c r="H39" s="127"/>
      <c r="I39" s="127"/>
      <c r="J39" s="127"/>
      <c r="K39" s="128"/>
      <c r="L39" s="10">
        <f>SUM(C39+D39*$D$38+G39*$G$38+$H$38*H39+$E$38*E39+$I$38*I39+F39+$J$38*J39+$K$38*K39)</f>
        <v>0</v>
      </c>
      <c r="M39" s="11"/>
      <c r="O39" s="122">
        <v>37</v>
      </c>
      <c r="P39" s="122"/>
      <c r="Q39" s="122">
        <f t="shared" si="3"/>
        <v>0</v>
      </c>
      <c r="R39" s="122"/>
      <c r="S39" s="122">
        <f t="shared" si="0"/>
        <v>0</v>
      </c>
      <c r="T39" s="122">
        <f t="shared" si="4"/>
        <v>0</v>
      </c>
      <c r="U39" s="122">
        <f t="shared" si="5"/>
        <v>0</v>
      </c>
      <c r="V39" s="122">
        <f t="shared" si="6"/>
        <v>0</v>
      </c>
      <c r="W39" s="122">
        <f t="shared" si="7"/>
        <v>0</v>
      </c>
      <c r="X39" s="122">
        <f t="shared" si="8"/>
        <v>0</v>
      </c>
      <c r="Y39" s="122">
        <f t="shared" si="9"/>
        <v>0</v>
      </c>
      <c r="Z39" s="122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26"/>
      <c r="H40" s="127"/>
      <c r="I40" s="127"/>
      <c r="J40" s="127"/>
      <c r="K40" s="128"/>
      <c r="L40" s="10">
        <f t="shared" ref="L40:L46" si="13">SUM(C40+D40*$D$38+G40*$G$38+$H$38*H40+$E$38*E40+$I$38*I40+F40+$J$38*J40+$K$38*K40)</f>
        <v>0</v>
      </c>
      <c r="M40" s="11"/>
      <c r="O40" s="122">
        <v>38</v>
      </c>
      <c r="P40" s="122"/>
      <c r="Q40" s="122">
        <f t="shared" si="3"/>
        <v>0</v>
      </c>
      <c r="R40" s="122"/>
      <c r="S40" s="122">
        <f t="shared" si="0"/>
        <v>0</v>
      </c>
      <c r="T40" s="122">
        <f t="shared" si="4"/>
        <v>0</v>
      </c>
      <c r="U40" s="122">
        <f t="shared" si="5"/>
        <v>0</v>
      </c>
      <c r="V40" s="122">
        <f t="shared" si="6"/>
        <v>0</v>
      </c>
      <c r="W40" s="122">
        <f t="shared" si="7"/>
        <v>0</v>
      </c>
      <c r="X40" s="122">
        <f t="shared" si="8"/>
        <v>0</v>
      </c>
      <c r="Y40" s="122">
        <f t="shared" si="9"/>
        <v>0</v>
      </c>
      <c r="Z40" s="122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26"/>
      <c r="H41" s="127"/>
      <c r="I41" s="127"/>
      <c r="J41" s="127"/>
      <c r="K41" s="128"/>
      <c r="L41" s="10">
        <f>SUM(C41+D41*$D$38+G41*$G$38+$H$38*H41+$E$38*E41+$I$38*I41+F41+$J$38*J41+$K$38*K41)</f>
        <v>0</v>
      </c>
      <c r="M41" s="11"/>
      <c r="O41" s="122">
        <v>39</v>
      </c>
      <c r="P41" s="122"/>
      <c r="Q41" s="122">
        <f t="shared" si="3"/>
        <v>0</v>
      </c>
      <c r="R41" s="122"/>
      <c r="S41" s="122">
        <f t="shared" si="0"/>
        <v>0</v>
      </c>
      <c r="T41" s="122">
        <f t="shared" si="4"/>
        <v>0</v>
      </c>
      <c r="U41" s="122">
        <f t="shared" si="5"/>
        <v>0</v>
      </c>
      <c r="V41" s="122">
        <f t="shared" si="6"/>
        <v>0</v>
      </c>
      <c r="W41" s="122">
        <f t="shared" si="7"/>
        <v>0</v>
      </c>
      <c r="X41" s="122">
        <f t="shared" si="8"/>
        <v>0</v>
      </c>
      <c r="Y41" s="122">
        <f t="shared" si="9"/>
        <v>0</v>
      </c>
      <c r="Z41" s="122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26"/>
      <c r="H42" s="127"/>
      <c r="I42" s="127"/>
      <c r="J42" s="127"/>
      <c r="K42" s="128"/>
      <c r="L42" s="10">
        <f t="shared" si="13"/>
        <v>0</v>
      </c>
      <c r="M42" s="11"/>
      <c r="O42" s="122">
        <v>40</v>
      </c>
      <c r="P42" s="122"/>
      <c r="Q42" s="122">
        <f t="shared" si="3"/>
        <v>0</v>
      </c>
      <c r="R42" s="122"/>
      <c r="S42" s="122">
        <f t="shared" si="0"/>
        <v>0</v>
      </c>
      <c r="T42" s="122">
        <f t="shared" si="4"/>
        <v>0</v>
      </c>
      <c r="U42" s="122">
        <f t="shared" si="5"/>
        <v>0</v>
      </c>
      <c r="V42" s="122">
        <f t="shared" si="6"/>
        <v>0</v>
      </c>
      <c r="W42" s="122">
        <f t="shared" si="7"/>
        <v>0</v>
      </c>
      <c r="X42" s="122">
        <f t="shared" si="8"/>
        <v>0</v>
      </c>
      <c r="Y42" s="122">
        <f t="shared" si="9"/>
        <v>0</v>
      </c>
      <c r="Z42" s="122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26"/>
      <c r="H43" s="127"/>
      <c r="I43" s="127"/>
      <c r="J43" s="127"/>
      <c r="K43" s="128"/>
      <c r="L43" s="10">
        <f t="shared" si="13"/>
        <v>0</v>
      </c>
      <c r="M43" s="11"/>
      <c r="O43" s="122">
        <v>41</v>
      </c>
      <c r="P43" s="122"/>
      <c r="Q43" s="122">
        <f t="shared" si="3"/>
        <v>0</v>
      </c>
      <c r="R43" s="122"/>
      <c r="S43" s="122">
        <f t="shared" si="0"/>
        <v>0</v>
      </c>
      <c r="T43" s="122">
        <f t="shared" si="4"/>
        <v>0</v>
      </c>
      <c r="U43" s="122">
        <f t="shared" si="5"/>
        <v>0</v>
      </c>
      <c r="V43" s="122">
        <f t="shared" si="6"/>
        <v>0</v>
      </c>
      <c r="W43" s="122">
        <f t="shared" si="7"/>
        <v>0</v>
      </c>
      <c r="X43" s="122">
        <f t="shared" si="8"/>
        <v>0</v>
      </c>
      <c r="Y43" s="122">
        <f t="shared" si="9"/>
        <v>0</v>
      </c>
      <c r="Z43" s="122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126"/>
      <c r="H44" s="127"/>
      <c r="I44" s="127"/>
      <c r="J44" s="127"/>
      <c r="K44" s="128"/>
      <c r="L44" s="10">
        <f t="shared" si="13"/>
        <v>0</v>
      </c>
      <c r="M44" s="11"/>
      <c r="O44" s="122" t="s">
        <v>37</v>
      </c>
      <c r="P44" s="122"/>
      <c r="Q44" s="122"/>
      <c r="R44" s="122"/>
      <c r="S44" s="122">
        <f>SUM(S3:S43)</f>
        <v>0.68571428571428583</v>
      </c>
      <c r="T44" s="122">
        <f t="shared" ref="T44:Z44" si="14">SUM(T3:T43)</f>
        <v>0.68571428571428583</v>
      </c>
      <c r="U44" s="122">
        <f t="shared" si="14"/>
        <v>0.68571428571428583</v>
      </c>
      <c r="V44" s="122">
        <f t="shared" si="14"/>
        <v>0.68571428571428583</v>
      </c>
      <c r="W44" s="122">
        <f t="shared" si="14"/>
        <v>0.68571428571428583</v>
      </c>
      <c r="X44" s="122">
        <f t="shared" si="14"/>
        <v>0.68571428571428583</v>
      </c>
      <c r="Y44" s="122">
        <f t="shared" si="14"/>
        <v>0.68571428571428583</v>
      </c>
      <c r="Z44" s="122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26"/>
      <c r="H45" s="127"/>
      <c r="I45" s="127"/>
      <c r="J45" s="127"/>
      <c r="K45" s="128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26"/>
      <c r="H46" s="127"/>
      <c r="I46" s="127"/>
      <c r="J46" s="127"/>
      <c r="K46" s="128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26"/>
      <c r="H47" s="127"/>
      <c r="I47" s="127"/>
      <c r="J47" s="127"/>
      <c r="K47" s="128"/>
      <c r="L47" s="1"/>
      <c r="M47" s="3"/>
    </row>
    <row r="48" spans="1:26" x14ac:dyDescent="0.15">
      <c r="A48" s="255"/>
      <c r="B48" s="1" t="s">
        <v>85</v>
      </c>
      <c r="C48" s="2"/>
      <c r="D48" s="1">
        <v>3</v>
      </c>
      <c r="E48" s="1"/>
      <c r="F48" s="2"/>
      <c r="G48" s="126"/>
      <c r="H48" s="127"/>
      <c r="I48" s="127"/>
      <c r="J48" s="127"/>
      <c r="K48" s="128"/>
      <c r="L48" s="10">
        <f t="shared" ref="L48:L55" si="15">SUM(C48+D48*$D$47+G48*$G$47+$H$47*H48+$E$47*E48+$I$47*I48+F48+$J$47*J48+$K$47*K48)</f>
        <v>0.84000000000000008</v>
      </c>
      <c r="M48" s="11"/>
    </row>
    <row r="49" spans="1:13" x14ac:dyDescent="0.15">
      <c r="A49" s="255"/>
      <c r="B49" s="1" t="s">
        <v>26</v>
      </c>
      <c r="C49" s="2"/>
      <c r="D49" s="1"/>
      <c r="E49" s="1">
        <v>1</v>
      </c>
      <c r="F49" s="2"/>
      <c r="G49" s="126"/>
      <c r="H49" s="127"/>
      <c r="I49" s="127"/>
      <c r="J49" s="127"/>
      <c r="K49" s="128"/>
      <c r="L49" s="10">
        <f t="shared" si="15"/>
        <v>0.74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26"/>
      <c r="H50" s="127"/>
      <c r="I50" s="127"/>
      <c r="J50" s="127"/>
      <c r="K50" s="128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26"/>
      <c r="H51" s="127"/>
      <c r="I51" s="127"/>
      <c r="J51" s="127"/>
      <c r="K51" s="128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>
        <v>1</v>
      </c>
      <c r="E52" s="1"/>
      <c r="F52" s="2"/>
      <c r="G52" s="126"/>
      <c r="H52" s="127"/>
      <c r="I52" s="127"/>
      <c r="J52" s="127"/>
      <c r="K52" s="128"/>
      <c r="L52" s="10">
        <f t="shared" si="15"/>
        <v>0.28000000000000003</v>
      </c>
      <c r="M52" s="11"/>
    </row>
    <row r="53" spans="1:13" x14ac:dyDescent="0.15">
      <c r="A53" s="255"/>
      <c r="B53" s="1" t="s">
        <v>32</v>
      </c>
      <c r="C53" s="2"/>
      <c r="D53" s="1"/>
      <c r="E53" s="1">
        <v>3</v>
      </c>
      <c r="F53" s="2"/>
      <c r="G53" s="126"/>
      <c r="H53" s="127"/>
      <c r="I53" s="127"/>
      <c r="J53" s="127"/>
      <c r="K53" s="128"/>
      <c r="L53" s="10">
        <f t="shared" si="15"/>
        <v>2.2199999999999998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26"/>
      <c r="H54" s="127"/>
      <c r="I54" s="127"/>
      <c r="J54" s="127"/>
      <c r="K54" s="128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26"/>
      <c r="H55" s="127"/>
      <c r="I55" s="127"/>
      <c r="J55" s="127"/>
      <c r="K55" s="128"/>
      <c r="L55" s="10">
        <f t="shared" si="15"/>
        <v>0</v>
      </c>
      <c r="M55" s="11"/>
    </row>
    <row r="56" spans="1:13" x14ac:dyDescent="0.15">
      <c r="A56" s="254" t="s">
        <v>36</v>
      </c>
      <c r="B56" s="4">
        <v>6</v>
      </c>
      <c r="C56" s="5">
        <f>IF($B56=5,0.4,IF($B56=6,0.4,0.44))</f>
        <v>0.4</v>
      </c>
      <c r="D56" s="4">
        <v>0.3</v>
      </c>
      <c r="E56" s="4">
        <v>0.74</v>
      </c>
      <c r="F56" s="5">
        <f>IF($B56=5,0.4,IF($B56=6,0.4,0.44))</f>
        <v>0.4</v>
      </c>
      <c r="G56" s="126"/>
      <c r="H56" s="127"/>
      <c r="I56" s="127"/>
      <c r="J56" s="127"/>
      <c r="K56" s="128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26"/>
      <c r="H57" s="127"/>
      <c r="I57" s="127"/>
      <c r="J57" s="127"/>
      <c r="K57" s="128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26"/>
      <c r="H58" s="127"/>
      <c r="I58" s="127"/>
      <c r="J58" s="127"/>
      <c r="K58" s="128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26"/>
      <c r="H59" s="127"/>
      <c r="I59" s="127"/>
      <c r="J59" s="127"/>
      <c r="K59" s="128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26"/>
      <c r="H60" s="127"/>
      <c r="I60" s="127"/>
      <c r="J60" s="127"/>
      <c r="K60" s="128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26"/>
      <c r="H61" s="127"/>
      <c r="I61" s="127"/>
      <c r="J61" s="127"/>
      <c r="K61" s="128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26"/>
      <c r="H62" s="127"/>
      <c r="I62" s="127"/>
      <c r="J62" s="127"/>
      <c r="K62" s="128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26"/>
      <c r="H63" s="127"/>
      <c r="I63" s="127"/>
      <c r="J63" s="127"/>
      <c r="K63" s="128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29"/>
      <c r="H64" s="130"/>
      <c r="I64" s="130"/>
      <c r="J64" s="130"/>
      <c r="K64" s="131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26"/>
      <c r="H65" s="127"/>
      <c r="I65" s="127"/>
      <c r="J65" s="127"/>
      <c r="K65" s="128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26"/>
      <c r="H66" s="127"/>
      <c r="I66" s="127"/>
      <c r="J66" s="127"/>
      <c r="K66" s="128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26"/>
      <c r="H67" s="127"/>
      <c r="I67" s="127"/>
      <c r="J67" s="127"/>
      <c r="K67" s="128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26"/>
      <c r="H68" s="127"/>
      <c r="I68" s="127"/>
      <c r="J68" s="127"/>
      <c r="K68" s="128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26"/>
      <c r="H69" s="127"/>
      <c r="I69" s="127"/>
      <c r="J69" s="127"/>
      <c r="K69" s="128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26"/>
      <c r="H70" s="127"/>
      <c r="I70" s="127"/>
      <c r="J70" s="127"/>
      <c r="K70" s="128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26"/>
      <c r="H71" s="127"/>
      <c r="I71" s="127"/>
      <c r="J71" s="127"/>
      <c r="K71" s="128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26"/>
      <c r="H72" s="127"/>
      <c r="I72" s="127"/>
      <c r="J72" s="127"/>
      <c r="K72" s="128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29"/>
      <c r="H73" s="130"/>
      <c r="I73" s="130"/>
      <c r="J73" s="130"/>
      <c r="K73" s="131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26"/>
      <c r="H74" s="127"/>
      <c r="I74" s="127"/>
      <c r="J74" s="127"/>
      <c r="K74" s="128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26"/>
      <c r="H75" s="127"/>
      <c r="I75" s="127"/>
      <c r="J75" s="127"/>
      <c r="K75" s="128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26"/>
      <c r="H76" s="127"/>
      <c r="I76" s="127"/>
      <c r="J76" s="127"/>
      <c r="K76" s="128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26"/>
      <c r="H77" s="127"/>
      <c r="I77" s="127"/>
      <c r="J77" s="127"/>
      <c r="K77" s="128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26"/>
      <c r="H78" s="127"/>
      <c r="I78" s="127"/>
      <c r="J78" s="127"/>
      <c r="K78" s="128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26"/>
      <c r="H79" s="127"/>
      <c r="I79" s="127"/>
      <c r="J79" s="127"/>
      <c r="K79" s="128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26"/>
      <c r="H80" s="127"/>
      <c r="I80" s="127"/>
      <c r="J80" s="127"/>
      <c r="K80" s="128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26"/>
      <c r="H81" s="127"/>
      <c r="I81" s="127"/>
      <c r="J81" s="127"/>
      <c r="K81" s="128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29"/>
      <c r="H82" s="130"/>
      <c r="I82" s="130"/>
      <c r="J82" s="130"/>
      <c r="K82" s="131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>
        <v>3</v>
      </c>
      <c r="L96" s="1">
        <f>$C$95*K96</f>
        <v>4.5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>
        <v>1</v>
      </c>
      <c r="L98" s="1">
        <f>$C$98*K98</f>
        <v>0.2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8</v>
      </c>
      <c r="L101" s="1">
        <f>$C$98*K101</f>
        <v>1.6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>
        <v>1</v>
      </c>
      <c r="L104" s="1">
        <f t="shared" si="20"/>
        <v>0.3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20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20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26"/>
      <c r="H112" s="127"/>
      <c r="I112" s="127"/>
      <c r="J112" s="127"/>
      <c r="K112" s="128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26"/>
      <c r="H113" s="127"/>
      <c r="I113" s="127"/>
      <c r="J113" s="127"/>
      <c r="K113" s="128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26"/>
      <c r="H114" s="127"/>
      <c r="I114" s="127"/>
      <c r="J114" s="127"/>
      <c r="K114" s="128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26"/>
      <c r="H115" s="127"/>
      <c r="I115" s="127"/>
      <c r="J115" s="127"/>
      <c r="K115" s="128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26"/>
      <c r="H116" s="127"/>
      <c r="I116" s="127"/>
      <c r="J116" s="127"/>
      <c r="K116" s="128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26"/>
      <c r="H117" s="127"/>
      <c r="I117" s="127"/>
      <c r="J117" s="127"/>
      <c r="K117" s="128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26"/>
      <c r="H118" s="127"/>
      <c r="I118" s="127"/>
      <c r="J118" s="127"/>
      <c r="K118" s="128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26"/>
      <c r="H119" s="127"/>
      <c r="I119" s="127"/>
      <c r="J119" s="127"/>
      <c r="K119" s="128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29"/>
      <c r="H120" s="130"/>
      <c r="I120" s="130"/>
      <c r="J120" s="130"/>
      <c r="K120" s="131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26"/>
      <c r="H121" s="127"/>
      <c r="I121" s="127"/>
      <c r="J121" s="127"/>
      <c r="K121" s="128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26"/>
      <c r="H122" s="127"/>
      <c r="I122" s="127"/>
      <c r="J122" s="127"/>
      <c r="K122" s="128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26"/>
      <c r="H123" s="127"/>
      <c r="I123" s="127"/>
      <c r="J123" s="127"/>
      <c r="K123" s="128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26"/>
      <c r="H124" s="127"/>
      <c r="I124" s="127"/>
      <c r="J124" s="127"/>
      <c r="K124" s="128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26"/>
      <c r="H125" s="127"/>
      <c r="I125" s="127"/>
      <c r="J125" s="127"/>
      <c r="K125" s="128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26"/>
      <c r="H126" s="127"/>
      <c r="I126" s="127"/>
      <c r="J126" s="127"/>
      <c r="K126" s="128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26"/>
      <c r="H127" s="127"/>
      <c r="I127" s="127"/>
      <c r="J127" s="127"/>
      <c r="K127" s="128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26"/>
      <c r="H128" s="127"/>
      <c r="I128" s="127"/>
      <c r="J128" s="127"/>
      <c r="K128" s="128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29"/>
      <c r="H129" s="130"/>
      <c r="I129" s="130"/>
      <c r="J129" s="130"/>
      <c r="K129" s="131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3.0257142857142858</v>
      </c>
      <c r="E131" s="17">
        <f>C131+D131</f>
        <v>3.0257142857142858</v>
      </c>
    </row>
    <row r="132" spans="1:13" x14ac:dyDescent="0.15">
      <c r="B132" s="1" t="s">
        <v>26</v>
      </c>
      <c r="C132" s="17">
        <f>L4+L13+L22+L31+L40+L49+L58+L67+L76+L85+L99+L104+L114+L123+U44</f>
        <v>5.3857142857142861</v>
      </c>
      <c r="D132">
        <v>2</v>
      </c>
      <c r="E132" s="17">
        <f t="shared" ref="E132:E138" si="23">C132+D132</f>
        <v>7.3857142857142861</v>
      </c>
      <c r="F132" t="s">
        <v>106</v>
      </c>
    </row>
    <row r="133" spans="1:13" x14ac:dyDescent="0.15">
      <c r="B133" s="1" t="s">
        <v>28</v>
      </c>
      <c r="C133" s="18">
        <f>L5+L14+L23+L32+L41+L50+L59+L68+L77+L86+L92+L96+L101+L108+L115+L124+V44</f>
        <v>7.7857142857142856</v>
      </c>
      <c r="D133">
        <v>1.5</v>
      </c>
      <c r="E133" s="17">
        <f t="shared" si="23"/>
        <v>9.2857142857142847</v>
      </c>
      <c r="F133" t="s">
        <v>104</v>
      </c>
    </row>
    <row r="134" spans="1:13" x14ac:dyDescent="0.15">
      <c r="B134" s="1" t="s">
        <v>29</v>
      </c>
      <c r="C134" s="17">
        <f>L6+L15+L24+L33+L42+L51+L60+L69+L78+L87+L116+L125+Y44</f>
        <v>0.68571428571428583</v>
      </c>
      <c r="D134">
        <v>1</v>
      </c>
      <c r="E134" s="17">
        <f t="shared" si="23"/>
        <v>1.6857142857142859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2.4657142857142857</v>
      </c>
      <c r="E135" s="17">
        <f t="shared" si="23"/>
        <v>2.4657142857142857</v>
      </c>
    </row>
    <row r="136" spans="1:13" x14ac:dyDescent="0.15">
      <c r="B136" s="1" t="s">
        <v>32</v>
      </c>
      <c r="C136" s="17">
        <f>L8+L17+L26+L35+L44+L53+L62+L71+L80+L89+L100+L105+L118+L127+W44</f>
        <v>3.9607142857142854</v>
      </c>
      <c r="D136">
        <v>0.5</v>
      </c>
      <c r="E136" s="17">
        <f t="shared" si="23"/>
        <v>4.4607142857142854</v>
      </c>
      <c r="F136" t="s">
        <v>107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1.5857142857142859</v>
      </c>
      <c r="E137" s="17">
        <f t="shared" si="23"/>
        <v>1.5857142857142859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34" workbookViewId="0">
      <selection activeCell="O26" sqref="O26"/>
    </sheetView>
  </sheetViews>
  <sheetFormatPr defaultRowHeight="13.5" x14ac:dyDescent="0.15"/>
  <cols>
    <col min="7" max="7" width="17.25" bestFit="1" customWidth="1"/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33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143">
        <v>0.4</v>
      </c>
      <c r="Q3" s="143">
        <f>LEN(R3)</f>
        <v>5</v>
      </c>
      <c r="R3" s="143" t="s">
        <v>108</v>
      </c>
      <c r="S3" s="143">
        <f t="shared" ref="S3:S43" si="0">IF(ISNUMBER(FIND("周",R3)),P3/Q3,0)</f>
        <v>0.08</v>
      </c>
      <c r="T3" s="143">
        <f>IF(ISNUMBER(FIND("张",R3)),P3/Q3,0)</f>
        <v>0.08</v>
      </c>
      <c r="U3" s="143">
        <f>IF(ISNUMBER(FIND("牛",R3)),P3/Q3,0)</f>
        <v>0.08</v>
      </c>
      <c r="V3" s="143">
        <f>IF(ISNUMBER(FIND("芦",R3)),P3/Q3,0)</f>
        <v>0.08</v>
      </c>
      <c r="W3" s="143">
        <f>IF(ISNUMBER(FIND("李",R3)),P3/Q3,0)</f>
        <v>0.08</v>
      </c>
      <c r="X3" s="143">
        <f>IF(ISNUMBER(FIND("赵",R3)),P3/Q3,0)</f>
        <v>0</v>
      </c>
      <c r="Y3" s="143">
        <f>IF(ISNUMBER(FIND("高",R3)),P3/Q3,0)</f>
        <v>0</v>
      </c>
      <c r="Z3" s="143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>
        <v>2</v>
      </c>
      <c r="H4" s="1">
        <v>2</v>
      </c>
      <c r="I4" s="1"/>
      <c r="J4" s="1"/>
      <c r="K4" s="1">
        <v>14</v>
      </c>
      <c r="L4" s="10">
        <f t="shared" ref="L4:L10" si="2">+D4*$D$2+G4*$G$2+$H$2*H4+$E$2*E4+$I$2*I4+$J$2*J4+$K$2*K4</f>
        <v>2.9000000000000004</v>
      </c>
      <c r="M4" s="11"/>
      <c r="N4" s="6" t="s">
        <v>27</v>
      </c>
      <c r="O4" s="13">
        <v>2</v>
      </c>
      <c r="P4" s="143">
        <v>0.4</v>
      </c>
      <c r="Q4" s="143">
        <f t="shared" ref="Q4:Q43" si="3">LEN(R4)</f>
        <v>5</v>
      </c>
      <c r="R4" s="147" t="s">
        <v>108</v>
      </c>
      <c r="S4" s="143">
        <f t="shared" si="0"/>
        <v>0.08</v>
      </c>
      <c r="T4" s="143">
        <f t="shared" ref="T4:T43" si="4">IF(ISNUMBER(FIND("张",R4)),P4/Q4,0)</f>
        <v>0.08</v>
      </c>
      <c r="U4" s="143">
        <f t="shared" ref="U4:U43" si="5">IF(ISNUMBER(FIND("牛",R4)),P4/Q4,0)</f>
        <v>0.08</v>
      </c>
      <c r="V4" s="143">
        <f t="shared" ref="V4:V43" si="6">IF(ISNUMBER(FIND("芦",R4)),P4/Q4,0)</f>
        <v>0.08</v>
      </c>
      <c r="W4" s="143">
        <f t="shared" ref="W4:W43" si="7">IF(ISNUMBER(FIND("李",R4)),P4/Q4,0)</f>
        <v>0.08</v>
      </c>
      <c r="X4" s="143">
        <f t="shared" ref="X4:X43" si="8">IF(ISNUMBER(FIND("赵",R4)),P4/Q4,0)</f>
        <v>0</v>
      </c>
      <c r="Y4" s="143">
        <f t="shared" ref="Y4:Y43" si="9">IF(ISNUMBER(FIND("高",R4)),P4/Q4,0)</f>
        <v>0</v>
      </c>
      <c r="Z4" s="143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43">
        <v>0.4</v>
      </c>
      <c r="Q5" s="143">
        <f t="shared" si="3"/>
        <v>5</v>
      </c>
      <c r="R5" s="147" t="s">
        <v>108</v>
      </c>
      <c r="S5" s="143">
        <f t="shared" si="0"/>
        <v>0.08</v>
      </c>
      <c r="T5" s="143">
        <f t="shared" si="4"/>
        <v>0.08</v>
      </c>
      <c r="U5" s="143">
        <f t="shared" si="5"/>
        <v>0.08</v>
      </c>
      <c r="V5" s="143">
        <f t="shared" si="6"/>
        <v>0.08</v>
      </c>
      <c r="W5" s="143">
        <f t="shared" si="7"/>
        <v>0.08</v>
      </c>
      <c r="X5" s="143">
        <f t="shared" si="8"/>
        <v>0</v>
      </c>
      <c r="Y5" s="143">
        <f t="shared" si="9"/>
        <v>0</v>
      </c>
      <c r="Z5" s="143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43">
        <v>0.4</v>
      </c>
      <c r="Q6" s="143">
        <f t="shared" si="3"/>
        <v>5</v>
      </c>
      <c r="R6" s="147" t="s">
        <v>108</v>
      </c>
      <c r="S6" s="143">
        <f t="shared" si="0"/>
        <v>0.08</v>
      </c>
      <c r="T6" s="143">
        <f t="shared" si="4"/>
        <v>0.08</v>
      </c>
      <c r="U6" s="143">
        <f t="shared" si="5"/>
        <v>0.08</v>
      </c>
      <c r="V6" s="143">
        <f t="shared" si="6"/>
        <v>0.08</v>
      </c>
      <c r="W6" s="143">
        <f t="shared" si="7"/>
        <v>0.08</v>
      </c>
      <c r="X6" s="143">
        <f t="shared" si="8"/>
        <v>0</v>
      </c>
      <c r="Y6" s="143">
        <f t="shared" si="9"/>
        <v>0</v>
      </c>
      <c r="Z6" s="143">
        <f t="shared" si="1"/>
        <v>0</v>
      </c>
    </row>
    <row r="7" spans="1:26" ht="14.25" thickBot="1" x14ac:dyDescent="0.2">
      <c r="A7" s="255"/>
      <c r="B7" s="1" t="s">
        <v>31</v>
      </c>
      <c r="C7" s="1"/>
      <c r="D7" s="1">
        <v>1</v>
      </c>
      <c r="E7" s="1"/>
      <c r="F7" s="1"/>
      <c r="G7" s="1"/>
      <c r="H7" s="1"/>
      <c r="I7" s="1"/>
      <c r="J7" s="1"/>
      <c r="K7" s="1"/>
      <c r="L7" s="10">
        <f t="shared" si="2"/>
        <v>0.44</v>
      </c>
      <c r="M7" s="11"/>
      <c r="N7" s="12">
        <v>0.48</v>
      </c>
      <c r="O7" s="13">
        <v>5</v>
      </c>
      <c r="P7" s="143">
        <v>0.4</v>
      </c>
      <c r="Q7" s="143">
        <f t="shared" si="3"/>
        <v>5</v>
      </c>
      <c r="R7" s="147" t="s">
        <v>108</v>
      </c>
      <c r="S7" s="143">
        <f t="shared" si="0"/>
        <v>0.08</v>
      </c>
      <c r="T7" s="143">
        <f t="shared" si="4"/>
        <v>0.08</v>
      </c>
      <c r="U7" s="143">
        <f t="shared" si="5"/>
        <v>0.08</v>
      </c>
      <c r="V7" s="143">
        <f t="shared" si="6"/>
        <v>0.08</v>
      </c>
      <c r="W7" s="143">
        <f t="shared" si="7"/>
        <v>0.08</v>
      </c>
      <c r="X7" s="143">
        <f t="shared" si="8"/>
        <v>0</v>
      </c>
      <c r="Y7" s="143">
        <f t="shared" si="9"/>
        <v>0</v>
      </c>
      <c r="Z7" s="143">
        <f t="shared" si="1"/>
        <v>0</v>
      </c>
    </row>
    <row r="8" spans="1:26" x14ac:dyDescent="0.15">
      <c r="A8" s="255"/>
      <c r="B8" s="1" t="s">
        <v>32</v>
      </c>
      <c r="C8" s="1"/>
      <c r="D8" s="1"/>
      <c r="E8" s="1">
        <v>1</v>
      </c>
      <c r="F8" s="1"/>
      <c r="G8" s="1">
        <v>2</v>
      </c>
      <c r="H8" s="1"/>
      <c r="I8" s="1"/>
      <c r="J8" s="1"/>
      <c r="K8" s="1"/>
      <c r="L8" s="10">
        <f t="shared" si="2"/>
        <v>1</v>
      </c>
      <c r="M8" s="11"/>
      <c r="O8" s="143">
        <v>6</v>
      </c>
      <c r="P8" s="143">
        <v>0.4</v>
      </c>
      <c r="Q8" s="143">
        <f t="shared" si="3"/>
        <v>5</v>
      </c>
      <c r="R8" s="147" t="s">
        <v>108</v>
      </c>
      <c r="S8" s="143">
        <f t="shared" si="0"/>
        <v>0.08</v>
      </c>
      <c r="T8" s="143">
        <f t="shared" si="4"/>
        <v>0.08</v>
      </c>
      <c r="U8" s="143">
        <f t="shared" si="5"/>
        <v>0.08</v>
      </c>
      <c r="V8" s="143">
        <f t="shared" si="6"/>
        <v>0.08</v>
      </c>
      <c r="W8" s="143">
        <f t="shared" si="7"/>
        <v>0.08</v>
      </c>
      <c r="X8" s="143">
        <f t="shared" si="8"/>
        <v>0</v>
      </c>
      <c r="Y8" s="143">
        <f t="shared" si="9"/>
        <v>0</v>
      </c>
      <c r="Z8" s="143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43">
        <v>7</v>
      </c>
      <c r="P9" s="143">
        <v>0.4</v>
      </c>
      <c r="Q9" s="143">
        <f t="shared" si="3"/>
        <v>5</v>
      </c>
      <c r="R9" s="147" t="s">
        <v>108</v>
      </c>
      <c r="S9" s="143">
        <f t="shared" si="0"/>
        <v>0.08</v>
      </c>
      <c r="T9" s="143">
        <f t="shared" si="4"/>
        <v>0.08</v>
      </c>
      <c r="U9" s="143">
        <f t="shared" si="5"/>
        <v>0.08</v>
      </c>
      <c r="V9" s="143">
        <f t="shared" si="6"/>
        <v>0.08</v>
      </c>
      <c r="W9" s="143">
        <f t="shared" si="7"/>
        <v>0.08</v>
      </c>
      <c r="X9" s="143">
        <f t="shared" si="8"/>
        <v>0</v>
      </c>
      <c r="Y9" s="143">
        <f t="shared" si="9"/>
        <v>0</v>
      </c>
      <c r="Z9" s="143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43">
        <v>8</v>
      </c>
      <c r="P10" s="143">
        <v>0.4</v>
      </c>
      <c r="Q10" s="143">
        <f t="shared" si="3"/>
        <v>5</v>
      </c>
      <c r="R10" s="147" t="s">
        <v>108</v>
      </c>
      <c r="S10" s="143">
        <f t="shared" si="0"/>
        <v>0.08</v>
      </c>
      <c r="T10" s="143">
        <f t="shared" si="4"/>
        <v>0.08</v>
      </c>
      <c r="U10" s="143">
        <f t="shared" si="5"/>
        <v>0.08</v>
      </c>
      <c r="V10" s="143">
        <f t="shared" si="6"/>
        <v>0.08</v>
      </c>
      <c r="W10" s="143">
        <f t="shared" si="7"/>
        <v>0.08</v>
      </c>
      <c r="X10" s="143">
        <f t="shared" si="8"/>
        <v>0</v>
      </c>
      <c r="Y10" s="143">
        <f t="shared" si="9"/>
        <v>0</v>
      </c>
      <c r="Z10" s="143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34"/>
      <c r="H11" s="135"/>
      <c r="I11" s="135"/>
      <c r="J11" s="135"/>
      <c r="K11" s="136"/>
      <c r="L11" s="1"/>
      <c r="M11" s="3"/>
      <c r="O11" s="143">
        <v>9</v>
      </c>
      <c r="P11" s="143">
        <v>0.4</v>
      </c>
      <c r="Q11" s="143">
        <f t="shared" si="3"/>
        <v>5</v>
      </c>
      <c r="R11" s="147" t="s">
        <v>108</v>
      </c>
      <c r="S11" s="143">
        <f t="shared" si="0"/>
        <v>0.08</v>
      </c>
      <c r="T11" s="143">
        <f t="shared" si="4"/>
        <v>0.08</v>
      </c>
      <c r="U11" s="143">
        <f t="shared" si="5"/>
        <v>0.08</v>
      </c>
      <c r="V11" s="143">
        <f t="shared" si="6"/>
        <v>0.08</v>
      </c>
      <c r="W11" s="143">
        <f t="shared" si="7"/>
        <v>0.08</v>
      </c>
      <c r="X11" s="143">
        <f t="shared" si="8"/>
        <v>0</v>
      </c>
      <c r="Y11" s="143">
        <f t="shared" si="9"/>
        <v>0</v>
      </c>
      <c r="Z11" s="143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137"/>
      <c r="H12" s="138"/>
      <c r="I12" s="138"/>
      <c r="J12" s="138"/>
      <c r="K12" s="139"/>
      <c r="L12" s="10">
        <f>C12+D12*$D$11+G12*$G$11+$H$11*H12+$E$11*E12+$I$11*I12+$F$11*F12+$J$11*J12+$K$11*K12</f>
        <v>0</v>
      </c>
      <c r="M12" s="11"/>
      <c r="O12" s="143">
        <v>10</v>
      </c>
      <c r="P12" s="143">
        <v>0.4</v>
      </c>
      <c r="Q12" s="143">
        <f t="shared" si="3"/>
        <v>5</v>
      </c>
      <c r="R12" s="147" t="s">
        <v>108</v>
      </c>
      <c r="S12" s="143">
        <f t="shared" si="0"/>
        <v>0.08</v>
      </c>
      <c r="T12" s="143">
        <f t="shared" si="4"/>
        <v>0.08</v>
      </c>
      <c r="U12" s="143">
        <f t="shared" si="5"/>
        <v>0.08</v>
      </c>
      <c r="V12" s="143">
        <f t="shared" si="6"/>
        <v>0.08</v>
      </c>
      <c r="W12" s="143">
        <f t="shared" si="7"/>
        <v>0.08</v>
      </c>
      <c r="X12" s="143">
        <f t="shared" si="8"/>
        <v>0</v>
      </c>
      <c r="Y12" s="143">
        <f t="shared" si="9"/>
        <v>0</v>
      </c>
      <c r="Z12" s="143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2</v>
      </c>
      <c r="F13" s="2"/>
      <c r="G13" s="137"/>
      <c r="H13" s="138"/>
      <c r="I13" s="138"/>
      <c r="J13" s="138"/>
      <c r="K13" s="139"/>
      <c r="L13" s="10">
        <f>C13+D13*$D$11+G13*$G$11+$H$11*H13+$E$11*E13+$I$11*I13+$F$11*F13+$J$11*J13+$K$11*K13</f>
        <v>1.71</v>
      </c>
      <c r="M13" s="11"/>
      <c r="O13" s="143">
        <v>11</v>
      </c>
      <c r="P13" s="143">
        <v>0.4</v>
      </c>
      <c r="Q13" s="143">
        <f t="shared" si="3"/>
        <v>5</v>
      </c>
      <c r="R13" s="147" t="s">
        <v>108</v>
      </c>
      <c r="S13" s="143">
        <f t="shared" si="0"/>
        <v>0.08</v>
      </c>
      <c r="T13" s="143">
        <f t="shared" si="4"/>
        <v>0.08</v>
      </c>
      <c r="U13" s="143">
        <f t="shared" si="5"/>
        <v>0.08</v>
      </c>
      <c r="V13" s="143">
        <f t="shared" si="6"/>
        <v>0.08</v>
      </c>
      <c r="W13" s="143">
        <f t="shared" si="7"/>
        <v>0.08</v>
      </c>
      <c r="X13" s="143">
        <f t="shared" si="8"/>
        <v>0</v>
      </c>
      <c r="Y13" s="143">
        <f t="shared" si="9"/>
        <v>0</v>
      </c>
      <c r="Z13" s="143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37"/>
      <c r="H14" s="138"/>
      <c r="I14" s="138"/>
      <c r="J14" s="138"/>
      <c r="K14" s="139"/>
      <c r="L14" s="10">
        <f t="shared" ref="L14:L19" si="10">C14+D14*$D$11+G14*$G$11+$H$11*H14+$E$11*E14+$I$11*I14+$F$11*F14+$J$11*J14+$K$11*K14</f>
        <v>0</v>
      </c>
      <c r="M14" s="11"/>
      <c r="O14" s="143">
        <v>12</v>
      </c>
      <c r="P14" s="143">
        <v>0.4</v>
      </c>
      <c r="Q14" s="143">
        <f t="shared" si="3"/>
        <v>5</v>
      </c>
      <c r="R14" s="147" t="s">
        <v>108</v>
      </c>
      <c r="S14" s="143">
        <f t="shared" si="0"/>
        <v>0.08</v>
      </c>
      <c r="T14" s="143">
        <f t="shared" si="4"/>
        <v>0.08</v>
      </c>
      <c r="U14" s="143">
        <f t="shared" si="5"/>
        <v>0.08</v>
      </c>
      <c r="V14" s="143">
        <f t="shared" si="6"/>
        <v>0.08</v>
      </c>
      <c r="W14" s="143">
        <f t="shared" si="7"/>
        <v>0.08</v>
      </c>
      <c r="X14" s="143">
        <f t="shared" si="8"/>
        <v>0</v>
      </c>
      <c r="Y14" s="143">
        <f t="shared" si="9"/>
        <v>0</v>
      </c>
      <c r="Z14" s="143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37"/>
      <c r="H15" s="138"/>
      <c r="I15" s="138"/>
      <c r="J15" s="138"/>
      <c r="K15" s="139"/>
      <c r="L15" s="10">
        <f t="shared" si="10"/>
        <v>0</v>
      </c>
      <c r="M15" s="11"/>
      <c r="O15" s="143">
        <v>13</v>
      </c>
      <c r="P15" s="143">
        <v>0.4</v>
      </c>
      <c r="Q15" s="143">
        <f t="shared" si="3"/>
        <v>5</v>
      </c>
      <c r="R15" s="147" t="s">
        <v>108</v>
      </c>
      <c r="S15" s="143">
        <f t="shared" si="0"/>
        <v>0.08</v>
      </c>
      <c r="T15" s="143">
        <f t="shared" si="4"/>
        <v>0.08</v>
      </c>
      <c r="U15" s="143">
        <f t="shared" si="5"/>
        <v>0.08</v>
      </c>
      <c r="V15" s="143">
        <f t="shared" si="6"/>
        <v>0.08</v>
      </c>
      <c r="W15" s="143">
        <f t="shared" si="7"/>
        <v>0.08</v>
      </c>
      <c r="X15" s="143">
        <f t="shared" si="8"/>
        <v>0</v>
      </c>
      <c r="Y15" s="143">
        <f t="shared" si="9"/>
        <v>0</v>
      </c>
      <c r="Z15" s="143">
        <f t="shared" si="1"/>
        <v>0</v>
      </c>
    </row>
    <row r="16" spans="1:26" x14ac:dyDescent="0.15">
      <c r="A16" s="255"/>
      <c r="B16" s="1" t="s">
        <v>31</v>
      </c>
      <c r="C16" s="2"/>
      <c r="D16" s="1">
        <v>3</v>
      </c>
      <c r="E16" s="1"/>
      <c r="F16" s="2"/>
      <c r="G16" s="137"/>
      <c r="H16" s="138"/>
      <c r="I16" s="138"/>
      <c r="J16" s="138"/>
      <c r="K16" s="139"/>
      <c r="L16" s="10">
        <f t="shared" si="10"/>
        <v>1.5</v>
      </c>
      <c r="M16" s="11"/>
      <c r="O16" s="143">
        <v>14</v>
      </c>
      <c r="P16" s="143">
        <v>0.4</v>
      </c>
      <c r="Q16" s="143">
        <f t="shared" si="3"/>
        <v>5</v>
      </c>
      <c r="R16" s="147" t="s">
        <v>108</v>
      </c>
      <c r="S16" s="143">
        <f t="shared" si="0"/>
        <v>0.08</v>
      </c>
      <c r="T16" s="143">
        <f t="shared" si="4"/>
        <v>0.08</v>
      </c>
      <c r="U16" s="143">
        <f t="shared" si="5"/>
        <v>0.08</v>
      </c>
      <c r="V16" s="143">
        <f t="shared" si="6"/>
        <v>0.08</v>
      </c>
      <c r="W16" s="143">
        <f t="shared" si="7"/>
        <v>0.08</v>
      </c>
      <c r="X16" s="143">
        <f t="shared" si="8"/>
        <v>0</v>
      </c>
      <c r="Y16" s="143">
        <f t="shared" si="9"/>
        <v>0</v>
      </c>
      <c r="Z16" s="143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>
        <v>1</v>
      </c>
      <c r="F17" s="2"/>
      <c r="G17" s="137"/>
      <c r="H17" s="138"/>
      <c r="I17" s="138"/>
      <c r="J17" s="138"/>
      <c r="K17" s="139"/>
      <c r="L17" s="10">
        <f t="shared" si="10"/>
        <v>0.85499999999999998</v>
      </c>
      <c r="M17" s="11"/>
      <c r="O17" s="143">
        <v>15</v>
      </c>
      <c r="P17" s="143">
        <v>0.4</v>
      </c>
      <c r="Q17" s="143">
        <f t="shared" si="3"/>
        <v>5</v>
      </c>
      <c r="R17" s="147" t="s">
        <v>108</v>
      </c>
      <c r="S17" s="143">
        <f t="shared" si="0"/>
        <v>0.08</v>
      </c>
      <c r="T17" s="143">
        <f t="shared" si="4"/>
        <v>0.08</v>
      </c>
      <c r="U17" s="143">
        <f t="shared" si="5"/>
        <v>0.08</v>
      </c>
      <c r="V17" s="143">
        <f t="shared" si="6"/>
        <v>0.08</v>
      </c>
      <c r="W17" s="143">
        <f t="shared" si="7"/>
        <v>0.08</v>
      </c>
      <c r="X17" s="143">
        <f t="shared" si="8"/>
        <v>0</v>
      </c>
      <c r="Y17" s="143">
        <f t="shared" si="9"/>
        <v>0</v>
      </c>
      <c r="Z17" s="143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37"/>
      <c r="H18" s="138"/>
      <c r="I18" s="138"/>
      <c r="J18" s="138"/>
      <c r="K18" s="139"/>
      <c r="L18" s="10">
        <f t="shared" si="10"/>
        <v>0</v>
      </c>
      <c r="M18" s="11"/>
      <c r="O18" s="143">
        <v>16</v>
      </c>
      <c r="P18" s="143">
        <v>0.4</v>
      </c>
      <c r="Q18" s="143">
        <f t="shared" si="3"/>
        <v>5</v>
      </c>
      <c r="R18" s="147" t="s">
        <v>108</v>
      </c>
      <c r="S18" s="143">
        <f t="shared" si="0"/>
        <v>0.08</v>
      </c>
      <c r="T18" s="143">
        <f t="shared" si="4"/>
        <v>0.08</v>
      </c>
      <c r="U18" s="143">
        <f t="shared" si="5"/>
        <v>0.08</v>
      </c>
      <c r="V18" s="143">
        <f t="shared" si="6"/>
        <v>0.08</v>
      </c>
      <c r="W18" s="143">
        <f t="shared" si="7"/>
        <v>0.08</v>
      </c>
      <c r="X18" s="143">
        <f t="shared" si="8"/>
        <v>0</v>
      </c>
      <c r="Y18" s="143">
        <f t="shared" si="9"/>
        <v>0</v>
      </c>
      <c r="Z18" s="143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37"/>
      <c r="H19" s="138"/>
      <c r="I19" s="138"/>
      <c r="J19" s="138"/>
      <c r="K19" s="139"/>
      <c r="L19" s="10">
        <f t="shared" si="10"/>
        <v>0</v>
      </c>
      <c r="M19" s="11"/>
      <c r="O19" s="143">
        <v>17</v>
      </c>
      <c r="P19" s="143">
        <v>0.4</v>
      </c>
      <c r="Q19" s="143">
        <f t="shared" si="3"/>
        <v>0</v>
      </c>
      <c r="R19" s="143"/>
      <c r="S19" s="143">
        <f t="shared" si="0"/>
        <v>0</v>
      </c>
      <c r="T19" s="143">
        <f t="shared" si="4"/>
        <v>0</v>
      </c>
      <c r="U19" s="143">
        <f t="shared" si="5"/>
        <v>0</v>
      </c>
      <c r="V19" s="143">
        <f t="shared" si="6"/>
        <v>0</v>
      </c>
      <c r="W19" s="143">
        <f t="shared" si="7"/>
        <v>0</v>
      </c>
      <c r="X19" s="143">
        <f t="shared" si="8"/>
        <v>0</v>
      </c>
      <c r="Y19" s="143">
        <f t="shared" si="9"/>
        <v>0</v>
      </c>
      <c r="Z19" s="143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37"/>
      <c r="H20" s="138"/>
      <c r="I20" s="138"/>
      <c r="J20" s="138"/>
      <c r="K20" s="139"/>
      <c r="L20" s="1"/>
      <c r="M20" s="3"/>
      <c r="O20" s="143">
        <v>18</v>
      </c>
      <c r="P20" s="143">
        <v>0.4</v>
      </c>
      <c r="Q20" s="143">
        <f t="shared" si="3"/>
        <v>0</v>
      </c>
      <c r="R20" s="143"/>
      <c r="S20" s="143">
        <f t="shared" si="0"/>
        <v>0</v>
      </c>
      <c r="T20" s="143">
        <f t="shared" si="4"/>
        <v>0</v>
      </c>
      <c r="U20" s="143">
        <f t="shared" si="5"/>
        <v>0</v>
      </c>
      <c r="V20" s="143">
        <f t="shared" si="6"/>
        <v>0</v>
      </c>
      <c r="W20" s="143">
        <f t="shared" si="7"/>
        <v>0</v>
      </c>
      <c r="X20" s="143">
        <f t="shared" si="8"/>
        <v>0</v>
      </c>
      <c r="Y20" s="143">
        <f t="shared" si="9"/>
        <v>0</v>
      </c>
      <c r="Z20" s="143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37"/>
      <c r="H21" s="138"/>
      <c r="I21" s="138"/>
      <c r="J21" s="138"/>
      <c r="K21" s="139"/>
      <c r="L21" s="10">
        <f>SUM(D21*$D$20+G21*$G$20+$H$20*H21+$E$20*E21+$I$20*I21+$J$20*J21+$K$20*K21)</f>
        <v>0</v>
      </c>
      <c r="M21" s="11"/>
      <c r="O21" s="143">
        <v>19</v>
      </c>
      <c r="P21" s="143">
        <v>0.4</v>
      </c>
      <c r="Q21" s="143">
        <f t="shared" si="3"/>
        <v>0</v>
      </c>
      <c r="R21" s="143"/>
      <c r="S21" s="143">
        <f t="shared" si="0"/>
        <v>0</v>
      </c>
      <c r="T21" s="143">
        <f t="shared" si="4"/>
        <v>0</v>
      </c>
      <c r="U21" s="143">
        <f t="shared" si="5"/>
        <v>0</v>
      </c>
      <c r="V21" s="143">
        <f t="shared" si="6"/>
        <v>0</v>
      </c>
      <c r="W21" s="143">
        <f t="shared" si="7"/>
        <v>0</v>
      </c>
      <c r="X21" s="143">
        <f t="shared" si="8"/>
        <v>0</v>
      </c>
      <c r="Y21" s="143">
        <f t="shared" si="9"/>
        <v>0</v>
      </c>
      <c r="Z21" s="143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37"/>
      <c r="H22" s="138"/>
      <c r="I22" s="138"/>
      <c r="J22" s="138"/>
      <c r="K22" s="139"/>
      <c r="L22" s="10">
        <f t="shared" ref="L22:L28" si="11">SUM(D22*$D$20+G22*$G$20+$H$20*H22+$E$20*E22+$I$20*I22+$J$20*J22+$K$20*K22)</f>
        <v>0</v>
      </c>
      <c r="M22" s="11"/>
      <c r="O22" s="143">
        <v>20</v>
      </c>
      <c r="P22" s="143">
        <v>0.4</v>
      </c>
      <c r="Q22" s="143">
        <f t="shared" si="3"/>
        <v>0</v>
      </c>
      <c r="R22" s="143"/>
      <c r="S22" s="143">
        <f t="shared" si="0"/>
        <v>0</v>
      </c>
      <c r="T22" s="143">
        <f t="shared" si="4"/>
        <v>0</v>
      </c>
      <c r="U22" s="143">
        <f t="shared" si="5"/>
        <v>0</v>
      </c>
      <c r="V22" s="143">
        <f t="shared" si="6"/>
        <v>0</v>
      </c>
      <c r="W22" s="143">
        <f t="shared" si="7"/>
        <v>0</v>
      </c>
      <c r="X22" s="143">
        <f t="shared" si="8"/>
        <v>0</v>
      </c>
      <c r="Y22" s="143">
        <f t="shared" si="9"/>
        <v>0</v>
      </c>
      <c r="Z22" s="143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37"/>
      <c r="H23" s="138"/>
      <c r="I23" s="138"/>
      <c r="J23" s="138"/>
      <c r="K23" s="139"/>
      <c r="L23" s="10">
        <f t="shared" si="11"/>
        <v>0</v>
      </c>
      <c r="M23" s="11"/>
      <c r="O23" s="143">
        <v>21</v>
      </c>
      <c r="P23" s="143">
        <v>0.4</v>
      </c>
      <c r="Q23" s="143">
        <f t="shared" si="3"/>
        <v>0</v>
      </c>
      <c r="R23" s="143"/>
      <c r="S23" s="143">
        <f t="shared" si="0"/>
        <v>0</v>
      </c>
      <c r="T23" s="143">
        <f t="shared" si="4"/>
        <v>0</v>
      </c>
      <c r="U23" s="143">
        <f t="shared" si="5"/>
        <v>0</v>
      </c>
      <c r="V23" s="143">
        <f t="shared" si="6"/>
        <v>0</v>
      </c>
      <c r="W23" s="143">
        <f t="shared" si="7"/>
        <v>0</v>
      </c>
      <c r="X23" s="143">
        <f t="shared" si="8"/>
        <v>0</v>
      </c>
      <c r="Y23" s="143">
        <f t="shared" si="9"/>
        <v>0</v>
      </c>
      <c r="Z23" s="143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37"/>
      <c r="H24" s="138"/>
      <c r="I24" s="138"/>
      <c r="J24" s="138"/>
      <c r="K24" s="139"/>
      <c r="L24" s="10">
        <f t="shared" si="11"/>
        <v>0</v>
      </c>
      <c r="M24" s="11"/>
      <c r="O24" s="143">
        <v>22</v>
      </c>
      <c r="P24" s="143">
        <v>0.4</v>
      </c>
      <c r="Q24" s="143">
        <f t="shared" si="3"/>
        <v>0</v>
      </c>
      <c r="R24" s="143"/>
      <c r="S24" s="143">
        <f t="shared" si="0"/>
        <v>0</v>
      </c>
      <c r="T24" s="143">
        <f t="shared" si="4"/>
        <v>0</v>
      </c>
      <c r="U24" s="143">
        <f t="shared" si="5"/>
        <v>0</v>
      </c>
      <c r="V24" s="143">
        <f t="shared" si="6"/>
        <v>0</v>
      </c>
      <c r="W24" s="143">
        <f t="shared" si="7"/>
        <v>0</v>
      </c>
      <c r="X24" s="143">
        <f t="shared" si="8"/>
        <v>0</v>
      </c>
      <c r="Y24" s="143">
        <f t="shared" si="9"/>
        <v>0</v>
      </c>
      <c r="Z24" s="143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37"/>
      <c r="H25" s="138"/>
      <c r="I25" s="138"/>
      <c r="J25" s="138"/>
      <c r="K25" s="139"/>
      <c r="L25" s="10">
        <f t="shared" si="11"/>
        <v>0</v>
      </c>
      <c r="M25" s="11"/>
      <c r="O25" s="143">
        <v>23</v>
      </c>
      <c r="P25" s="143">
        <v>0.4</v>
      </c>
      <c r="Q25" s="143">
        <f t="shared" si="3"/>
        <v>0</v>
      </c>
      <c r="R25" s="143"/>
      <c r="S25" s="143">
        <f t="shared" si="0"/>
        <v>0</v>
      </c>
      <c r="T25" s="143">
        <f t="shared" si="4"/>
        <v>0</v>
      </c>
      <c r="U25" s="143">
        <f t="shared" si="5"/>
        <v>0</v>
      </c>
      <c r="V25" s="143">
        <f t="shared" si="6"/>
        <v>0</v>
      </c>
      <c r="W25" s="143">
        <f t="shared" si="7"/>
        <v>0</v>
      </c>
      <c r="X25" s="143">
        <f t="shared" si="8"/>
        <v>0</v>
      </c>
      <c r="Y25" s="143">
        <f t="shared" si="9"/>
        <v>0</v>
      </c>
      <c r="Z25" s="143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37"/>
      <c r="H26" s="138"/>
      <c r="I26" s="138"/>
      <c r="J26" s="138"/>
      <c r="K26" s="139"/>
      <c r="L26" s="10">
        <f t="shared" si="11"/>
        <v>0</v>
      </c>
      <c r="M26" s="11"/>
      <c r="O26" s="143">
        <v>24</v>
      </c>
      <c r="P26" s="143">
        <v>0.4</v>
      </c>
      <c r="Q26" s="143">
        <f t="shared" si="3"/>
        <v>0</v>
      </c>
      <c r="R26" s="143"/>
      <c r="S26" s="143">
        <f t="shared" si="0"/>
        <v>0</v>
      </c>
      <c r="T26" s="143">
        <f t="shared" si="4"/>
        <v>0</v>
      </c>
      <c r="U26" s="143">
        <f t="shared" si="5"/>
        <v>0</v>
      </c>
      <c r="V26" s="143">
        <f t="shared" si="6"/>
        <v>0</v>
      </c>
      <c r="W26" s="143">
        <f t="shared" si="7"/>
        <v>0</v>
      </c>
      <c r="X26" s="143">
        <f t="shared" si="8"/>
        <v>0</v>
      </c>
      <c r="Y26" s="143">
        <f t="shared" si="9"/>
        <v>0</v>
      </c>
      <c r="Z26" s="143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37"/>
      <c r="H27" s="138"/>
      <c r="I27" s="138"/>
      <c r="J27" s="138"/>
      <c r="K27" s="139"/>
      <c r="L27" s="10">
        <f t="shared" si="11"/>
        <v>0</v>
      </c>
      <c r="M27" s="11"/>
      <c r="O27" s="143">
        <v>25</v>
      </c>
      <c r="P27" s="143">
        <v>0.4</v>
      </c>
      <c r="Q27" s="143">
        <f t="shared" si="3"/>
        <v>0</v>
      </c>
      <c r="R27" s="143"/>
      <c r="S27" s="143">
        <f t="shared" si="0"/>
        <v>0</v>
      </c>
      <c r="T27" s="143">
        <f t="shared" si="4"/>
        <v>0</v>
      </c>
      <c r="U27" s="143">
        <f t="shared" si="5"/>
        <v>0</v>
      </c>
      <c r="V27" s="143">
        <f t="shared" si="6"/>
        <v>0</v>
      </c>
      <c r="W27" s="143">
        <f t="shared" si="7"/>
        <v>0</v>
      </c>
      <c r="X27" s="143">
        <f t="shared" si="8"/>
        <v>0</v>
      </c>
      <c r="Y27" s="143">
        <f t="shared" si="9"/>
        <v>0</v>
      </c>
      <c r="Z27" s="143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37"/>
      <c r="H28" s="138"/>
      <c r="I28" s="138"/>
      <c r="J28" s="138"/>
      <c r="K28" s="139"/>
      <c r="L28" s="10">
        <f t="shared" si="11"/>
        <v>0</v>
      </c>
      <c r="M28" s="11"/>
      <c r="O28" s="143">
        <v>26</v>
      </c>
      <c r="P28" s="143">
        <v>0.4</v>
      </c>
      <c r="Q28" s="143">
        <f t="shared" si="3"/>
        <v>0</v>
      </c>
      <c r="R28" s="143"/>
      <c r="S28" s="143">
        <f t="shared" si="0"/>
        <v>0</v>
      </c>
      <c r="T28" s="143">
        <f t="shared" si="4"/>
        <v>0</v>
      </c>
      <c r="U28" s="143">
        <f t="shared" si="5"/>
        <v>0</v>
      </c>
      <c r="V28" s="143">
        <f t="shared" si="6"/>
        <v>0</v>
      </c>
      <c r="W28" s="143">
        <f t="shared" si="7"/>
        <v>0</v>
      </c>
      <c r="X28" s="143">
        <f t="shared" si="8"/>
        <v>0</v>
      </c>
      <c r="Y28" s="143">
        <f t="shared" si="9"/>
        <v>0</v>
      </c>
      <c r="Z28" s="143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37"/>
      <c r="H29" s="138"/>
      <c r="I29" s="138"/>
      <c r="J29" s="138"/>
      <c r="K29" s="139"/>
      <c r="L29" s="1"/>
      <c r="M29" s="3"/>
      <c r="O29" s="143">
        <v>27</v>
      </c>
      <c r="P29" s="143">
        <v>0.4</v>
      </c>
      <c r="Q29" s="143">
        <f t="shared" si="3"/>
        <v>0</v>
      </c>
      <c r="R29" s="143"/>
      <c r="S29" s="143">
        <f t="shared" si="0"/>
        <v>0</v>
      </c>
      <c r="T29" s="143">
        <f t="shared" si="4"/>
        <v>0</v>
      </c>
      <c r="U29" s="143">
        <f t="shared" si="5"/>
        <v>0</v>
      </c>
      <c r="V29" s="143">
        <f t="shared" si="6"/>
        <v>0</v>
      </c>
      <c r="W29" s="143">
        <f t="shared" si="7"/>
        <v>0</v>
      </c>
      <c r="X29" s="143">
        <f t="shared" si="8"/>
        <v>0</v>
      </c>
      <c r="Y29" s="143">
        <f t="shared" si="9"/>
        <v>0</v>
      </c>
      <c r="Z29" s="143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37"/>
      <c r="H30" s="138"/>
      <c r="I30" s="138"/>
      <c r="J30" s="138"/>
      <c r="K30" s="139"/>
      <c r="L30" s="14">
        <f>SUM(D30*$D$29+G30*$G$29+$H$29*H30+$E$29*E30+$I$29*I30+$J$29*J30+$K$29*K30)</f>
        <v>0</v>
      </c>
      <c r="M30" s="15"/>
      <c r="O30" s="143">
        <v>28</v>
      </c>
      <c r="P30" s="143">
        <v>0.4</v>
      </c>
      <c r="Q30" s="143">
        <f t="shared" si="3"/>
        <v>0</v>
      </c>
      <c r="R30" s="143"/>
      <c r="S30" s="143">
        <f t="shared" si="0"/>
        <v>0</v>
      </c>
      <c r="T30" s="143">
        <f t="shared" si="4"/>
        <v>0</v>
      </c>
      <c r="U30" s="143">
        <f t="shared" si="5"/>
        <v>0</v>
      </c>
      <c r="V30" s="143">
        <f t="shared" si="6"/>
        <v>0</v>
      </c>
      <c r="W30" s="143">
        <f t="shared" si="7"/>
        <v>0</v>
      </c>
      <c r="X30" s="143">
        <f t="shared" si="8"/>
        <v>0</v>
      </c>
      <c r="Y30" s="143">
        <f t="shared" si="9"/>
        <v>0</v>
      </c>
      <c r="Z30" s="143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37"/>
      <c r="H31" s="138"/>
      <c r="I31" s="138"/>
      <c r="J31" s="138"/>
      <c r="K31" s="139"/>
      <c r="L31" s="14">
        <f t="shared" ref="L31:L37" si="12">SUM(D31*$D$29+G31*$G$29+$H$29*H31+$E$29*E31+$I$29*I31+$J$29*J31+$K$29*K31)</f>
        <v>0</v>
      </c>
      <c r="M31" s="15"/>
      <c r="O31" s="143">
        <v>29</v>
      </c>
      <c r="P31" s="143">
        <v>0.4</v>
      </c>
      <c r="Q31" s="143">
        <f t="shared" si="3"/>
        <v>0</v>
      </c>
      <c r="R31" s="143"/>
      <c r="S31" s="143">
        <f t="shared" si="0"/>
        <v>0</v>
      </c>
      <c r="T31" s="143">
        <f t="shared" si="4"/>
        <v>0</v>
      </c>
      <c r="U31" s="143">
        <f t="shared" si="5"/>
        <v>0</v>
      </c>
      <c r="V31" s="143">
        <f t="shared" si="6"/>
        <v>0</v>
      </c>
      <c r="W31" s="143">
        <f t="shared" si="7"/>
        <v>0</v>
      </c>
      <c r="X31" s="143">
        <f t="shared" si="8"/>
        <v>0</v>
      </c>
      <c r="Y31" s="143">
        <f t="shared" si="9"/>
        <v>0</v>
      </c>
      <c r="Z31" s="143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37"/>
      <c r="H32" s="138"/>
      <c r="I32" s="138"/>
      <c r="J32" s="138"/>
      <c r="K32" s="139"/>
      <c r="L32" s="14">
        <f t="shared" si="12"/>
        <v>0</v>
      </c>
      <c r="M32" s="15"/>
      <c r="O32" s="143">
        <v>30</v>
      </c>
      <c r="P32" s="143">
        <v>0.4</v>
      </c>
      <c r="Q32" s="143">
        <f t="shared" si="3"/>
        <v>0</v>
      </c>
      <c r="R32" s="143"/>
      <c r="S32" s="143">
        <f t="shared" si="0"/>
        <v>0</v>
      </c>
      <c r="T32" s="143">
        <f t="shared" si="4"/>
        <v>0</v>
      </c>
      <c r="U32" s="143">
        <f t="shared" si="5"/>
        <v>0</v>
      </c>
      <c r="V32" s="143">
        <f t="shared" si="6"/>
        <v>0</v>
      </c>
      <c r="W32" s="143">
        <f t="shared" si="7"/>
        <v>0</v>
      </c>
      <c r="X32" s="143">
        <f t="shared" si="8"/>
        <v>0</v>
      </c>
      <c r="Y32" s="143">
        <f t="shared" si="9"/>
        <v>0</v>
      </c>
      <c r="Z32" s="143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37"/>
      <c r="H33" s="138"/>
      <c r="I33" s="138"/>
      <c r="J33" s="138"/>
      <c r="K33" s="139"/>
      <c r="L33" s="14">
        <f t="shared" si="12"/>
        <v>0</v>
      </c>
      <c r="M33" s="15"/>
      <c r="O33" s="143">
        <v>31</v>
      </c>
      <c r="P33" s="143"/>
      <c r="Q33" s="143">
        <f t="shared" si="3"/>
        <v>0</v>
      </c>
      <c r="R33" s="143"/>
      <c r="S33" s="143">
        <f t="shared" si="0"/>
        <v>0</v>
      </c>
      <c r="T33" s="143">
        <f t="shared" si="4"/>
        <v>0</v>
      </c>
      <c r="U33" s="143">
        <f t="shared" si="5"/>
        <v>0</v>
      </c>
      <c r="V33" s="143">
        <f t="shared" si="6"/>
        <v>0</v>
      </c>
      <c r="W33" s="143">
        <f t="shared" si="7"/>
        <v>0</v>
      </c>
      <c r="X33" s="143">
        <f t="shared" si="8"/>
        <v>0</v>
      </c>
      <c r="Y33" s="143">
        <f t="shared" si="9"/>
        <v>0</v>
      </c>
      <c r="Z33" s="143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37"/>
      <c r="H34" s="138"/>
      <c r="I34" s="138"/>
      <c r="J34" s="138"/>
      <c r="K34" s="139"/>
      <c r="L34" s="14">
        <f t="shared" si="12"/>
        <v>0</v>
      </c>
      <c r="M34" s="15"/>
      <c r="O34" s="143">
        <v>32</v>
      </c>
      <c r="P34" s="143"/>
      <c r="Q34" s="143">
        <f t="shared" si="3"/>
        <v>0</v>
      </c>
      <c r="R34" s="143"/>
      <c r="S34" s="143">
        <f t="shared" si="0"/>
        <v>0</v>
      </c>
      <c r="T34" s="143">
        <f t="shared" si="4"/>
        <v>0</v>
      </c>
      <c r="U34" s="143">
        <f t="shared" si="5"/>
        <v>0</v>
      </c>
      <c r="V34" s="143">
        <f t="shared" si="6"/>
        <v>0</v>
      </c>
      <c r="W34" s="143">
        <f t="shared" si="7"/>
        <v>0</v>
      </c>
      <c r="X34" s="143">
        <f t="shared" si="8"/>
        <v>0</v>
      </c>
      <c r="Y34" s="143">
        <f t="shared" si="9"/>
        <v>0</v>
      </c>
      <c r="Z34" s="143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37"/>
      <c r="H35" s="138"/>
      <c r="I35" s="138"/>
      <c r="J35" s="138"/>
      <c r="K35" s="139"/>
      <c r="L35" s="14">
        <f t="shared" si="12"/>
        <v>0</v>
      </c>
      <c r="M35" s="15"/>
      <c r="O35" s="143">
        <v>33</v>
      </c>
      <c r="P35" s="143"/>
      <c r="Q35" s="143">
        <f t="shared" si="3"/>
        <v>0</v>
      </c>
      <c r="R35" s="143"/>
      <c r="S35" s="143">
        <f t="shared" si="0"/>
        <v>0</v>
      </c>
      <c r="T35" s="143">
        <f t="shared" si="4"/>
        <v>0</v>
      </c>
      <c r="U35" s="143">
        <f t="shared" si="5"/>
        <v>0</v>
      </c>
      <c r="V35" s="143">
        <f t="shared" si="6"/>
        <v>0</v>
      </c>
      <c r="W35" s="143">
        <f t="shared" si="7"/>
        <v>0</v>
      </c>
      <c r="X35" s="143">
        <f t="shared" si="8"/>
        <v>0</v>
      </c>
      <c r="Y35" s="143">
        <f t="shared" si="9"/>
        <v>0</v>
      </c>
      <c r="Z35" s="143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37"/>
      <c r="H36" s="138"/>
      <c r="I36" s="138"/>
      <c r="J36" s="138"/>
      <c r="K36" s="139"/>
      <c r="L36" s="14">
        <f t="shared" si="12"/>
        <v>0</v>
      </c>
      <c r="M36" s="15"/>
      <c r="O36" s="143">
        <v>34</v>
      </c>
      <c r="P36" s="143"/>
      <c r="Q36" s="143">
        <f t="shared" si="3"/>
        <v>0</v>
      </c>
      <c r="R36" s="143"/>
      <c r="S36" s="143">
        <f t="shared" si="0"/>
        <v>0</v>
      </c>
      <c r="T36" s="143">
        <f t="shared" si="4"/>
        <v>0</v>
      </c>
      <c r="U36" s="143">
        <f t="shared" si="5"/>
        <v>0</v>
      </c>
      <c r="V36" s="143">
        <f t="shared" si="6"/>
        <v>0</v>
      </c>
      <c r="W36" s="143">
        <f t="shared" si="7"/>
        <v>0</v>
      </c>
      <c r="X36" s="143">
        <f t="shared" si="8"/>
        <v>0</v>
      </c>
      <c r="Y36" s="143">
        <f t="shared" si="9"/>
        <v>0</v>
      </c>
      <c r="Z36" s="143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37"/>
      <c r="H37" s="138"/>
      <c r="I37" s="138"/>
      <c r="J37" s="138"/>
      <c r="K37" s="139"/>
      <c r="L37" s="14">
        <f t="shared" si="12"/>
        <v>0</v>
      </c>
      <c r="M37" s="15"/>
      <c r="O37" s="143">
        <v>35</v>
      </c>
      <c r="P37" s="143"/>
      <c r="Q37" s="143">
        <f t="shared" si="3"/>
        <v>0</v>
      </c>
      <c r="R37" s="143"/>
      <c r="S37" s="143">
        <f t="shared" si="0"/>
        <v>0</v>
      </c>
      <c r="T37" s="143">
        <f t="shared" si="4"/>
        <v>0</v>
      </c>
      <c r="U37" s="143">
        <f t="shared" si="5"/>
        <v>0</v>
      </c>
      <c r="V37" s="143">
        <f t="shared" si="6"/>
        <v>0</v>
      </c>
      <c r="W37" s="143">
        <f t="shared" si="7"/>
        <v>0</v>
      </c>
      <c r="X37" s="143">
        <f t="shared" si="8"/>
        <v>0</v>
      </c>
      <c r="Y37" s="143">
        <f t="shared" si="9"/>
        <v>0</v>
      </c>
      <c r="Z37" s="143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37"/>
      <c r="H38" s="138"/>
      <c r="I38" s="138"/>
      <c r="J38" s="138"/>
      <c r="K38" s="139"/>
      <c r="L38" s="1"/>
      <c r="M38" s="3"/>
      <c r="O38" s="143">
        <v>36</v>
      </c>
      <c r="P38" s="143"/>
      <c r="Q38" s="143">
        <f t="shared" si="3"/>
        <v>0</v>
      </c>
      <c r="R38" s="143"/>
      <c r="S38" s="143">
        <f t="shared" si="0"/>
        <v>0</v>
      </c>
      <c r="T38" s="143">
        <f t="shared" si="4"/>
        <v>0</v>
      </c>
      <c r="U38" s="143">
        <f t="shared" si="5"/>
        <v>0</v>
      </c>
      <c r="V38" s="143">
        <f t="shared" si="6"/>
        <v>0</v>
      </c>
      <c r="W38" s="143">
        <f t="shared" si="7"/>
        <v>0</v>
      </c>
      <c r="X38" s="143">
        <f t="shared" si="8"/>
        <v>0</v>
      </c>
      <c r="Y38" s="143">
        <f t="shared" si="9"/>
        <v>0</v>
      </c>
      <c r="Z38" s="143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37"/>
      <c r="H39" s="138"/>
      <c r="I39" s="138"/>
      <c r="J39" s="138"/>
      <c r="K39" s="139"/>
      <c r="L39" s="10">
        <f>SUM(C39+D39*$D$38+G39*$G$38+$H$38*H39+$E$38*E39+$I$38*I39+F39+$J$38*J39+$K$38*K39)</f>
        <v>0</v>
      </c>
      <c r="M39" s="11"/>
      <c r="O39" s="143">
        <v>37</v>
      </c>
      <c r="P39" s="143"/>
      <c r="Q39" s="143">
        <f t="shared" si="3"/>
        <v>0</v>
      </c>
      <c r="R39" s="143"/>
      <c r="S39" s="143">
        <f t="shared" si="0"/>
        <v>0</v>
      </c>
      <c r="T39" s="143">
        <f t="shared" si="4"/>
        <v>0</v>
      </c>
      <c r="U39" s="143">
        <f t="shared" si="5"/>
        <v>0</v>
      </c>
      <c r="V39" s="143">
        <f t="shared" si="6"/>
        <v>0</v>
      </c>
      <c r="W39" s="143">
        <f t="shared" si="7"/>
        <v>0</v>
      </c>
      <c r="X39" s="143">
        <f t="shared" si="8"/>
        <v>0</v>
      </c>
      <c r="Y39" s="143">
        <f t="shared" si="9"/>
        <v>0</v>
      </c>
      <c r="Z39" s="143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>
        <v>1</v>
      </c>
      <c r="F40" s="2"/>
      <c r="G40" s="137"/>
      <c r="H40" s="138"/>
      <c r="I40" s="138"/>
      <c r="J40" s="138"/>
      <c r="K40" s="139"/>
      <c r="L40" s="10">
        <f t="shared" ref="L40:L46" si="13">SUM(C40+D40*$D$38+G40*$G$38+$H$38*H40+$E$38*E40+$I$38*I40+F40+$J$38*J40+$K$38*K40)</f>
        <v>0.49</v>
      </c>
      <c r="M40" s="11"/>
      <c r="O40" s="143">
        <v>38</v>
      </c>
      <c r="P40" s="143"/>
      <c r="Q40" s="143">
        <f t="shared" si="3"/>
        <v>0</v>
      </c>
      <c r="R40" s="143"/>
      <c r="S40" s="143">
        <f t="shared" si="0"/>
        <v>0</v>
      </c>
      <c r="T40" s="143">
        <f t="shared" si="4"/>
        <v>0</v>
      </c>
      <c r="U40" s="143">
        <f t="shared" si="5"/>
        <v>0</v>
      </c>
      <c r="V40" s="143">
        <f t="shared" si="6"/>
        <v>0</v>
      </c>
      <c r="W40" s="143">
        <f t="shared" si="7"/>
        <v>0</v>
      </c>
      <c r="X40" s="143">
        <f t="shared" si="8"/>
        <v>0</v>
      </c>
      <c r="Y40" s="143">
        <f t="shared" si="9"/>
        <v>0</v>
      </c>
      <c r="Z40" s="143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37"/>
      <c r="H41" s="138"/>
      <c r="I41" s="138"/>
      <c r="J41" s="138"/>
      <c r="K41" s="139"/>
      <c r="L41" s="10">
        <f>SUM(C41+D41*$D$38+G41*$G$38+$H$38*H41+$E$38*E41+$I$38*I41+F41+$J$38*J41+$K$38*K41)</f>
        <v>0</v>
      </c>
      <c r="M41" s="11"/>
      <c r="O41" s="143">
        <v>39</v>
      </c>
      <c r="P41" s="143"/>
      <c r="Q41" s="143">
        <f t="shared" si="3"/>
        <v>0</v>
      </c>
      <c r="R41" s="143"/>
      <c r="S41" s="143">
        <f t="shared" si="0"/>
        <v>0</v>
      </c>
      <c r="T41" s="143">
        <f t="shared" si="4"/>
        <v>0</v>
      </c>
      <c r="U41" s="143">
        <f t="shared" si="5"/>
        <v>0</v>
      </c>
      <c r="V41" s="143">
        <f t="shared" si="6"/>
        <v>0</v>
      </c>
      <c r="W41" s="143">
        <f t="shared" si="7"/>
        <v>0</v>
      </c>
      <c r="X41" s="143">
        <f t="shared" si="8"/>
        <v>0</v>
      </c>
      <c r="Y41" s="143">
        <f t="shared" si="9"/>
        <v>0</v>
      </c>
      <c r="Z41" s="143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37"/>
      <c r="H42" s="138"/>
      <c r="I42" s="138"/>
      <c r="J42" s="138"/>
      <c r="K42" s="139"/>
      <c r="L42" s="10">
        <f t="shared" si="13"/>
        <v>0</v>
      </c>
      <c r="M42" s="11"/>
      <c r="O42" s="143">
        <v>40</v>
      </c>
      <c r="P42" s="143"/>
      <c r="Q42" s="143">
        <f t="shared" si="3"/>
        <v>0</v>
      </c>
      <c r="R42" s="143"/>
      <c r="S42" s="143">
        <f t="shared" si="0"/>
        <v>0</v>
      </c>
      <c r="T42" s="143">
        <f t="shared" si="4"/>
        <v>0</v>
      </c>
      <c r="U42" s="143">
        <f t="shared" si="5"/>
        <v>0</v>
      </c>
      <c r="V42" s="143">
        <f t="shared" si="6"/>
        <v>0</v>
      </c>
      <c r="W42" s="143">
        <f t="shared" si="7"/>
        <v>0</v>
      </c>
      <c r="X42" s="143">
        <f t="shared" si="8"/>
        <v>0</v>
      </c>
      <c r="Y42" s="143">
        <f t="shared" si="9"/>
        <v>0</v>
      </c>
      <c r="Z42" s="143">
        <f t="shared" si="1"/>
        <v>0</v>
      </c>
    </row>
    <row r="43" spans="1:26" x14ac:dyDescent="0.15">
      <c r="A43" s="255"/>
      <c r="B43" s="1" t="s">
        <v>31</v>
      </c>
      <c r="C43" s="2"/>
      <c r="D43" s="1">
        <v>1</v>
      </c>
      <c r="E43" s="1"/>
      <c r="F43" s="2"/>
      <c r="G43" s="137"/>
      <c r="H43" s="138"/>
      <c r="I43" s="138"/>
      <c r="J43" s="138"/>
      <c r="K43" s="139"/>
      <c r="L43" s="10">
        <f t="shared" si="13"/>
        <v>0.28000000000000003</v>
      </c>
      <c r="M43" s="11"/>
      <c r="O43" s="143">
        <v>41</v>
      </c>
      <c r="P43" s="143"/>
      <c r="Q43" s="143">
        <f t="shared" si="3"/>
        <v>0</v>
      </c>
      <c r="R43" s="143"/>
      <c r="S43" s="143">
        <f t="shared" si="0"/>
        <v>0</v>
      </c>
      <c r="T43" s="143">
        <f t="shared" si="4"/>
        <v>0</v>
      </c>
      <c r="U43" s="143">
        <f t="shared" si="5"/>
        <v>0</v>
      </c>
      <c r="V43" s="143">
        <f t="shared" si="6"/>
        <v>0</v>
      </c>
      <c r="W43" s="143">
        <f t="shared" si="7"/>
        <v>0</v>
      </c>
      <c r="X43" s="143">
        <f t="shared" si="8"/>
        <v>0</v>
      </c>
      <c r="Y43" s="143">
        <f t="shared" si="9"/>
        <v>0</v>
      </c>
      <c r="Z43" s="143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137"/>
      <c r="H44" s="138"/>
      <c r="I44" s="138"/>
      <c r="J44" s="138"/>
      <c r="K44" s="139"/>
      <c r="L44" s="10">
        <f t="shared" si="13"/>
        <v>0</v>
      </c>
      <c r="M44" s="11"/>
      <c r="O44" s="143" t="s">
        <v>37</v>
      </c>
      <c r="P44" s="143"/>
      <c r="Q44" s="143"/>
      <c r="R44" s="143"/>
      <c r="S44" s="143">
        <f>SUM(S3:S43)</f>
        <v>1.28</v>
      </c>
      <c r="T44" s="143">
        <f t="shared" ref="T44:Z44" si="14">SUM(T3:T43)</f>
        <v>1.28</v>
      </c>
      <c r="U44" s="143">
        <f t="shared" si="14"/>
        <v>1.28</v>
      </c>
      <c r="V44" s="143">
        <f t="shared" si="14"/>
        <v>1.28</v>
      </c>
      <c r="W44" s="143">
        <f t="shared" si="14"/>
        <v>1.28</v>
      </c>
      <c r="X44" s="143">
        <f t="shared" si="14"/>
        <v>0</v>
      </c>
      <c r="Y44" s="143">
        <f t="shared" si="14"/>
        <v>0</v>
      </c>
      <c r="Z44" s="143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37"/>
      <c r="H45" s="138"/>
      <c r="I45" s="138"/>
      <c r="J45" s="138"/>
      <c r="K45" s="139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37"/>
      <c r="H46" s="138"/>
      <c r="I46" s="138"/>
      <c r="J46" s="138"/>
      <c r="K46" s="139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37"/>
      <c r="H47" s="138"/>
      <c r="I47" s="138"/>
      <c r="J47" s="138"/>
      <c r="K47" s="139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137"/>
      <c r="H48" s="138"/>
      <c r="I48" s="138"/>
      <c r="J48" s="138"/>
      <c r="K48" s="139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137"/>
      <c r="H49" s="138"/>
      <c r="I49" s="138"/>
      <c r="J49" s="138"/>
      <c r="K49" s="139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37"/>
      <c r="H50" s="138"/>
      <c r="I50" s="138"/>
      <c r="J50" s="138"/>
      <c r="K50" s="139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37"/>
      <c r="H51" s="138"/>
      <c r="I51" s="138"/>
      <c r="J51" s="138"/>
      <c r="K51" s="139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>
        <v>1</v>
      </c>
      <c r="E52" s="1"/>
      <c r="F52" s="2"/>
      <c r="G52" s="137"/>
      <c r="H52" s="138"/>
      <c r="I52" s="138"/>
      <c r="J52" s="138"/>
      <c r="K52" s="139"/>
      <c r="L52" s="10">
        <f t="shared" si="15"/>
        <v>0.28000000000000003</v>
      </c>
      <c r="M52" s="11"/>
    </row>
    <row r="53" spans="1:13" x14ac:dyDescent="0.15">
      <c r="A53" s="255"/>
      <c r="B53" s="1" t="s">
        <v>32</v>
      </c>
      <c r="C53" s="2"/>
      <c r="D53" s="1"/>
      <c r="E53" s="1">
        <v>1</v>
      </c>
      <c r="F53" s="2"/>
      <c r="G53" s="137"/>
      <c r="H53" s="138"/>
      <c r="I53" s="138"/>
      <c r="J53" s="138"/>
      <c r="K53" s="139"/>
      <c r="L53" s="10">
        <f t="shared" si="15"/>
        <v>0.74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37"/>
      <c r="H54" s="138"/>
      <c r="I54" s="138"/>
      <c r="J54" s="138"/>
      <c r="K54" s="139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37"/>
      <c r="H55" s="138"/>
      <c r="I55" s="138"/>
      <c r="J55" s="138"/>
      <c r="K55" s="139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37"/>
      <c r="H56" s="138"/>
      <c r="I56" s="138"/>
      <c r="J56" s="138"/>
      <c r="K56" s="139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37"/>
      <c r="H57" s="138"/>
      <c r="I57" s="138"/>
      <c r="J57" s="138"/>
      <c r="K57" s="139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37"/>
      <c r="H58" s="138"/>
      <c r="I58" s="138"/>
      <c r="J58" s="138"/>
      <c r="K58" s="139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37"/>
      <c r="H59" s="138"/>
      <c r="I59" s="138"/>
      <c r="J59" s="138"/>
      <c r="K59" s="139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37"/>
      <c r="H60" s="138"/>
      <c r="I60" s="138"/>
      <c r="J60" s="138"/>
      <c r="K60" s="139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>
        <v>1</v>
      </c>
      <c r="E61" s="1"/>
      <c r="F61" s="2"/>
      <c r="G61" s="137"/>
      <c r="H61" s="138"/>
      <c r="I61" s="138"/>
      <c r="J61" s="138"/>
      <c r="K61" s="139"/>
      <c r="L61" s="10">
        <f t="shared" si="16"/>
        <v>0.3</v>
      </c>
      <c r="M61" s="11"/>
    </row>
    <row r="62" spans="1:13" x14ac:dyDescent="0.15">
      <c r="A62" s="255"/>
      <c r="B62" s="1" t="s">
        <v>32</v>
      </c>
      <c r="C62" s="2"/>
      <c r="D62" s="1"/>
      <c r="E62" s="1">
        <v>1</v>
      </c>
      <c r="F62" s="2"/>
      <c r="G62" s="137"/>
      <c r="H62" s="138"/>
      <c r="I62" s="138"/>
      <c r="J62" s="138"/>
      <c r="K62" s="139"/>
      <c r="L62" s="10">
        <f t="shared" si="16"/>
        <v>0.74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37"/>
      <c r="H63" s="138"/>
      <c r="I63" s="138"/>
      <c r="J63" s="138"/>
      <c r="K63" s="139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40"/>
      <c r="H64" s="141"/>
      <c r="I64" s="141"/>
      <c r="J64" s="141"/>
      <c r="K64" s="142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37"/>
      <c r="H65" s="138"/>
      <c r="I65" s="138"/>
      <c r="J65" s="138"/>
      <c r="K65" s="139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37"/>
      <c r="H66" s="138"/>
      <c r="I66" s="138"/>
      <c r="J66" s="138"/>
      <c r="K66" s="139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>
        <v>1</v>
      </c>
      <c r="F67" s="2"/>
      <c r="G67" s="137"/>
      <c r="H67" s="138"/>
      <c r="I67" s="138"/>
      <c r="J67" s="138"/>
      <c r="K67" s="139"/>
      <c r="L67" s="10">
        <f t="shared" si="17"/>
        <v>0.1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37"/>
      <c r="H68" s="138"/>
      <c r="I68" s="138"/>
      <c r="J68" s="138"/>
      <c r="K68" s="139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37"/>
      <c r="H69" s="138"/>
      <c r="I69" s="138"/>
      <c r="J69" s="138"/>
      <c r="K69" s="139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>
        <v>3</v>
      </c>
      <c r="E70" s="1"/>
      <c r="F70" s="2"/>
      <c r="G70" s="137"/>
      <c r="H70" s="138"/>
      <c r="I70" s="138"/>
      <c r="J70" s="138"/>
      <c r="K70" s="139"/>
      <c r="L70" s="10">
        <f>SUM(C70+D70*$D$65+G70*$G$56+$H$56*H70+$E$65*E70+$I$56*I70+F70+$J$56*J70+$K$56*K70)</f>
        <v>0.44999999999999996</v>
      </c>
      <c r="M70" s="11"/>
    </row>
    <row r="71" spans="1:13" x14ac:dyDescent="0.15">
      <c r="A71" s="255"/>
      <c r="B71" s="1" t="s">
        <v>32</v>
      </c>
      <c r="C71" s="2"/>
      <c r="D71" s="1"/>
      <c r="E71" s="1">
        <v>2</v>
      </c>
      <c r="F71" s="2"/>
      <c r="G71" s="137"/>
      <c r="H71" s="138"/>
      <c r="I71" s="138"/>
      <c r="J71" s="138"/>
      <c r="K71" s="139"/>
      <c r="L71" s="10">
        <f t="shared" si="17"/>
        <v>0.2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37"/>
      <c r="H72" s="138"/>
      <c r="I72" s="138"/>
      <c r="J72" s="138"/>
      <c r="K72" s="139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40"/>
      <c r="H73" s="141"/>
      <c r="I73" s="141"/>
      <c r="J73" s="141"/>
      <c r="K73" s="142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37"/>
      <c r="H74" s="138"/>
      <c r="I74" s="138"/>
      <c r="J74" s="138"/>
      <c r="K74" s="139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37"/>
      <c r="H75" s="138"/>
      <c r="I75" s="138"/>
      <c r="J75" s="138"/>
      <c r="K75" s="139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37"/>
      <c r="H76" s="138"/>
      <c r="I76" s="138"/>
      <c r="J76" s="138"/>
      <c r="K76" s="139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37"/>
      <c r="H77" s="138"/>
      <c r="I77" s="138"/>
      <c r="J77" s="138"/>
      <c r="K77" s="139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37"/>
      <c r="H78" s="138"/>
      <c r="I78" s="138"/>
      <c r="J78" s="138"/>
      <c r="K78" s="139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37"/>
      <c r="H79" s="138"/>
      <c r="I79" s="138"/>
      <c r="J79" s="138"/>
      <c r="K79" s="139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37"/>
      <c r="H80" s="138"/>
      <c r="I80" s="138"/>
      <c r="J80" s="138"/>
      <c r="K80" s="139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37"/>
      <c r="H81" s="138"/>
      <c r="I81" s="138"/>
      <c r="J81" s="138"/>
      <c r="K81" s="139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40"/>
      <c r="H82" s="141"/>
      <c r="I82" s="141"/>
      <c r="J82" s="141"/>
      <c r="K82" s="142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>
        <v>1</v>
      </c>
      <c r="L105" s="1">
        <f t="shared" si="20"/>
        <v>0.3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32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32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37"/>
      <c r="H112" s="138"/>
      <c r="I112" s="138"/>
      <c r="J112" s="138"/>
      <c r="K112" s="139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37"/>
      <c r="H113" s="138"/>
      <c r="I113" s="138"/>
      <c r="J113" s="138"/>
      <c r="K113" s="139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37"/>
      <c r="H114" s="138"/>
      <c r="I114" s="138"/>
      <c r="J114" s="138"/>
      <c r="K114" s="139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37"/>
      <c r="H115" s="138"/>
      <c r="I115" s="138"/>
      <c r="J115" s="138"/>
      <c r="K115" s="139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37"/>
      <c r="H116" s="138"/>
      <c r="I116" s="138"/>
      <c r="J116" s="138"/>
      <c r="K116" s="139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37"/>
      <c r="H117" s="138"/>
      <c r="I117" s="138"/>
      <c r="J117" s="138"/>
      <c r="K117" s="139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37"/>
      <c r="H118" s="138"/>
      <c r="I118" s="138"/>
      <c r="J118" s="138"/>
      <c r="K118" s="139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37"/>
      <c r="H119" s="138"/>
      <c r="I119" s="138"/>
      <c r="J119" s="138"/>
      <c r="K119" s="139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40"/>
      <c r="H120" s="141"/>
      <c r="I120" s="141"/>
      <c r="J120" s="141"/>
      <c r="K120" s="142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37"/>
      <c r="H121" s="138"/>
      <c r="I121" s="138"/>
      <c r="J121" s="138"/>
      <c r="K121" s="139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37"/>
      <c r="H122" s="138"/>
      <c r="I122" s="138"/>
      <c r="J122" s="138"/>
      <c r="K122" s="139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37"/>
      <c r="H123" s="138"/>
      <c r="I123" s="138"/>
      <c r="J123" s="138"/>
      <c r="K123" s="139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37"/>
      <c r="H124" s="138"/>
      <c r="I124" s="138"/>
      <c r="J124" s="138"/>
      <c r="K124" s="139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37"/>
      <c r="H125" s="138"/>
      <c r="I125" s="138"/>
      <c r="J125" s="138"/>
      <c r="K125" s="139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37"/>
      <c r="H126" s="138"/>
      <c r="I126" s="138"/>
      <c r="J126" s="138"/>
      <c r="K126" s="139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37"/>
      <c r="H127" s="138"/>
      <c r="I127" s="138"/>
      <c r="J127" s="138"/>
      <c r="K127" s="139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37"/>
      <c r="H128" s="138"/>
      <c r="I128" s="138"/>
      <c r="J128" s="138"/>
      <c r="K128" s="139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40"/>
      <c r="H129" s="141"/>
      <c r="I129" s="141"/>
      <c r="J129" s="141"/>
      <c r="K129" s="142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1.78</v>
      </c>
      <c r="E131" s="17">
        <f>C131+D131</f>
        <v>1.78</v>
      </c>
    </row>
    <row r="132" spans="1:13" x14ac:dyDescent="0.15">
      <c r="B132" s="1" t="s">
        <v>26</v>
      </c>
      <c r="C132" s="17">
        <f>L4+L13+L22+L31+L40+L49+L58+L67+L76+L85+L99+L104+L114+L123+U44</f>
        <v>6.48</v>
      </c>
      <c r="D132">
        <v>1</v>
      </c>
      <c r="E132" s="17">
        <f t="shared" ref="E132:E138" si="23">C132+D132</f>
        <v>7.48</v>
      </c>
      <c r="F132" t="s">
        <v>76</v>
      </c>
    </row>
    <row r="133" spans="1:13" x14ac:dyDescent="0.15">
      <c r="B133" s="1" t="s">
        <v>28</v>
      </c>
      <c r="C133" s="18">
        <f>L5+L14+L23+L32+L41+L50+L59+L68+L77+L86+L92+L96+L101+L108+L115+L124+V44</f>
        <v>2.2800000000000002</v>
      </c>
      <c r="D133">
        <v>1.5</v>
      </c>
      <c r="E133" s="17">
        <f t="shared" si="23"/>
        <v>3.7800000000000002</v>
      </c>
      <c r="F133" t="s">
        <v>76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109</v>
      </c>
    </row>
    <row r="135" spans="1:13" x14ac:dyDescent="0.15">
      <c r="B135" s="1" t="s">
        <v>31</v>
      </c>
      <c r="C135" s="17">
        <f>L7+L16+L25+L34+L43+L52+L61+L70+L79+L88+L110+L111+L117+L126+T44</f>
        <v>5.53</v>
      </c>
      <c r="E135" s="17">
        <f t="shared" si="23"/>
        <v>5.53</v>
      </c>
    </row>
    <row r="136" spans="1:13" x14ac:dyDescent="0.15">
      <c r="B136" s="1" t="s">
        <v>32</v>
      </c>
      <c r="C136" s="17">
        <f>L8+L17+L26+L35+L44+L53+L62+L71+L80+L89+L100+L105+L118+L127+W44</f>
        <v>5.1150000000000002</v>
      </c>
      <c r="E136" s="17">
        <f t="shared" si="23"/>
        <v>5.1150000000000002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L4" sqref="L4"/>
    </sheetView>
  </sheetViews>
  <sheetFormatPr defaultRowHeight="13.5" x14ac:dyDescent="0.15"/>
  <cols>
    <col min="7" max="7" width="17.25" bestFit="1" customWidth="1"/>
    <col min="8" max="8" width="11" bestFit="1" customWidth="1"/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46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147">
        <v>0.4</v>
      </c>
      <c r="Q3" s="147">
        <f>LEN(R3)</f>
        <v>5</v>
      </c>
      <c r="R3" s="147" t="s">
        <v>110</v>
      </c>
      <c r="S3" s="147">
        <f t="shared" ref="S3:S43" si="0">IF(ISNUMBER(FIND("周",R3)),P3/Q3,0)</f>
        <v>0.08</v>
      </c>
      <c r="T3" s="147">
        <f>IF(ISNUMBER(FIND("张",R3)),P3/Q3,0)</f>
        <v>0.08</v>
      </c>
      <c r="U3" s="147">
        <f>IF(ISNUMBER(FIND("牛",R3)),P3/Q3,0)</f>
        <v>0.08</v>
      </c>
      <c r="V3" s="147">
        <f>IF(ISNUMBER(FIND("芦",R3)),P3/Q3,0)</f>
        <v>0.08</v>
      </c>
      <c r="W3" s="147">
        <f>IF(ISNUMBER(FIND("李",R3)),P3/Q3,0)</f>
        <v>0.08</v>
      </c>
      <c r="X3" s="147">
        <f>IF(ISNUMBER(FIND("赵",R3)),P3/Q3,0)</f>
        <v>0</v>
      </c>
      <c r="Y3" s="147">
        <f>IF(ISNUMBER(FIND("高",R3)),P3/Q3,0)</f>
        <v>0</v>
      </c>
      <c r="Z3" s="147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>
        <v>3</v>
      </c>
      <c r="H4" s="1">
        <v>1</v>
      </c>
      <c r="I4" s="1"/>
      <c r="J4" s="1"/>
      <c r="K4" s="1">
        <v>10</v>
      </c>
      <c r="L4" s="10">
        <f>+D4*$D$2+G4*$G$2+$H$2*H4+$E$2*E4+$I$2*I4+$J$2*J4+$K$2*K4</f>
        <v>2.2999999999999998</v>
      </c>
      <c r="M4" s="11"/>
      <c r="N4" s="6" t="s">
        <v>27</v>
      </c>
      <c r="O4" s="13">
        <v>2</v>
      </c>
      <c r="P4" s="147">
        <v>0.4</v>
      </c>
      <c r="Q4" s="147">
        <f t="shared" ref="Q4:Q43" si="2">LEN(R4)</f>
        <v>5</v>
      </c>
      <c r="R4" s="168" t="s">
        <v>110</v>
      </c>
      <c r="S4" s="147">
        <f t="shared" si="0"/>
        <v>0.08</v>
      </c>
      <c r="T4" s="147">
        <f t="shared" ref="T4:T43" si="3">IF(ISNUMBER(FIND("张",R4)),P4/Q4,0)</f>
        <v>0.08</v>
      </c>
      <c r="U4" s="147">
        <f t="shared" ref="U4:U43" si="4">IF(ISNUMBER(FIND("牛",R4)),P4/Q4,0)</f>
        <v>0.08</v>
      </c>
      <c r="V4" s="147">
        <f t="shared" ref="V4:V43" si="5">IF(ISNUMBER(FIND("芦",R4)),P4/Q4,0)</f>
        <v>0.08</v>
      </c>
      <c r="W4" s="147">
        <f t="shared" ref="W4:W43" si="6">IF(ISNUMBER(FIND("李",R4)),P4/Q4,0)</f>
        <v>0.08</v>
      </c>
      <c r="X4" s="147">
        <f t="shared" ref="X4:X43" si="7">IF(ISNUMBER(FIND("赵",R4)),P4/Q4,0)</f>
        <v>0</v>
      </c>
      <c r="Y4" s="147">
        <f t="shared" ref="Y4:Y43" si="8">IF(ISNUMBER(FIND("高",R4)),P4/Q4,0)</f>
        <v>0</v>
      </c>
      <c r="Z4" s="147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ref="L4:L10" si="9">+D5*$D$2+G5*$G$2+$H$2*H5+$E$2*E5+$I$2*I5+$J$2*J5+$K$2*K5</f>
        <v>0</v>
      </c>
      <c r="M5" s="11"/>
      <c r="N5" s="12">
        <v>0.44</v>
      </c>
      <c r="O5" s="13">
        <v>3</v>
      </c>
      <c r="P5" s="147">
        <v>0.4</v>
      </c>
      <c r="Q5" s="147">
        <f t="shared" si="2"/>
        <v>5</v>
      </c>
      <c r="R5" s="168" t="s">
        <v>110</v>
      </c>
      <c r="S5" s="147">
        <f t="shared" si="0"/>
        <v>0.08</v>
      </c>
      <c r="T5" s="147">
        <f t="shared" si="3"/>
        <v>0.08</v>
      </c>
      <c r="U5" s="147">
        <f t="shared" si="4"/>
        <v>0.08</v>
      </c>
      <c r="V5" s="147">
        <f t="shared" si="5"/>
        <v>0.08</v>
      </c>
      <c r="W5" s="147">
        <f t="shared" si="6"/>
        <v>0.08</v>
      </c>
      <c r="X5" s="147">
        <f t="shared" si="7"/>
        <v>0</v>
      </c>
      <c r="Y5" s="147">
        <f t="shared" si="8"/>
        <v>0</v>
      </c>
      <c r="Z5" s="147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9"/>
        <v>0</v>
      </c>
      <c r="M6" s="11"/>
      <c r="N6" s="6" t="s">
        <v>30</v>
      </c>
      <c r="O6" s="13">
        <v>4</v>
      </c>
      <c r="P6" s="147">
        <v>0.4</v>
      </c>
      <c r="Q6" s="147">
        <f t="shared" si="2"/>
        <v>5</v>
      </c>
      <c r="R6" s="168" t="s">
        <v>110</v>
      </c>
      <c r="S6" s="147">
        <f t="shared" si="0"/>
        <v>0.08</v>
      </c>
      <c r="T6" s="147">
        <f t="shared" si="3"/>
        <v>0.08</v>
      </c>
      <c r="U6" s="147">
        <f t="shared" si="4"/>
        <v>0.08</v>
      </c>
      <c r="V6" s="147">
        <f t="shared" si="5"/>
        <v>0.08</v>
      </c>
      <c r="W6" s="147">
        <f t="shared" si="6"/>
        <v>0.08</v>
      </c>
      <c r="X6" s="147">
        <f t="shared" si="7"/>
        <v>0</v>
      </c>
      <c r="Y6" s="147">
        <f t="shared" si="8"/>
        <v>0</v>
      </c>
      <c r="Z6" s="147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>
        <v>1</v>
      </c>
      <c r="I7" s="1"/>
      <c r="J7" s="1"/>
      <c r="K7" s="1"/>
      <c r="L7" s="10">
        <f t="shared" si="9"/>
        <v>0.2</v>
      </c>
      <c r="M7" s="11"/>
      <c r="N7" s="12">
        <v>0.48</v>
      </c>
      <c r="O7" s="13">
        <v>5</v>
      </c>
      <c r="P7" s="147">
        <v>0.4</v>
      </c>
      <c r="Q7" s="147">
        <f t="shared" si="2"/>
        <v>5</v>
      </c>
      <c r="R7" s="168" t="s">
        <v>110</v>
      </c>
      <c r="S7" s="147">
        <f t="shared" si="0"/>
        <v>0.08</v>
      </c>
      <c r="T7" s="147">
        <f t="shared" si="3"/>
        <v>0.08</v>
      </c>
      <c r="U7" s="147">
        <f t="shared" si="4"/>
        <v>0.08</v>
      </c>
      <c r="V7" s="147">
        <f t="shared" si="5"/>
        <v>0.08</v>
      </c>
      <c r="W7" s="147">
        <f t="shared" si="6"/>
        <v>0.08</v>
      </c>
      <c r="X7" s="147">
        <f t="shared" si="7"/>
        <v>0</v>
      </c>
      <c r="Y7" s="147">
        <f t="shared" si="8"/>
        <v>0</v>
      </c>
      <c r="Z7" s="147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>
        <v>2</v>
      </c>
      <c r="H8" s="1"/>
      <c r="I8" s="1"/>
      <c r="J8" s="1"/>
      <c r="K8" s="1"/>
      <c r="L8" s="10">
        <f t="shared" si="9"/>
        <v>0.4</v>
      </c>
      <c r="M8" s="11"/>
      <c r="O8" s="147">
        <v>6</v>
      </c>
      <c r="P8" s="147">
        <v>0.4</v>
      </c>
      <c r="Q8" s="147">
        <f t="shared" si="2"/>
        <v>5</v>
      </c>
      <c r="R8" s="168" t="s">
        <v>110</v>
      </c>
      <c r="S8" s="147">
        <f t="shared" si="0"/>
        <v>0.08</v>
      </c>
      <c r="T8" s="147">
        <f t="shared" si="3"/>
        <v>0.08</v>
      </c>
      <c r="U8" s="147">
        <f t="shared" si="4"/>
        <v>0.08</v>
      </c>
      <c r="V8" s="147">
        <f t="shared" si="5"/>
        <v>0.08</v>
      </c>
      <c r="W8" s="147">
        <f t="shared" si="6"/>
        <v>0.08</v>
      </c>
      <c r="X8" s="147">
        <f t="shared" si="7"/>
        <v>0</v>
      </c>
      <c r="Y8" s="147">
        <f t="shared" si="8"/>
        <v>0</v>
      </c>
      <c r="Z8" s="147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9"/>
        <v>0</v>
      </c>
      <c r="M9" s="11"/>
      <c r="O9" s="147">
        <v>7</v>
      </c>
      <c r="P9" s="147">
        <v>0.4</v>
      </c>
      <c r="Q9" s="147">
        <f t="shared" si="2"/>
        <v>5</v>
      </c>
      <c r="R9" s="168" t="s">
        <v>110</v>
      </c>
      <c r="S9" s="147">
        <f t="shared" si="0"/>
        <v>0.08</v>
      </c>
      <c r="T9" s="147">
        <f t="shared" si="3"/>
        <v>0.08</v>
      </c>
      <c r="U9" s="147">
        <f t="shared" si="4"/>
        <v>0.08</v>
      </c>
      <c r="V9" s="147">
        <f t="shared" si="5"/>
        <v>0.08</v>
      </c>
      <c r="W9" s="147">
        <f t="shared" si="6"/>
        <v>0.08</v>
      </c>
      <c r="X9" s="147">
        <f t="shared" si="7"/>
        <v>0</v>
      </c>
      <c r="Y9" s="147">
        <f t="shared" si="8"/>
        <v>0</v>
      </c>
      <c r="Z9" s="147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9"/>
        <v>0</v>
      </c>
      <c r="M10" s="11"/>
      <c r="O10" s="147">
        <v>8</v>
      </c>
      <c r="P10" s="147">
        <v>0.4</v>
      </c>
      <c r="Q10" s="147">
        <f t="shared" si="2"/>
        <v>5</v>
      </c>
      <c r="R10" s="168" t="s">
        <v>110</v>
      </c>
      <c r="S10" s="147">
        <f t="shared" si="0"/>
        <v>0.08</v>
      </c>
      <c r="T10" s="147">
        <f t="shared" si="3"/>
        <v>0.08</v>
      </c>
      <c r="U10" s="147">
        <f t="shared" si="4"/>
        <v>0.08</v>
      </c>
      <c r="V10" s="147">
        <f t="shared" si="5"/>
        <v>0.08</v>
      </c>
      <c r="W10" s="147">
        <f t="shared" si="6"/>
        <v>0.08</v>
      </c>
      <c r="X10" s="147">
        <f t="shared" si="7"/>
        <v>0</v>
      </c>
      <c r="Y10" s="147">
        <f t="shared" si="8"/>
        <v>0</v>
      </c>
      <c r="Z10" s="147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48"/>
      <c r="H11" s="149"/>
      <c r="I11" s="149"/>
      <c r="J11" s="149"/>
      <c r="K11" s="150"/>
      <c r="L11" s="1"/>
      <c r="M11" s="3"/>
      <c r="O11" s="147">
        <v>9</v>
      </c>
      <c r="P11" s="147">
        <v>0.4</v>
      </c>
      <c r="Q11" s="147">
        <f t="shared" si="2"/>
        <v>5</v>
      </c>
      <c r="R11" s="168" t="s">
        <v>110</v>
      </c>
      <c r="S11" s="147">
        <f t="shared" si="0"/>
        <v>0.08</v>
      </c>
      <c r="T11" s="147">
        <f t="shared" si="3"/>
        <v>0.08</v>
      </c>
      <c r="U11" s="147">
        <f t="shared" si="4"/>
        <v>0.08</v>
      </c>
      <c r="V11" s="147">
        <f t="shared" si="5"/>
        <v>0.08</v>
      </c>
      <c r="W11" s="147">
        <f t="shared" si="6"/>
        <v>0.08</v>
      </c>
      <c r="X11" s="147">
        <f t="shared" si="7"/>
        <v>0</v>
      </c>
      <c r="Y11" s="147">
        <f t="shared" si="8"/>
        <v>0</v>
      </c>
      <c r="Z11" s="147">
        <f t="shared" si="1"/>
        <v>0</v>
      </c>
    </row>
    <row r="12" spans="1:26" x14ac:dyDescent="0.15">
      <c r="A12" s="255"/>
      <c r="B12" s="1" t="s">
        <v>85</v>
      </c>
      <c r="C12" s="2"/>
      <c r="D12" s="1">
        <v>5</v>
      </c>
      <c r="E12" s="1"/>
      <c r="F12" s="2"/>
      <c r="G12" s="151"/>
      <c r="H12" s="152"/>
      <c r="I12" s="152"/>
      <c r="J12" s="152"/>
      <c r="K12" s="153"/>
      <c r="L12" s="10">
        <f>C12+D12*$D$11+G12*$G$11+$H$11*H12+$E$11*E12+$I$11*I12+$F$11*F12+$J$11*J12+$K$11*K12</f>
        <v>2.5</v>
      </c>
      <c r="M12" s="11"/>
      <c r="O12" s="147">
        <v>10</v>
      </c>
      <c r="P12" s="147">
        <v>0.4</v>
      </c>
      <c r="Q12" s="147">
        <f t="shared" si="2"/>
        <v>5</v>
      </c>
      <c r="R12" s="168" t="s">
        <v>110</v>
      </c>
      <c r="S12" s="147">
        <f t="shared" si="0"/>
        <v>0.08</v>
      </c>
      <c r="T12" s="147">
        <f t="shared" si="3"/>
        <v>0.08</v>
      </c>
      <c r="U12" s="147">
        <f t="shared" si="4"/>
        <v>0.08</v>
      </c>
      <c r="V12" s="147">
        <f t="shared" si="5"/>
        <v>0.08</v>
      </c>
      <c r="W12" s="147">
        <f t="shared" si="6"/>
        <v>0.08</v>
      </c>
      <c r="X12" s="147">
        <f t="shared" si="7"/>
        <v>0</v>
      </c>
      <c r="Y12" s="147">
        <f t="shared" si="8"/>
        <v>0</v>
      </c>
      <c r="Z12" s="147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1</v>
      </c>
      <c r="F13" s="2"/>
      <c r="G13" s="151"/>
      <c r="H13" s="152"/>
      <c r="I13" s="152"/>
      <c r="J13" s="152"/>
      <c r="K13" s="153"/>
      <c r="L13" s="10">
        <f>C13+D13*$D$11+G13*$G$11+$H$11*H13+$E$11*E13+$I$11*I13+$F$11*F13+$J$11*J13+$K$11*K13</f>
        <v>0.85499999999999998</v>
      </c>
      <c r="M13" s="11"/>
      <c r="O13" s="147">
        <v>11</v>
      </c>
      <c r="P13" s="147">
        <v>0.4</v>
      </c>
      <c r="Q13" s="147">
        <f t="shared" si="2"/>
        <v>0</v>
      </c>
      <c r="R13" s="147"/>
      <c r="S13" s="147">
        <f t="shared" si="0"/>
        <v>0</v>
      </c>
      <c r="T13" s="147">
        <f t="shared" si="3"/>
        <v>0</v>
      </c>
      <c r="U13" s="147">
        <f t="shared" si="4"/>
        <v>0</v>
      </c>
      <c r="V13" s="147">
        <f t="shared" si="5"/>
        <v>0</v>
      </c>
      <c r="W13" s="147">
        <f t="shared" si="6"/>
        <v>0</v>
      </c>
      <c r="X13" s="147">
        <f t="shared" si="7"/>
        <v>0</v>
      </c>
      <c r="Y13" s="147">
        <f t="shared" si="8"/>
        <v>0</v>
      </c>
      <c r="Z13" s="147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51"/>
      <c r="H14" s="152"/>
      <c r="I14" s="152"/>
      <c r="J14" s="152"/>
      <c r="K14" s="153"/>
      <c r="L14" s="10">
        <f t="shared" ref="L14:L19" si="10">C14+D14*$D$11+G14*$G$11+$H$11*H14+$E$11*E14+$I$11*I14+$F$11*F14+$J$11*J14+$K$11*K14</f>
        <v>0</v>
      </c>
      <c r="M14" s="11"/>
      <c r="O14" s="147">
        <v>12</v>
      </c>
      <c r="P14" s="147">
        <v>0.4</v>
      </c>
      <c r="Q14" s="147">
        <f t="shared" si="2"/>
        <v>0</v>
      </c>
      <c r="R14" s="147"/>
      <c r="S14" s="147">
        <f t="shared" si="0"/>
        <v>0</v>
      </c>
      <c r="T14" s="147">
        <f t="shared" si="3"/>
        <v>0</v>
      </c>
      <c r="U14" s="147">
        <f t="shared" si="4"/>
        <v>0</v>
      </c>
      <c r="V14" s="147">
        <f t="shared" si="5"/>
        <v>0</v>
      </c>
      <c r="W14" s="147">
        <f t="shared" si="6"/>
        <v>0</v>
      </c>
      <c r="X14" s="147">
        <f t="shared" si="7"/>
        <v>0</v>
      </c>
      <c r="Y14" s="147">
        <f t="shared" si="8"/>
        <v>0</v>
      </c>
      <c r="Z14" s="147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51"/>
      <c r="H15" s="152"/>
      <c r="I15" s="152"/>
      <c r="J15" s="152"/>
      <c r="K15" s="153"/>
      <c r="L15" s="10">
        <f t="shared" si="10"/>
        <v>0</v>
      </c>
      <c r="M15" s="11"/>
      <c r="O15" s="147">
        <v>13</v>
      </c>
      <c r="P15" s="147">
        <v>0.4</v>
      </c>
      <c r="Q15" s="147">
        <f t="shared" si="2"/>
        <v>0</v>
      </c>
      <c r="R15" s="147"/>
      <c r="S15" s="147">
        <f t="shared" si="0"/>
        <v>0</v>
      </c>
      <c r="T15" s="147">
        <f t="shared" si="3"/>
        <v>0</v>
      </c>
      <c r="U15" s="147">
        <f t="shared" si="4"/>
        <v>0</v>
      </c>
      <c r="V15" s="147">
        <f t="shared" si="5"/>
        <v>0</v>
      </c>
      <c r="W15" s="147">
        <f t="shared" si="6"/>
        <v>0</v>
      </c>
      <c r="X15" s="147">
        <f t="shared" si="7"/>
        <v>0</v>
      </c>
      <c r="Y15" s="147">
        <f t="shared" si="8"/>
        <v>0</v>
      </c>
      <c r="Z15" s="147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151"/>
      <c r="H16" s="152"/>
      <c r="I16" s="152"/>
      <c r="J16" s="152"/>
      <c r="K16" s="153"/>
      <c r="L16" s="10">
        <f t="shared" si="10"/>
        <v>0</v>
      </c>
      <c r="M16" s="11"/>
      <c r="O16" s="147">
        <v>14</v>
      </c>
      <c r="P16" s="147">
        <v>0.4</v>
      </c>
      <c r="Q16" s="147">
        <f t="shared" si="2"/>
        <v>0</v>
      </c>
      <c r="R16" s="147"/>
      <c r="S16" s="147">
        <f t="shared" si="0"/>
        <v>0</v>
      </c>
      <c r="T16" s="147">
        <f t="shared" si="3"/>
        <v>0</v>
      </c>
      <c r="U16" s="147">
        <f t="shared" si="4"/>
        <v>0</v>
      </c>
      <c r="V16" s="147">
        <f t="shared" si="5"/>
        <v>0</v>
      </c>
      <c r="W16" s="147">
        <f t="shared" si="6"/>
        <v>0</v>
      </c>
      <c r="X16" s="147">
        <f t="shared" si="7"/>
        <v>0</v>
      </c>
      <c r="Y16" s="147">
        <f t="shared" si="8"/>
        <v>0</v>
      </c>
      <c r="Z16" s="147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>
        <v>4</v>
      </c>
      <c r="F17" s="2"/>
      <c r="G17" s="151"/>
      <c r="H17" s="152"/>
      <c r="I17" s="152"/>
      <c r="J17" s="152"/>
      <c r="K17" s="153"/>
      <c r="L17" s="10">
        <f t="shared" si="10"/>
        <v>3.42</v>
      </c>
      <c r="M17" s="11"/>
      <c r="O17" s="147">
        <v>15</v>
      </c>
      <c r="P17" s="147">
        <v>0.4</v>
      </c>
      <c r="Q17" s="147">
        <f t="shared" si="2"/>
        <v>0</v>
      </c>
      <c r="R17" s="147"/>
      <c r="S17" s="147">
        <f t="shared" si="0"/>
        <v>0</v>
      </c>
      <c r="T17" s="147">
        <f t="shared" si="3"/>
        <v>0</v>
      </c>
      <c r="U17" s="147">
        <f t="shared" si="4"/>
        <v>0</v>
      </c>
      <c r="V17" s="147">
        <f t="shared" si="5"/>
        <v>0</v>
      </c>
      <c r="W17" s="147">
        <f t="shared" si="6"/>
        <v>0</v>
      </c>
      <c r="X17" s="147">
        <f t="shared" si="7"/>
        <v>0</v>
      </c>
      <c r="Y17" s="147">
        <f t="shared" si="8"/>
        <v>0</v>
      </c>
      <c r="Z17" s="147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51"/>
      <c r="H18" s="152"/>
      <c r="I18" s="152"/>
      <c r="J18" s="152"/>
      <c r="K18" s="153"/>
      <c r="L18" s="10">
        <f t="shared" si="10"/>
        <v>0</v>
      </c>
      <c r="M18" s="11"/>
      <c r="O18" s="147">
        <v>16</v>
      </c>
      <c r="P18" s="147">
        <v>0.4</v>
      </c>
      <c r="Q18" s="147">
        <f t="shared" si="2"/>
        <v>0</v>
      </c>
      <c r="R18" s="147"/>
      <c r="S18" s="147">
        <f t="shared" si="0"/>
        <v>0</v>
      </c>
      <c r="T18" s="147">
        <f t="shared" si="3"/>
        <v>0</v>
      </c>
      <c r="U18" s="147">
        <f t="shared" si="4"/>
        <v>0</v>
      </c>
      <c r="V18" s="147">
        <f t="shared" si="5"/>
        <v>0</v>
      </c>
      <c r="W18" s="147">
        <f t="shared" si="6"/>
        <v>0</v>
      </c>
      <c r="X18" s="147">
        <f t="shared" si="7"/>
        <v>0</v>
      </c>
      <c r="Y18" s="147">
        <f t="shared" si="8"/>
        <v>0</v>
      </c>
      <c r="Z18" s="147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51"/>
      <c r="H19" s="152"/>
      <c r="I19" s="152"/>
      <c r="J19" s="152"/>
      <c r="K19" s="153"/>
      <c r="L19" s="10">
        <f t="shared" si="10"/>
        <v>0</v>
      </c>
      <c r="M19" s="11"/>
      <c r="O19" s="147">
        <v>17</v>
      </c>
      <c r="P19" s="147">
        <v>0.4</v>
      </c>
      <c r="Q19" s="147">
        <f t="shared" si="2"/>
        <v>0</v>
      </c>
      <c r="R19" s="147"/>
      <c r="S19" s="147">
        <f t="shared" si="0"/>
        <v>0</v>
      </c>
      <c r="T19" s="147">
        <f t="shared" si="3"/>
        <v>0</v>
      </c>
      <c r="U19" s="147">
        <f t="shared" si="4"/>
        <v>0</v>
      </c>
      <c r="V19" s="147">
        <f t="shared" si="5"/>
        <v>0</v>
      </c>
      <c r="W19" s="147">
        <f t="shared" si="6"/>
        <v>0</v>
      </c>
      <c r="X19" s="147">
        <f t="shared" si="7"/>
        <v>0</v>
      </c>
      <c r="Y19" s="147">
        <f t="shared" si="8"/>
        <v>0</v>
      </c>
      <c r="Z19" s="147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51"/>
      <c r="H20" s="152"/>
      <c r="I20" s="152"/>
      <c r="J20" s="152"/>
      <c r="K20" s="153"/>
      <c r="L20" s="1"/>
      <c r="M20" s="3"/>
      <c r="O20" s="147">
        <v>18</v>
      </c>
      <c r="P20" s="147">
        <v>0.4</v>
      </c>
      <c r="Q20" s="147">
        <f t="shared" si="2"/>
        <v>0</v>
      </c>
      <c r="R20" s="147"/>
      <c r="S20" s="147">
        <f t="shared" si="0"/>
        <v>0</v>
      </c>
      <c r="T20" s="147">
        <f t="shared" si="3"/>
        <v>0</v>
      </c>
      <c r="U20" s="147">
        <f t="shared" si="4"/>
        <v>0</v>
      </c>
      <c r="V20" s="147">
        <f t="shared" si="5"/>
        <v>0</v>
      </c>
      <c r="W20" s="147">
        <f t="shared" si="6"/>
        <v>0</v>
      </c>
      <c r="X20" s="147">
        <f t="shared" si="7"/>
        <v>0</v>
      </c>
      <c r="Y20" s="147">
        <f t="shared" si="8"/>
        <v>0</v>
      </c>
      <c r="Z20" s="147">
        <f t="shared" si="1"/>
        <v>0</v>
      </c>
    </row>
    <row r="21" spans="1:26" x14ac:dyDescent="0.15">
      <c r="A21" s="255"/>
      <c r="B21" s="1" t="s">
        <v>85</v>
      </c>
      <c r="C21" s="2"/>
      <c r="D21" s="1">
        <v>2</v>
      </c>
      <c r="E21" s="1"/>
      <c r="F21" s="2"/>
      <c r="G21" s="151"/>
      <c r="H21" s="152"/>
      <c r="I21" s="152"/>
      <c r="J21" s="152"/>
      <c r="K21" s="153"/>
      <c r="L21" s="10">
        <f>SUM(D21*$D$20+G21*$G$20+$H$20*H21+$E$20*E21+$I$20*I21+$J$20*J21+$K$20*K21)</f>
        <v>0.88</v>
      </c>
      <c r="M21" s="11"/>
      <c r="O21" s="147">
        <v>19</v>
      </c>
      <c r="P21" s="147">
        <v>0.4</v>
      </c>
      <c r="Q21" s="147">
        <f t="shared" si="2"/>
        <v>0</v>
      </c>
      <c r="R21" s="147"/>
      <c r="S21" s="147">
        <f t="shared" si="0"/>
        <v>0</v>
      </c>
      <c r="T21" s="147">
        <f t="shared" si="3"/>
        <v>0</v>
      </c>
      <c r="U21" s="147">
        <f t="shared" si="4"/>
        <v>0</v>
      </c>
      <c r="V21" s="147">
        <f t="shared" si="5"/>
        <v>0</v>
      </c>
      <c r="W21" s="147">
        <f t="shared" si="6"/>
        <v>0</v>
      </c>
      <c r="X21" s="147">
        <f t="shared" si="7"/>
        <v>0</v>
      </c>
      <c r="Y21" s="147">
        <f t="shared" si="8"/>
        <v>0</v>
      </c>
      <c r="Z21" s="147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>
        <v>2</v>
      </c>
      <c r="F22" s="2"/>
      <c r="G22" s="151"/>
      <c r="H22" s="152"/>
      <c r="I22" s="152"/>
      <c r="J22" s="152"/>
      <c r="K22" s="153"/>
      <c r="L22" s="10">
        <f t="shared" ref="L22:L28" si="11">SUM(D22*$D$20+G22*$G$20+$H$20*H22+$E$20*E22+$I$20*I22+$J$20*J22+$K$20*K22)</f>
        <v>1.2</v>
      </c>
      <c r="M22" s="11"/>
      <c r="O22" s="147">
        <v>20</v>
      </c>
      <c r="P22" s="147">
        <v>0.4</v>
      </c>
      <c r="Q22" s="147">
        <f t="shared" si="2"/>
        <v>0</v>
      </c>
      <c r="R22" s="147"/>
      <c r="S22" s="147">
        <f t="shared" si="0"/>
        <v>0</v>
      </c>
      <c r="T22" s="147">
        <f t="shared" si="3"/>
        <v>0</v>
      </c>
      <c r="U22" s="147">
        <f t="shared" si="4"/>
        <v>0</v>
      </c>
      <c r="V22" s="147">
        <f t="shared" si="5"/>
        <v>0</v>
      </c>
      <c r="W22" s="147">
        <f t="shared" si="6"/>
        <v>0</v>
      </c>
      <c r="X22" s="147">
        <f t="shared" si="7"/>
        <v>0</v>
      </c>
      <c r="Y22" s="147">
        <f t="shared" si="8"/>
        <v>0</v>
      </c>
      <c r="Z22" s="147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51"/>
      <c r="H23" s="152"/>
      <c r="I23" s="152"/>
      <c r="J23" s="152"/>
      <c r="K23" s="153"/>
      <c r="L23" s="10">
        <f t="shared" si="11"/>
        <v>0</v>
      </c>
      <c r="M23" s="11"/>
      <c r="O23" s="147">
        <v>21</v>
      </c>
      <c r="P23" s="147">
        <v>0.4</v>
      </c>
      <c r="Q23" s="147">
        <f t="shared" si="2"/>
        <v>0</v>
      </c>
      <c r="R23" s="147"/>
      <c r="S23" s="147">
        <f t="shared" si="0"/>
        <v>0</v>
      </c>
      <c r="T23" s="147">
        <f t="shared" si="3"/>
        <v>0</v>
      </c>
      <c r="U23" s="147">
        <f t="shared" si="4"/>
        <v>0</v>
      </c>
      <c r="V23" s="147">
        <f t="shared" si="5"/>
        <v>0</v>
      </c>
      <c r="W23" s="147">
        <f t="shared" si="6"/>
        <v>0</v>
      </c>
      <c r="X23" s="147">
        <f t="shared" si="7"/>
        <v>0</v>
      </c>
      <c r="Y23" s="147">
        <f t="shared" si="8"/>
        <v>0</v>
      </c>
      <c r="Z23" s="147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51"/>
      <c r="H24" s="152"/>
      <c r="I24" s="152"/>
      <c r="J24" s="152"/>
      <c r="K24" s="153"/>
      <c r="L24" s="10">
        <f t="shared" si="11"/>
        <v>0</v>
      </c>
      <c r="M24" s="11"/>
      <c r="O24" s="147">
        <v>22</v>
      </c>
      <c r="P24" s="147">
        <v>0.4</v>
      </c>
      <c r="Q24" s="147">
        <f t="shared" si="2"/>
        <v>0</v>
      </c>
      <c r="R24" s="147"/>
      <c r="S24" s="147">
        <f t="shared" si="0"/>
        <v>0</v>
      </c>
      <c r="T24" s="147">
        <f t="shared" si="3"/>
        <v>0</v>
      </c>
      <c r="U24" s="147">
        <f t="shared" si="4"/>
        <v>0</v>
      </c>
      <c r="V24" s="147">
        <f t="shared" si="5"/>
        <v>0</v>
      </c>
      <c r="W24" s="147">
        <f t="shared" si="6"/>
        <v>0</v>
      </c>
      <c r="X24" s="147">
        <f t="shared" si="7"/>
        <v>0</v>
      </c>
      <c r="Y24" s="147">
        <f t="shared" si="8"/>
        <v>0</v>
      </c>
      <c r="Z24" s="147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51"/>
      <c r="H25" s="152"/>
      <c r="I25" s="152"/>
      <c r="J25" s="152"/>
      <c r="K25" s="153"/>
      <c r="L25" s="10">
        <f t="shared" si="11"/>
        <v>0</v>
      </c>
      <c r="M25" s="11"/>
      <c r="O25" s="147">
        <v>23</v>
      </c>
      <c r="P25" s="147">
        <v>0.4</v>
      </c>
      <c r="Q25" s="147">
        <f t="shared" si="2"/>
        <v>0</v>
      </c>
      <c r="R25" s="147"/>
      <c r="S25" s="147">
        <f t="shared" si="0"/>
        <v>0</v>
      </c>
      <c r="T25" s="147">
        <f t="shared" si="3"/>
        <v>0</v>
      </c>
      <c r="U25" s="147">
        <f t="shared" si="4"/>
        <v>0</v>
      </c>
      <c r="V25" s="147">
        <f t="shared" si="5"/>
        <v>0</v>
      </c>
      <c r="W25" s="147">
        <f t="shared" si="6"/>
        <v>0</v>
      </c>
      <c r="X25" s="147">
        <f t="shared" si="7"/>
        <v>0</v>
      </c>
      <c r="Y25" s="147">
        <f t="shared" si="8"/>
        <v>0</v>
      </c>
      <c r="Z25" s="147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51"/>
      <c r="H26" s="152"/>
      <c r="I26" s="152"/>
      <c r="J26" s="152"/>
      <c r="K26" s="153"/>
      <c r="L26" s="10">
        <f t="shared" si="11"/>
        <v>0</v>
      </c>
      <c r="M26" s="11"/>
      <c r="O26" s="147">
        <v>24</v>
      </c>
      <c r="P26" s="147">
        <v>0.4</v>
      </c>
      <c r="Q26" s="147">
        <f t="shared" si="2"/>
        <v>0</v>
      </c>
      <c r="R26" s="147"/>
      <c r="S26" s="147">
        <f t="shared" si="0"/>
        <v>0</v>
      </c>
      <c r="T26" s="147">
        <f t="shared" si="3"/>
        <v>0</v>
      </c>
      <c r="U26" s="147">
        <f t="shared" si="4"/>
        <v>0</v>
      </c>
      <c r="V26" s="147">
        <f t="shared" si="5"/>
        <v>0</v>
      </c>
      <c r="W26" s="147">
        <f t="shared" si="6"/>
        <v>0</v>
      </c>
      <c r="X26" s="147">
        <f t="shared" si="7"/>
        <v>0</v>
      </c>
      <c r="Y26" s="147">
        <f t="shared" si="8"/>
        <v>0</v>
      </c>
      <c r="Z26" s="147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51"/>
      <c r="H27" s="152"/>
      <c r="I27" s="152"/>
      <c r="J27" s="152"/>
      <c r="K27" s="153"/>
      <c r="L27" s="10">
        <f t="shared" si="11"/>
        <v>0</v>
      </c>
      <c r="M27" s="11"/>
      <c r="O27" s="147">
        <v>25</v>
      </c>
      <c r="P27" s="147">
        <v>0.4</v>
      </c>
      <c r="Q27" s="147">
        <f t="shared" si="2"/>
        <v>0</v>
      </c>
      <c r="R27" s="147"/>
      <c r="S27" s="147">
        <f t="shared" si="0"/>
        <v>0</v>
      </c>
      <c r="T27" s="147">
        <f t="shared" si="3"/>
        <v>0</v>
      </c>
      <c r="U27" s="147">
        <f t="shared" si="4"/>
        <v>0</v>
      </c>
      <c r="V27" s="147">
        <f t="shared" si="5"/>
        <v>0</v>
      </c>
      <c r="W27" s="147">
        <f t="shared" si="6"/>
        <v>0</v>
      </c>
      <c r="X27" s="147">
        <f t="shared" si="7"/>
        <v>0</v>
      </c>
      <c r="Y27" s="147">
        <f t="shared" si="8"/>
        <v>0</v>
      </c>
      <c r="Z27" s="147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51"/>
      <c r="H28" s="152"/>
      <c r="I28" s="152"/>
      <c r="J28" s="152"/>
      <c r="K28" s="153"/>
      <c r="L28" s="10">
        <f t="shared" si="11"/>
        <v>0</v>
      </c>
      <c r="M28" s="11"/>
      <c r="O28" s="147">
        <v>26</v>
      </c>
      <c r="P28" s="147">
        <v>0.4</v>
      </c>
      <c r="Q28" s="147">
        <f t="shared" si="2"/>
        <v>0</v>
      </c>
      <c r="R28" s="147"/>
      <c r="S28" s="147">
        <f t="shared" si="0"/>
        <v>0</v>
      </c>
      <c r="T28" s="147">
        <f t="shared" si="3"/>
        <v>0</v>
      </c>
      <c r="U28" s="147">
        <f t="shared" si="4"/>
        <v>0</v>
      </c>
      <c r="V28" s="147">
        <f t="shared" si="5"/>
        <v>0</v>
      </c>
      <c r="W28" s="147">
        <f t="shared" si="6"/>
        <v>0</v>
      </c>
      <c r="X28" s="147">
        <f t="shared" si="7"/>
        <v>0</v>
      </c>
      <c r="Y28" s="147">
        <f t="shared" si="8"/>
        <v>0</v>
      </c>
      <c r="Z28" s="147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51"/>
      <c r="H29" s="152"/>
      <c r="I29" s="152"/>
      <c r="J29" s="152"/>
      <c r="K29" s="153"/>
      <c r="L29" s="1"/>
      <c r="M29" s="3"/>
      <c r="O29" s="147">
        <v>27</v>
      </c>
      <c r="P29" s="147">
        <v>0.4</v>
      </c>
      <c r="Q29" s="147">
        <f t="shared" si="2"/>
        <v>0</v>
      </c>
      <c r="R29" s="147"/>
      <c r="S29" s="147">
        <f t="shared" si="0"/>
        <v>0</v>
      </c>
      <c r="T29" s="147">
        <f t="shared" si="3"/>
        <v>0</v>
      </c>
      <c r="U29" s="147">
        <f t="shared" si="4"/>
        <v>0</v>
      </c>
      <c r="V29" s="147">
        <f t="shared" si="5"/>
        <v>0</v>
      </c>
      <c r="W29" s="147">
        <f t="shared" si="6"/>
        <v>0</v>
      </c>
      <c r="X29" s="147">
        <f t="shared" si="7"/>
        <v>0</v>
      </c>
      <c r="Y29" s="147">
        <f t="shared" si="8"/>
        <v>0</v>
      </c>
      <c r="Z29" s="147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51"/>
      <c r="H30" s="152"/>
      <c r="I30" s="152"/>
      <c r="J30" s="152"/>
      <c r="K30" s="153"/>
      <c r="L30" s="14">
        <f>SUM(D30*$D$29+G30*$G$29+$H$29*H30+$E$29*E30+$I$29*I30+$J$29*J30+$K$29*K30)</f>
        <v>0</v>
      </c>
      <c r="M30" s="15"/>
      <c r="O30" s="147">
        <v>28</v>
      </c>
      <c r="P30" s="147">
        <v>0.4</v>
      </c>
      <c r="Q30" s="147">
        <f t="shared" si="2"/>
        <v>0</v>
      </c>
      <c r="R30" s="147"/>
      <c r="S30" s="147">
        <f t="shared" si="0"/>
        <v>0</v>
      </c>
      <c r="T30" s="147">
        <f t="shared" si="3"/>
        <v>0</v>
      </c>
      <c r="U30" s="147">
        <f t="shared" si="4"/>
        <v>0</v>
      </c>
      <c r="V30" s="147">
        <f t="shared" si="5"/>
        <v>0</v>
      </c>
      <c r="W30" s="147">
        <f t="shared" si="6"/>
        <v>0</v>
      </c>
      <c r="X30" s="147">
        <f t="shared" si="7"/>
        <v>0</v>
      </c>
      <c r="Y30" s="147">
        <f t="shared" si="8"/>
        <v>0</v>
      </c>
      <c r="Z30" s="147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51"/>
      <c r="H31" s="152"/>
      <c r="I31" s="152"/>
      <c r="J31" s="152"/>
      <c r="K31" s="153"/>
      <c r="L31" s="14">
        <f t="shared" ref="L31:L37" si="12">SUM(D31*$D$29+G31*$G$29+$H$29*H31+$E$29*E31+$I$29*I31+$J$29*J31+$K$29*K31)</f>
        <v>0</v>
      </c>
      <c r="M31" s="15"/>
      <c r="O31" s="147">
        <v>29</v>
      </c>
      <c r="P31" s="147">
        <v>0.4</v>
      </c>
      <c r="Q31" s="147">
        <f t="shared" si="2"/>
        <v>0</v>
      </c>
      <c r="R31" s="147"/>
      <c r="S31" s="147">
        <f t="shared" si="0"/>
        <v>0</v>
      </c>
      <c r="T31" s="147">
        <f t="shared" si="3"/>
        <v>0</v>
      </c>
      <c r="U31" s="147">
        <f t="shared" si="4"/>
        <v>0</v>
      </c>
      <c r="V31" s="147">
        <f t="shared" si="5"/>
        <v>0</v>
      </c>
      <c r="W31" s="147">
        <f t="shared" si="6"/>
        <v>0</v>
      </c>
      <c r="X31" s="147">
        <f t="shared" si="7"/>
        <v>0</v>
      </c>
      <c r="Y31" s="147">
        <f t="shared" si="8"/>
        <v>0</v>
      </c>
      <c r="Z31" s="147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51"/>
      <c r="H32" s="152"/>
      <c r="I32" s="152"/>
      <c r="J32" s="152"/>
      <c r="K32" s="153"/>
      <c r="L32" s="14">
        <f t="shared" si="12"/>
        <v>0</v>
      </c>
      <c r="M32" s="15"/>
      <c r="O32" s="147">
        <v>30</v>
      </c>
      <c r="P32" s="147">
        <v>0.4</v>
      </c>
      <c r="Q32" s="147">
        <f t="shared" si="2"/>
        <v>0</v>
      </c>
      <c r="R32" s="147"/>
      <c r="S32" s="147">
        <f t="shared" si="0"/>
        <v>0</v>
      </c>
      <c r="T32" s="147">
        <f t="shared" si="3"/>
        <v>0</v>
      </c>
      <c r="U32" s="147">
        <f t="shared" si="4"/>
        <v>0</v>
      </c>
      <c r="V32" s="147">
        <f t="shared" si="5"/>
        <v>0</v>
      </c>
      <c r="W32" s="147">
        <f t="shared" si="6"/>
        <v>0</v>
      </c>
      <c r="X32" s="147">
        <f t="shared" si="7"/>
        <v>0</v>
      </c>
      <c r="Y32" s="147">
        <f t="shared" si="8"/>
        <v>0</v>
      </c>
      <c r="Z32" s="147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51"/>
      <c r="H33" s="152"/>
      <c r="I33" s="152"/>
      <c r="J33" s="152"/>
      <c r="K33" s="153"/>
      <c r="L33" s="14">
        <f t="shared" si="12"/>
        <v>0</v>
      </c>
      <c r="M33" s="15"/>
      <c r="O33" s="147">
        <v>31</v>
      </c>
      <c r="P33" s="147"/>
      <c r="Q33" s="147">
        <f t="shared" si="2"/>
        <v>0</v>
      </c>
      <c r="R33" s="147"/>
      <c r="S33" s="147">
        <f t="shared" si="0"/>
        <v>0</v>
      </c>
      <c r="T33" s="147">
        <f t="shared" si="3"/>
        <v>0</v>
      </c>
      <c r="U33" s="147">
        <f t="shared" si="4"/>
        <v>0</v>
      </c>
      <c r="V33" s="147">
        <f t="shared" si="5"/>
        <v>0</v>
      </c>
      <c r="W33" s="147">
        <f t="shared" si="6"/>
        <v>0</v>
      </c>
      <c r="X33" s="147">
        <f t="shared" si="7"/>
        <v>0</v>
      </c>
      <c r="Y33" s="147">
        <f t="shared" si="8"/>
        <v>0</v>
      </c>
      <c r="Z33" s="147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51"/>
      <c r="H34" s="152"/>
      <c r="I34" s="152"/>
      <c r="J34" s="152"/>
      <c r="K34" s="153"/>
      <c r="L34" s="14">
        <f t="shared" si="12"/>
        <v>0</v>
      </c>
      <c r="M34" s="15"/>
      <c r="O34" s="147">
        <v>32</v>
      </c>
      <c r="P34" s="147"/>
      <c r="Q34" s="147">
        <f t="shared" si="2"/>
        <v>0</v>
      </c>
      <c r="R34" s="147"/>
      <c r="S34" s="147">
        <f t="shared" si="0"/>
        <v>0</v>
      </c>
      <c r="T34" s="147">
        <f t="shared" si="3"/>
        <v>0</v>
      </c>
      <c r="U34" s="147">
        <f t="shared" si="4"/>
        <v>0</v>
      </c>
      <c r="V34" s="147">
        <f t="shared" si="5"/>
        <v>0</v>
      </c>
      <c r="W34" s="147">
        <f t="shared" si="6"/>
        <v>0</v>
      </c>
      <c r="X34" s="147">
        <f t="shared" si="7"/>
        <v>0</v>
      </c>
      <c r="Y34" s="147">
        <f t="shared" si="8"/>
        <v>0</v>
      </c>
      <c r="Z34" s="147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51"/>
      <c r="H35" s="152"/>
      <c r="I35" s="152"/>
      <c r="J35" s="152"/>
      <c r="K35" s="153"/>
      <c r="L35" s="14">
        <f t="shared" si="12"/>
        <v>0</v>
      </c>
      <c r="M35" s="15"/>
      <c r="O35" s="147">
        <v>33</v>
      </c>
      <c r="P35" s="147"/>
      <c r="Q35" s="147">
        <f t="shared" si="2"/>
        <v>0</v>
      </c>
      <c r="R35" s="147"/>
      <c r="S35" s="147">
        <f t="shared" si="0"/>
        <v>0</v>
      </c>
      <c r="T35" s="147">
        <f t="shared" si="3"/>
        <v>0</v>
      </c>
      <c r="U35" s="147">
        <f t="shared" si="4"/>
        <v>0</v>
      </c>
      <c r="V35" s="147">
        <f t="shared" si="5"/>
        <v>0</v>
      </c>
      <c r="W35" s="147">
        <f t="shared" si="6"/>
        <v>0</v>
      </c>
      <c r="X35" s="147">
        <f t="shared" si="7"/>
        <v>0</v>
      </c>
      <c r="Y35" s="147">
        <f t="shared" si="8"/>
        <v>0</v>
      </c>
      <c r="Z35" s="147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51"/>
      <c r="H36" s="152"/>
      <c r="I36" s="152"/>
      <c r="J36" s="152"/>
      <c r="K36" s="153"/>
      <c r="L36" s="14">
        <f t="shared" si="12"/>
        <v>0</v>
      </c>
      <c r="M36" s="15"/>
      <c r="O36" s="147">
        <v>34</v>
      </c>
      <c r="P36" s="147"/>
      <c r="Q36" s="147">
        <f t="shared" si="2"/>
        <v>0</v>
      </c>
      <c r="R36" s="147"/>
      <c r="S36" s="147">
        <f t="shared" si="0"/>
        <v>0</v>
      </c>
      <c r="T36" s="147">
        <f t="shared" si="3"/>
        <v>0</v>
      </c>
      <c r="U36" s="147">
        <f t="shared" si="4"/>
        <v>0</v>
      </c>
      <c r="V36" s="147">
        <f t="shared" si="5"/>
        <v>0</v>
      </c>
      <c r="W36" s="147">
        <f t="shared" si="6"/>
        <v>0</v>
      </c>
      <c r="X36" s="147">
        <f t="shared" si="7"/>
        <v>0</v>
      </c>
      <c r="Y36" s="147">
        <f t="shared" si="8"/>
        <v>0</v>
      </c>
      <c r="Z36" s="147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51"/>
      <c r="H37" s="152"/>
      <c r="I37" s="152"/>
      <c r="J37" s="152"/>
      <c r="K37" s="153"/>
      <c r="L37" s="14">
        <f t="shared" si="12"/>
        <v>0</v>
      </c>
      <c r="M37" s="15"/>
      <c r="O37" s="147">
        <v>35</v>
      </c>
      <c r="P37" s="147"/>
      <c r="Q37" s="147">
        <f t="shared" si="2"/>
        <v>0</v>
      </c>
      <c r="R37" s="147"/>
      <c r="S37" s="147">
        <f t="shared" si="0"/>
        <v>0</v>
      </c>
      <c r="T37" s="147">
        <f t="shared" si="3"/>
        <v>0</v>
      </c>
      <c r="U37" s="147">
        <f t="shared" si="4"/>
        <v>0</v>
      </c>
      <c r="V37" s="147">
        <f t="shared" si="5"/>
        <v>0</v>
      </c>
      <c r="W37" s="147">
        <f t="shared" si="6"/>
        <v>0</v>
      </c>
      <c r="X37" s="147">
        <f t="shared" si="7"/>
        <v>0</v>
      </c>
      <c r="Y37" s="147">
        <f t="shared" si="8"/>
        <v>0</v>
      </c>
      <c r="Z37" s="147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51"/>
      <c r="H38" s="152"/>
      <c r="I38" s="152"/>
      <c r="J38" s="152"/>
      <c r="K38" s="153"/>
      <c r="L38" s="1"/>
      <c r="M38" s="3"/>
      <c r="O38" s="147">
        <v>36</v>
      </c>
      <c r="P38" s="147"/>
      <c r="Q38" s="147">
        <f t="shared" si="2"/>
        <v>0</v>
      </c>
      <c r="R38" s="147"/>
      <c r="S38" s="147">
        <f t="shared" si="0"/>
        <v>0</v>
      </c>
      <c r="T38" s="147">
        <f t="shared" si="3"/>
        <v>0</v>
      </c>
      <c r="U38" s="147">
        <f t="shared" si="4"/>
        <v>0</v>
      </c>
      <c r="V38" s="147">
        <f t="shared" si="5"/>
        <v>0</v>
      </c>
      <c r="W38" s="147">
        <f t="shared" si="6"/>
        <v>0</v>
      </c>
      <c r="X38" s="147">
        <f t="shared" si="7"/>
        <v>0</v>
      </c>
      <c r="Y38" s="147">
        <f t="shared" si="8"/>
        <v>0</v>
      </c>
      <c r="Z38" s="147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51"/>
      <c r="H39" s="152"/>
      <c r="I39" s="152"/>
      <c r="J39" s="152"/>
      <c r="K39" s="153"/>
      <c r="L39" s="10">
        <f>SUM(C39+D39*$D$38+G39*$G$38+$H$38*H39+$E$38*E39+$I$38*I39+F39+$J$38*J39+$K$38*K39)</f>
        <v>0</v>
      </c>
      <c r="M39" s="11"/>
      <c r="O39" s="147">
        <v>37</v>
      </c>
      <c r="P39" s="147"/>
      <c r="Q39" s="147">
        <f t="shared" si="2"/>
        <v>0</v>
      </c>
      <c r="R39" s="147"/>
      <c r="S39" s="147">
        <f t="shared" si="0"/>
        <v>0</v>
      </c>
      <c r="T39" s="147">
        <f t="shared" si="3"/>
        <v>0</v>
      </c>
      <c r="U39" s="147">
        <f t="shared" si="4"/>
        <v>0</v>
      </c>
      <c r="V39" s="147">
        <f t="shared" si="5"/>
        <v>0</v>
      </c>
      <c r="W39" s="147">
        <f t="shared" si="6"/>
        <v>0</v>
      </c>
      <c r="X39" s="147">
        <f t="shared" si="7"/>
        <v>0</v>
      </c>
      <c r="Y39" s="147">
        <f t="shared" si="8"/>
        <v>0</v>
      </c>
      <c r="Z39" s="147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51"/>
      <c r="H40" s="152"/>
      <c r="I40" s="152"/>
      <c r="J40" s="152"/>
      <c r="K40" s="153"/>
      <c r="L40" s="10">
        <f t="shared" ref="L40:L46" si="13">SUM(C40+D40*$D$38+G40*$G$38+$H$38*H40+$E$38*E40+$I$38*I40+F40+$J$38*J40+$K$38*K40)</f>
        <v>0</v>
      </c>
      <c r="M40" s="11"/>
      <c r="O40" s="147">
        <v>38</v>
      </c>
      <c r="P40" s="147"/>
      <c r="Q40" s="147">
        <f t="shared" si="2"/>
        <v>0</v>
      </c>
      <c r="R40" s="147"/>
      <c r="S40" s="147">
        <f t="shared" si="0"/>
        <v>0</v>
      </c>
      <c r="T40" s="147">
        <f t="shared" si="3"/>
        <v>0</v>
      </c>
      <c r="U40" s="147">
        <f t="shared" si="4"/>
        <v>0</v>
      </c>
      <c r="V40" s="147">
        <f t="shared" si="5"/>
        <v>0</v>
      </c>
      <c r="W40" s="147">
        <f t="shared" si="6"/>
        <v>0</v>
      </c>
      <c r="X40" s="147">
        <f t="shared" si="7"/>
        <v>0</v>
      </c>
      <c r="Y40" s="147">
        <f t="shared" si="8"/>
        <v>0</v>
      </c>
      <c r="Z40" s="147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51"/>
      <c r="H41" s="152"/>
      <c r="I41" s="152"/>
      <c r="J41" s="152"/>
      <c r="K41" s="153"/>
      <c r="L41" s="10">
        <f>SUM(C41+D41*$D$38+G41*$G$38+$H$38*H41+$E$38*E41+$I$38*I41+F41+$J$38*J41+$K$38*K41)</f>
        <v>0</v>
      </c>
      <c r="M41" s="11"/>
      <c r="O41" s="147">
        <v>39</v>
      </c>
      <c r="P41" s="147"/>
      <c r="Q41" s="147">
        <f t="shared" si="2"/>
        <v>0</v>
      </c>
      <c r="R41" s="147"/>
      <c r="S41" s="147">
        <f t="shared" si="0"/>
        <v>0</v>
      </c>
      <c r="T41" s="147">
        <f t="shared" si="3"/>
        <v>0</v>
      </c>
      <c r="U41" s="147">
        <f t="shared" si="4"/>
        <v>0</v>
      </c>
      <c r="V41" s="147">
        <f t="shared" si="5"/>
        <v>0</v>
      </c>
      <c r="W41" s="147">
        <f t="shared" si="6"/>
        <v>0</v>
      </c>
      <c r="X41" s="147">
        <f t="shared" si="7"/>
        <v>0</v>
      </c>
      <c r="Y41" s="147">
        <f t="shared" si="8"/>
        <v>0</v>
      </c>
      <c r="Z41" s="147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51"/>
      <c r="H42" s="152"/>
      <c r="I42" s="152"/>
      <c r="J42" s="152"/>
      <c r="K42" s="153"/>
      <c r="L42" s="10">
        <f t="shared" si="13"/>
        <v>0</v>
      </c>
      <c r="M42" s="11"/>
      <c r="O42" s="147">
        <v>40</v>
      </c>
      <c r="P42" s="147"/>
      <c r="Q42" s="147">
        <f t="shared" si="2"/>
        <v>0</v>
      </c>
      <c r="R42" s="147"/>
      <c r="S42" s="147">
        <f t="shared" si="0"/>
        <v>0</v>
      </c>
      <c r="T42" s="147">
        <f t="shared" si="3"/>
        <v>0</v>
      </c>
      <c r="U42" s="147">
        <f t="shared" si="4"/>
        <v>0</v>
      </c>
      <c r="V42" s="147">
        <f t="shared" si="5"/>
        <v>0</v>
      </c>
      <c r="W42" s="147">
        <f t="shared" si="6"/>
        <v>0</v>
      </c>
      <c r="X42" s="147">
        <f t="shared" si="7"/>
        <v>0</v>
      </c>
      <c r="Y42" s="147">
        <f t="shared" si="8"/>
        <v>0</v>
      </c>
      <c r="Z42" s="147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51"/>
      <c r="H43" s="152"/>
      <c r="I43" s="152"/>
      <c r="J43" s="152"/>
      <c r="K43" s="153"/>
      <c r="L43" s="10">
        <f t="shared" si="13"/>
        <v>0</v>
      </c>
      <c r="M43" s="11"/>
      <c r="O43" s="147">
        <v>41</v>
      </c>
      <c r="P43" s="147"/>
      <c r="Q43" s="147">
        <f t="shared" si="2"/>
        <v>0</v>
      </c>
      <c r="R43" s="147"/>
      <c r="S43" s="147">
        <f t="shared" si="0"/>
        <v>0</v>
      </c>
      <c r="T43" s="147">
        <f t="shared" si="3"/>
        <v>0</v>
      </c>
      <c r="U43" s="147">
        <f t="shared" si="4"/>
        <v>0</v>
      </c>
      <c r="V43" s="147">
        <f t="shared" si="5"/>
        <v>0</v>
      </c>
      <c r="W43" s="147">
        <f t="shared" si="6"/>
        <v>0</v>
      </c>
      <c r="X43" s="147">
        <f t="shared" si="7"/>
        <v>0</v>
      </c>
      <c r="Y43" s="147">
        <f t="shared" si="8"/>
        <v>0</v>
      </c>
      <c r="Z43" s="147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151"/>
      <c r="H44" s="152"/>
      <c r="I44" s="152"/>
      <c r="J44" s="152"/>
      <c r="K44" s="153"/>
      <c r="L44" s="10">
        <f t="shared" si="13"/>
        <v>0</v>
      </c>
      <c r="M44" s="11"/>
      <c r="O44" s="147" t="s">
        <v>37</v>
      </c>
      <c r="P44" s="147"/>
      <c r="Q44" s="147"/>
      <c r="R44" s="147"/>
      <c r="S44" s="147">
        <f>SUM(S3:S43)</f>
        <v>0.79999999999999993</v>
      </c>
      <c r="T44" s="147">
        <f t="shared" ref="T44:Z44" si="14">SUM(T3:T43)</f>
        <v>0.79999999999999993</v>
      </c>
      <c r="U44" s="147">
        <f t="shared" si="14"/>
        <v>0.79999999999999993</v>
      </c>
      <c r="V44" s="147">
        <f t="shared" si="14"/>
        <v>0.79999999999999993</v>
      </c>
      <c r="W44" s="147">
        <f t="shared" si="14"/>
        <v>0.79999999999999993</v>
      </c>
      <c r="X44" s="147">
        <f t="shared" si="14"/>
        <v>0</v>
      </c>
      <c r="Y44" s="147">
        <f t="shared" si="14"/>
        <v>0</v>
      </c>
      <c r="Z44" s="147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51"/>
      <c r="H45" s="152"/>
      <c r="I45" s="152"/>
      <c r="J45" s="152"/>
      <c r="K45" s="153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51"/>
      <c r="H46" s="152"/>
      <c r="I46" s="152"/>
      <c r="J46" s="152"/>
      <c r="K46" s="153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51"/>
      <c r="H47" s="152"/>
      <c r="I47" s="152"/>
      <c r="J47" s="152"/>
      <c r="K47" s="153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151"/>
      <c r="H48" s="152"/>
      <c r="I48" s="152"/>
      <c r="J48" s="152"/>
      <c r="K48" s="153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151"/>
      <c r="H49" s="152"/>
      <c r="I49" s="152"/>
      <c r="J49" s="152"/>
      <c r="K49" s="153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51"/>
      <c r="H50" s="152"/>
      <c r="I50" s="152"/>
      <c r="J50" s="152"/>
      <c r="K50" s="153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51"/>
      <c r="H51" s="152"/>
      <c r="I51" s="152"/>
      <c r="J51" s="152"/>
      <c r="K51" s="153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51"/>
      <c r="H52" s="152"/>
      <c r="I52" s="152"/>
      <c r="J52" s="152"/>
      <c r="K52" s="153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151"/>
      <c r="H53" s="152"/>
      <c r="I53" s="152"/>
      <c r="J53" s="152"/>
      <c r="K53" s="153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51"/>
      <c r="H54" s="152"/>
      <c r="I54" s="152"/>
      <c r="J54" s="152"/>
      <c r="K54" s="153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51"/>
      <c r="H55" s="152"/>
      <c r="I55" s="152"/>
      <c r="J55" s="152"/>
      <c r="K55" s="153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51"/>
      <c r="H56" s="152"/>
      <c r="I56" s="152"/>
      <c r="J56" s="152"/>
      <c r="K56" s="153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51"/>
      <c r="H57" s="152"/>
      <c r="I57" s="152"/>
      <c r="J57" s="152"/>
      <c r="K57" s="153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51"/>
      <c r="H58" s="152"/>
      <c r="I58" s="152"/>
      <c r="J58" s="152"/>
      <c r="K58" s="153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51"/>
      <c r="H59" s="152"/>
      <c r="I59" s="152"/>
      <c r="J59" s="152"/>
      <c r="K59" s="153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51"/>
      <c r="H60" s="152"/>
      <c r="I60" s="152"/>
      <c r="J60" s="152"/>
      <c r="K60" s="153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51"/>
      <c r="H61" s="152"/>
      <c r="I61" s="152"/>
      <c r="J61" s="152"/>
      <c r="K61" s="153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51"/>
      <c r="H62" s="152"/>
      <c r="I62" s="152"/>
      <c r="J62" s="152"/>
      <c r="K62" s="153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51"/>
      <c r="H63" s="152"/>
      <c r="I63" s="152"/>
      <c r="J63" s="152"/>
      <c r="K63" s="153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54"/>
      <c r="H64" s="155"/>
      <c r="I64" s="155"/>
      <c r="J64" s="155"/>
      <c r="K64" s="156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51"/>
      <c r="H65" s="152"/>
      <c r="I65" s="152"/>
      <c r="J65" s="152"/>
      <c r="K65" s="153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51"/>
      <c r="H66" s="152"/>
      <c r="I66" s="152"/>
      <c r="J66" s="152"/>
      <c r="K66" s="153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51"/>
      <c r="H67" s="152"/>
      <c r="I67" s="152"/>
      <c r="J67" s="152"/>
      <c r="K67" s="153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51"/>
      <c r="H68" s="152"/>
      <c r="I68" s="152"/>
      <c r="J68" s="152"/>
      <c r="K68" s="153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51"/>
      <c r="H69" s="152"/>
      <c r="I69" s="152"/>
      <c r="J69" s="152"/>
      <c r="K69" s="153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51"/>
      <c r="H70" s="152"/>
      <c r="I70" s="152"/>
      <c r="J70" s="152"/>
      <c r="K70" s="153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51"/>
      <c r="H71" s="152"/>
      <c r="I71" s="152"/>
      <c r="J71" s="152"/>
      <c r="K71" s="153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51"/>
      <c r="H72" s="152"/>
      <c r="I72" s="152"/>
      <c r="J72" s="152"/>
      <c r="K72" s="153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54"/>
      <c r="H73" s="155"/>
      <c r="I73" s="155"/>
      <c r="J73" s="155"/>
      <c r="K73" s="156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51"/>
      <c r="H74" s="152"/>
      <c r="I74" s="152"/>
      <c r="J74" s="152"/>
      <c r="K74" s="153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51"/>
      <c r="H75" s="152"/>
      <c r="I75" s="152"/>
      <c r="J75" s="152"/>
      <c r="K75" s="153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51"/>
      <c r="H76" s="152"/>
      <c r="I76" s="152"/>
      <c r="J76" s="152"/>
      <c r="K76" s="153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51"/>
      <c r="H77" s="152"/>
      <c r="I77" s="152"/>
      <c r="J77" s="152"/>
      <c r="K77" s="153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51"/>
      <c r="H78" s="152"/>
      <c r="I78" s="152"/>
      <c r="J78" s="152"/>
      <c r="K78" s="153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51"/>
      <c r="H79" s="152"/>
      <c r="I79" s="152"/>
      <c r="J79" s="152"/>
      <c r="K79" s="153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51"/>
      <c r="H80" s="152"/>
      <c r="I80" s="152"/>
      <c r="J80" s="152"/>
      <c r="K80" s="153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51"/>
      <c r="H81" s="152"/>
      <c r="I81" s="152"/>
      <c r="J81" s="152"/>
      <c r="K81" s="153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54"/>
      <c r="H82" s="155"/>
      <c r="I82" s="155"/>
      <c r="J82" s="155"/>
      <c r="K82" s="156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>
        <v>2</v>
      </c>
      <c r="L104" s="1">
        <f t="shared" si="20"/>
        <v>0.6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>
        <v>2</v>
      </c>
      <c r="L105" s="1">
        <f t="shared" si="20"/>
        <v>0.6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45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45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51"/>
      <c r="H112" s="152"/>
      <c r="I112" s="152"/>
      <c r="J112" s="152"/>
      <c r="K112" s="153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51"/>
      <c r="H113" s="152"/>
      <c r="I113" s="152"/>
      <c r="J113" s="152"/>
      <c r="K113" s="153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51"/>
      <c r="H114" s="152"/>
      <c r="I114" s="152"/>
      <c r="J114" s="152"/>
      <c r="K114" s="153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51"/>
      <c r="H115" s="152"/>
      <c r="I115" s="152"/>
      <c r="J115" s="152"/>
      <c r="K115" s="153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51"/>
      <c r="H116" s="152"/>
      <c r="I116" s="152"/>
      <c r="J116" s="152"/>
      <c r="K116" s="153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51"/>
      <c r="H117" s="152"/>
      <c r="I117" s="152"/>
      <c r="J117" s="152"/>
      <c r="K117" s="153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51"/>
      <c r="H118" s="152"/>
      <c r="I118" s="152"/>
      <c r="J118" s="152"/>
      <c r="K118" s="153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51"/>
      <c r="H119" s="152"/>
      <c r="I119" s="152"/>
      <c r="J119" s="152"/>
      <c r="K119" s="153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54"/>
      <c r="H120" s="155"/>
      <c r="I120" s="155"/>
      <c r="J120" s="155"/>
      <c r="K120" s="156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51"/>
      <c r="H121" s="152"/>
      <c r="I121" s="152"/>
      <c r="J121" s="152"/>
      <c r="K121" s="153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51"/>
      <c r="H122" s="152"/>
      <c r="I122" s="152"/>
      <c r="J122" s="152"/>
      <c r="K122" s="153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51"/>
      <c r="H123" s="152"/>
      <c r="I123" s="152"/>
      <c r="J123" s="152"/>
      <c r="K123" s="153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51"/>
      <c r="H124" s="152"/>
      <c r="I124" s="152"/>
      <c r="J124" s="152"/>
      <c r="K124" s="153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51"/>
      <c r="H125" s="152"/>
      <c r="I125" s="152"/>
      <c r="J125" s="152"/>
      <c r="K125" s="153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51"/>
      <c r="H126" s="152"/>
      <c r="I126" s="152"/>
      <c r="J126" s="152"/>
      <c r="K126" s="153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51"/>
      <c r="H127" s="152"/>
      <c r="I127" s="152"/>
      <c r="J127" s="152"/>
      <c r="K127" s="153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51"/>
      <c r="H128" s="152"/>
      <c r="I128" s="152"/>
      <c r="J128" s="152"/>
      <c r="K128" s="153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54"/>
      <c r="H129" s="155"/>
      <c r="I129" s="155"/>
      <c r="J129" s="155"/>
      <c r="K129" s="156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4.68</v>
      </c>
      <c r="E131" s="17">
        <f>C131+D131</f>
        <v>4.68</v>
      </c>
    </row>
    <row r="132" spans="1:13" x14ac:dyDescent="0.15">
      <c r="B132" s="1" t="s">
        <v>26</v>
      </c>
      <c r="C132" s="17">
        <f>L4+L13+L22+L31+L40+L49+L58+L67+L76+L85+L99+L104+L114+L123+U44</f>
        <v>5.754999999999999</v>
      </c>
      <c r="E132" s="17">
        <f t="shared" ref="E132:E138" si="23">C132+D132</f>
        <v>5.754999999999999</v>
      </c>
      <c r="F132" t="s">
        <v>76</v>
      </c>
    </row>
    <row r="133" spans="1:13" x14ac:dyDescent="0.15">
      <c r="B133" s="1" t="s">
        <v>28</v>
      </c>
      <c r="C133" s="18">
        <f>L5+L14+L23+L32+L41+L50+L59+L68+L77+L86+L92+L96+L101+L108+L115+L124+V44</f>
        <v>1.7999999999999998</v>
      </c>
      <c r="D133">
        <v>2</v>
      </c>
      <c r="E133" s="17">
        <f t="shared" si="23"/>
        <v>3.8</v>
      </c>
      <c r="F133" t="s">
        <v>112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111</v>
      </c>
    </row>
    <row r="135" spans="1:13" x14ac:dyDescent="0.15">
      <c r="B135" s="1" t="s">
        <v>31</v>
      </c>
      <c r="C135" s="17">
        <f>L7+L16+L25+L34+L43+L52+L61+L70+L79+L88+L110+L111+L117+L126+T44</f>
        <v>2</v>
      </c>
      <c r="E135" s="17">
        <f t="shared" si="23"/>
        <v>2</v>
      </c>
    </row>
    <row r="136" spans="1:13" x14ac:dyDescent="0.15">
      <c r="B136" s="1" t="s">
        <v>32</v>
      </c>
      <c r="C136" s="17">
        <f>L8+L17+L26+L35+L44+L53+L62+L71+L80+L89+L100+L105+L118+L127+W44</f>
        <v>5.22</v>
      </c>
      <c r="D136">
        <v>0.5</v>
      </c>
      <c r="E136" s="17">
        <f t="shared" si="23"/>
        <v>5.72</v>
      </c>
      <c r="F136" t="s">
        <v>120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T3" sqref="T3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58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168">
        <v>0.4</v>
      </c>
      <c r="Q3" s="168">
        <f>LEN(R3)</f>
        <v>4</v>
      </c>
      <c r="R3" s="168" t="s">
        <v>113</v>
      </c>
      <c r="S3" s="168">
        <f t="shared" ref="S3:S43" si="0">IF(ISNUMBER(FIND("周",R3)),P3/Q3,0)</f>
        <v>0</v>
      </c>
      <c r="T3" s="168">
        <f>IF(ISNUMBER(FIND("张",R3)),P3/Q3,0)</f>
        <v>0.1</v>
      </c>
      <c r="U3" s="168">
        <f>IF(ISNUMBER(FIND("牛",R3)),P3/Q3,0)</f>
        <v>0</v>
      </c>
      <c r="V3" s="168">
        <f>IF(ISNUMBER(FIND("芦",R3)),P3/Q3,0)</f>
        <v>0</v>
      </c>
      <c r="W3" s="168">
        <f>IF(ISNUMBER(FIND("李",R3)),P3/Q3,0)</f>
        <v>0.1</v>
      </c>
      <c r="X3" s="168">
        <f>IF(ISNUMBER(FIND("赵",R3)),P3/Q3,0)</f>
        <v>0.1</v>
      </c>
      <c r="Y3" s="168">
        <f>IF(ISNUMBER(FIND("高",R3)),P3/Q3,0)</f>
        <v>0.1</v>
      </c>
      <c r="Z3" s="168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/>
      <c r="H4" s="1"/>
      <c r="I4" s="1"/>
      <c r="J4" s="1"/>
      <c r="K4" s="1"/>
      <c r="L4" s="10">
        <f t="shared" ref="L4:L10" si="2">+D4*$D$2+G4*$G$2+$H$2*H4+$E$2*E4+$I$2*I4+$J$2*J4+$K$2*K4</f>
        <v>0</v>
      </c>
      <c r="M4" s="11"/>
      <c r="N4" s="6" t="s">
        <v>27</v>
      </c>
      <c r="O4" s="13">
        <v>2</v>
      </c>
      <c r="P4" s="168">
        <v>0.4</v>
      </c>
      <c r="Q4" s="168">
        <f t="shared" ref="Q4:Q43" si="3">LEN(R4)</f>
        <v>4</v>
      </c>
      <c r="R4" s="168" t="s">
        <v>113</v>
      </c>
      <c r="S4" s="168">
        <f t="shared" si="0"/>
        <v>0</v>
      </c>
      <c r="T4" s="168">
        <f t="shared" ref="T4:T43" si="4">IF(ISNUMBER(FIND("张",R4)),P4/Q4,0)</f>
        <v>0.1</v>
      </c>
      <c r="U4" s="168">
        <f t="shared" ref="U4:U43" si="5">IF(ISNUMBER(FIND("牛",R4)),P4/Q4,0)</f>
        <v>0</v>
      </c>
      <c r="V4" s="168">
        <f t="shared" ref="V4:V43" si="6">IF(ISNUMBER(FIND("芦",R4)),P4/Q4,0)</f>
        <v>0</v>
      </c>
      <c r="W4" s="168">
        <f t="shared" ref="W4:W43" si="7">IF(ISNUMBER(FIND("李",R4)),P4/Q4,0)</f>
        <v>0.1</v>
      </c>
      <c r="X4" s="168">
        <f t="shared" ref="X4:X43" si="8">IF(ISNUMBER(FIND("赵",R4)),P4/Q4,0)</f>
        <v>0.1</v>
      </c>
      <c r="Y4" s="168">
        <f t="shared" ref="Y4:Y43" si="9">IF(ISNUMBER(FIND("高",R4)),P4/Q4,0)</f>
        <v>0.1</v>
      </c>
      <c r="Z4" s="168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68">
        <v>0.4</v>
      </c>
      <c r="Q5" s="168">
        <f t="shared" si="3"/>
        <v>4</v>
      </c>
      <c r="R5" s="168" t="s">
        <v>113</v>
      </c>
      <c r="S5" s="168">
        <f t="shared" si="0"/>
        <v>0</v>
      </c>
      <c r="T5" s="168">
        <f t="shared" si="4"/>
        <v>0.1</v>
      </c>
      <c r="U5" s="168">
        <f t="shared" si="5"/>
        <v>0</v>
      </c>
      <c r="V5" s="168">
        <f t="shared" si="6"/>
        <v>0</v>
      </c>
      <c r="W5" s="168">
        <f t="shared" si="7"/>
        <v>0.1</v>
      </c>
      <c r="X5" s="168">
        <f t="shared" si="8"/>
        <v>0.1</v>
      </c>
      <c r="Y5" s="168">
        <f t="shared" si="9"/>
        <v>0.1</v>
      </c>
      <c r="Z5" s="168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68">
        <v>0.4</v>
      </c>
      <c r="Q6" s="168">
        <f t="shared" si="3"/>
        <v>4</v>
      </c>
      <c r="R6" s="168" t="s">
        <v>113</v>
      </c>
      <c r="S6" s="168">
        <f t="shared" si="0"/>
        <v>0</v>
      </c>
      <c r="T6" s="168">
        <f t="shared" si="4"/>
        <v>0.1</v>
      </c>
      <c r="U6" s="168">
        <f t="shared" si="5"/>
        <v>0</v>
      </c>
      <c r="V6" s="168">
        <f t="shared" si="6"/>
        <v>0</v>
      </c>
      <c r="W6" s="168">
        <f t="shared" si="7"/>
        <v>0.1</v>
      </c>
      <c r="X6" s="168">
        <f t="shared" si="8"/>
        <v>0.1</v>
      </c>
      <c r="Y6" s="168">
        <f t="shared" si="9"/>
        <v>0.1</v>
      </c>
      <c r="Z6" s="168">
        <f t="shared" si="1"/>
        <v>0</v>
      </c>
    </row>
    <row r="7" spans="1:26" ht="14.25" thickBot="1" x14ac:dyDescent="0.2">
      <c r="A7" s="255"/>
      <c r="B7" s="1" t="s">
        <v>31</v>
      </c>
      <c r="C7" s="1"/>
      <c r="D7" s="1">
        <v>2</v>
      </c>
      <c r="E7" s="1"/>
      <c r="F7" s="1"/>
      <c r="G7" s="1"/>
      <c r="H7" s="1"/>
      <c r="I7" s="1"/>
      <c r="J7" s="1"/>
      <c r="K7" s="1">
        <v>2</v>
      </c>
      <c r="L7" s="10">
        <f t="shared" si="2"/>
        <v>1.18</v>
      </c>
      <c r="M7" s="11"/>
      <c r="N7" s="12">
        <v>0.48</v>
      </c>
      <c r="O7" s="13">
        <v>5</v>
      </c>
      <c r="P7" s="168">
        <v>0.4</v>
      </c>
      <c r="Q7" s="168">
        <f t="shared" si="3"/>
        <v>0</v>
      </c>
      <c r="R7" s="168"/>
      <c r="S7" s="168">
        <f t="shared" si="0"/>
        <v>0</v>
      </c>
      <c r="T7" s="168">
        <f t="shared" si="4"/>
        <v>0</v>
      </c>
      <c r="U7" s="168">
        <f t="shared" si="5"/>
        <v>0</v>
      </c>
      <c r="V7" s="168">
        <f t="shared" si="6"/>
        <v>0</v>
      </c>
      <c r="W7" s="168">
        <f t="shared" si="7"/>
        <v>0</v>
      </c>
      <c r="X7" s="168">
        <f t="shared" si="8"/>
        <v>0</v>
      </c>
      <c r="Y7" s="168">
        <f t="shared" si="9"/>
        <v>0</v>
      </c>
      <c r="Z7" s="168">
        <f t="shared" si="1"/>
        <v>0</v>
      </c>
    </row>
    <row r="8" spans="1:26" x14ac:dyDescent="0.15">
      <c r="A8" s="255"/>
      <c r="B8" s="1" t="s">
        <v>32</v>
      </c>
      <c r="C8" s="1"/>
      <c r="D8" s="1"/>
      <c r="E8" s="1">
        <v>2</v>
      </c>
      <c r="F8" s="1"/>
      <c r="G8" s="1">
        <v>2</v>
      </c>
      <c r="H8" s="1"/>
      <c r="I8" s="1"/>
      <c r="J8" s="1"/>
      <c r="K8" s="1"/>
      <c r="L8" s="10">
        <f t="shared" si="2"/>
        <v>1.6</v>
      </c>
      <c r="M8" s="11"/>
      <c r="O8" s="168">
        <v>6</v>
      </c>
      <c r="P8" s="168">
        <v>0.4</v>
      </c>
      <c r="Q8" s="168">
        <f t="shared" si="3"/>
        <v>0</v>
      </c>
      <c r="R8" s="168"/>
      <c r="S8" s="168">
        <f t="shared" si="0"/>
        <v>0</v>
      </c>
      <c r="T8" s="168">
        <f t="shared" si="4"/>
        <v>0</v>
      </c>
      <c r="U8" s="168">
        <f t="shared" si="5"/>
        <v>0</v>
      </c>
      <c r="V8" s="168">
        <f t="shared" si="6"/>
        <v>0</v>
      </c>
      <c r="W8" s="168">
        <f t="shared" si="7"/>
        <v>0</v>
      </c>
      <c r="X8" s="168">
        <f t="shared" si="8"/>
        <v>0</v>
      </c>
      <c r="Y8" s="168">
        <f t="shared" si="9"/>
        <v>0</v>
      </c>
      <c r="Z8" s="168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68">
        <v>7</v>
      </c>
      <c r="P9" s="168">
        <v>0.4</v>
      </c>
      <c r="Q9" s="168">
        <f t="shared" si="3"/>
        <v>0</v>
      </c>
      <c r="R9" s="168"/>
      <c r="S9" s="168">
        <f t="shared" si="0"/>
        <v>0</v>
      </c>
      <c r="T9" s="168">
        <f t="shared" si="4"/>
        <v>0</v>
      </c>
      <c r="U9" s="168">
        <f t="shared" si="5"/>
        <v>0</v>
      </c>
      <c r="V9" s="168">
        <f t="shared" si="6"/>
        <v>0</v>
      </c>
      <c r="W9" s="168">
        <f t="shared" si="7"/>
        <v>0</v>
      </c>
      <c r="X9" s="168">
        <f t="shared" si="8"/>
        <v>0</v>
      </c>
      <c r="Y9" s="168">
        <f t="shared" si="9"/>
        <v>0</v>
      </c>
      <c r="Z9" s="168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68">
        <v>8</v>
      </c>
      <c r="P10" s="168">
        <v>0.4</v>
      </c>
      <c r="Q10" s="168">
        <f t="shared" si="3"/>
        <v>0</v>
      </c>
      <c r="R10" s="168"/>
      <c r="S10" s="168">
        <f t="shared" si="0"/>
        <v>0</v>
      </c>
      <c r="T10" s="168">
        <f t="shared" si="4"/>
        <v>0</v>
      </c>
      <c r="U10" s="168">
        <f t="shared" si="5"/>
        <v>0</v>
      </c>
      <c r="V10" s="168">
        <f t="shared" si="6"/>
        <v>0</v>
      </c>
      <c r="W10" s="168">
        <f t="shared" si="7"/>
        <v>0</v>
      </c>
      <c r="X10" s="168">
        <f t="shared" si="8"/>
        <v>0</v>
      </c>
      <c r="Y10" s="168">
        <f t="shared" si="9"/>
        <v>0</v>
      </c>
      <c r="Z10" s="168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59"/>
      <c r="H11" s="160"/>
      <c r="I11" s="160"/>
      <c r="J11" s="160"/>
      <c r="K11" s="161"/>
      <c r="L11" s="1"/>
      <c r="M11" s="3"/>
      <c r="O11" s="168">
        <v>9</v>
      </c>
      <c r="P11" s="168">
        <v>0.4</v>
      </c>
      <c r="Q11" s="168">
        <f t="shared" si="3"/>
        <v>0</v>
      </c>
      <c r="R11" s="168"/>
      <c r="S11" s="168">
        <f t="shared" si="0"/>
        <v>0</v>
      </c>
      <c r="T11" s="168">
        <f t="shared" si="4"/>
        <v>0</v>
      </c>
      <c r="U11" s="168">
        <f t="shared" si="5"/>
        <v>0</v>
      </c>
      <c r="V11" s="168">
        <f t="shared" si="6"/>
        <v>0</v>
      </c>
      <c r="W11" s="168">
        <f t="shared" si="7"/>
        <v>0</v>
      </c>
      <c r="X11" s="168">
        <f t="shared" si="8"/>
        <v>0</v>
      </c>
      <c r="Y11" s="168">
        <f t="shared" si="9"/>
        <v>0</v>
      </c>
      <c r="Z11" s="168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162"/>
      <c r="H12" s="163"/>
      <c r="I12" s="163"/>
      <c r="J12" s="163"/>
      <c r="K12" s="164"/>
      <c r="L12" s="10">
        <f>C12+D12*$D$11+G12*$G$11+$H$11*H12+$E$11*E12+$I$11*I12+$F$11*F12+$J$11*J12+$K$11*K12</f>
        <v>0</v>
      </c>
      <c r="M12" s="11"/>
      <c r="O12" s="168">
        <v>10</v>
      </c>
      <c r="P12" s="168">
        <v>0.4</v>
      </c>
      <c r="Q12" s="168">
        <f t="shared" si="3"/>
        <v>0</v>
      </c>
      <c r="R12" s="168"/>
      <c r="S12" s="168">
        <f t="shared" si="0"/>
        <v>0</v>
      </c>
      <c r="T12" s="168">
        <f t="shared" si="4"/>
        <v>0</v>
      </c>
      <c r="U12" s="168">
        <f t="shared" si="5"/>
        <v>0</v>
      </c>
      <c r="V12" s="168">
        <f t="shared" si="6"/>
        <v>0</v>
      </c>
      <c r="W12" s="168">
        <f t="shared" si="7"/>
        <v>0</v>
      </c>
      <c r="X12" s="168">
        <f t="shared" si="8"/>
        <v>0</v>
      </c>
      <c r="Y12" s="168">
        <f t="shared" si="9"/>
        <v>0</v>
      </c>
      <c r="Z12" s="168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/>
      <c r="F13" s="2"/>
      <c r="G13" s="162"/>
      <c r="H13" s="163"/>
      <c r="I13" s="163"/>
      <c r="J13" s="163"/>
      <c r="K13" s="164"/>
      <c r="L13" s="10">
        <f>C13+D13*$D$11+G13*$G$11+$H$11*H13+$E$11*E13+$I$11*I13+$F$11*F13+$J$11*J13+$K$11*K13</f>
        <v>0</v>
      </c>
      <c r="M13" s="11"/>
      <c r="O13" s="168">
        <v>11</v>
      </c>
      <c r="P13" s="168">
        <v>0.4</v>
      </c>
      <c r="Q13" s="168">
        <f t="shared" si="3"/>
        <v>0</v>
      </c>
      <c r="R13" s="168"/>
      <c r="S13" s="168">
        <f t="shared" si="0"/>
        <v>0</v>
      </c>
      <c r="T13" s="168">
        <f t="shared" si="4"/>
        <v>0</v>
      </c>
      <c r="U13" s="168">
        <f t="shared" si="5"/>
        <v>0</v>
      </c>
      <c r="V13" s="168">
        <f t="shared" si="6"/>
        <v>0</v>
      </c>
      <c r="W13" s="168">
        <f t="shared" si="7"/>
        <v>0</v>
      </c>
      <c r="X13" s="168">
        <f t="shared" si="8"/>
        <v>0</v>
      </c>
      <c r="Y13" s="168">
        <f t="shared" si="9"/>
        <v>0</v>
      </c>
      <c r="Z13" s="168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62"/>
      <c r="H14" s="163"/>
      <c r="I14" s="163"/>
      <c r="J14" s="163"/>
      <c r="K14" s="164"/>
      <c r="L14" s="10">
        <f t="shared" ref="L14:L19" si="10">C14+D14*$D$11+G14*$G$11+$H$11*H14+$E$11*E14+$I$11*I14+$F$11*F14+$J$11*J14+$K$11*K14</f>
        <v>0</v>
      </c>
      <c r="M14" s="11"/>
      <c r="O14" s="168">
        <v>12</v>
      </c>
      <c r="P14" s="168">
        <v>0.4</v>
      </c>
      <c r="Q14" s="168">
        <f t="shared" si="3"/>
        <v>0</v>
      </c>
      <c r="R14" s="168"/>
      <c r="S14" s="168">
        <f t="shared" si="0"/>
        <v>0</v>
      </c>
      <c r="T14" s="168">
        <f t="shared" si="4"/>
        <v>0</v>
      </c>
      <c r="U14" s="168">
        <f t="shared" si="5"/>
        <v>0</v>
      </c>
      <c r="V14" s="168">
        <f t="shared" si="6"/>
        <v>0</v>
      </c>
      <c r="W14" s="168">
        <f t="shared" si="7"/>
        <v>0</v>
      </c>
      <c r="X14" s="168">
        <f t="shared" si="8"/>
        <v>0</v>
      </c>
      <c r="Y14" s="168">
        <f t="shared" si="9"/>
        <v>0</v>
      </c>
      <c r="Z14" s="168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62"/>
      <c r="H15" s="163"/>
      <c r="I15" s="163"/>
      <c r="J15" s="163"/>
      <c r="K15" s="164"/>
      <c r="L15" s="10">
        <f t="shared" si="10"/>
        <v>0</v>
      </c>
      <c r="M15" s="11"/>
      <c r="O15" s="168">
        <v>13</v>
      </c>
      <c r="P15" s="168">
        <v>0.4</v>
      </c>
      <c r="Q15" s="168">
        <f t="shared" si="3"/>
        <v>0</v>
      </c>
      <c r="R15" s="168"/>
      <c r="S15" s="168">
        <f t="shared" si="0"/>
        <v>0</v>
      </c>
      <c r="T15" s="168">
        <f t="shared" si="4"/>
        <v>0</v>
      </c>
      <c r="U15" s="168">
        <f t="shared" si="5"/>
        <v>0</v>
      </c>
      <c r="V15" s="168">
        <f t="shared" si="6"/>
        <v>0</v>
      </c>
      <c r="W15" s="168">
        <f t="shared" si="7"/>
        <v>0</v>
      </c>
      <c r="X15" s="168">
        <f t="shared" si="8"/>
        <v>0</v>
      </c>
      <c r="Y15" s="168">
        <f t="shared" si="9"/>
        <v>0</v>
      </c>
      <c r="Z15" s="168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162"/>
      <c r="H16" s="163"/>
      <c r="I16" s="163"/>
      <c r="J16" s="163"/>
      <c r="K16" s="164"/>
      <c r="L16" s="10">
        <f t="shared" si="10"/>
        <v>0</v>
      </c>
      <c r="M16" s="11"/>
      <c r="O16" s="168">
        <v>14</v>
      </c>
      <c r="P16" s="168">
        <v>0.4</v>
      </c>
      <c r="Q16" s="168">
        <f t="shared" si="3"/>
        <v>0</v>
      </c>
      <c r="R16" s="168"/>
      <c r="S16" s="168">
        <f t="shared" si="0"/>
        <v>0</v>
      </c>
      <c r="T16" s="168">
        <f t="shared" si="4"/>
        <v>0</v>
      </c>
      <c r="U16" s="168">
        <f t="shared" si="5"/>
        <v>0</v>
      </c>
      <c r="V16" s="168">
        <f t="shared" si="6"/>
        <v>0</v>
      </c>
      <c r="W16" s="168">
        <f t="shared" si="7"/>
        <v>0</v>
      </c>
      <c r="X16" s="168">
        <f t="shared" si="8"/>
        <v>0</v>
      </c>
      <c r="Y16" s="168">
        <f t="shared" si="9"/>
        <v>0</v>
      </c>
      <c r="Z16" s="168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162"/>
      <c r="H17" s="163"/>
      <c r="I17" s="163"/>
      <c r="J17" s="163"/>
      <c r="K17" s="164"/>
      <c r="L17" s="10">
        <f t="shared" si="10"/>
        <v>0</v>
      </c>
      <c r="M17" s="11"/>
      <c r="O17" s="168">
        <v>15</v>
      </c>
      <c r="P17" s="168">
        <v>0.4</v>
      </c>
      <c r="Q17" s="168">
        <f t="shared" si="3"/>
        <v>0</v>
      </c>
      <c r="R17" s="168"/>
      <c r="S17" s="168">
        <f t="shared" si="0"/>
        <v>0</v>
      </c>
      <c r="T17" s="168">
        <f t="shared" si="4"/>
        <v>0</v>
      </c>
      <c r="U17" s="168">
        <f t="shared" si="5"/>
        <v>0</v>
      </c>
      <c r="V17" s="168">
        <f t="shared" si="6"/>
        <v>0</v>
      </c>
      <c r="W17" s="168">
        <f t="shared" si="7"/>
        <v>0</v>
      </c>
      <c r="X17" s="168">
        <f t="shared" si="8"/>
        <v>0</v>
      </c>
      <c r="Y17" s="168">
        <f t="shared" si="9"/>
        <v>0</v>
      </c>
      <c r="Z17" s="168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62"/>
      <c r="H18" s="163"/>
      <c r="I18" s="163"/>
      <c r="J18" s="163"/>
      <c r="K18" s="164"/>
      <c r="L18" s="10">
        <f t="shared" si="10"/>
        <v>0</v>
      </c>
      <c r="M18" s="11"/>
      <c r="O18" s="168">
        <v>16</v>
      </c>
      <c r="P18" s="168">
        <v>0.4</v>
      </c>
      <c r="Q18" s="168">
        <f t="shared" si="3"/>
        <v>0</v>
      </c>
      <c r="R18" s="168"/>
      <c r="S18" s="168">
        <f t="shared" si="0"/>
        <v>0</v>
      </c>
      <c r="T18" s="168">
        <f t="shared" si="4"/>
        <v>0</v>
      </c>
      <c r="U18" s="168">
        <f t="shared" si="5"/>
        <v>0</v>
      </c>
      <c r="V18" s="168">
        <f t="shared" si="6"/>
        <v>0</v>
      </c>
      <c r="W18" s="168">
        <f t="shared" si="7"/>
        <v>0</v>
      </c>
      <c r="X18" s="168">
        <f t="shared" si="8"/>
        <v>0</v>
      </c>
      <c r="Y18" s="168">
        <f t="shared" si="9"/>
        <v>0</v>
      </c>
      <c r="Z18" s="168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62"/>
      <c r="H19" s="163"/>
      <c r="I19" s="163"/>
      <c r="J19" s="163"/>
      <c r="K19" s="164"/>
      <c r="L19" s="10">
        <f t="shared" si="10"/>
        <v>0</v>
      </c>
      <c r="M19" s="11"/>
      <c r="O19" s="168">
        <v>17</v>
      </c>
      <c r="P19" s="168">
        <v>0.4</v>
      </c>
      <c r="Q19" s="168">
        <f t="shared" si="3"/>
        <v>0</v>
      </c>
      <c r="R19" s="168"/>
      <c r="S19" s="168">
        <f t="shared" si="0"/>
        <v>0</v>
      </c>
      <c r="T19" s="168">
        <f t="shared" si="4"/>
        <v>0</v>
      </c>
      <c r="U19" s="168">
        <f t="shared" si="5"/>
        <v>0</v>
      </c>
      <c r="V19" s="168">
        <f t="shared" si="6"/>
        <v>0</v>
      </c>
      <c r="W19" s="168">
        <f t="shared" si="7"/>
        <v>0</v>
      </c>
      <c r="X19" s="168">
        <f t="shared" si="8"/>
        <v>0</v>
      </c>
      <c r="Y19" s="168">
        <f t="shared" si="9"/>
        <v>0</v>
      </c>
      <c r="Z19" s="168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62"/>
      <c r="H20" s="163"/>
      <c r="I20" s="163"/>
      <c r="J20" s="163"/>
      <c r="K20" s="164"/>
      <c r="L20" s="1"/>
      <c r="M20" s="3"/>
      <c r="O20" s="168">
        <v>18</v>
      </c>
      <c r="P20" s="168">
        <v>0.4</v>
      </c>
      <c r="Q20" s="168">
        <f t="shared" si="3"/>
        <v>0</v>
      </c>
      <c r="R20" s="168"/>
      <c r="S20" s="168">
        <f t="shared" si="0"/>
        <v>0</v>
      </c>
      <c r="T20" s="168">
        <f t="shared" si="4"/>
        <v>0</v>
      </c>
      <c r="U20" s="168">
        <f t="shared" si="5"/>
        <v>0</v>
      </c>
      <c r="V20" s="168">
        <f t="shared" si="6"/>
        <v>0</v>
      </c>
      <c r="W20" s="168">
        <f t="shared" si="7"/>
        <v>0</v>
      </c>
      <c r="X20" s="168">
        <f t="shared" si="8"/>
        <v>0</v>
      </c>
      <c r="Y20" s="168">
        <f t="shared" si="9"/>
        <v>0</v>
      </c>
      <c r="Z20" s="168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62"/>
      <c r="H21" s="163"/>
      <c r="I21" s="163"/>
      <c r="J21" s="163"/>
      <c r="K21" s="164"/>
      <c r="L21" s="10">
        <f>SUM(D21*$D$20+G21*$G$20+$H$20*H21+$E$20*E21+$I$20*I21+$J$20*J21+$K$20*K21)</f>
        <v>0</v>
      </c>
      <c r="M21" s="11"/>
      <c r="O21" s="168">
        <v>19</v>
      </c>
      <c r="P21" s="168">
        <v>0.4</v>
      </c>
      <c r="Q21" s="168">
        <f t="shared" si="3"/>
        <v>0</v>
      </c>
      <c r="R21" s="168"/>
      <c r="S21" s="168">
        <f t="shared" si="0"/>
        <v>0</v>
      </c>
      <c r="T21" s="168">
        <f t="shared" si="4"/>
        <v>0</v>
      </c>
      <c r="U21" s="168">
        <f t="shared" si="5"/>
        <v>0</v>
      </c>
      <c r="V21" s="168">
        <f t="shared" si="6"/>
        <v>0</v>
      </c>
      <c r="W21" s="168">
        <f t="shared" si="7"/>
        <v>0</v>
      </c>
      <c r="X21" s="168">
        <f t="shared" si="8"/>
        <v>0</v>
      </c>
      <c r="Y21" s="168">
        <f t="shared" si="9"/>
        <v>0</v>
      </c>
      <c r="Z21" s="168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62"/>
      <c r="H22" s="163"/>
      <c r="I22" s="163"/>
      <c r="J22" s="163"/>
      <c r="K22" s="164"/>
      <c r="L22" s="10">
        <f t="shared" ref="L22:L28" si="11">SUM(D22*$D$20+G22*$G$20+$H$20*H22+$E$20*E22+$I$20*I22+$J$20*J22+$K$20*K22)</f>
        <v>0</v>
      </c>
      <c r="M22" s="11"/>
      <c r="O22" s="168">
        <v>20</v>
      </c>
      <c r="P22" s="168">
        <v>0.4</v>
      </c>
      <c r="Q22" s="168">
        <f t="shared" si="3"/>
        <v>0</v>
      </c>
      <c r="R22" s="168"/>
      <c r="S22" s="168">
        <f t="shared" si="0"/>
        <v>0</v>
      </c>
      <c r="T22" s="168">
        <f t="shared" si="4"/>
        <v>0</v>
      </c>
      <c r="U22" s="168">
        <f t="shared" si="5"/>
        <v>0</v>
      </c>
      <c r="V22" s="168">
        <f t="shared" si="6"/>
        <v>0</v>
      </c>
      <c r="W22" s="168">
        <f t="shared" si="7"/>
        <v>0</v>
      </c>
      <c r="X22" s="168">
        <f t="shared" si="8"/>
        <v>0</v>
      </c>
      <c r="Y22" s="168">
        <f t="shared" si="9"/>
        <v>0</v>
      </c>
      <c r="Z22" s="168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62"/>
      <c r="H23" s="163"/>
      <c r="I23" s="163"/>
      <c r="J23" s="163"/>
      <c r="K23" s="164"/>
      <c r="L23" s="10">
        <f t="shared" si="11"/>
        <v>0</v>
      </c>
      <c r="M23" s="11"/>
      <c r="O23" s="168">
        <v>21</v>
      </c>
      <c r="P23" s="168">
        <v>0.4</v>
      </c>
      <c r="Q23" s="168">
        <f t="shared" si="3"/>
        <v>0</v>
      </c>
      <c r="R23" s="168"/>
      <c r="S23" s="168">
        <f t="shared" si="0"/>
        <v>0</v>
      </c>
      <c r="T23" s="168">
        <f t="shared" si="4"/>
        <v>0</v>
      </c>
      <c r="U23" s="168">
        <f t="shared" si="5"/>
        <v>0</v>
      </c>
      <c r="V23" s="168">
        <f t="shared" si="6"/>
        <v>0</v>
      </c>
      <c r="W23" s="168">
        <f t="shared" si="7"/>
        <v>0</v>
      </c>
      <c r="X23" s="168">
        <f t="shared" si="8"/>
        <v>0</v>
      </c>
      <c r="Y23" s="168">
        <f t="shared" si="9"/>
        <v>0</v>
      </c>
      <c r="Z23" s="168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62"/>
      <c r="H24" s="163"/>
      <c r="I24" s="163"/>
      <c r="J24" s="163"/>
      <c r="K24" s="164"/>
      <c r="L24" s="10">
        <f t="shared" si="11"/>
        <v>0</v>
      </c>
      <c r="M24" s="11"/>
      <c r="O24" s="168">
        <v>22</v>
      </c>
      <c r="P24" s="168">
        <v>0.4</v>
      </c>
      <c r="Q24" s="168">
        <f t="shared" si="3"/>
        <v>0</v>
      </c>
      <c r="R24" s="168"/>
      <c r="S24" s="168">
        <f t="shared" si="0"/>
        <v>0</v>
      </c>
      <c r="T24" s="168">
        <f t="shared" si="4"/>
        <v>0</v>
      </c>
      <c r="U24" s="168">
        <f t="shared" si="5"/>
        <v>0</v>
      </c>
      <c r="V24" s="168">
        <f t="shared" si="6"/>
        <v>0</v>
      </c>
      <c r="W24" s="168">
        <f t="shared" si="7"/>
        <v>0</v>
      </c>
      <c r="X24" s="168">
        <f t="shared" si="8"/>
        <v>0</v>
      </c>
      <c r="Y24" s="168">
        <f t="shared" si="9"/>
        <v>0</v>
      </c>
      <c r="Z24" s="168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62"/>
      <c r="H25" s="163"/>
      <c r="I25" s="163"/>
      <c r="J25" s="163"/>
      <c r="K25" s="164"/>
      <c r="L25" s="10">
        <f t="shared" si="11"/>
        <v>0</v>
      </c>
      <c r="M25" s="11"/>
      <c r="O25" s="168">
        <v>23</v>
      </c>
      <c r="P25" s="168">
        <v>0.4</v>
      </c>
      <c r="Q25" s="168">
        <f t="shared" si="3"/>
        <v>0</v>
      </c>
      <c r="R25" s="168"/>
      <c r="S25" s="168">
        <f t="shared" si="0"/>
        <v>0</v>
      </c>
      <c r="T25" s="168">
        <f t="shared" si="4"/>
        <v>0</v>
      </c>
      <c r="U25" s="168">
        <f t="shared" si="5"/>
        <v>0</v>
      </c>
      <c r="V25" s="168">
        <f t="shared" si="6"/>
        <v>0</v>
      </c>
      <c r="W25" s="168">
        <f t="shared" si="7"/>
        <v>0</v>
      </c>
      <c r="X25" s="168">
        <f t="shared" si="8"/>
        <v>0</v>
      </c>
      <c r="Y25" s="168">
        <f t="shared" si="9"/>
        <v>0</v>
      </c>
      <c r="Z25" s="168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62"/>
      <c r="H26" s="163"/>
      <c r="I26" s="163"/>
      <c r="J26" s="163"/>
      <c r="K26" s="164"/>
      <c r="L26" s="10">
        <f t="shared" si="11"/>
        <v>0</v>
      </c>
      <c r="M26" s="11"/>
      <c r="O26" s="168">
        <v>24</v>
      </c>
      <c r="P26" s="168">
        <v>0.4</v>
      </c>
      <c r="Q26" s="168">
        <f t="shared" si="3"/>
        <v>0</v>
      </c>
      <c r="R26" s="168"/>
      <c r="S26" s="168">
        <f t="shared" si="0"/>
        <v>0</v>
      </c>
      <c r="T26" s="168">
        <f t="shared" si="4"/>
        <v>0</v>
      </c>
      <c r="U26" s="168">
        <f t="shared" si="5"/>
        <v>0</v>
      </c>
      <c r="V26" s="168">
        <f t="shared" si="6"/>
        <v>0</v>
      </c>
      <c r="W26" s="168">
        <f t="shared" si="7"/>
        <v>0</v>
      </c>
      <c r="X26" s="168">
        <f t="shared" si="8"/>
        <v>0</v>
      </c>
      <c r="Y26" s="168">
        <f t="shared" si="9"/>
        <v>0</v>
      </c>
      <c r="Z26" s="168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62"/>
      <c r="H27" s="163"/>
      <c r="I27" s="163"/>
      <c r="J27" s="163"/>
      <c r="K27" s="164"/>
      <c r="L27" s="10">
        <f t="shared" si="11"/>
        <v>0</v>
      </c>
      <c r="M27" s="11"/>
      <c r="O27" s="168">
        <v>25</v>
      </c>
      <c r="P27" s="168">
        <v>0.4</v>
      </c>
      <c r="Q27" s="168">
        <f t="shared" si="3"/>
        <v>0</v>
      </c>
      <c r="R27" s="168"/>
      <c r="S27" s="168">
        <f t="shared" si="0"/>
        <v>0</v>
      </c>
      <c r="T27" s="168">
        <f t="shared" si="4"/>
        <v>0</v>
      </c>
      <c r="U27" s="168">
        <f t="shared" si="5"/>
        <v>0</v>
      </c>
      <c r="V27" s="168">
        <f t="shared" si="6"/>
        <v>0</v>
      </c>
      <c r="W27" s="168">
        <f t="shared" si="7"/>
        <v>0</v>
      </c>
      <c r="X27" s="168">
        <f t="shared" si="8"/>
        <v>0</v>
      </c>
      <c r="Y27" s="168">
        <f t="shared" si="9"/>
        <v>0</v>
      </c>
      <c r="Z27" s="168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62"/>
      <c r="H28" s="163"/>
      <c r="I28" s="163"/>
      <c r="J28" s="163"/>
      <c r="K28" s="164"/>
      <c r="L28" s="10">
        <f t="shared" si="11"/>
        <v>0</v>
      </c>
      <c r="M28" s="11"/>
      <c r="O28" s="168">
        <v>26</v>
      </c>
      <c r="P28" s="168">
        <v>0.4</v>
      </c>
      <c r="Q28" s="168">
        <f t="shared" si="3"/>
        <v>0</v>
      </c>
      <c r="R28" s="168"/>
      <c r="S28" s="168">
        <f t="shared" si="0"/>
        <v>0</v>
      </c>
      <c r="T28" s="168">
        <f t="shared" si="4"/>
        <v>0</v>
      </c>
      <c r="U28" s="168">
        <f t="shared" si="5"/>
        <v>0</v>
      </c>
      <c r="V28" s="168">
        <f t="shared" si="6"/>
        <v>0</v>
      </c>
      <c r="W28" s="168">
        <f t="shared" si="7"/>
        <v>0</v>
      </c>
      <c r="X28" s="168">
        <f t="shared" si="8"/>
        <v>0</v>
      </c>
      <c r="Y28" s="168">
        <f t="shared" si="9"/>
        <v>0</v>
      </c>
      <c r="Z28" s="168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62"/>
      <c r="H29" s="163"/>
      <c r="I29" s="163"/>
      <c r="J29" s="163"/>
      <c r="K29" s="164"/>
      <c r="L29" s="1"/>
      <c r="M29" s="3"/>
      <c r="O29" s="168">
        <v>27</v>
      </c>
      <c r="P29" s="168">
        <v>0.4</v>
      </c>
      <c r="Q29" s="168">
        <f t="shared" si="3"/>
        <v>0</v>
      </c>
      <c r="R29" s="168"/>
      <c r="S29" s="168">
        <f t="shared" si="0"/>
        <v>0</v>
      </c>
      <c r="T29" s="168">
        <f t="shared" si="4"/>
        <v>0</v>
      </c>
      <c r="U29" s="168">
        <f t="shared" si="5"/>
        <v>0</v>
      </c>
      <c r="V29" s="168">
        <f t="shared" si="6"/>
        <v>0</v>
      </c>
      <c r="W29" s="168">
        <f t="shared" si="7"/>
        <v>0</v>
      </c>
      <c r="X29" s="168">
        <f t="shared" si="8"/>
        <v>0</v>
      </c>
      <c r="Y29" s="168">
        <f t="shared" si="9"/>
        <v>0</v>
      </c>
      <c r="Z29" s="168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62"/>
      <c r="H30" s="163"/>
      <c r="I30" s="163"/>
      <c r="J30" s="163"/>
      <c r="K30" s="164"/>
      <c r="L30" s="14">
        <f>SUM(D30*$D$29+G30*$G$29+$H$29*H30+$E$29*E30+$I$29*I30+$J$29*J30+$K$29*K30)</f>
        <v>0</v>
      </c>
      <c r="M30" s="15"/>
      <c r="O30" s="168">
        <v>28</v>
      </c>
      <c r="P30" s="168">
        <v>0.4</v>
      </c>
      <c r="Q30" s="168">
        <f t="shared" si="3"/>
        <v>0</v>
      </c>
      <c r="R30" s="168"/>
      <c r="S30" s="168">
        <f t="shared" si="0"/>
        <v>0</v>
      </c>
      <c r="T30" s="168">
        <f t="shared" si="4"/>
        <v>0</v>
      </c>
      <c r="U30" s="168">
        <f t="shared" si="5"/>
        <v>0</v>
      </c>
      <c r="V30" s="168">
        <f t="shared" si="6"/>
        <v>0</v>
      </c>
      <c r="W30" s="168">
        <f t="shared" si="7"/>
        <v>0</v>
      </c>
      <c r="X30" s="168">
        <f t="shared" si="8"/>
        <v>0</v>
      </c>
      <c r="Y30" s="168">
        <f t="shared" si="9"/>
        <v>0</v>
      </c>
      <c r="Z30" s="168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62"/>
      <c r="H31" s="163"/>
      <c r="I31" s="163"/>
      <c r="J31" s="163"/>
      <c r="K31" s="164"/>
      <c r="L31" s="14">
        <f t="shared" ref="L31:L37" si="12">SUM(D31*$D$29+G31*$G$29+$H$29*H31+$E$29*E31+$I$29*I31+$J$29*J31+$K$29*K31)</f>
        <v>0</v>
      </c>
      <c r="M31" s="15"/>
      <c r="O31" s="168">
        <v>29</v>
      </c>
      <c r="P31" s="168">
        <v>0.4</v>
      </c>
      <c r="Q31" s="168">
        <f t="shared" si="3"/>
        <v>0</v>
      </c>
      <c r="R31" s="168"/>
      <c r="S31" s="168">
        <f t="shared" si="0"/>
        <v>0</v>
      </c>
      <c r="T31" s="168">
        <f t="shared" si="4"/>
        <v>0</v>
      </c>
      <c r="U31" s="168">
        <f t="shared" si="5"/>
        <v>0</v>
      </c>
      <c r="V31" s="168">
        <f t="shared" si="6"/>
        <v>0</v>
      </c>
      <c r="W31" s="168">
        <f t="shared" si="7"/>
        <v>0</v>
      </c>
      <c r="X31" s="168">
        <f t="shared" si="8"/>
        <v>0</v>
      </c>
      <c r="Y31" s="168">
        <f t="shared" si="9"/>
        <v>0</v>
      </c>
      <c r="Z31" s="168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62"/>
      <c r="H32" s="163"/>
      <c r="I32" s="163"/>
      <c r="J32" s="163"/>
      <c r="K32" s="164"/>
      <c r="L32" s="14">
        <f t="shared" si="12"/>
        <v>0</v>
      </c>
      <c r="M32" s="15"/>
      <c r="O32" s="168">
        <v>30</v>
      </c>
      <c r="P32" s="168">
        <v>0.4</v>
      </c>
      <c r="Q32" s="168">
        <f t="shared" si="3"/>
        <v>0</v>
      </c>
      <c r="R32" s="168"/>
      <c r="S32" s="168">
        <f t="shared" si="0"/>
        <v>0</v>
      </c>
      <c r="T32" s="168">
        <f t="shared" si="4"/>
        <v>0</v>
      </c>
      <c r="U32" s="168">
        <f t="shared" si="5"/>
        <v>0</v>
      </c>
      <c r="V32" s="168">
        <f t="shared" si="6"/>
        <v>0</v>
      </c>
      <c r="W32" s="168">
        <f t="shared" si="7"/>
        <v>0</v>
      </c>
      <c r="X32" s="168">
        <f t="shared" si="8"/>
        <v>0</v>
      </c>
      <c r="Y32" s="168">
        <f t="shared" si="9"/>
        <v>0</v>
      </c>
      <c r="Z32" s="168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62"/>
      <c r="H33" s="163"/>
      <c r="I33" s="163"/>
      <c r="J33" s="163"/>
      <c r="K33" s="164"/>
      <c r="L33" s="14">
        <f t="shared" si="12"/>
        <v>0</v>
      </c>
      <c r="M33" s="15"/>
      <c r="O33" s="168">
        <v>31</v>
      </c>
      <c r="P33" s="168"/>
      <c r="Q33" s="168">
        <f t="shared" si="3"/>
        <v>0</v>
      </c>
      <c r="R33" s="168"/>
      <c r="S33" s="168">
        <f t="shared" si="0"/>
        <v>0</v>
      </c>
      <c r="T33" s="168">
        <f t="shared" si="4"/>
        <v>0</v>
      </c>
      <c r="U33" s="168">
        <f t="shared" si="5"/>
        <v>0</v>
      </c>
      <c r="V33" s="168">
        <f t="shared" si="6"/>
        <v>0</v>
      </c>
      <c r="W33" s="168">
        <f t="shared" si="7"/>
        <v>0</v>
      </c>
      <c r="X33" s="168">
        <f t="shared" si="8"/>
        <v>0</v>
      </c>
      <c r="Y33" s="168">
        <f t="shared" si="9"/>
        <v>0</v>
      </c>
      <c r="Z33" s="168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62"/>
      <c r="H34" s="163"/>
      <c r="I34" s="163"/>
      <c r="J34" s="163"/>
      <c r="K34" s="164"/>
      <c r="L34" s="14">
        <f t="shared" si="12"/>
        <v>0</v>
      </c>
      <c r="M34" s="15"/>
      <c r="O34" s="168">
        <v>32</v>
      </c>
      <c r="P34" s="168"/>
      <c r="Q34" s="168">
        <f t="shared" si="3"/>
        <v>0</v>
      </c>
      <c r="R34" s="168"/>
      <c r="S34" s="168">
        <f t="shared" si="0"/>
        <v>0</v>
      </c>
      <c r="T34" s="168">
        <f t="shared" si="4"/>
        <v>0</v>
      </c>
      <c r="U34" s="168">
        <f t="shared" si="5"/>
        <v>0</v>
      </c>
      <c r="V34" s="168">
        <f t="shared" si="6"/>
        <v>0</v>
      </c>
      <c r="W34" s="168">
        <f t="shared" si="7"/>
        <v>0</v>
      </c>
      <c r="X34" s="168">
        <f t="shared" si="8"/>
        <v>0</v>
      </c>
      <c r="Y34" s="168">
        <f t="shared" si="9"/>
        <v>0</v>
      </c>
      <c r="Z34" s="168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62"/>
      <c r="H35" s="163"/>
      <c r="I35" s="163"/>
      <c r="J35" s="163"/>
      <c r="K35" s="164"/>
      <c r="L35" s="14">
        <f t="shared" si="12"/>
        <v>0</v>
      </c>
      <c r="M35" s="15"/>
      <c r="O35" s="168">
        <v>33</v>
      </c>
      <c r="P35" s="168"/>
      <c r="Q35" s="168">
        <f t="shared" si="3"/>
        <v>0</v>
      </c>
      <c r="R35" s="168"/>
      <c r="S35" s="168">
        <f t="shared" si="0"/>
        <v>0</v>
      </c>
      <c r="T35" s="168">
        <f t="shared" si="4"/>
        <v>0</v>
      </c>
      <c r="U35" s="168">
        <f t="shared" si="5"/>
        <v>0</v>
      </c>
      <c r="V35" s="168">
        <f t="shared" si="6"/>
        <v>0</v>
      </c>
      <c r="W35" s="168">
        <f t="shared" si="7"/>
        <v>0</v>
      </c>
      <c r="X35" s="168">
        <f t="shared" si="8"/>
        <v>0</v>
      </c>
      <c r="Y35" s="168">
        <f t="shared" si="9"/>
        <v>0</v>
      </c>
      <c r="Z35" s="168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62"/>
      <c r="H36" s="163"/>
      <c r="I36" s="163"/>
      <c r="J36" s="163"/>
      <c r="K36" s="164"/>
      <c r="L36" s="14">
        <f t="shared" si="12"/>
        <v>0</v>
      </c>
      <c r="M36" s="15"/>
      <c r="O36" s="168">
        <v>34</v>
      </c>
      <c r="P36" s="168"/>
      <c r="Q36" s="168">
        <f t="shared" si="3"/>
        <v>0</v>
      </c>
      <c r="R36" s="168"/>
      <c r="S36" s="168">
        <f t="shared" si="0"/>
        <v>0</v>
      </c>
      <c r="T36" s="168">
        <f t="shared" si="4"/>
        <v>0</v>
      </c>
      <c r="U36" s="168">
        <f t="shared" si="5"/>
        <v>0</v>
      </c>
      <c r="V36" s="168">
        <f t="shared" si="6"/>
        <v>0</v>
      </c>
      <c r="W36" s="168">
        <f t="shared" si="7"/>
        <v>0</v>
      </c>
      <c r="X36" s="168">
        <f t="shared" si="8"/>
        <v>0</v>
      </c>
      <c r="Y36" s="168">
        <f t="shared" si="9"/>
        <v>0</v>
      </c>
      <c r="Z36" s="168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62"/>
      <c r="H37" s="163"/>
      <c r="I37" s="163"/>
      <c r="J37" s="163"/>
      <c r="K37" s="164"/>
      <c r="L37" s="14">
        <f t="shared" si="12"/>
        <v>0</v>
      </c>
      <c r="M37" s="15"/>
      <c r="O37" s="168">
        <v>35</v>
      </c>
      <c r="P37" s="168"/>
      <c r="Q37" s="168">
        <f t="shared" si="3"/>
        <v>0</v>
      </c>
      <c r="R37" s="168"/>
      <c r="S37" s="168">
        <f t="shared" si="0"/>
        <v>0</v>
      </c>
      <c r="T37" s="168">
        <f t="shared" si="4"/>
        <v>0</v>
      </c>
      <c r="U37" s="168">
        <f t="shared" si="5"/>
        <v>0</v>
      </c>
      <c r="V37" s="168">
        <f t="shared" si="6"/>
        <v>0</v>
      </c>
      <c r="W37" s="168">
        <f t="shared" si="7"/>
        <v>0</v>
      </c>
      <c r="X37" s="168">
        <f t="shared" si="8"/>
        <v>0</v>
      </c>
      <c r="Y37" s="168">
        <f t="shared" si="9"/>
        <v>0</v>
      </c>
      <c r="Z37" s="168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62"/>
      <c r="H38" s="163"/>
      <c r="I38" s="163"/>
      <c r="J38" s="163"/>
      <c r="K38" s="164"/>
      <c r="L38" s="1"/>
      <c r="M38" s="3"/>
      <c r="O38" s="168">
        <v>36</v>
      </c>
      <c r="P38" s="168"/>
      <c r="Q38" s="168">
        <f t="shared" si="3"/>
        <v>0</v>
      </c>
      <c r="R38" s="168"/>
      <c r="S38" s="168">
        <f t="shared" si="0"/>
        <v>0</v>
      </c>
      <c r="T38" s="168">
        <f t="shared" si="4"/>
        <v>0</v>
      </c>
      <c r="U38" s="168">
        <f t="shared" si="5"/>
        <v>0</v>
      </c>
      <c r="V38" s="168">
        <f t="shared" si="6"/>
        <v>0</v>
      </c>
      <c r="W38" s="168">
        <f t="shared" si="7"/>
        <v>0</v>
      </c>
      <c r="X38" s="168">
        <f t="shared" si="8"/>
        <v>0</v>
      </c>
      <c r="Y38" s="168">
        <f t="shared" si="9"/>
        <v>0</v>
      </c>
      <c r="Z38" s="168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62"/>
      <c r="H39" s="163"/>
      <c r="I39" s="163"/>
      <c r="J39" s="163"/>
      <c r="K39" s="164"/>
      <c r="L39" s="10">
        <f>SUM(C39+D39*$D$38+G39*$G$38+$H$38*H39+$E$38*E39+$I$38*I39+F39+$J$38*J39+$K$38*K39)</f>
        <v>0</v>
      </c>
      <c r="M39" s="11"/>
      <c r="O39" s="168">
        <v>37</v>
      </c>
      <c r="P39" s="168"/>
      <c r="Q39" s="168">
        <f t="shared" si="3"/>
        <v>0</v>
      </c>
      <c r="R39" s="168"/>
      <c r="S39" s="168">
        <f t="shared" si="0"/>
        <v>0</v>
      </c>
      <c r="T39" s="168">
        <f t="shared" si="4"/>
        <v>0</v>
      </c>
      <c r="U39" s="168">
        <f t="shared" si="5"/>
        <v>0</v>
      </c>
      <c r="V39" s="168">
        <f t="shared" si="6"/>
        <v>0</v>
      </c>
      <c r="W39" s="168">
        <f t="shared" si="7"/>
        <v>0</v>
      </c>
      <c r="X39" s="168">
        <f t="shared" si="8"/>
        <v>0</v>
      </c>
      <c r="Y39" s="168">
        <f t="shared" si="9"/>
        <v>0</v>
      </c>
      <c r="Z39" s="168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62"/>
      <c r="H40" s="163"/>
      <c r="I40" s="163"/>
      <c r="J40" s="163"/>
      <c r="K40" s="164"/>
      <c r="L40" s="10">
        <f t="shared" ref="L40:L46" si="13">SUM(C40+D40*$D$38+G40*$G$38+$H$38*H40+$E$38*E40+$I$38*I40+F40+$J$38*J40+$K$38*K40)</f>
        <v>0</v>
      </c>
      <c r="M40" s="11"/>
      <c r="O40" s="168">
        <v>38</v>
      </c>
      <c r="P40" s="168"/>
      <c r="Q40" s="168">
        <f t="shared" si="3"/>
        <v>0</v>
      </c>
      <c r="R40" s="168"/>
      <c r="S40" s="168">
        <f t="shared" si="0"/>
        <v>0</v>
      </c>
      <c r="T40" s="168">
        <f t="shared" si="4"/>
        <v>0</v>
      </c>
      <c r="U40" s="168">
        <f t="shared" si="5"/>
        <v>0</v>
      </c>
      <c r="V40" s="168">
        <f t="shared" si="6"/>
        <v>0</v>
      </c>
      <c r="W40" s="168">
        <f t="shared" si="7"/>
        <v>0</v>
      </c>
      <c r="X40" s="168">
        <f t="shared" si="8"/>
        <v>0</v>
      </c>
      <c r="Y40" s="168">
        <f t="shared" si="9"/>
        <v>0</v>
      </c>
      <c r="Z40" s="168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62"/>
      <c r="H41" s="163"/>
      <c r="I41" s="163"/>
      <c r="J41" s="163"/>
      <c r="K41" s="164"/>
      <c r="L41" s="10">
        <f>SUM(C41+D41*$D$38+G41*$G$38+$H$38*H41+$E$38*E41+$I$38*I41+F41+$J$38*J41+$K$38*K41)</f>
        <v>0</v>
      </c>
      <c r="M41" s="11"/>
      <c r="O41" s="168">
        <v>39</v>
      </c>
      <c r="P41" s="168"/>
      <c r="Q41" s="168">
        <f t="shared" si="3"/>
        <v>0</v>
      </c>
      <c r="R41" s="168"/>
      <c r="S41" s="168">
        <f t="shared" si="0"/>
        <v>0</v>
      </c>
      <c r="T41" s="168">
        <f t="shared" si="4"/>
        <v>0</v>
      </c>
      <c r="U41" s="168">
        <f t="shared" si="5"/>
        <v>0</v>
      </c>
      <c r="V41" s="168">
        <f t="shared" si="6"/>
        <v>0</v>
      </c>
      <c r="W41" s="168">
        <f t="shared" si="7"/>
        <v>0</v>
      </c>
      <c r="X41" s="168">
        <f t="shared" si="8"/>
        <v>0</v>
      </c>
      <c r="Y41" s="168">
        <f t="shared" si="9"/>
        <v>0</v>
      </c>
      <c r="Z41" s="168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62"/>
      <c r="H42" s="163"/>
      <c r="I42" s="163"/>
      <c r="J42" s="163"/>
      <c r="K42" s="164"/>
      <c r="L42" s="10">
        <f t="shared" si="13"/>
        <v>0</v>
      </c>
      <c r="M42" s="11"/>
      <c r="O42" s="168">
        <v>40</v>
      </c>
      <c r="P42" s="168"/>
      <c r="Q42" s="168">
        <f t="shared" si="3"/>
        <v>0</v>
      </c>
      <c r="R42" s="168"/>
      <c r="S42" s="168">
        <f t="shared" si="0"/>
        <v>0</v>
      </c>
      <c r="T42" s="168">
        <f t="shared" si="4"/>
        <v>0</v>
      </c>
      <c r="U42" s="168">
        <f t="shared" si="5"/>
        <v>0</v>
      </c>
      <c r="V42" s="168">
        <f t="shared" si="6"/>
        <v>0</v>
      </c>
      <c r="W42" s="168">
        <f t="shared" si="7"/>
        <v>0</v>
      </c>
      <c r="X42" s="168">
        <f t="shared" si="8"/>
        <v>0</v>
      </c>
      <c r="Y42" s="168">
        <f t="shared" si="9"/>
        <v>0</v>
      </c>
      <c r="Z42" s="168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62"/>
      <c r="H43" s="163"/>
      <c r="I43" s="163"/>
      <c r="J43" s="163"/>
      <c r="K43" s="164"/>
      <c r="L43" s="10">
        <f t="shared" si="13"/>
        <v>0</v>
      </c>
      <c r="M43" s="11"/>
      <c r="O43" s="168">
        <v>41</v>
      </c>
      <c r="P43" s="168"/>
      <c r="Q43" s="168">
        <f t="shared" si="3"/>
        <v>0</v>
      </c>
      <c r="R43" s="168"/>
      <c r="S43" s="168">
        <f t="shared" si="0"/>
        <v>0</v>
      </c>
      <c r="T43" s="168">
        <f t="shared" si="4"/>
        <v>0</v>
      </c>
      <c r="U43" s="168">
        <f t="shared" si="5"/>
        <v>0</v>
      </c>
      <c r="V43" s="168">
        <f t="shared" si="6"/>
        <v>0</v>
      </c>
      <c r="W43" s="168">
        <f t="shared" si="7"/>
        <v>0</v>
      </c>
      <c r="X43" s="168">
        <f t="shared" si="8"/>
        <v>0</v>
      </c>
      <c r="Y43" s="168">
        <f t="shared" si="9"/>
        <v>0</v>
      </c>
      <c r="Z43" s="168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162"/>
      <c r="H44" s="163"/>
      <c r="I44" s="163"/>
      <c r="J44" s="163"/>
      <c r="K44" s="164"/>
      <c r="L44" s="10">
        <f t="shared" si="13"/>
        <v>0</v>
      </c>
      <c r="M44" s="11"/>
      <c r="O44" s="168" t="s">
        <v>37</v>
      </c>
      <c r="P44" s="168"/>
      <c r="Q44" s="168"/>
      <c r="R44" s="168"/>
      <c r="S44" s="168">
        <f>SUM(S3:S43)</f>
        <v>0</v>
      </c>
      <c r="T44" s="168">
        <f t="shared" ref="T44:Z44" si="14">SUM(T3:T43)</f>
        <v>0.4</v>
      </c>
      <c r="U44" s="168">
        <f t="shared" si="14"/>
        <v>0</v>
      </c>
      <c r="V44" s="168">
        <f t="shared" si="14"/>
        <v>0</v>
      </c>
      <c r="W44" s="168">
        <f t="shared" si="14"/>
        <v>0.4</v>
      </c>
      <c r="X44" s="168">
        <f t="shared" si="14"/>
        <v>0.4</v>
      </c>
      <c r="Y44" s="168">
        <f t="shared" si="14"/>
        <v>0.4</v>
      </c>
      <c r="Z44" s="168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62"/>
      <c r="H45" s="163"/>
      <c r="I45" s="163"/>
      <c r="J45" s="163"/>
      <c r="K45" s="164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62"/>
      <c r="H46" s="163"/>
      <c r="I46" s="163"/>
      <c r="J46" s="163"/>
      <c r="K46" s="164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62"/>
      <c r="H47" s="163"/>
      <c r="I47" s="163"/>
      <c r="J47" s="163"/>
      <c r="K47" s="164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162"/>
      <c r="H48" s="163"/>
      <c r="I48" s="163"/>
      <c r="J48" s="163"/>
      <c r="K48" s="164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162"/>
      <c r="H49" s="163"/>
      <c r="I49" s="163"/>
      <c r="J49" s="163"/>
      <c r="K49" s="164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62"/>
      <c r="H50" s="163"/>
      <c r="I50" s="163"/>
      <c r="J50" s="163"/>
      <c r="K50" s="164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62"/>
      <c r="H51" s="163"/>
      <c r="I51" s="163"/>
      <c r="J51" s="163"/>
      <c r="K51" s="164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62"/>
      <c r="H52" s="163"/>
      <c r="I52" s="163"/>
      <c r="J52" s="163"/>
      <c r="K52" s="164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162"/>
      <c r="H53" s="163"/>
      <c r="I53" s="163"/>
      <c r="J53" s="163"/>
      <c r="K53" s="164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62"/>
      <c r="H54" s="163"/>
      <c r="I54" s="163"/>
      <c r="J54" s="163"/>
      <c r="K54" s="164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62"/>
      <c r="H55" s="163"/>
      <c r="I55" s="163"/>
      <c r="J55" s="163"/>
      <c r="K55" s="164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62"/>
      <c r="H56" s="163"/>
      <c r="I56" s="163"/>
      <c r="J56" s="163"/>
      <c r="K56" s="164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62"/>
      <c r="H57" s="163"/>
      <c r="I57" s="163"/>
      <c r="J57" s="163"/>
      <c r="K57" s="164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62"/>
      <c r="H58" s="163"/>
      <c r="I58" s="163"/>
      <c r="J58" s="163"/>
      <c r="K58" s="164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62"/>
      <c r="H59" s="163"/>
      <c r="I59" s="163"/>
      <c r="J59" s="163"/>
      <c r="K59" s="164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62"/>
      <c r="H60" s="163"/>
      <c r="I60" s="163"/>
      <c r="J60" s="163"/>
      <c r="K60" s="164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62"/>
      <c r="H61" s="163"/>
      <c r="I61" s="163"/>
      <c r="J61" s="163"/>
      <c r="K61" s="164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62"/>
      <c r="H62" s="163"/>
      <c r="I62" s="163"/>
      <c r="J62" s="163"/>
      <c r="K62" s="164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62"/>
      <c r="H63" s="163"/>
      <c r="I63" s="163"/>
      <c r="J63" s="163"/>
      <c r="K63" s="164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65"/>
      <c r="H64" s="166"/>
      <c r="I64" s="166"/>
      <c r="J64" s="166"/>
      <c r="K64" s="167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62"/>
      <c r="H65" s="163"/>
      <c r="I65" s="163"/>
      <c r="J65" s="163"/>
      <c r="K65" s="164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62"/>
      <c r="H66" s="163"/>
      <c r="I66" s="163"/>
      <c r="J66" s="163"/>
      <c r="K66" s="164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62"/>
      <c r="H67" s="163"/>
      <c r="I67" s="163"/>
      <c r="J67" s="163"/>
      <c r="K67" s="164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62"/>
      <c r="H68" s="163"/>
      <c r="I68" s="163"/>
      <c r="J68" s="163"/>
      <c r="K68" s="164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62"/>
      <c r="H69" s="163"/>
      <c r="I69" s="163"/>
      <c r="J69" s="163"/>
      <c r="K69" s="164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62"/>
      <c r="H70" s="163"/>
      <c r="I70" s="163"/>
      <c r="J70" s="163"/>
      <c r="K70" s="164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62"/>
      <c r="H71" s="163"/>
      <c r="I71" s="163"/>
      <c r="J71" s="163"/>
      <c r="K71" s="164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62"/>
      <c r="H72" s="163"/>
      <c r="I72" s="163"/>
      <c r="J72" s="163"/>
      <c r="K72" s="164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65"/>
      <c r="H73" s="166"/>
      <c r="I73" s="166"/>
      <c r="J73" s="166"/>
      <c r="K73" s="167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62"/>
      <c r="H74" s="163"/>
      <c r="I74" s="163"/>
      <c r="J74" s="163"/>
      <c r="K74" s="164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62"/>
      <c r="H75" s="163"/>
      <c r="I75" s="163"/>
      <c r="J75" s="163"/>
      <c r="K75" s="164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62"/>
      <c r="H76" s="163"/>
      <c r="I76" s="163"/>
      <c r="J76" s="163"/>
      <c r="K76" s="164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62"/>
      <c r="H77" s="163"/>
      <c r="I77" s="163"/>
      <c r="J77" s="163"/>
      <c r="K77" s="164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62"/>
      <c r="H78" s="163"/>
      <c r="I78" s="163"/>
      <c r="J78" s="163"/>
      <c r="K78" s="164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62"/>
      <c r="H79" s="163"/>
      <c r="I79" s="163"/>
      <c r="J79" s="163"/>
      <c r="K79" s="164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62"/>
      <c r="H80" s="163"/>
      <c r="I80" s="163"/>
      <c r="J80" s="163"/>
      <c r="K80" s="164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62"/>
      <c r="H81" s="163"/>
      <c r="I81" s="163"/>
      <c r="J81" s="163"/>
      <c r="K81" s="164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65"/>
      <c r="H82" s="166"/>
      <c r="I82" s="166"/>
      <c r="J82" s="166"/>
      <c r="K82" s="167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>
        <v>2</v>
      </c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57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57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62"/>
      <c r="H112" s="163"/>
      <c r="I112" s="163"/>
      <c r="J112" s="163"/>
      <c r="K112" s="164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62"/>
      <c r="H113" s="163"/>
      <c r="I113" s="163"/>
      <c r="J113" s="163"/>
      <c r="K113" s="164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62"/>
      <c r="H114" s="163"/>
      <c r="I114" s="163"/>
      <c r="J114" s="163"/>
      <c r="K114" s="164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62"/>
      <c r="H115" s="163"/>
      <c r="I115" s="163"/>
      <c r="J115" s="163"/>
      <c r="K115" s="164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62"/>
      <c r="H116" s="163"/>
      <c r="I116" s="163"/>
      <c r="J116" s="163"/>
      <c r="K116" s="164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62"/>
      <c r="H117" s="163"/>
      <c r="I117" s="163"/>
      <c r="J117" s="163"/>
      <c r="K117" s="164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62"/>
      <c r="H118" s="163"/>
      <c r="I118" s="163"/>
      <c r="J118" s="163"/>
      <c r="K118" s="164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62"/>
      <c r="H119" s="163"/>
      <c r="I119" s="163"/>
      <c r="J119" s="163"/>
      <c r="K119" s="164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65"/>
      <c r="H120" s="166"/>
      <c r="I120" s="166"/>
      <c r="J120" s="166"/>
      <c r="K120" s="167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62"/>
      <c r="H121" s="163"/>
      <c r="I121" s="163"/>
      <c r="J121" s="163"/>
      <c r="K121" s="164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62"/>
      <c r="H122" s="163"/>
      <c r="I122" s="163"/>
      <c r="J122" s="163"/>
      <c r="K122" s="164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62"/>
      <c r="H123" s="163"/>
      <c r="I123" s="163"/>
      <c r="J123" s="163"/>
      <c r="K123" s="164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62"/>
      <c r="H124" s="163"/>
      <c r="I124" s="163"/>
      <c r="J124" s="163"/>
      <c r="K124" s="164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62"/>
      <c r="H125" s="163"/>
      <c r="I125" s="163"/>
      <c r="J125" s="163"/>
      <c r="K125" s="164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62"/>
      <c r="H126" s="163"/>
      <c r="I126" s="163"/>
      <c r="J126" s="163"/>
      <c r="K126" s="164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62"/>
      <c r="H127" s="163"/>
      <c r="I127" s="163"/>
      <c r="J127" s="163"/>
      <c r="K127" s="164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62"/>
      <c r="H128" s="163"/>
      <c r="I128" s="163"/>
      <c r="J128" s="163"/>
      <c r="K128" s="164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65"/>
      <c r="H129" s="166"/>
      <c r="I129" s="166"/>
      <c r="J129" s="166"/>
      <c r="K129" s="167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0.5</v>
      </c>
      <c r="E131" s="17">
        <f>C131+D131</f>
        <v>0.5</v>
      </c>
    </row>
    <row r="132" spans="1:13" x14ac:dyDescent="0.15">
      <c r="B132" s="1" t="s">
        <v>26</v>
      </c>
      <c r="C132" s="17">
        <f>L4+L13+L22+L31+L40+L49+L58+L67+L76+L85+L99+L104+L114+L123+U44</f>
        <v>0</v>
      </c>
      <c r="E132" s="17">
        <f t="shared" ref="E132:E138" si="23">C132+D132</f>
        <v>0</v>
      </c>
      <c r="F132" t="s">
        <v>76</v>
      </c>
    </row>
    <row r="133" spans="1:13" x14ac:dyDescent="0.15">
      <c r="B133" s="1" t="s">
        <v>28</v>
      </c>
      <c r="C133" s="18">
        <v>0</v>
      </c>
      <c r="E133" s="17">
        <f t="shared" si="23"/>
        <v>0</v>
      </c>
      <c r="F133" t="s">
        <v>76</v>
      </c>
    </row>
    <row r="134" spans="1:13" x14ac:dyDescent="0.15">
      <c r="B134" s="1" t="s">
        <v>29</v>
      </c>
      <c r="C134" s="17">
        <f>L6+L15+L24+L33+L42+L51+L60+L69+L78+L87+L116+L125+Y44</f>
        <v>0.4</v>
      </c>
      <c r="D134">
        <v>0</v>
      </c>
      <c r="E134" s="17">
        <f t="shared" si="23"/>
        <v>0.4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2.5799999999999996</v>
      </c>
      <c r="E135" s="17">
        <f t="shared" si="23"/>
        <v>2.5799999999999996</v>
      </c>
    </row>
    <row r="136" spans="1:13" x14ac:dyDescent="0.15">
      <c r="B136" s="1" t="s">
        <v>32</v>
      </c>
      <c r="C136" s="17">
        <f>L8+L17+L26+L35+L44+L53+L62+L71+L80+L89+L100+L105+L118+L127+W44</f>
        <v>2</v>
      </c>
      <c r="D136">
        <v>0.5</v>
      </c>
      <c r="E136" s="17">
        <f t="shared" si="23"/>
        <v>2.5</v>
      </c>
      <c r="F136" t="s">
        <v>121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1.1000000000000001</v>
      </c>
      <c r="E137" s="17">
        <f t="shared" si="23"/>
        <v>1.1000000000000001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00" workbookViewId="0">
      <selection activeCell="C131" sqref="C131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58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>
        <v>1</v>
      </c>
      <c r="E3" s="1"/>
      <c r="F3" s="1"/>
      <c r="G3" s="1"/>
      <c r="H3" s="1"/>
      <c r="I3" s="1"/>
      <c r="J3" s="1"/>
      <c r="K3" s="1"/>
      <c r="L3" s="10">
        <f>+D3*$D$2+G3*$G$2+$H$2*H3+$E$2*E3+$I$2*I3+$J$2*J3+$K$2*K3</f>
        <v>0.44</v>
      </c>
      <c r="M3" s="11"/>
      <c r="N3" s="12">
        <v>0.4</v>
      </c>
      <c r="O3" s="13">
        <v>1</v>
      </c>
      <c r="P3" s="168">
        <v>0.4</v>
      </c>
      <c r="Q3" s="168">
        <f>LEN(R3)</f>
        <v>5</v>
      </c>
      <c r="R3" s="168" t="s">
        <v>114</v>
      </c>
      <c r="S3" s="168">
        <f t="shared" ref="S3:S43" si="0">IF(ISNUMBER(FIND("周",R3)),P3/Q3,0)</f>
        <v>0.08</v>
      </c>
      <c r="T3" s="168">
        <f>IF(ISNUMBER(FIND("张",R3)),P3/Q3,0)</f>
        <v>0.08</v>
      </c>
      <c r="U3" s="168">
        <f>IF(ISNUMBER(FIND("牛",R3)),P3/Q3,0)</f>
        <v>0.08</v>
      </c>
      <c r="V3" s="168">
        <f>IF(ISNUMBER(FIND("芦",R3)),P3/Q3,0)</f>
        <v>0.08</v>
      </c>
      <c r="W3" s="168">
        <f>IF(ISNUMBER(FIND("李",R3)),P3/Q3,0)</f>
        <v>0.08</v>
      </c>
      <c r="X3" s="168">
        <f>IF(ISNUMBER(FIND("赵",R3)),P3/Q3,0)</f>
        <v>0</v>
      </c>
      <c r="Y3" s="168">
        <f>IF(ISNUMBER(FIND("高",R3)),P3/Q3,0)</f>
        <v>0</v>
      </c>
      <c r="Z3" s="168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>
        <v>1</v>
      </c>
      <c r="F4" s="1"/>
      <c r="G4" s="1">
        <v>1</v>
      </c>
      <c r="H4" s="1"/>
      <c r="I4" s="1"/>
      <c r="J4" s="1"/>
      <c r="K4" s="1">
        <v>2</v>
      </c>
      <c r="L4" s="10">
        <f t="shared" ref="L4:L10" si="2">+D4*$D$2+G4*$G$2+$H$2*H4+$E$2*E4+$I$2*I4+$J$2*J4+$K$2*K4</f>
        <v>1.1000000000000001</v>
      </c>
      <c r="M4" s="11"/>
      <c r="N4" s="6" t="s">
        <v>27</v>
      </c>
      <c r="O4" s="13">
        <v>2</v>
      </c>
      <c r="P4" s="168">
        <v>0.4</v>
      </c>
      <c r="Q4" s="168">
        <f t="shared" ref="Q4:Q43" si="3">LEN(R4)</f>
        <v>5</v>
      </c>
      <c r="R4" s="171" t="s">
        <v>114</v>
      </c>
      <c r="S4" s="168">
        <f t="shared" si="0"/>
        <v>0.08</v>
      </c>
      <c r="T4" s="168">
        <f t="shared" ref="T4:T43" si="4">IF(ISNUMBER(FIND("张",R4)),P4/Q4,0)</f>
        <v>0.08</v>
      </c>
      <c r="U4" s="168">
        <f t="shared" ref="U4:U43" si="5">IF(ISNUMBER(FIND("牛",R4)),P4/Q4,0)</f>
        <v>0.08</v>
      </c>
      <c r="V4" s="168">
        <f t="shared" ref="V4:V43" si="6">IF(ISNUMBER(FIND("芦",R4)),P4/Q4,0)</f>
        <v>0.08</v>
      </c>
      <c r="W4" s="168">
        <f t="shared" ref="W4:W43" si="7">IF(ISNUMBER(FIND("李",R4)),P4/Q4,0)</f>
        <v>0.08</v>
      </c>
      <c r="X4" s="168">
        <f t="shared" ref="X4:X43" si="8">IF(ISNUMBER(FIND("赵",R4)),P4/Q4,0)</f>
        <v>0</v>
      </c>
      <c r="Y4" s="168">
        <f t="shared" ref="Y4:Y43" si="9">IF(ISNUMBER(FIND("高",R4)),P4/Q4,0)</f>
        <v>0</v>
      </c>
      <c r="Z4" s="168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68">
        <v>0.4</v>
      </c>
      <c r="Q5" s="168">
        <f t="shared" si="3"/>
        <v>5</v>
      </c>
      <c r="R5" s="171" t="s">
        <v>114</v>
      </c>
      <c r="S5" s="168">
        <f t="shared" si="0"/>
        <v>0.08</v>
      </c>
      <c r="T5" s="168">
        <f t="shared" si="4"/>
        <v>0.08</v>
      </c>
      <c r="U5" s="168">
        <f t="shared" si="5"/>
        <v>0.08</v>
      </c>
      <c r="V5" s="168">
        <f t="shared" si="6"/>
        <v>0.08</v>
      </c>
      <c r="W5" s="168">
        <f t="shared" si="7"/>
        <v>0.08</v>
      </c>
      <c r="X5" s="168">
        <f t="shared" si="8"/>
        <v>0</v>
      </c>
      <c r="Y5" s="168">
        <f t="shared" si="9"/>
        <v>0</v>
      </c>
      <c r="Z5" s="168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68">
        <v>0.4</v>
      </c>
      <c r="Q6" s="168">
        <f t="shared" si="3"/>
        <v>5</v>
      </c>
      <c r="R6" s="171" t="s">
        <v>114</v>
      </c>
      <c r="S6" s="168">
        <f t="shared" si="0"/>
        <v>0.08</v>
      </c>
      <c r="T6" s="168">
        <f t="shared" si="4"/>
        <v>0.08</v>
      </c>
      <c r="U6" s="168">
        <f t="shared" si="5"/>
        <v>0.08</v>
      </c>
      <c r="V6" s="168">
        <f t="shared" si="6"/>
        <v>0.08</v>
      </c>
      <c r="W6" s="168">
        <f t="shared" si="7"/>
        <v>0.08</v>
      </c>
      <c r="X6" s="168">
        <f t="shared" si="8"/>
        <v>0</v>
      </c>
      <c r="Y6" s="168">
        <f t="shared" si="9"/>
        <v>0</v>
      </c>
      <c r="Z6" s="168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168">
        <v>0.4</v>
      </c>
      <c r="Q7" s="168">
        <f t="shared" si="3"/>
        <v>5</v>
      </c>
      <c r="R7" s="171" t="s">
        <v>114</v>
      </c>
      <c r="S7" s="168">
        <f t="shared" si="0"/>
        <v>0.08</v>
      </c>
      <c r="T7" s="168">
        <f t="shared" si="4"/>
        <v>0.08</v>
      </c>
      <c r="U7" s="168">
        <f t="shared" si="5"/>
        <v>0.08</v>
      </c>
      <c r="V7" s="168">
        <f t="shared" si="6"/>
        <v>0.08</v>
      </c>
      <c r="W7" s="168">
        <f t="shared" si="7"/>
        <v>0.08</v>
      </c>
      <c r="X7" s="168">
        <f t="shared" si="8"/>
        <v>0</v>
      </c>
      <c r="Y7" s="168">
        <f t="shared" si="9"/>
        <v>0</v>
      </c>
      <c r="Z7" s="168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2"/>
        <v>0</v>
      </c>
      <c r="M8" s="11"/>
      <c r="O8" s="168">
        <v>6</v>
      </c>
      <c r="P8" s="168">
        <v>0.4</v>
      </c>
      <c r="Q8" s="168">
        <f t="shared" si="3"/>
        <v>5</v>
      </c>
      <c r="R8" s="171" t="s">
        <v>114</v>
      </c>
      <c r="S8" s="168">
        <f t="shared" si="0"/>
        <v>0.08</v>
      </c>
      <c r="T8" s="168">
        <f t="shared" si="4"/>
        <v>0.08</v>
      </c>
      <c r="U8" s="168">
        <f t="shared" si="5"/>
        <v>0.08</v>
      </c>
      <c r="V8" s="168">
        <f t="shared" si="6"/>
        <v>0.08</v>
      </c>
      <c r="W8" s="168">
        <f t="shared" si="7"/>
        <v>0.08</v>
      </c>
      <c r="X8" s="168">
        <f t="shared" si="8"/>
        <v>0</v>
      </c>
      <c r="Y8" s="168">
        <f t="shared" si="9"/>
        <v>0</v>
      </c>
      <c r="Z8" s="168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68">
        <v>7</v>
      </c>
      <c r="P9" s="168">
        <v>0.4</v>
      </c>
      <c r="Q9" s="168">
        <f t="shared" si="3"/>
        <v>0</v>
      </c>
      <c r="R9" s="168"/>
      <c r="S9" s="168">
        <f t="shared" si="0"/>
        <v>0</v>
      </c>
      <c r="T9" s="168">
        <f t="shared" si="4"/>
        <v>0</v>
      </c>
      <c r="U9" s="168">
        <f t="shared" si="5"/>
        <v>0</v>
      </c>
      <c r="V9" s="168">
        <f t="shared" si="6"/>
        <v>0</v>
      </c>
      <c r="W9" s="168">
        <f t="shared" si="7"/>
        <v>0</v>
      </c>
      <c r="X9" s="168">
        <f t="shared" si="8"/>
        <v>0</v>
      </c>
      <c r="Y9" s="168">
        <f t="shared" si="9"/>
        <v>0</v>
      </c>
      <c r="Z9" s="168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68">
        <v>8</v>
      </c>
      <c r="P10" s="168">
        <v>0.4</v>
      </c>
      <c r="Q10" s="168">
        <f t="shared" si="3"/>
        <v>0</v>
      </c>
      <c r="R10" s="168"/>
      <c r="S10" s="168">
        <f t="shared" si="0"/>
        <v>0</v>
      </c>
      <c r="T10" s="168">
        <f t="shared" si="4"/>
        <v>0</v>
      </c>
      <c r="U10" s="168">
        <f t="shared" si="5"/>
        <v>0</v>
      </c>
      <c r="V10" s="168">
        <f t="shared" si="6"/>
        <v>0</v>
      </c>
      <c r="W10" s="168">
        <f t="shared" si="7"/>
        <v>0</v>
      </c>
      <c r="X10" s="168">
        <f t="shared" si="8"/>
        <v>0</v>
      </c>
      <c r="Y10" s="168">
        <f t="shared" si="9"/>
        <v>0</v>
      </c>
      <c r="Z10" s="168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59"/>
      <c r="H11" s="160"/>
      <c r="I11" s="160"/>
      <c r="J11" s="160"/>
      <c r="K11" s="161"/>
      <c r="L11" s="1"/>
      <c r="M11" s="3"/>
      <c r="O11" s="168">
        <v>9</v>
      </c>
      <c r="P11" s="168">
        <v>0.4</v>
      </c>
      <c r="Q11" s="168">
        <f t="shared" si="3"/>
        <v>0</v>
      </c>
      <c r="R11" s="168"/>
      <c r="S11" s="168">
        <f t="shared" si="0"/>
        <v>0</v>
      </c>
      <c r="T11" s="168">
        <f t="shared" si="4"/>
        <v>0</v>
      </c>
      <c r="U11" s="168">
        <f t="shared" si="5"/>
        <v>0</v>
      </c>
      <c r="V11" s="168">
        <f t="shared" si="6"/>
        <v>0</v>
      </c>
      <c r="W11" s="168">
        <f t="shared" si="7"/>
        <v>0</v>
      </c>
      <c r="X11" s="168">
        <f t="shared" si="8"/>
        <v>0</v>
      </c>
      <c r="Y11" s="168">
        <f t="shared" si="9"/>
        <v>0</v>
      </c>
      <c r="Z11" s="168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162"/>
      <c r="H12" s="163"/>
      <c r="I12" s="163"/>
      <c r="J12" s="163"/>
      <c r="K12" s="164"/>
      <c r="L12" s="10">
        <f>C12+D12*$D$11+G12*$G$11+$H$11*H12+$E$11*E12+$I$11*I12+$F$11*F12+$J$11*J12+$K$11*K12</f>
        <v>0</v>
      </c>
      <c r="M12" s="11"/>
      <c r="O12" s="168">
        <v>10</v>
      </c>
      <c r="P12" s="168">
        <v>0.4</v>
      </c>
      <c r="Q12" s="168">
        <f t="shared" si="3"/>
        <v>0</v>
      </c>
      <c r="R12" s="168"/>
      <c r="S12" s="168">
        <f t="shared" si="0"/>
        <v>0</v>
      </c>
      <c r="T12" s="168">
        <f t="shared" si="4"/>
        <v>0</v>
      </c>
      <c r="U12" s="168">
        <f t="shared" si="5"/>
        <v>0</v>
      </c>
      <c r="V12" s="168">
        <f t="shared" si="6"/>
        <v>0</v>
      </c>
      <c r="W12" s="168">
        <f t="shared" si="7"/>
        <v>0</v>
      </c>
      <c r="X12" s="168">
        <f t="shared" si="8"/>
        <v>0</v>
      </c>
      <c r="Y12" s="168">
        <f t="shared" si="9"/>
        <v>0</v>
      </c>
      <c r="Z12" s="168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/>
      <c r="F13" s="2"/>
      <c r="G13" s="162"/>
      <c r="H13" s="163"/>
      <c r="I13" s="163"/>
      <c r="J13" s="163"/>
      <c r="K13" s="164"/>
      <c r="L13" s="10">
        <f>C13+D13*$D$11+G13*$G$11+$H$11*H13+$E$11*E13+$I$11*I13+$F$11*F13+$J$11*J13+$K$11*K13</f>
        <v>0</v>
      </c>
      <c r="M13" s="11"/>
      <c r="O13" s="168">
        <v>11</v>
      </c>
      <c r="P13" s="168">
        <v>0.4</v>
      </c>
      <c r="Q13" s="168">
        <f t="shared" si="3"/>
        <v>0</v>
      </c>
      <c r="R13" s="168"/>
      <c r="S13" s="168">
        <f t="shared" si="0"/>
        <v>0</v>
      </c>
      <c r="T13" s="168">
        <f t="shared" si="4"/>
        <v>0</v>
      </c>
      <c r="U13" s="168">
        <f t="shared" si="5"/>
        <v>0</v>
      </c>
      <c r="V13" s="168">
        <f t="shared" si="6"/>
        <v>0</v>
      </c>
      <c r="W13" s="168">
        <f t="shared" si="7"/>
        <v>0</v>
      </c>
      <c r="X13" s="168">
        <f t="shared" si="8"/>
        <v>0</v>
      </c>
      <c r="Y13" s="168">
        <f t="shared" si="9"/>
        <v>0</v>
      </c>
      <c r="Z13" s="168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62"/>
      <c r="H14" s="163"/>
      <c r="I14" s="163"/>
      <c r="J14" s="163"/>
      <c r="K14" s="164"/>
      <c r="L14" s="10">
        <f t="shared" ref="L14:L19" si="10">C14+D14*$D$11+G14*$G$11+$H$11*H14+$E$11*E14+$I$11*I14+$F$11*F14+$J$11*J14+$K$11*K14</f>
        <v>0</v>
      </c>
      <c r="M14" s="11"/>
      <c r="O14" s="168">
        <v>12</v>
      </c>
      <c r="P14" s="168">
        <v>0.4</v>
      </c>
      <c r="Q14" s="168">
        <f t="shared" si="3"/>
        <v>0</v>
      </c>
      <c r="R14" s="168"/>
      <c r="S14" s="168">
        <f t="shared" si="0"/>
        <v>0</v>
      </c>
      <c r="T14" s="168">
        <f t="shared" si="4"/>
        <v>0</v>
      </c>
      <c r="U14" s="168">
        <f t="shared" si="5"/>
        <v>0</v>
      </c>
      <c r="V14" s="168">
        <f t="shared" si="6"/>
        <v>0</v>
      </c>
      <c r="W14" s="168">
        <f t="shared" si="7"/>
        <v>0</v>
      </c>
      <c r="X14" s="168">
        <f t="shared" si="8"/>
        <v>0</v>
      </c>
      <c r="Y14" s="168">
        <f t="shared" si="9"/>
        <v>0</v>
      </c>
      <c r="Z14" s="168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62"/>
      <c r="H15" s="163"/>
      <c r="I15" s="163"/>
      <c r="J15" s="163"/>
      <c r="K15" s="164"/>
      <c r="L15" s="10">
        <f t="shared" si="10"/>
        <v>0</v>
      </c>
      <c r="M15" s="11"/>
      <c r="O15" s="168">
        <v>13</v>
      </c>
      <c r="P15" s="168">
        <v>0.4</v>
      </c>
      <c r="Q15" s="168">
        <f t="shared" si="3"/>
        <v>0</v>
      </c>
      <c r="R15" s="168"/>
      <c r="S15" s="168">
        <f t="shared" si="0"/>
        <v>0</v>
      </c>
      <c r="T15" s="168">
        <f t="shared" si="4"/>
        <v>0</v>
      </c>
      <c r="U15" s="168">
        <f t="shared" si="5"/>
        <v>0</v>
      </c>
      <c r="V15" s="168">
        <f t="shared" si="6"/>
        <v>0</v>
      </c>
      <c r="W15" s="168">
        <f t="shared" si="7"/>
        <v>0</v>
      </c>
      <c r="X15" s="168">
        <f t="shared" si="8"/>
        <v>0</v>
      </c>
      <c r="Y15" s="168">
        <f t="shared" si="9"/>
        <v>0</v>
      </c>
      <c r="Z15" s="168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162"/>
      <c r="H16" s="163"/>
      <c r="I16" s="163"/>
      <c r="J16" s="163"/>
      <c r="K16" s="164"/>
      <c r="L16" s="10">
        <f t="shared" si="10"/>
        <v>0</v>
      </c>
      <c r="M16" s="11"/>
      <c r="O16" s="168">
        <v>14</v>
      </c>
      <c r="P16" s="168">
        <v>0.4</v>
      </c>
      <c r="Q16" s="168">
        <f t="shared" si="3"/>
        <v>0</v>
      </c>
      <c r="R16" s="168"/>
      <c r="S16" s="168">
        <f t="shared" si="0"/>
        <v>0</v>
      </c>
      <c r="T16" s="168">
        <f t="shared" si="4"/>
        <v>0</v>
      </c>
      <c r="U16" s="168">
        <f t="shared" si="5"/>
        <v>0</v>
      </c>
      <c r="V16" s="168">
        <f t="shared" si="6"/>
        <v>0</v>
      </c>
      <c r="W16" s="168">
        <f t="shared" si="7"/>
        <v>0</v>
      </c>
      <c r="X16" s="168">
        <f t="shared" si="8"/>
        <v>0</v>
      </c>
      <c r="Y16" s="168">
        <f t="shared" si="9"/>
        <v>0</v>
      </c>
      <c r="Z16" s="168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162"/>
      <c r="H17" s="163"/>
      <c r="I17" s="163"/>
      <c r="J17" s="163"/>
      <c r="K17" s="164"/>
      <c r="L17" s="10">
        <f t="shared" si="10"/>
        <v>0</v>
      </c>
      <c r="M17" s="11"/>
      <c r="O17" s="168">
        <v>15</v>
      </c>
      <c r="P17" s="168">
        <v>0.4</v>
      </c>
      <c r="Q17" s="168">
        <f t="shared" si="3"/>
        <v>0</v>
      </c>
      <c r="R17" s="168"/>
      <c r="S17" s="168">
        <f t="shared" si="0"/>
        <v>0</v>
      </c>
      <c r="T17" s="168">
        <f t="shared" si="4"/>
        <v>0</v>
      </c>
      <c r="U17" s="168">
        <f t="shared" si="5"/>
        <v>0</v>
      </c>
      <c r="V17" s="168">
        <f t="shared" si="6"/>
        <v>0</v>
      </c>
      <c r="W17" s="168">
        <f t="shared" si="7"/>
        <v>0</v>
      </c>
      <c r="X17" s="168">
        <f t="shared" si="8"/>
        <v>0</v>
      </c>
      <c r="Y17" s="168">
        <f t="shared" si="9"/>
        <v>0</v>
      </c>
      <c r="Z17" s="168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62"/>
      <c r="H18" s="163"/>
      <c r="I18" s="163"/>
      <c r="J18" s="163"/>
      <c r="K18" s="164"/>
      <c r="L18" s="10">
        <f t="shared" si="10"/>
        <v>0</v>
      </c>
      <c r="M18" s="11"/>
      <c r="O18" s="168">
        <v>16</v>
      </c>
      <c r="P18" s="168">
        <v>0.4</v>
      </c>
      <c r="Q18" s="168">
        <f t="shared" si="3"/>
        <v>0</v>
      </c>
      <c r="R18" s="168"/>
      <c r="S18" s="168">
        <f t="shared" si="0"/>
        <v>0</v>
      </c>
      <c r="T18" s="168">
        <f t="shared" si="4"/>
        <v>0</v>
      </c>
      <c r="U18" s="168">
        <f t="shared" si="5"/>
        <v>0</v>
      </c>
      <c r="V18" s="168">
        <f t="shared" si="6"/>
        <v>0</v>
      </c>
      <c r="W18" s="168">
        <f t="shared" si="7"/>
        <v>0</v>
      </c>
      <c r="X18" s="168">
        <f t="shared" si="8"/>
        <v>0</v>
      </c>
      <c r="Y18" s="168">
        <f t="shared" si="9"/>
        <v>0</v>
      </c>
      <c r="Z18" s="168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62"/>
      <c r="H19" s="163"/>
      <c r="I19" s="163"/>
      <c r="J19" s="163"/>
      <c r="K19" s="164"/>
      <c r="L19" s="10">
        <f t="shared" si="10"/>
        <v>0</v>
      </c>
      <c r="M19" s="11"/>
      <c r="O19" s="168">
        <v>17</v>
      </c>
      <c r="P19" s="168">
        <v>0.4</v>
      </c>
      <c r="Q19" s="168">
        <f t="shared" si="3"/>
        <v>0</v>
      </c>
      <c r="R19" s="168"/>
      <c r="S19" s="168">
        <f t="shared" si="0"/>
        <v>0</v>
      </c>
      <c r="T19" s="168">
        <f t="shared" si="4"/>
        <v>0</v>
      </c>
      <c r="U19" s="168">
        <f t="shared" si="5"/>
        <v>0</v>
      </c>
      <c r="V19" s="168">
        <f t="shared" si="6"/>
        <v>0</v>
      </c>
      <c r="W19" s="168">
        <f t="shared" si="7"/>
        <v>0</v>
      </c>
      <c r="X19" s="168">
        <f t="shared" si="8"/>
        <v>0</v>
      </c>
      <c r="Y19" s="168">
        <f t="shared" si="9"/>
        <v>0</v>
      </c>
      <c r="Z19" s="168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62"/>
      <c r="H20" s="163"/>
      <c r="I20" s="163"/>
      <c r="J20" s="163"/>
      <c r="K20" s="164"/>
      <c r="L20" s="1"/>
      <c r="M20" s="3"/>
      <c r="O20" s="168">
        <v>18</v>
      </c>
      <c r="P20" s="168">
        <v>0.4</v>
      </c>
      <c r="Q20" s="168">
        <f t="shared" si="3"/>
        <v>0</v>
      </c>
      <c r="R20" s="168"/>
      <c r="S20" s="168">
        <f t="shared" si="0"/>
        <v>0</v>
      </c>
      <c r="T20" s="168">
        <f t="shared" si="4"/>
        <v>0</v>
      </c>
      <c r="U20" s="168">
        <f t="shared" si="5"/>
        <v>0</v>
      </c>
      <c r="V20" s="168">
        <f t="shared" si="6"/>
        <v>0</v>
      </c>
      <c r="W20" s="168">
        <f t="shared" si="7"/>
        <v>0</v>
      </c>
      <c r="X20" s="168">
        <f t="shared" si="8"/>
        <v>0</v>
      </c>
      <c r="Y20" s="168">
        <f t="shared" si="9"/>
        <v>0</v>
      </c>
      <c r="Z20" s="168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62"/>
      <c r="H21" s="163"/>
      <c r="I21" s="163"/>
      <c r="J21" s="163"/>
      <c r="K21" s="164"/>
      <c r="L21" s="10">
        <f>SUM(D21*$D$20+G21*$G$20+$H$20*H21+$E$20*E21+$I$20*I21+$J$20*J21+$K$20*K21)</f>
        <v>0</v>
      </c>
      <c r="M21" s="11"/>
      <c r="O21" s="168">
        <v>19</v>
      </c>
      <c r="P21" s="168">
        <v>0.4</v>
      </c>
      <c r="Q21" s="168">
        <f t="shared" si="3"/>
        <v>0</v>
      </c>
      <c r="R21" s="168"/>
      <c r="S21" s="168">
        <f t="shared" si="0"/>
        <v>0</v>
      </c>
      <c r="T21" s="168">
        <f t="shared" si="4"/>
        <v>0</v>
      </c>
      <c r="U21" s="168">
        <f t="shared" si="5"/>
        <v>0</v>
      </c>
      <c r="V21" s="168">
        <f t="shared" si="6"/>
        <v>0</v>
      </c>
      <c r="W21" s="168">
        <f t="shared" si="7"/>
        <v>0</v>
      </c>
      <c r="X21" s="168">
        <f t="shared" si="8"/>
        <v>0</v>
      </c>
      <c r="Y21" s="168">
        <f t="shared" si="9"/>
        <v>0</v>
      </c>
      <c r="Z21" s="168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62"/>
      <c r="H22" s="163"/>
      <c r="I22" s="163"/>
      <c r="J22" s="163"/>
      <c r="K22" s="164"/>
      <c r="L22" s="10">
        <f t="shared" ref="L22:L28" si="11">SUM(D22*$D$20+G22*$G$20+$H$20*H22+$E$20*E22+$I$20*I22+$J$20*J22+$K$20*K22)</f>
        <v>0</v>
      </c>
      <c r="M22" s="11"/>
      <c r="O22" s="168">
        <v>20</v>
      </c>
      <c r="P22" s="168">
        <v>0.4</v>
      </c>
      <c r="Q22" s="168">
        <f t="shared" si="3"/>
        <v>0</v>
      </c>
      <c r="R22" s="168"/>
      <c r="S22" s="168">
        <f t="shared" si="0"/>
        <v>0</v>
      </c>
      <c r="T22" s="168">
        <f t="shared" si="4"/>
        <v>0</v>
      </c>
      <c r="U22" s="168">
        <f t="shared" si="5"/>
        <v>0</v>
      </c>
      <c r="V22" s="168">
        <f t="shared" si="6"/>
        <v>0</v>
      </c>
      <c r="W22" s="168">
        <f t="shared" si="7"/>
        <v>0</v>
      </c>
      <c r="X22" s="168">
        <f t="shared" si="8"/>
        <v>0</v>
      </c>
      <c r="Y22" s="168">
        <f t="shared" si="9"/>
        <v>0</v>
      </c>
      <c r="Z22" s="168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62"/>
      <c r="H23" s="163"/>
      <c r="I23" s="163"/>
      <c r="J23" s="163"/>
      <c r="K23" s="164"/>
      <c r="L23" s="10">
        <f t="shared" si="11"/>
        <v>0</v>
      </c>
      <c r="M23" s="11"/>
      <c r="O23" s="168">
        <v>21</v>
      </c>
      <c r="P23" s="168">
        <v>0.4</v>
      </c>
      <c r="Q23" s="168">
        <f t="shared" si="3"/>
        <v>0</v>
      </c>
      <c r="R23" s="168"/>
      <c r="S23" s="168">
        <f t="shared" si="0"/>
        <v>0</v>
      </c>
      <c r="T23" s="168">
        <f t="shared" si="4"/>
        <v>0</v>
      </c>
      <c r="U23" s="168">
        <f t="shared" si="5"/>
        <v>0</v>
      </c>
      <c r="V23" s="168">
        <f t="shared" si="6"/>
        <v>0</v>
      </c>
      <c r="W23" s="168">
        <f t="shared" si="7"/>
        <v>0</v>
      </c>
      <c r="X23" s="168">
        <f t="shared" si="8"/>
        <v>0</v>
      </c>
      <c r="Y23" s="168">
        <f t="shared" si="9"/>
        <v>0</v>
      </c>
      <c r="Z23" s="168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62"/>
      <c r="H24" s="163"/>
      <c r="I24" s="163"/>
      <c r="J24" s="163"/>
      <c r="K24" s="164"/>
      <c r="L24" s="10">
        <f t="shared" si="11"/>
        <v>0</v>
      </c>
      <c r="M24" s="11"/>
      <c r="O24" s="168">
        <v>22</v>
      </c>
      <c r="P24" s="168">
        <v>0.4</v>
      </c>
      <c r="Q24" s="168">
        <f t="shared" si="3"/>
        <v>0</v>
      </c>
      <c r="R24" s="168"/>
      <c r="S24" s="168">
        <f t="shared" si="0"/>
        <v>0</v>
      </c>
      <c r="T24" s="168">
        <f t="shared" si="4"/>
        <v>0</v>
      </c>
      <c r="U24" s="168">
        <f t="shared" si="5"/>
        <v>0</v>
      </c>
      <c r="V24" s="168">
        <f t="shared" si="6"/>
        <v>0</v>
      </c>
      <c r="W24" s="168">
        <f t="shared" si="7"/>
        <v>0</v>
      </c>
      <c r="X24" s="168">
        <f t="shared" si="8"/>
        <v>0</v>
      </c>
      <c r="Y24" s="168">
        <f t="shared" si="9"/>
        <v>0</v>
      </c>
      <c r="Z24" s="168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62"/>
      <c r="H25" s="163"/>
      <c r="I25" s="163"/>
      <c r="J25" s="163"/>
      <c r="K25" s="164"/>
      <c r="L25" s="10">
        <f t="shared" si="11"/>
        <v>0</v>
      </c>
      <c r="M25" s="11"/>
      <c r="O25" s="168">
        <v>23</v>
      </c>
      <c r="P25" s="168">
        <v>0.4</v>
      </c>
      <c r="Q25" s="168">
        <f t="shared" si="3"/>
        <v>0</v>
      </c>
      <c r="R25" s="168"/>
      <c r="S25" s="168">
        <f t="shared" si="0"/>
        <v>0</v>
      </c>
      <c r="T25" s="168">
        <f t="shared" si="4"/>
        <v>0</v>
      </c>
      <c r="U25" s="168">
        <f t="shared" si="5"/>
        <v>0</v>
      </c>
      <c r="V25" s="168">
        <f t="shared" si="6"/>
        <v>0</v>
      </c>
      <c r="W25" s="168">
        <f t="shared" si="7"/>
        <v>0</v>
      </c>
      <c r="X25" s="168">
        <f t="shared" si="8"/>
        <v>0</v>
      </c>
      <c r="Y25" s="168">
        <f t="shared" si="9"/>
        <v>0</v>
      </c>
      <c r="Z25" s="168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62"/>
      <c r="H26" s="163"/>
      <c r="I26" s="163"/>
      <c r="J26" s="163"/>
      <c r="K26" s="164"/>
      <c r="L26" s="10">
        <f t="shared" si="11"/>
        <v>0</v>
      </c>
      <c r="M26" s="11"/>
      <c r="O26" s="168">
        <v>24</v>
      </c>
      <c r="P26" s="168">
        <v>0.4</v>
      </c>
      <c r="Q26" s="168">
        <f t="shared" si="3"/>
        <v>0</v>
      </c>
      <c r="R26" s="168"/>
      <c r="S26" s="168">
        <f t="shared" si="0"/>
        <v>0</v>
      </c>
      <c r="T26" s="168">
        <f t="shared" si="4"/>
        <v>0</v>
      </c>
      <c r="U26" s="168">
        <f t="shared" si="5"/>
        <v>0</v>
      </c>
      <c r="V26" s="168">
        <f t="shared" si="6"/>
        <v>0</v>
      </c>
      <c r="W26" s="168">
        <f t="shared" si="7"/>
        <v>0</v>
      </c>
      <c r="X26" s="168">
        <f t="shared" si="8"/>
        <v>0</v>
      </c>
      <c r="Y26" s="168">
        <f t="shared" si="9"/>
        <v>0</v>
      </c>
      <c r="Z26" s="168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62"/>
      <c r="H27" s="163"/>
      <c r="I27" s="163"/>
      <c r="J27" s="163"/>
      <c r="K27" s="164"/>
      <c r="L27" s="10">
        <f t="shared" si="11"/>
        <v>0</v>
      </c>
      <c r="M27" s="11"/>
      <c r="O27" s="168">
        <v>25</v>
      </c>
      <c r="P27" s="168">
        <v>0.4</v>
      </c>
      <c r="Q27" s="168">
        <f t="shared" si="3"/>
        <v>0</v>
      </c>
      <c r="R27" s="168"/>
      <c r="S27" s="168">
        <f t="shared" si="0"/>
        <v>0</v>
      </c>
      <c r="T27" s="168">
        <f t="shared" si="4"/>
        <v>0</v>
      </c>
      <c r="U27" s="168">
        <f t="shared" si="5"/>
        <v>0</v>
      </c>
      <c r="V27" s="168">
        <f t="shared" si="6"/>
        <v>0</v>
      </c>
      <c r="W27" s="168">
        <f t="shared" si="7"/>
        <v>0</v>
      </c>
      <c r="X27" s="168">
        <f t="shared" si="8"/>
        <v>0</v>
      </c>
      <c r="Y27" s="168">
        <f t="shared" si="9"/>
        <v>0</v>
      </c>
      <c r="Z27" s="168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62"/>
      <c r="H28" s="163"/>
      <c r="I28" s="163"/>
      <c r="J28" s="163"/>
      <c r="K28" s="164"/>
      <c r="L28" s="10">
        <f t="shared" si="11"/>
        <v>0</v>
      </c>
      <c r="M28" s="11"/>
      <c r="O28" s="168">
        <v>26</v>
      </c>
      <c r="P28" s="168">
        <v>0.4</v>
      </c>
      <c r="Q28" s="168">
        <f t="shared" si="3"/>
        <v>0</v>
      </c>
      <c r="R28" s="168"/>
      <c r="S28" s="168">
        <f t="shared" si="0"/>
        <v>0</v>
      </c>
      <c r="T28" s="168">
        <f t="shared" si="4"/>
        <v>0</v>
      </c>
      <c r="U28" s="168">
        <f t="shared" si="5"/>
        <v>0</v>
      </c>
      <c r="V28" s="168">
        <f t="shared" si="6"/>
        <v>0</v>
      </c>
      <c r="W28" s="168">
        <f t="shared" si="7"/>
        <v>0</v>
      </c>
      <c r="X28" s="168">
        <f t="shared" si="8"/>
        <v>0</v>
      </c>
      <c r="Y28" s="168">
        <f t="shared" si="9"/>
        <v>0</v>
      </c>
      <c r="Z28" s="168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62"/>
      <c r="H29" s="163"/>
      <c r="I29" s="163"/>
      <c r="J29" s="163"/>
      <c r="K29" s="164"/>
      <c r="L29" s="1"/>
      <c r="M29" s="3"/>
      <c r="O29" s="168">
        <v>27</v>
      </c>
      <c r="P29" s="168">
        <v>0.4</v>
      </c>
      <c r="Q29" s="168">
        <f t="shared" si="3"/>
        <v>0</v>
      </c>
      <c r="R29" s="168"/>
      <c r="S29" s="168">
        <f t="shared" si="0"/>
        <v>0</v>
      </c>
      <c r="T29" s="168">
        <f t="shared" si="4"/>
        <v>0</v>
      </c>
      <c r="U29" s="168">
        <f t="shared" si="5"/>
        <v>0</v>
      </c>
      <c r="V29" s="168">
        <f t="shared" si="6"/>
        <v>0</v>
      </c>
      <c r="W29" s="168">
        <f t="shared" si="7"/>
        <v>0</v>
      </c>
      <c r="X29" s="168">
        <f t="shared" si="8"/>
        <v>0</v>
      </c>
      <c r="Y29" s="168">
        <f t="shared" si="9"/>
        <v>0</v>
      </c>
      <c r="Z29" s="168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62"/>
      <c r="H30" s="163"/>
      <c r="I30" s="163"/>
      <c r="J30" s="163"/>
      <c r="K30" s="164"/>
      <c r="L30" s="14">
        <f>SUM(D30*$D$29+G30*$G$29+$H$29*H30+$E$29*E30+$I$29*I30+$J$29*J30+$K$29*K30)</f>
        <v>0</v>
      </c>
      <c r="M30" s="15"/>
      <c r="O30" s="168">
        <v>28</v>
      </c>
      <c r="P30" s="168">
        <v>0.4</v>
      </c>
      <c r="Q30" s="168">
        <f t="shared" si="3"/>
        <v>0</v>
      </c>
      <c r="R30" s="168"/>
      <c r="S30" s="168">
        <f t="shared" si="0"/>
        <v>0</v>
      </c>
      <c r="T30" s="168">
        <f t="shared" si="4"/>
        <v>0</v>
      </c>
      <c r="U30" s="168">
        <f t="shared" si="5"/>
        <v>0</v>
      </c>
      <c r="V30" s="168">
        <f t="shared" si="6"/>
        <v>0</v>
      </c>
      <c r="W30" s="168">
        <f t="shared" si="7"/>
        <v>0</v>
      </c>
      <c r="X30" s="168">
        <f t="shared" si="8"/>
        <v>0</v>
      </c>
      <c r="Y30" s="168">
        <f t="shared" si="9"/>
        <v>0</v>
      </c>
      <c r="Z30" s="168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62"/>
      <c r="H31" s="163"/>
      <c r="I31" s="163"/>
      <c r="J31" s="163"/>
      <c r="K31" s="164"/>
      <c r="L31" s="14">
        <f t="shared" ref="L31:L37" si="12">SUM(D31*$D$29+G31*$G$29+$H$29*H31+$E$29*E31+$I$29*I31+$J$29*J31+$K$29*K31)</f>
        <v>0</v>
      </c>
      <c r="M31" s="15"/>
      <c r="O31" s="168">
        <v>29</v>
      </c>
      <c r="P31" s="168">
        <v>0.4</v>
      </c>
      <c r="Q31" s="168">
        <f t="shared" si="3"/>
        <v>0</v>
      </c>
      <c r="R31" s="168"/>
      <c r="S31" s="168">
        <f t="shared" si="0"/>
        <v>0</v>
      </c>
      <c r="T31" s="168">
        <f t="shared" si="4"/>
        <v>0</v>
      </c>
      <c r="U31" s="168">
        <f t="shared" si="5"/>
        <v>0</v>
      </c>
      <c r="V31" s="168">
        <f t="shared" si="6"/>
        <v>0</v>
      </c>
      <c r="W31" s="168">
        <f t="shared" si="7"/>
        <v>0</v>
      </c>
      <c r="X31" s="168">
        <f t="shared" si="8"/>
        <v>0</v>
      </c>
      <c r="Y31" s="168">
        <f t="shared" si="9"/>
        <v>0</v>
      </c>
      <c r="Z31" s="168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62"/>
      <c r="H32" s="163"/>
      <c r="I32" s="163"/>
      <c r="J32" s="163"/>
      <c r="K32" s="164"/>
      <c r="L32" s="14">
        <f t="shared" si="12"/>
        <v>0</v>
      </c>
      <c r="M32" s="15"/>
      <c r="O32" s="168">
        <v>30</v>
      </c>
      <c r="P32" s="168">
        <v>0.4</v>
      </c>
      <c r="Q32" s="168">
        <f t="shared" si="3"/>
        <v>0</v>
      </c>
      <c r="R32" s="168"/>
      <c r="S32" s="168">
        <f t="shared" si="0"/>
        <v>0</v>
      </c>
      <c r="T32" s="168">
        <f t="shared" si="4"/>
        <v>0</v>
      </c>
      <c r="U32" s="168">
        <f t="shared" si="5"/>
        <v>0</v>
      </c>
      <c r="V32" s="168">
        <f t="shared" si="6"/>
        <v>0</v>
      </c>
      <c r="W32" s="168">
        <f t="shared" si="7"/>
        <v>0</v>
      </c>
      <c r="X32" s="168">
        <f t="shared" si="8"/>
        <v>0</v>
      </c>
      <c r="Y32" s="168">
        <f t="shared" si="9"/>
        <v>0</v>
      </c>
      <c r="Z32" s="168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62"/>
      <c r="H33" s="163"/>
      <c r="I33" s="163"/>
      <c r="J33" s="163"/>
      <c r="K33" s="164"/>
      <c r="L33" s="14">
        <f t="shared" si="12"/>
        <v>0</v>
      </c>
      <c r="M33" s="15"/>
      <c r="O33" s="168">
        <v>31</v>
      </c>
      <c r="P33" s="168"/>
      <c r="Q33" s="168">
        <f t="shared" si="3"/>
        <v>0</v>
      </c>
      <c r="R33" s="168"/>
      <c r="S33" s="168">
        <f t="shared" si="0"/>
        <v>0</v>
      </c>
      <c r="T33" s="168">
        <f t="shared" si="4"/>
        <v>0</v>
      </c>
      <c r="U33" s="168">
        <f t="shared" si="5"/>
        <v>0</v>
      </c>
      <c r="V33" s="168">
        <f t="shared" si="6"/>
        <v>0</v>
      </c>
      <c r="W33" s="168">
        <f t="shared" si="7"/>
        <v>0</v>
      </c>
      <c r="X33" s="168">
        <f t="shared" si="8"/>
        <v>0</v>
      </c>
      <c r="Y33" s="168">
        <f t="shared" si="9"/>
        <v>0</v>
      </c>
      <c r="Z33" s="168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62"/>
      <c r="H34" s="163"/>
      <c r="I34" s="163"/>
      <c r="J34" s="163"/>
      <c r="K34" s="164"/>
      <c r="L34" s="14">
        <f t="shared" si="12"/>
        <v>0</v>
      </c>
      <c r="M34" s="15"/>
      <c r="O34" s="168">
        <v>32</v>
      </c>
      <c r="P34" s="168"/>
      <c r="Q34" s="168">
        <f t="shared" si="3"/>
        <v>0</v>
      </c>
      <c r="R34" s="168"/>
      <c r="S34" s="168">
        <f t="shared" si="0"/>
        <v>0</v>
      </c>
      <c r="T34" s="168">
        <f t="shared" si="4"/>
        <v>0</v>
      </c>
      <c r="U34" s="168">
        <f t="shared" si="5"/>
        <v>0</v>
      </c>
      <c r="V34" s="168">
        <f t="shared" si="6"/>
        <v>0</v>
      </c>
      <c r="W34" s="168">
        <f t="shared" si="7"/>
        <v>0</v>
      </c>
      <c r="X34" s="168">
        <f t="shared" si="8"/>
        <v>0</v>
      </c>
      <c r="Y34" s="168">
        <f t="shared" si="9"/>
        <v>0</v>
      </c>
      <c r="Z34" s="168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62"/>
      <c r="H35" s="163"/>
      <c r="I35" s="163"/>
      <c r="J35" s="163"/>
      <c r="K35" s="164"/>
      <c r="L35" s="14">
        <f t="shared" si="12"/>
        <v>0</v>
      </c>
      <c r="M35" s="15"/>
      <c r="O35" s="168">
        <v>33</v>
      </c>
      <c r="P35" s="168"/>
      <c r="Q35" s="168">
        <f t="shared" si="3"/>
        <v>0</v>
      </c>
      <c r="R35" s="168"/>
      <c r="S35" s="168">
        <f t="shared" si="0"/>
        <v>0</v>
      </c>
      <c r="T35" s="168">
        <f t="shared" si="4"/>
        <v>0</v>
      </c>
      <c r="U35" s="168">
        <f t="shared" si="5"/>
        <v>0</v>
      </c>
      <c r="V35" s="168">
        <f t="shared" si="6"/>
        <v>0</v>
      </c>
      <c r="W35" s="168">
        <f t="shared" si="7"/>
        <v>0</v>
      </c>
      <c r="X35" s="168">
        <f t="shared" si="8"/>
        <v>0</v>
      </c>
      <c r="Y35" s="168">
        <f t="shared" si="9"/>
        <v>0</v>
      </c>
      <c r="Z35" s="168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62"/>
      <c r="H36" s="163"/>
      <c r="I36" s="163"/>
      <c r="J36" s="163"/>
      <c r="K36" s="164"/>
      <c r="L36" s="14">
        <f t="shared" si="12"/>
        <v>0</v>
      </c>
      <c r="M36" s="15"/>
      <c r="O36" s="168">
        <v>34</v>
      </c>
      <c r="P36" s="168"/>
      <c r="Q36" s="168">
        <f t="shared" si="3"/>
        <v>0</v>
      </c>
      <c r="R36" s="168"/>
      <c r="S36" s="168">
        <f t="shared" si="0"/>
        <v>0</v>
      </c>
      <c r="T36" s="168">
        <f t="shared" si="4"/>
        <v>0</v>
      </c>
      <c r="U36" s="168">
        <f t="shared" si="5"/>
        <v>0</v>
      </c>
      <c r="V36" s="168">
        <f t="shared" si="6"/>
        <v>0</v>
      </c>
      <c r="W36" s="168">
        <f t="shared" si="7"/>
        <v>0</v>
      </c>
      <c r="X36" s="168">
        <f t="shared" si="8"/>
        <v>0</v>
      </c>
      <c r="Y36" s="168">
        <f t="shared" si="9"/>
        <v>0</v>
      </c>
      <c r="Z36" s="168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62"/>
      <c r="H37" s="163"/>
      <c r="I37" s="163"/>
      <c r="J37" s="163"/>
      <c r="K37" s="164"/>
      <c r="L37" s="14">
        <f t="shared" si="12"/>
        <v>0</v>
      </c>
      <c r="M37" s="15"/>
      <c r="O37" s="168">
        <v>35</v>
      </c>
      <c r="P37" s="168"/>
      <c r="Q37" s="168">
        <f t="shared" si="3"/>
        <v>0</v>
      </c>
      <c r="R37" s="168"/>
      <c r="S37" s="168">
        <f t="shared" si="0"/>
        <v>0</v>
      </c>
      <c r="T37" s="168">
        <f t="shared" si="4"/>
        <v>0</v>
      </c>
      <c r="U37" s="168">
        <f t="shared" si="5"/>
        <v>0</v>
      </c>
      <c r="V37" s="168">
        <f t="shared" si="6"/>
        <v>0</v>
      </c>
      <c r="W37" s="168">
        <f t="shared" si="7"/>
        <v>0</v>
      </c>
      <c r="X37" s="168">
        <f t="shared" si="8"/>
        <v>0</v>
      </c>
      <c r="Y37" s="168">
        <f t="shared" si="9"/>
        <v>0</v>
      </c>
      <c r="Z37" s="168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62"/>
      <c r="H38" s="163"/>
      <c r="I38" s="163"/>
      <c r="J38" s="163"/>
      <c r="K38" s="164"/>
      <c r="L38" s="1"/>
      <c r="M38" s="3"/>
      <c r="O38" s="168">
        <v>36</v>
      </c>
      <c r="P38" s="168"/>
      <c r="Q38" s="168">
        <f t="shared" si="3"/>
        <v>0</v>
      </c>
      <c r="R38" s="168"/>
      <c r="S38" s="168">
        <f t="shared" si="0"/>
        <v>0</v>
      </c>
      <c r="T38" s="168">
        <f t="shared" si="4"/>
        <v>0</v>
      </c>
      <c r="U38" s="168">
        <f t="shared" si="5"/>
        <v>0</v>
      </c>
      <c r="V38" s="168">
        <f t="shared" si="6"/>
        <v>0</v>
      </c>
      <c r="W38" s="168">
        <f t="shared" si="7"/>
        <v>0</v>
      </c>
      <c r="X38" s="168">
        <f t="shared" si="8"/>
        <v>0</v>
      </c>
      <c r="Y38" s="168">
        <f t="shared" si="9"/>
        <v>0</v>
      </c>
      <c r="Z38" s="168">
        <f t="shared" si="1"/>
        <v>0</v>
      </c>
    </row>
    <row r="39" spans="1:26" x14ac:dyDescent="0.15">
      <c r="A39" s="255"/>
      <c r="B39" s="1" t="s">
        <v>85</v>
      </c>
      <c r="C39" s="2"/>
      <c r="D39" s="1">
        <v>6</v>
      </c>
      <c r="E39" s="1"/>
      <c r="F39" s="2"/>
      <c r="G39" s="162"/>
      <c r="H39" s="163"/>
      <c r="I39" s="163"/>
      <c r="J39" s="163"/>
      <c r="K39" s="164"/>
      <c r="L39" s="10">
        <f>SUM(C39+D39*$D$38+G39*$G$38+$H$38*H39+$E$38*E39+$I$38*I39+F39+$J$38*J39+$K$38*K39)</f>
        <v>1.6800000000000002</v>
      </c>
      <c r="M39" s="11"/>
      <c r="O39" s="168">
        <v>37</v>
      </c>
      <c r="P39" s="168"/>
      <c r="Q39" s="168">
        <f t="shared" si="3"/>
        <v>0</v>
      </c>
      <c r="R39" s="168"/>
      <c r="S39" s="168">
        <f t="shared" si="0"/>
        <v>0</v>
      </c>
      <c r="T39" s="168">
        <f t="shared" si="4"/>
        <v>0</v>
      </c>
      <c r="U39" s="168">
        <f t="shared" si="5"/>
        <v>0</v>
      </c>
      <c r="V39" s="168">
        <f t="shared" si="6"/>
        <v>0</v>
      </c>
      <c r="W39" s="168">
        <f t="shared" si="7"/>
        <v>0</v>
      </c>
      <c r="X39" s="168">
        <f t="shared" si="8"/>
        <v>0</v>
      </c>
      <c r="Y39" s="168">
        <f t="shared" si="9"/>
        <v>0</v>
      </c>
      <c r="Z39" s="168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>
        <v>2</v>
      </c>
      <c r="F40" s="2"/>
      <c r="G40" s="162"/>
      <c r="H40" s="163"/>
      <c r="I40" s="163"/>
      <c r="J40" s="163"/>
      <c r="K40" s="164"/>
      <c r="L40" s="10">
        <f t="shared" ref="L40:L46" si="13">SUM(C40+D40*$D$38+G40*$G$38+$H$38*H40+$E$38*E40+$I$38*I40+F40+$J$38*J40+$K$38*K40)</f>
        <v>0.98</v>
      </c>
      <c r="M40" s="11"/>
      <c r="O40" s="168">
        <v>38</v>
      </c>
      <c r="P40" s="168"/>
      <c r="Q40" s="168">
        <f t="shared" si="3"/>
        <v>0</v>
      </c>
      <c r="R40" s="168"/>
      <c r="S40" s="168">
        <f t="shared" si="0"/>
        <v>0</v>
      </c>
      <c r="T40" s="168">
        <f t="shared" si="4"/>
        <v>0</v>
      </c>
      <c r="U40" s="168">
        <f t="shared" si="5"/>
        <v>0</v>
      </c>
      <c r="V40" s="168">
        <f t="shared" si="6"/>
        <v>0</v>
      </c>
      <c r="W40" s="168">
        <f t="shared" si="7"/>
        <v>0</v>
      </c>
      <c r="X40" s="168">
        <f t="shared" si="8"/>
        <v>0</v>
      </c>
      <c r="Y40" s="168">
        <f t="shared" si="9"/>
        <v>0</v>
      </c>
      <c r="Z40" s="168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62"/>
      <c r="H41" s="163"/>
      <c r="I41" s="163"/>
      <c r="J41" s="163"/>
      <c r="K41" s="164"/>
      <c r="L41" s="10">
        <f>SUM(C41+D41*$D$38+G41*$G$38+$H$38*H41+$E$38*E41+$I$38*I41+F41+$J$38*J41+$K$38*K41)</f>
        <v>0</v>
      </c>
      <c r="M41" s="11"/>
      <c r="O41" s="168">
        <v>39</v>
      </c>
      <c r="P41" s="168"/>
      <c r="Q41" s="168">
        <f t="shared" si="3"/>
        <v>0</v>
      </c>
      <c r="R41" s="168"/>
      <c r="S41" s="168">
        <f t="shared" si="0"/>
        <v>0</v>
      </c>
      <c r="T41" s="168">
        <f t="shared" si="4"/>
        <v>0</v>
      </c>
      <c r="U41" s="168">
        <f t="shared" si="5"/>
        <v>0</v>
      </c>
      <c r="V41" s="168">
        <f t="shared" si="6"/>
        <v>0</v>
      </c>
      <c r="W41" s="168">
        <f t="shared" si="7"/>
        <v>0</v>
      </c>
      <c r="X41" s="168">
        <f t="shared" si="8"/>
        <v>0</v>
      </c>
      <c r="Y41" s="168">
        <f t="shared" si="9"/>
        <v>0</v>
      </c>
      <c r="Z41" s="168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62"/>
      <c r="H42" s="163"/>
      <c r="I42" s="163"/>
      <c r="J42" s="163"/>
      <c r="K42" s="164"/>
      <c r="L42" s="10">
        <f t="shared" si="13"/>
        <v>0</v>
      </c>
      <c r="M42" s="11"/>
      <c r="O42" s="168">
        <v>40</v>
      </c>
      <c r="P42" s="168"/>
      <c r="Q42" s="168">
        <f t="shared" si="3"/>
        <v>0</v>
      </c>
      <c r="R42" s="168"/>
      <c r="S42" s="168">
        <f t="shared" si="0"/>
        <v>0</v>
      </c>
      <c r="T42" s="168">
        <f t="shared" si="4"/>
        <v>0</v>
      </c>
      <c r="U42" s="168">
        <f t="shared" si="5"/>
        <v>0</v>
      </c>
      <c r="V42" s="168">
        <f t="shared" si="6"/>
        <v>0</v>
      </c>
      <c r="W42" s="168">
        <f t="shared" si="7"/>
        <v>0</v>
      </c>
      <c r="X42" s="168">
        <f t="shared" si="8"/>
        <v>0</v>
      </c>
      <c r="Y42" s="168">
        <f t="shared" si="9"/>
        <v>0</v>
      </c>
      <c r="Z42" s="168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62"/>
      <c r="H43" s="163"/>
      <c r="I43" s="163"/>
      <c r="J43" s="163"/>
      <c r="K43" s="164"/>
      <c r="L43" s="10">
        <f t="shared" si="13"/>
        <v>0</v>
      </c>
      <c r="M43" s="11"/>
      <c r="O43" s="168">
        <v>41</v>
      </c>
      <c r="P43" s="168"/>
      <c r="Q43" s="168">
        <f t="shared" si="3"/>
        <v>0</v>
      </c>
      <c r="R43" s="168"/>
      <c r="S43" s="168">
        <f t="shared" si="0"/>
        <v>0</v>
      </c>
      <c r="T43" s="168">
        <f t="shared" si="4"/>
        <v>0</v>
      </c>
      <c r="U43" s="168">
        <f t="shared" si="5"/>
        <v>0</v>
      </c>
      <c r="V43" s="168">
        <f t="shared" si="6"/>
        <v>0</v>
      </c>
      <c r="W43" s="168">
        <f t="shared" si="7"/>
        <v>0</v>
      </c>
      <c r="X43" s="168">
        <f t="shared" si="8"/>
        <v>0</v>
      </c>
      <c r="Y43" s="168">
        <f t="shared" si="9"/>
        <v>0</v>
      </c>
      <c r="Z43" s="168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>
        <v>4</v>
      </c>
      <c r="F44" s="2"/>
      <c r="G44" s="162"/>
      <c r="H44" s="163"/>
      <c r="I44" s="163"/>
      <c r="J44" s="163"/>
      <c r="K44" s="164"/>
      <c r="L44" s="10">
        <f t="shared" si="13"/>
        <v>1.96</v>
      </c>
      <c r="M44" s="11"/>
      <c r="O44" s="168" t="s">
        <v>37</v>
      </c>
      <c r="P44" s="168"/>
      <c r="Q44" s="168"/>
      <c r="R44" s="168"/>
      <c r="S44" s="168">
        <f>SUM(S3:S43)</f>
        <v>0.48000000000000004</v>
      </c>
      <c r="T44" s="168">
        <f t="shared" ref="T44:Z44" si="14">SUM(T3:T43)</f>
        <v>0.48000000000000004</v>
      </c>
      <c r="U44" s="168">
        <f t="shared" si="14"/>
        <v>0.48000000000000004</v>
      </c>
      <c r="V44" s="168">
        <f t="shared" si="14"/>
        <v>0.48000000000000004</v>
      </c>
      <c r="W44" s="168">
        <f t="shared" si="14"/>
        <v>0.48000000000000004</v>
      </c>
      <c r="X44" s="168">
        <f t="shared" si="14"/>
        <v>0</v>
      </c>
      <c r="Y44" s="168">
        <f t="shared" si="14"/>
        <v>0</v>
      </c>
      <c r="Z44" s="168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62"/>
      <c r="H45" s="163"/>
      <c r="I45" s="163"/>
      <c r="J45" s="163"/>
      <c r="K45" s="164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62"/>
      <c r="H46" s="163"/>
      <c r="I46" s="163"/>
      <c r="J46" s="163"/>
      <c r="K46" s="164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62"/>
      <c r="H47" s="163"/>
      <c r="I47" s="163"/>
      <c r="J47" s="163"/>
      <c r="K47" s="164"/>
      <c r="L47" s="1"/>
      <c r="M47" s="3"/>
    </row>
    <row r="48" spans="1:26" x14ac:dyDescent="0.15">
      <c r="A48" s="255"/>
      <c r="B48" s="1" t="s">
        <v>85</v>
      </c>
      <c r="C48" s="2"/>
      <c r="D48" s="1">
        <v>1</v>
      </c>
      <c r="E48" s="1"/>
      <c r="F48" s="2"/>
      <c r="G48" s="162"/>
      <c r="H48" s="163"/>
      <c r="I48" s="163"/>
      <c r="J48" s="163"/>
      <c r="K48" s="164"/>
      <c r="L48" s="10">
        <f t="shared" ref="L48:L55" si="15">SUM(C48+D48*$D$47+G48*$G$47+$H$47*H48+$E$47*E48+$I$47*I48+F48+$J$47*J48+$K$47*K48)</f>
        <v>0.28000000000000003</v>
      </c>
      <c r="M48" s="11"/>
    </row>
    <row r="49" spans="1:13" x14ac:dyDescent="0.15">
      <c r="A49" s="255"/>
      <c r="B49" s="1" t="s">
        <v>26</v>
      </c>
      <c r="C49" s="2"/>
      <c r="D49" s="1"/>
      <c r="E49" s="1">
        <v>1</v>
      </c>
      <c r="F49" s="2"/>
      <c r="G49" s="162"/>
      <c r="H49" s="163"/>
      <c r="I49" s="163"/>
      <c r="J49" s="163"/>
      <c r="K49" s="164"/>
      <c r="L49" s="10">
        <f t="shared" si="15"/>
        <v>0.74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62"/>
      <c r="H50" s="163"/>
      <c r="I50" s="163"/>
      <c r="J50" s="163"/>
      <c r="K50" s="164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62"/>
      <c r="H51" s="163"/>
      <c r="I51" s="163"/>
      <c r="J51" s="163"/>
      <c r="K51" s="164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62"/>
      <c r="H52" s="163"/>
      <c r="I52" s="163"/>
      <c r="J52" s="163"/>
      <c r="K52" s="164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162"/>
      <c r="H53" s="163"/>
      <c r="I53" s="163"/>
      <c r="J53" s="163"/>
      <c r="K53" s="164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62"/>
      <c r="H54" s="163"/>
      <c r="I54" s="163"/>
      <c r="J54" s="163"/>
      <c r="K54" s="164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62"/>
      <c r="H55" s="163"/>
      <c r="I55" s="163"/>
      <c r="J55" s="163"/>
      <c r="K55" s="164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62"/>
      <c r="H56" s="163"/>
      <c r="I56" s="163"/>
      <c r="J56" s="163"/>
      <c r="K56" s="164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62"/>
      <c r="H57" s="163"/>
      <c r="I57" s="163"/>
      <c r="J57" s="163"/>
      <c r="K57" s="164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62"/>
      <c r="H58" s="163"/>
      <c r="I58" s="163"/>
      <c r="J58" s="163"/>
      <c r="K58" s="164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62"/>
      <c r="H59" s="163"/>
      <c r="I59" s="163"/>
      <c r="J59" s="163"/>
      <c r="K59" s="164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62"/>
      <c r="H60" s="163"/>
      <c r="I60" s="163"/>
      <c r="J60" s="163"/>
      <c r="K60" s="164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62"/>
      <c r="H61" s="163"/>
      <c r="I61" s="163"/>
      <c r="J61" s="163"/>
      <c r="K61" s="164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62"/>
      <c r="H62" s="163"/>
      <c r="I62" s="163"/>
      <c r="J62" s="163"/>
      <c r="K62" s="164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62"/>
      <c r="H63" s="163"/>
      <c r="I63" s="163"/>
      <c r="J63" s="163"/>
      <c r="K63" s="164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65"/>
      <c r="H64" s="166"/>
      <c r="I64" s="166"/>
      <c r="J64" s="166"/>
      <c r="K64" s="167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62"/>
      <c r="H65" s="163"/>
      <c r="I65" s="163"/>
      <c r="J65" s="163"/>
      <c r="K65" s="164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62"/>
      <c r="H66" s="163"/>
      <c r="I66" s="163"/>
      <c r="J66" s="163"/>
      <c r="K66" s="164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62"/>
      <c r="H67" s="163"/>
      <c r="I67" s="163"/>
      <c r="J67" s="163"/>
      <c r="K67" s="164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62"/>
      <c r="H68" s="163"/>
      <c r="I68" s="163"/>
      <c r="J68" s="163"/>
      <c r="K68" s="164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62"/>
      <c r="H69" s="163"/>
      <c r="I69" s="163"/>
      <c r="J69" s="163"/>
      <c r="K69" s="164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62"/>
      <c r="H70" s="163"/>
      <c r="I70" s="163"/>
      <c r="J70" s="163"/>
      <c r="K70" s="164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62"/>
      <c r="H71" s="163"/>
      <c r="I71" s="163"/>
      <c r="J71" s="163"/>
      <c r="K71" s="164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62"/>
      <c r="H72" s="163"/>
      <c r="I72" s="163"/>
      <c r="J72" s="163"/>
      <c r="K72" s="164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65"/>
      <c r="H73" s="166"/>
      <c r="I73" s="166"/>
      <c r="J73" s="166"/>
      <c r="K73" s="167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62"/>
      <c r="H74" s="163"/>
      <c r="I74" s="163"/>
      <c r="J74" s="163"/>
      <c r="K74" s="164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62"/>
      <c r="H75" s="163"/>
      <c r="I75" s="163"/>
      <c r="J75" s="163"/>
      <c r="K75" s="164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62"/>
      <c r="H76" s="163"/>
      <c r="I76" s="163"/>
      <c r="J76" s="163"/>
      <c r="K76" s="164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62"/>
      <c r="H77" s="163"/>
      <c r="I77" s="163"/>
      <c r="J77" s="163"/>
      <c r="K77" s="164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62"/>
      <c r="H78" s="163"/>
      <c r="I78" s="163"/>
      <c r="J78" s="163"/>
      <c r="K78" s="164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62"/>
      <c r="H79" s="163"/>
      <c r="I79" s="163"/>
      <c r="J79" s="163"/>
      <c r="K79" s="164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62"/>
      <c r="H80" s="163"/>
      <c r="I80" s="163"/>
      <c r="J80" s="163"/>
      <c r="K80" s="164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62"/>
      <c r="H81" s="163"/>
      <c r="I81" s="163"/>
      <c r="J81" s="163"/>
      <c r="K81" s="164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65"/>
      <c r="H82" s="166"/>
      <c r="I82" s="166"/>
      <c r="J82" s="166"/>
      <c r="K82" s="167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>
        <v>2</v>
      </c>
      <c r="L104" s="1">
        <f t="shared" si="20"/>
        <v>0.6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57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57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62"/>
      <c r="H112" s="163"/>
      <c r="I112" s="163"/>
      <c r="J112" s="163"/>
      <c r="K112" s="164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62"/>
      <c r="H113" s="163"/>
      <c r="I113" s="163"/>
      <c r="J113" s="163"/>
      <c r="K113" s="164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62"/>
      <c r="H114" s="163"/>
      <c r="I114" s="163"/>
      <c r="J114" s="163"/>
      <c r="K114" s="164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62"/>
      <c r="H115" s="163"/>
      <c r="I115" s="163"/>
      <c r="J115" s="163"/>
      <c r="K115" s="164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62"/>
      <c r="H116" s="163"/>
      <c r="I116" s="163"/>
      <c r="J116" s="163"/>
      <c r="K116" s="164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62"/>
      <c r="H117" s="163"/>
      <c r="I117" s="163"/>
      <c r="J117" s="163"/>
      <c r="K117" s="164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62"/>
      <c r="H118" s="163"/>
      <c r="I118" s="163"/>
      <c r="J118" s="163"/>
      <c r="K118" s="164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62"/>
      <c r="H119" s="163"/>
      <c r="I119" s="163"/>
      <c r="J119" s="163"/>
      <c r="K119" s="164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65"/>
      <c r="H120" s="166"/>
      <c r="I120" s="166"/>
      <c r="J120" s="166"/>
      <c r="K120" s="167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62"/>
      <c r="H121" s="163"/>
      <c r="I121" s="163"/>
      <c r="J121" s="163"/>
      <c r="K121" s="164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62"/>
      <c r="H122" s="163"/>
      <c r="I122" s="163"/>
      <c r="J122" s="163"/>
      <c r="K122" s="164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62"/>
      <c r="H123" s="163"/>
      <c r="I123" s="163"/>
      <c r="J123" s="163"/>
      <c r="K123" s="164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62"/>
      <c r="H124" s="163"/>
      <c r="I124" s="163"/>
      <c r="J124" s="163"/>
      <c r="K124" s="164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62"/>
      <c r="H125" s="163"/>
      <c r="I125" s="163"/>
      <c r="J125" s="163"/>
      <c r="K125" s="164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62"/>
      <c r="H126" s="163"/>
      <c r="I126" s="163"/>
      <c r="J126" s="163"/>
      <c r="K126" s="164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62"/>
      <c r="H127" s="163"/>
      <c r="I127" s="163"/>
      <c r="J127" s="163"/>
      <c r="K127" s="164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62"/>
      <c r="H128" s="163"/>
      <c r="I128" s="163"/>
      <c r="J128" s="163"/>
      <c r="K128" s="164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65"/>
      <c r="H129" s="166"/>
      <c r="I129" s="166"/>
      <c r="J129" s="166"/>
      <c r="K129" s="167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3.3800000000000003</v>
      </c>
      <c r="E131" s="17">
        <f>C131+D131</f>
        <v>3.3800000000000003</v>
      </c>
    </row>
    <row r="132" spans="1:13" x14ac:dyDescent="0.15">
      <c r="B132" s="1" t="s">
        <v>26</v>
      </c>
      <c r="C132" s="17">
        <f>L4+L13+L22+L31+L40+L49+L58+L67+L76+L85+L99+L104+L114+L123+U44</f>
        <v>3.9000000000000004</v>
      </c>
      <c r="D132">
        <v>1</v>
      </c>
      <c r="E132" s="17">
        <f t="shared" ref="E132:E138" si="23">C132+D132</f>
        <v>4.9000000000000004</v>
      </c>
      <c r="F132" t="s">
        <v>76</v>
      </c>
    </row>
    <row r="133" spans="1:13" x14ac:dyDescent="0.15">
      <c r="B133" s="1" t="s">
        <v>28</v>
      </c>
      <c r="C133" s="18">
        <f>L5+L14+L23+L32+L41+L50+L59+L68+L77+L86+L92+L96+L101+L108+L115+L124+V44</f>
        <v>1.48</v>
      </c>
      <c r="D133">
        <v>1.5</v>
      </c>
      <c r="E133" s="17">
        <f t="shared" si="23"/>
        <v>2.98</v>
      </c>
      <c r="F133" t="s">
        <v>76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115</v>
      </c>
    </row>
    <row r="135" spans="1:13" x14ac:dyDescent="0.15">
      <c r="B135" s="1" t="s">
        <v>31</v>
      </c>
      <c r="C135" s="17">
        <f>L7+L16+L25+L34+L43+L52+L61+L70+L79+L88+L110+L111+L117+L126+T44</f>
        <v>1.48</v>
      </c>
      <c r="E135" s="17">
        <f t="shared" si="23"/>
        <v>1.48</v>
      </c>
    </row>
    <row r="136" spans="1:13" x14ac:dyDescent="0.15">
      <c r="B136" s="1" t="s">
        <v>32</v>
      </c>
      <c r="C136" s="17">
        <f>L8+L17+L26+L35+L44+L53+L62+L71+L80+L89+L100+L105+L118+L127+W44</f>
        <v>2.44</v>
      </c>
      <c r="E136" s="17">
        <f t="shared" si="23"/>
        <v>2.44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12" workbookViewId="0">
      <selection activeCell="P133" sqref="P133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70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171">
        <v>0.4</v>
      </c>
      <c r="Q3" s="171">
        <f>LEN(R3)</f>
        <v>6</v>
      </c>
      <c r="R3" s="171" t="s">
        <v>116</v>
      </c>
      <c r="S3" s="171">
        <f t="shared" ref="S3:S43" si="0">IF(ISNUMBER(FIND("周",R3)),P3/Q3,0)</f>
        <v>6.6666666666666666E-2</v>
      </c>
      <c r="T3" s="171">
        <f>IF(ISNUMBER(FIND("张",R3)),P3/Q3,0)</f>
        <v>6.6666666666666666E-2</v>
      </c>
      <c r="U3" s="171">
        <f>IF(ISNUMBER(FIND("牛",R3)),P3/Q3,0)</f>
        <v>6.6666666666666666E-2</v>
      </c>
      <c r="V3" s="171">
        <f>IF(ISNUMBER(FIND("芦",R3)),P3/Q3,0)</f>
        <v>6.6666666666666666E-2</v>
      </c>
      <c r="W3" s="171">
        <f>IF(ISNUMBER(FIND("李",R3)),P3/Q3,0)</f>
        <v>6.6666666666666666E-2</v>
      </c>
      <c r="X3" s="171">
        <f>IF(ISNUMBER(FIND("赵",R3)),P3/Q3,0)</f>
        <v>0</v>
      </c>
      <c r="Y3" s="171">
        <f>IF(ISNUMBER(FIND("高",R3)),P3/Q3,0)</f>
        <v>6.6666666666666666E-2</v>
      </c>
      <c r="Z3" s="171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/>
      <c r="H4" s="1"/>
      <c r="I4" s="1"/>
      <c r="J4" s="1"/>
      <c r="K4" s="1">
        <v>2</v>
      </c>
      <c r="L4" s="10">
        <f t="shared" ref="L4:L10" si="2">+D4*$D$2+G4*$G$2+$H$2*H4+$E$2*E4+$I$2*I4+$J$2*J4+$K$2*K4</f>
        <v>0.3</v>
      </c>
      <c r="M4" s="11"/>
      <c r="N4" s="6" t="s">
        <v>27</v>
      </c>
      <c r="O4" s="13">
        <v>2</v>
      </c>
      <c r="P4" s="171">
        <v>0.4</v>
      </c>
      <c r="Q4" s="171">
        <f t="shared" ref="Q4:Q43" si="3">LEN(R4)</f>
        <v>6</v>
      </c>
      <c r="R4" s="192" t="s">
        <v>116</v>
      </c>
      <c r="S4" s="171">
        <f t="shared" si="0"/>
        <v>6.6666666666666666E-2</v>
      </c>
      <c r="T4" s="171">
        <f t="shared" ref="T4:T43" si="4">IF(ISNUMBER(FIND("张",R4)),P4/Q4,0)</f>
        <v>6.6666666666666666E-2</v>
      </c>
      <c r="U4" s="171">
        <f t="shared" ref="U4:U43" si="5">IF(ISNUMBER(FIND("牛",R4)),P4/Q4,0)</f>
        <v>6.6666666666666666E-2</v>
      </c>
      <c r="V4" s="171">
        <f t="shared" ref="V4:V43" si="6">IF(ISNUMBER(FIND("芦",R4)),P4/Q4,0)</f>
        <v>6.6666666666666666E-2</v>
      </c>
      <c r="W4" s="171">
        <f t="shared" ref="W4:W43" si="7">IF(ISNUMBER(FIND("李",R4)),P4/Q4,0)</f>
        <v>6.6666666666666666E-2</v>
      </c>
      <c r="X4" s="171">
        <f t="shared" ref="X4:X43" si="8">IF(ISNUMBER(FIND("赵",R4)),P4/Q4,0)</f>
        <v>0</v>
      </c>
      <c r="Y4" s="171">
        <f t="shared" ref="Y4:Y43" si="9">IF(ISNUMBER(FIND("高",R4)),P4/Q4,0)</f>
        <v>6.6666666666666666E-2</v>
      </c>
      <c r="Z4" s="171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71">
        <v>0.4</v>
      </c>
      <c r="Q5" s="171">
        <f t="shared" si="3"/>
        <v>6</v>
      </c>
      <c r="R5" s="192" t="s">
        <v>116</v>
      </c>
      <c r="S5" s="171">
        <f t="shared" si="0"/>
        <v>6.6666666666666666E-2</v>
      </c>
      <c r="T5" s="171">
        <f t="shared" si="4"/>
        <v>6.6666666666666666E-2</v>
      </c>
      <c r="U5" s="171">
        <f t="shared" si="5"/>
        <v>6.6666666666666666E-2</v>
      </c>
      <c r="V5" s="171">
        <f t="shared" si="6"/>
        <v>6.6666666666666666E-2</v>
      </c>
      <c r="W5" s="171">
        <f t="shared" si="7"/>
        <v>6.6666666666666666E-2</v>
      </c>
      <c r="X5" s="171">
        <f t="shared" si="8"/>
        <v>0</v>
      </c>
      <c r="Y5" s="171">
        <f t="shared" si="9"/>
        <v>6.6666666666666666E-2</v>
      </c>
      <c r="Z5" s="171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71">
        <v>0.4</v>
      </c>
      <c r="Q6" s="171">
        <f t="shared" si="3"/>
        <v>6</v>
      </c>
      <c r="R6" s="192" t="s">
        <v>116</v>
      </c>
      <c r="S6" s="171">
        <f t="shared" si="0"/>
        <v>6.6666666666666666E-2</v>
      </c>
      <c r="T6" s="171">
        <f t="shared" si="4"/>
        <v>6.6666666666666666E-2</v>
      </c>
      <c r="U6" s="171">
        <f t="shared" si="5"/>
        <v>6.6666666666666666E-2</v>
      </c>
      <c r="V6" s="171">
        <f t="shared" si="6"/>
        <v>6.6666666666666666E-2</v>
      </c>
      <c r="W6" s="171">
        <f t="shared" si="7"/>
        <v>6.6666666666666666E-2</v>
      </c>
      <c r="X6" s="171">
        <f t="shared" si="8"/>
        <v>0</v>
      </c>
      <c r="Y6" s="171">
        <f t="shared" si="9"/>
        <v>6.6666666666666666E-2</v>
      </c>
      <c r="Z6" s="171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171">
        <v>0.4</v>
      </c>
      <c r="Q7" s="171">
        <f t="shared" si="3"/>
        <v>6</v>
      </c>
      <c r="R7" s="192" t="s">
        <v>116</v>
      </c>
      <c r="S7" s="171">
        <f t="shared" si="0"/>
        <v>6.6666666666666666E-2</v>
      </c>
      <c r="T7" s="171">
        <f t="shared" si="4"/>
        <v>6.6666666666666666E-2</v>
      </c>
      <c r="U7" s="171">
        <f t="shared" si="5"/>
        <v>6.6666666666666666E-2</v>
      </c>
      <c r="V7" s="171">
        <f t="shared" si="6"/>
        <v>6.6666666666666666E-2</v>
      </c>
      <c r="W7" s="171">
        <f t="shared" si="7"/>
        <v>6.6666666666666666E-2</v>
      </c>
      <c r="X7" s="171">
        <f t="shared" si="8"/>
        <v>0</v>
      </c>
      <c r="Y7" s="171">
        <f t="shared" si="9"/>
        <v>6.6666666666666666E-2</v>
      </c>
      <c r="Z7" s="171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2"/>
        <v>0</v>
      </c>
      <c r="M8" s="11"/>
      <c r="O8" s="171">
        <v>6</v>
      </c>
      <c r="P8" s="171">
        <v>0.4</v>
      </c>
      <c r="Q8" s="171">
        <f t="shared" si="3"/>
        <v>6</v>
      </c>
      <c r="R8" s="192" t="s">
        <v>116</v>
      </c>
      <c r="S8" s="171">
        <f t="shared" si="0"/>
        <v>6.6666666666666666E-2</v>
      </c>
      <c r="T8" s="171">
        <f t="shared" si="4"/>
        <v>6.6666666666666666E-2</v>
      </c>
      <c r="U8" s="171">
        <f t="shared" si="5"/>
        <v>6.6666666666666666E-2</v>
      </c>
      <c r="V8" s="171">
        <f t="shared" si="6"/>
        <v>6.6666666666666666E-2</v>
      </c>
      <c r="W8" s="171">
        <f t="shared" si="7"/>
        <v>6.6666666666666666E-2</v>
      </c>
      <c r="X8" s="171">
        <f t="shared" si="8"/>
        <v>0</v>
      </c>
      <c r="Y8" s="171">
        <f t="shared" si="9"/>
        <v>6.6666666666666666E-2</v>
      </c>
      <c r="Z8" s="171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71">
        <v>7</v>
      </c>
      <c r="P9" s="171">
        <v>0.4</v>
      </c>
      <c r="Q9" s="171">
        <f t="shared" si="3"/>
        <v>6</v>
      </c>
      <c r="R9" s="192" t="s">
        <v>116</v>
      </c>
      <c r="S9" s="171">
        <f t="shared" si="0"/>
        <v>6.6666666666666666E-2</v>
      </c>
      <c r="T9" s="171">
        <f t="shared" si="4"/>
        <v>6.6666666666666666E-2</v>
      </c>
      <c r="U9" s="171">
        <f t="shared" si="5"/>
        <v>6.6666666666666666E-2</v>
      </c>
      <c r="V9" s="171">
        <f t="shared" si="6"/>
        <v>6.6666666666666666E-2</v>
      </c>
      <c r="W9" s="171">
        <f t="shared" si="7"/>
        <v>6.6666666666666666E-2</v>
      </c>
      <c r="X9" s="171">
        <f t="shared" si="8"/>
        <v>0</v>
      </c>
      <c r="Y9" s="171">
        <f t="shared" si="9"/>
        <v>6.6666666666666666E-2</v>
      </c>
      <c r="Z9" s="171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71">
        <v>8</v>
      </c>
      <c r="P10" s="171">
        <v>0.4</v>
      </c>
      <c r="Q10" s="171">
        <f t="shared" si="3"/>
        <v>6</v>
      </c>
      <c r="R10" s="192" t="s">
        <v>116</v>
      </c>
      <c r="S10" s="171">
        <f t="shared" si="0"/>
        <v>6.6666666666666666E-2</v>
      </c>
      <c r="T10" s="171">
        <f t="shared" si="4"/>
        <v>6.6666666666666666E-2</v>
      </c>
      <c r="U10" s="171">
        <f t="shared" si="5"/>
        <v>6.6666666666666666E-2</v>
      </c>
      <c r="V10" s="171">
        <f t="shared" si="6"/>
        <v>6.6666666666666666E-2</v>
      </c>
      <c r="W10" s="171">
        <f t="shared" si="7"/>
        <v>6.6666666666666666E-2</v>
      </c>
      <c r="X10" s="171">
        <f t="shared" si="8"/>
        <v>0</v>
      </c>
      <c r="Y10" s="171">
        <f t="shared" si="9"/>
        <v>6.6666666666666666E-2</v>
      </c>
      <c r="Z10" s="171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72"/>
      <c r="H11" s="173"/>
      <c r="I11" s="173"/>
      <c r="J11" s="173"/>
      <c r="K11" s="174"/>
      <c r="L11" s="1"/>
      <c r="M11" s="3"/>
      <c r="O11" s="171">
        <v>9</v>
      </c>
      <c r="P11" s="171">
        <v>0.4</v>
      </c>
      <c r="Q11" s="171">
        <f t="shared" si="3"/>
        <v>6</v>
      </c>
      <c r="R11" s="192" t="s">
        <v>116</v>
      </c>
      <c r="S11" s="171">
        <f t="shared" si="0"/>
        <v>6.6666666666666666E-2</v>
      </c>
      <c r="T11" s="171">
        <f t="shared" si="4"/>
        <v>6.6666666666666666E-2</v>
      </c>
      <c r="U11" s="171">
        <f t="shared" si="5"/>
        <v>6.6666666666666666E-2</v>
      </c>
      <c r="V11" s="171">
        <f t="shared" si="6"/>
        <v>6.6666666666666666E-2</v>
      </c>
      <c r="W11" s="171">
        <f t="shared" si="7"/>
        <v>6.6666666666666666E-2</v>
      </c>
      <c r="X11" s="171">
        <f t="shared" si="8"/>
        <v>0</v>
      </c>
      <c r="Y11" s="171">
        <f t="shared" si="9"/>
        <v>6.6666666666666666E-2</v>
      </c>
      <c r="Z11" s="171">
        <f t="shared" si="1"/>
        <v>0</v>
      </c>
    </row>
    <row r="12" spans="1:26" x14ac:dyDescent="0.15">
      <c r="A12" s="255"/>
      <c r="B12" s="1" t="s">
        <v>85</v>
      </c>
      <c r="C12" s="2"/>
      <c r="D12" s="1">
        <v>1</v>
      </c>
      <c r="E12" s="1"/>
      <c r="F12" s="2"/>
      <c r="G12" s="175"/>
      <c r="H12" s="176"/>
      <c r="I12" s="176"/>
      <c r="J12" s="176"/>
      <c r="K12" s="177"/>
      <c r="L12" s="10">
        <f>C12+D12*$D$11+G12*$G$11+$H$11*H12+$E$11*E12+$I$11*I12+$F$11*F12+$J$11*J12+$K$11*K12</f>
        <v>0.5</v>
      </c>
      <c r="M12" s="11"/>
      <c r="O12" s="171">
        <v>10</v>
      </c>
      <c r="P12" s="171">
        <v>0.4</v>
      </c>
      <c r="Q12" s="171">
        <f t="shared" si="3"/>
        <v>6</v>
      </c>
      <c r="R12" s="192" t="s">
        <v>116</v>
      </c>
      <c r="S12" s="171">
        <f t="shared" si="0"/>
        <v>6.6666666666666666E-2</v>
      </c>
      <c r="T12" s="171">
        <f t="shared" si="4"/>
        <v>6.6666666666666666E-2</v>
      </c>
      <c r="U12" s="171">
        <f t="shared" si="5"/>
        <v>6.6666666666666666E-2</v>
      </c>
      <c r="V12" s="171">
        <f t="shared" si="6"/>
        <v>6.6666666666666666E-2</v>
      </c>
      <c r="W12" s="171">
        <f t="shared" si="7"/>
        <v>6.6666666666666666E-2</v>
      </c>
      <c r="X12" s="171">
        <f t="shared" si="8"/>
        <v>0</v>
      </c>
      <c r="Y12" s="171">
        <f t="shared" si="9"/>
        <v>6.6666666666666666E-2</v>
      </c>
      <c r="Z12" s="171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1</v>
      </c>
      <c r="F13" s="2"/>
      <c r="G13" s="175"/>
      <c r="H13" s="176"/>
      <c r="I13" s="176"/>
      <c r="J13" s="176"/>
      <c r="K13" s="177"/>
      <c r="L13" s="10">
        <f>C13+D13*$D$11+G13*$G$11+$H$11*H13+$E$11*E13+$I$11*I13+$F$11*F13+$J$11*J13+$K$11*K13</f>
        <v>0.85499999999999998</v>
      </c>
      <c r="M13" s="11"/>
      <c r="O13" s="171">
        <v>11</v>
      </c>
      <c r="P13" s="171">
        <v>0.4</v>
      </c>
      <c r="Q13" s="171">
        <f t="shared" si="3"/>
        <v>6</v>
      </c>
      <c r="R13" s="192" t="s">
        <v>116</v>
      </c>
      <c r="S13" s="171">
        <f t="shared" si="0"/>
        <v>6.6666666666666666E-2</v>
      </c>
      <c r="T13" s="171">
        <f t="shared" si="4"/>
        <v>6.6666666666666666E-2</v>
      </c>
      <c r="U13" s="171">
        <f t="shared" si="5"/>
        <v>6.6666666666666666E-2</v>
      </c>
      <c r="V13" s="171">
        <f t="shared" si="6"/>
        <v>6.6666666666666666E-2</v>
      </c>
      <c r="W13" s="171">
        <f t="shared" si="7"/>
        <v>6.6666666666666666E-2</v>
      </c>
      <c r="X13" s="171">
        <f t="shared" si="8"/>
        <v>0</v>
      </c>
      <c r="Y13" s="171">
        <f t="shared" si="9"/>
        <v>6.6666666666666666E-2</v>
      </c>
      <c r="Z13" s="171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75"/>
      <c r="H14" s="176"/>
      <c r="I14" s="176"/>
      <c r="J14" s="176"/>
      <c r="K14" s="177"/>
      <c r="L14" s="10">
        <f t="shared" ref="L14:L19" si="10">C14+D14*$D$11+G14*$G$11+$H$11*H14+$E$11*E14+$I$11*I14+$F$11*F14+$J$11*J14+$K$11*K14</f>
        <v>0</v>
      </c>
      <c r="M14" s="11"/>
      <c r="O14" s="171">
        <v>12</v>
      </c>
      <c r="P14" s="171">
        <v>0.4</v>
      </c>
      <c r="Q14" s="171">
        <f t="shared" si="3"/>
        <v>6</v>
      </c>
      <c r="R14" s="192" t="s">
        <v>116</v>
      </c>
      <c r="S14" s="171">
        <f t="shared" si="0"/>
        <v>6.6666666666666666E-2</v>
      </c>
      <c r="T14" s="171">
        <f t="shared" si="4"/>
        <v>6.6666666666666666E-2</v>
      </c>
      <c r="U14" s="171">
        <f t="shared" si="5"/>
        <v>6.6666666666666666E-2</v>
      </c>
      <c r="V14" s="171">
        <f t="shared" si="6"/>
        <v>6.6666666666666666E-2</v>
      </c>
      <c r="W14" s="171">
        <f t="shared" si="7"/>
        <v>6.6666666666666666E-2</v>
      </c>
      <c r="X14" s="171">
        <f t="shared" si="8"/>
        <v>0</v>
      </c>
      <c r="Y14" s="171">
        <f t="shared" si="9"/>
        <v>6.6666666666666666E-2</v>
      </c>
      <c r="Z14" s="171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75"/>
      <c r="H15" s="176"/>
      <c r="I15" s="176"/>
      <c r="J15" s="176"/>
      <c r="K15" s="177"/>
      <c r="L15" s="10">
        <f t="shared" si="10"/>
        <v>0</v>
      </c>
      <c r="M15" s="11"/>
      <c r="O15" s="171">
        <v>13</v>
      </c>
      <c r="P15" s="171">
        <v>0.4</v>
      </c>
      <c r="Q15" s="171">
        <f t="shared" si="3"/>
        <v>6</v>
      </c>
      <c r="R15" s="192" t="s">
        <v>116</v>
      </c>
      <c r="S15" s="171">
        <f t="shared" si="0"/>
        <v>6.6666666666666666E-2</v>
      </c>
      <c r="T15" s="171">
        <f t="shared" si="4"/>
        <v>6.6666666666666666E-2</v>
      </c>
      <c r="U15" s="171">
        <f t="shared" si="5"/>
        <v>6.6666666666666666E-2</v>
      </c>
      <c r="V15" s="171">
        <f t="shared" si="6"/>
        <v>6.6666666666666666E-2</v>
      </c>
      <c r="W15" s="171">
        <f t="shared" si="7"/>
        <v>6.6666666666666666E-2</v>
      </c>
      <c r="X15" s="171">
        <f t="shared" si="8"/>
        <v>0</v>
      </c>
      <c r="Y15" s="171">
        <f t="shared" si="9"/>
        <v>6.6666666666666666E-2</v>
      </c>
      <c r="Z15" s="171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175"/>
      <c r="H16" s="176"/>
      <c r="I16" s="176"/>
      <c r="J16" s="176"/>
      <c r="K16" s="177"/>
      <c r="L16" s="10">
        <f t="shared" si="10"/>
        <v>0</v>
      </c>
      <c r="M16" s="11"/>
      <c r="O16" s="171">
        <v>14</v>
      </c>
      <c r="P16" s="171">
        <v>0.4</v>
      </c>
      <c r="Q16" s="171">
        <f t="shared" si="3"/>
        <v>6</v>
      </c>
      <c r="R16" s="192" t="s">
        <v>116</v>
      </c>
      <c r="S16" s="171">
        <f t="shared" si="0"/>
        <v>6.6666666666666666E-2</v>
      </c>
      <c r="T16" s="171">
        <f t="shared" si="4"/>
        <v>6.6666666666666666E-2</v>
      </c>
      <c r="U16" s="171">
        <f t="shared" si="5"/>
        <v>6.6666666666666666E-2</v>
      </c>
      <c r="V16" s="171">
        <f t="shared" si="6"/>
        <v>6.6666666666666666E-2</v>
      </c>
      <c r="W16" s="171">
        <f t="shared" si="7"/>
        <v>6.6666666666666666E-2</v>
      </c>
      <c r="X16" s="171">
        <f t="shared" si="8"/>
        <v>0</v>
      </c>
      <c r="Y16" s="171">
        <f t="shared" si="9"/>
        <v>6.6666666666666666E-2</v>
      </c>
      <c r="Z16" s="171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175"/>
      <c r="H17" s="176"/>
      <c r="I17" s="176"/>
      <c r="J17" s="176"/>
      <c r="K17" s="177"/>
      <c r="L17" s="10">
        <f t="shared" si="10"/>
        <v>0</v>
      </c>
      <c r="M17" s="11"/>
      <c r="O17" s="171">
        <v>15</v>
      </c>
      <c r="P17" s="171">
        <v>0.4</v>
      </c>
      <c r="Q17" s="171">
        <f t="shared" si="3"/>
        <v>6</v>
      </c>
      <c r="R17" s="192" t="s">
        <v>116</v>
      </c>
      <c r="S17" s="171">
        <f t="shared" si="0"/>
        <v>6.6666666666666666E-2</v>
      </c>
      <c r="T17" s="171">
        <f t="shared" si="4"/>
        <v>6.6666666666666666E-2</v>
      </c>
      <c r="U17" s="171">
        <f t="shared" si="5"/>
        <v>6.6666666666666666E-2</v>
      </c>
      <c r="V17" s="171">
        <f t="shared" si="6"/>
        <v>6.6666666666666666E-2</v>
      </c>
      <c r="W17" s="171">
        <f t="shared" si="7"/>
        <v>6.6666666666666666E-2</v>
      </c>
      <c r="X17" s="171">
        <f t="shared" si="8"/>
        <v>0</v>
      </c>
      <c r="Y17" s="171">
        <f t="shared" si="9"/>
        <v>6.6666666666666666E-2</v>
      </c>
      <c r="Z17" s="171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75"/>
      <c r="H18" s="176"/>
      <c r="I18" s="176"/>
      <c r="J18" s="176"/>
      <c r="K18" s="177"/>
      <c r="L18" s="10">
        <f t="shared" si="10"/>
        <v>0</v>
      </c>
      <c r="M18" s="11"/>
      <c r="O18" s="171">
        <v>16</v>
      </c>
      <c r="P18" s="171">
        <v>0.4</v>
      </c>
      <c r="Q18" s="171">
        <f t="shared" si="3"/>
        <v>6</v>
      </c>
      <c r="R18" s="192" t="s">
        <v>116</v>
      </c>
      <c r="S18" s="171">
        <f t="shared" si="0"/>
        <v>6.6666666666666666E-2</v>
      </c>
      <c r="T18" s="171">
        <f t="shared" si="4"/>
        <v>6.6666666666666666E-2</v>
      </c>
      <c r="U18" s="171">
        <f t="shared" si="5"/>
        <v>6.6666666666666666E-2</v>
      </c>
      <c r="V18" s="171">
        <f t="shared" si="6"/>
        <v>6.6666666666666666E-2</v>
      </c>
      <c r="W18" s="171">
        <f t="shared" si="7"/>
        <v>6.6666666666666666E-2</v>
      </c>
      <c r="X18" s="171">
        <f t="shared" si="8"/>
        <v>0</v>
      </c>
      <c r="Y18" s="171">
        <f t="shared" si="9"/>
        <v>6.6666666666666666E-2</v>
      </c>
      <c r="Z18" s="171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75"/>
      <c r="H19" s="176"/>
      <c r="I19" s="176"/>
      <c r="J19" s="176"/>
      <c r="K19" s="177"/>
      <c r="L19" s="10">
        <f t="shared" si="10"/>
        <v>0</v>
      </c>
      <c r="M19" s="11"/>
      <c r="O19" s="171">
        <v>17</v>
      </c>
      <c r="P19" s="171">
        <v>0.4</v>
      </c>
      <c r="Q19" s="171">
        <f t="shared" si="3"/>
        <v>6</v>
      </c>
      <c r="R19" s="192" t="s">
        <v>116</v>
      </c>
      <c r="S19" s="171">
        <f t="shared" si="0"/>
        <v>6.6666666666666666E-2</v>
      </c>
      <c r="T19" s="171">
        <f t="shared" si="4"/>
        <v>6.6666666666666666E-2</v>
      </c>
      <c r="U19" s="171">
        <f t="shared" si="5"/>
        <v>6.6666666666666666E-2</v>
      </c>
      <c r="V19" s="171">
        <f t="shared" si="6"/>
        <v>6.6666666666666666E-2</v>
      </c>
      <c r="W19" s="171">
        <f t="shared" si="7"/>
        <v>6.6666666666666666E-2</v>
      </c>
      <c r="X19" s="171">
        <f t="shared" si="8"/>
        <v>0</v>
      </c>
      <c r="Y19" s="171">
        <f t="shared" si="9"/>
        <v>6.6666666666666666E-2</v>
      </c>
      <c r="Z19" s="171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75"/>
      <c r="H20" s="176"/>
      <c r="I20" s="176"/>
      <c r="J20" s="176"/>
      <c r="K20" s="177"/>
      <c r="L20" s="1"/>
      <c r="M20" s="3"/>
      <c r="O20" s="171">
        <v>18</v>
      </c>
      <c r="P20" s="171">
        <v>0.4</v>
      </c>
      <c r="Q20" s="171">
        <f t="shared" si="3"/>
        <v>6</v>
      </c>
      <c r="R20" s="192" t="s">
        <v>116</v>
      </c>
      <c r="S20" s="171">
        <f t="shared" si="0"/>
        <v>6.6666666666666666E-2</v>
      </c>
      <c r="T20" s="171">
        <f t="shared" si="4"/>
        <v>6.6666666666666666E-2</v>
      </c>
      <c r="U20" s="171">
        <f t="shared" si="5"/>
        <v>6.6666666666666666E-2</v>
      </c>
      <c r="V20" s="171">
        <f t="shared" si="6"/>
        <v>6.6666666666666666E-2</v>
      </c>
      <c r="W20" s="171">
        <f t="shared" si="7"/>
        <v>6.6666666666666666E-2</v>
      </c>
      <c r="X20" s="171">
        <f t="shared" si="8"/>
        <v>0</v>
      </c>
      <c r="Y20" s="171">
        <f t="shared" si="9"/>
        <v>6.6666666666666666E-2</v>
      </c>
      <c r="Z20" s="171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75"/>
      <c r="H21" s="176"/>
      <c r="I21" s="176"/>
      <c r="J21" s="176"/>
      <c r="K21" s="177"/>
      <c r="L21" s="10">
        <f>SUM(D21*$D$20+G21*$G$20+$H$20*H21+$E$20*E21+$I$20*I21+$J$20*J21+$K$20*K21)</f>
        <v>0</v>
      </c>
      <c r="M21" s="11"/>
      <c r="O21" s="171">
        <v>19</v>
      </c>
      <c r="P21" s="171">
        <v>0.4</v>
      </c>
      <c r="Q21" s="171">
        <f t="shared" si="3"/>
        <v>0</v>
      </c>
      <c r="R21" s="171"/>
      <c r="S21" s="171">
        <f t="shared" si="0"/>
        <v>0</v>
      </c>
      <c r="T21" s="171">
        <f t="shared" si="4"/>
        <v>0</v>
      </c>
      <c r="U21" s="171">
        <f t="shared" si="5"/>
        <v>0</v>
      </c>
      <c r="V21" s="171">
        <f t="shared" si="6"/>
        <v>0</v>
      </c>
      <c r="W21" s="171">
        <f t="shared" si="7"/>
        <v>0</v>
      </c>
      <c r="X21" s="171">
        <f t="shared" si="8"/>
        <v>0</v>
      </c>
      <c r="Y21" s="171">
        <f t="shared" si="9"/>
        <v>0</v>
      </c>
      <c r="Z21" s="171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75"/>
      <c r="H22" s="176"/>
      <c r="I22" s="176"/>
      <c r="J22" s="176"/>
      <c r="K22" s="177"/>
      <c r="L22" s="10">
        <f t="shared" ref="L22:L28" si="11">SUM(D22*$D$20+G22*$G$20+$H$20*H22+$E$20*E22+$I$20*I22+$J$20*J22+$K$20*K22)</f>
        <v>0</v>
      </c>
      <c r="M22" s="11"/>
      <c r="O22" s="171">
        <v>20</v>
      </c>
      <c r="P22" s="171">
        <v>0.4</v>
      </c>
      <c r="Q22" s="171">
        <f t="shared" si="3"/>
        <v>0</v>
      </c>
      <c r="R22" s="171"/>
      <c r="S22" s="171">
        <f t="shared" si="0"/>
        <v>0</v>
      </c>
      <c r="T22" s="171">
        <f t="shared" si="4"/>
        <v>0</v>
      </c>
      <c r="U22" s="171">
        <f t="shared" si="5"/>
        <v>0</v>
      </c>
      <c r="V22" s="171">
        <f t="shared" si="6"/>
        <v>0</v>
      </c>
      <c r="W22" s="171">
        <f t="shared" si="7"/>
        <v>0</v>
      </c>
      <c r="X22" s="171">
        <f t="shared" si="8"/>
        <v>0</v>
      </c>
      <c r="Y22" s="171">
        <f t="shared" si="9"/>
        <v>0</v>
      </c>
      <c r="Z22" s="171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75"/>
      <c r="H23" s="176"/>
      <c r="I23" s="176"/>
      <c r="J23" s="176"/>
      <c r="K23" s="177"/>
      <c r="L23" s="10">
        <f t="shared" si="11"/>
        <v>0</v>
      </c>
      <c r="M23" s="11"/>
      <c r="O23" s="171">
        <v>21</v>
      </c>
      <c r="P23" s="171">
        <v>0.4</v>
      </c>
      <c r="Q23" s="171">
        <f t="shared" si="3"/>
        <v>0</v>
      </c>
      <c r="R23" s="171"/>
      <c r="S23" s="171">
        <f t="shared" si="0"/>
        <v>0</v>
      </c>
      <c r="T23" s="171">
        <f t="shared" si="4"/>
        <v>0</v>
      </c>
      <c r="U23" s="171">
        <f t="shared" si="5"/>
        <v>0</v>
      </c>
      <c r="V23" s="171">
        <f t="shared" si="6"/>
        <v>0</v>
      </c>
      <c r="W23" s="171">
        <f t="shared" si="7"/>
        <v>0</v>
      </c>
      <c r="X23" s="171">
        <f t="shared" si="8"/>
        <v>0</v>
      </c>
      <c r="Y23" s="171">
        <f t="shared" si="9"/>
        <v>0</v>
      </c>
      <c r="Z23" s="171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75"/>
      <c r="H24" s="176"/>
      <c r="I24" s="176"/>
      <c r="J24" s="176"/>
      <c r="K24" s="177"/>
      <c r="L24" s="10">
        <f t="shared" si="11"/>
        <v>0</v>
      </c>
      <c r="M24" s="11"/>
      <c r="O24" s="171">
        <v>22</v>
      </c>
      <c r="P24" s="171">
        <v>0.4</v>
      </c>
      <c r="Q24" s="171">
        <f t="shared" si="3"/>
        <v>0</v>
      </c>
      <c r="R24" s="171"/>
      <c r="S24" s="171">
        <f t="shared" si="0"/>
        <v>0</v>
      </c>
      <c r="T24" s="171">
        <f t="shared" si="4"/>
        <v>0</v>
      </c>
      <c r="U24" s="171">
        <f t="shared" si="5"/>
        <v>0</v>
      </c>
      <c r="V24" s="171">
        <f t="shared" si="6"/>
        <v>0</v>
      </c>
      <c r="W24" s="171">
        <f t="shared" si="7"/>
        <v>0</v>
      </c>
      <c r="X24" s="171">
        <f t="shared" si="8"/>
        <v>0</v>
      </c>
      <c r="Y24" s="171">
        <f t="shared" si="9"/>
        <v>0</v>
      </c>
      <c r="Z24" s="171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75"/>
      <c r="H25" s="176"/>
      <c r="I25" s="176"/>
      <c r="J25" s="176"/>
      <c r="K25" s="177"/>
      <c r="L25" s="10">
        <f t="shared" si="11"/>
        <v>0</v>
      </c>
      <c r="M25" s="11"/>
      <c r="O25" s="171">
        <v>23</v>
      </c>
      <c r="P25" s="171">
        <v>0.4</v>
      </c>
      <c r="Q25" s="171">
        <f t="shared" si="3"/>
        <v>0</v>
      </c>
      <c r="R25" s="171"/>
      <c r="S25" s="171">
        <f t="shared" si="0"/>
        <v>0</v>
      </c>
      <c r="T25" s="171">
        <f t="shared" si="4"/>
        <v>0</v>
      </c>
      <c r="U25" s="171">
        <f t="shared" si="5"/>
        <v>0</v>
      </c>
      <c r="V25" s="171">
        <f t="shared" si="6"/>
        <v>0</v>
      </c>
      <c r="W25" s="171">
        <f t="shared" si="7"/>
        <v>0</v>
      </c>
      <c r="X25" s="171">
        <f t="shared" si="8"/>
        <v>0</v>
      </c>
      <c r="Y25" s="171">
        <f t="shared" si="9"/>
        <v>0</v>
      </c>
      <c r="Z25" s="171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75"/>
      <c r="H26" s="176"/>
      <c r="I26" s="176"/>
      <c r="J26" s="176"/>
      <c r="K26" s="177"/>
      <c r="L26" s="10">
        <f t="shared" si="11"/>
        <v>0</v>
      </c>
      <c r="M26" s="11"/>
      <c r="O26" s="171">
        <v>24</v>
      </c>
      <c r="P26" s="171">
        <v>0.4</v>
      </c>
      <c r="Q26" s="171">
        <f t="shared" si="3"/>
        <v>0</v>
      </c>
      <c r="R26" s="171"/>
      <c r="S26" s="171">
        <f t="shared" si="0"/>
        <v>0</v>
      </c>
      <c r="T26" s="171">
        <f t="shared" si="4"/>
        <v>0</v>
      </c>
      <c r="U26" s="171">
        <f t="shared" si="5"/>
        <v>0</v>
      </c>
      <c r="V26" s="171">
        <f t="shared" si="6"/>
        <v>0</v>
      </c>
      <c r="W26" s="171">
        <f t="shared" si="7"/>
        <v>0</v>
      </c>
      <c r="X26" s="171">
        <f t="shared" si="8"/>
        <v>0</v>
      </c>
      <c r="Y26" s="171">
        <f t="shared" si="9"/>
        <v>0</v>
      </c>
      <c r="Z26" s="171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75"/>
      <c r="H27" s="176"/>
      <c r="I27" s="176"/>
      <c r="J27" s="176"/>
      <c r="K27" s="177"/>
      <c r="L27" s="10">
        <f t="shared" si="11"/>
        <v>0</v>
      </c>
      <c r="M27" s="11"/>
      <c r="O27" s="171">
        <v>25</v>
      </c>
      <c r="P27" s="171">
        <v>0.4</v>
      </c>
      <c r="Q27" s="171">
        <f t="shared" si="3"/>
        <v>0</v>
      </c>
      <c r="R27" s="171"/>
      <c r="S27" s="171">
        <f t="shared" si="0"/>
        <v>0</v>
      </c>
      <c r="T27" s="171">
        <f t="shared" si="4"/>
        <v>0</v>
      </c>
      <c r="U27" s="171">
        <f t="shared" si="5"/>
        <v>0</v>
      </c>
      <c r="V27" s="171">
        <f t="shared" si="6"/>
        <v>0</v>
      </c>
      <c r="W27" s="171">
        <f t="shared" si="7"/>
        <v>0</v>
      </c>
      <c r="X27" s="171">
        <f t="shared" si="8"/>
        <v>0</v>
      </c>
      <c r="Y27" s="171">
        <f t="shared" si="9"/>
        <v>0</v>
      </c>
      <c r="Z27" s="171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75"/>
      <c r="H28" s="176"/>
      <c r="I28" s="176"/>
      <c r="J28" s="176"/>
      <c r="K28" s="177"/>
      <c r="L28" s="10">
        <f t="shared" si="11"/>
        <v>0</v>
      </c>
      <c r="M28" s="11"/>
      <c r="O28" s="171">
        <v>26</v>
      </c>
      <c r="P28" s="171">
        <v>0.4</v>
      </c>
      <c r="Q28" s="171">
        <f t="shared" si="3"/>
        <v>0</v>
      </c>
      <c r="R28" s="171"/>
      <c r="S28" s="171">
        <f t="shared" si="0"/>
        <v>0</v>
      </c>
      <c r="T28" s="171">
        <f t="shared" si="4"/>
        <v>0</v>
      </c>
      <c r="U28" s="171">
        <f t="shared" si="5"/>
        <v>0</v>
      </c>
      <c r="V28" s="171">
        <f t="shared" si="6"/>
        <v>0</v>
      </c>
      <c r="W28" s="171">
        <f t="shared" si="7"/>
        <v>0</v>
      </c>
      <c r="X28" s="171">
        <f t="shared" si="8"/>
        <v>0</v>
      </c>
      <c r="Y28" s="171">
        <f t="shared" si="9"/>
        <v>0</v>
      </c>
      <c r="Z28" s="171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75"/>
      <c r="H29" s="176"/>
      <c r="I29" s="176"/>
      <c r="J29" s="176"/>
      <c r="K29" s="177"/>
      <c r="L29" s="1"/>
      <c r="M29" s="3"/>
      <c r="O29" s="171">
        <v>27</v>
      </c>
      <c r="P29" s="171">
        <v>0.4</v>
      </c>
      <c r="Q29" s="171">
        <f t="shared" si="3"/>
        <v>0</v>
      </c>
      <c r="R29" s="171"/>
      <c r="S29" s="171">
        <f t="shared" si="0"/>
        <v>0</v>
      </c>
      <c r="T29" s="171">
        <f t="shared" si="4"/>
        <v>0</v>
      </c>
      <c r="U29" s="171">
        <f t="shared" si="5"/>
        <v>0</v>
      </c>
      <c r="V29" s="171">
        <f t="shared" si="6"/>
        <v>0</v>
      </c>
      <c r="W29" s="171">
        <f t="shared" si="7"/>
        <v>0</v>
      </c>
      <c r="X29" s="171">
        <f t="shared" si="8"/>
        <v>0</v>
      </c>
      <c r="Y29" s="171">
        <f t="shared" si="9"/>
        <v>0</v>
      </c>
      <c r="Z29" s="171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75"/>
      <c r="H30" s="176"/>
      <c r="I30" s="176"/>
      <c r="J30" s="176"/>
      <c r="K30" s="177"/>
      <c r="L30" s="14">
        <f>SUM(D30*$D$29+G30*$G$29+$H$29*H30+$E$29*E30+$I$29*I30+$J$29*J30+$K$29*K30)</f>
        <v>0</v>
      </c>
      <c r="M30" s="15"/>
      <c r="O30" s="171">
        <v>28</v>
      </c>
      <c r="P30" s="171">
        <v>0.4</v>
      </c>
      <c r="Q30" s="171">
        <f t="shared" si="3"/>
        <v>0</v>
      </c>
      <c r="R30" s="171"/>
      <c r="S30" s="171">
        <f t="shared" si="0"/>
        <v>0</v>
      </c>
      <c r="T30" s="171">
        <f t="shared" si="4"/>
        <v>0</v>
      </c>
      <c r="U30" s="171">
        <f t="shared" si="5"/>
        <v>0</v>
      </c>
      <c r="V30" s="171">
        <f t="shared" si="6"/>
        <v>0</v>
      </c>
      <c r="W30" s="171">
        <f t="shared" si="7"/>
        <v>0</v>
      </c>
      <c r="X30" s="171">
        <f t="shared" si="8"/>
        <v>0</v>
      </c>
      <c r="Y30" s="171">
        <f t="shared" si="9"/>
        <v>0</v>
      </c>
      <c r="Z30" s="171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75"/>
      <c r="H31" s="176"/>
      <c r="I31" s="176"/>
      <c r="J31" s="176"/>
      <c r="K31" s="177"/>
      <c r="L31" s="14">
        <f t="shared" ref="L31:L37" si="12">SUM(D31*$D$29+G31*$G$29+$H$29*H31+$E$29*E31+$I$29*I31+$J$29*J31+$K$29*K31)</f>
        <v>0</v>
      </c>
      <c r="M31" s="15"/>
      <c r="O31" s="171">
        <v>29</v>
      </c>
      <c r="P31" s="171">
        <v>0.4</v>
      </c>
      <c r="Q31" s="171">
        <f t="shared" si="3"/>
        <v>0</v>
      </c>
      <c r="R31" s="171"/>
      <c r="S31" s="171">
        <f t="shared" si="0"/>
        <v>0</v>
      </c>
      <c r="T31" s="171">
        <f t="shared" si="4"/>
        <v>0</v>
      </c>
      <c r="U31" s="171">
        <f t="shared" si="5"/>
        <v>0</v>
      </c>
      <c r="V31" s="171">
        <f t="shared" si="6"/>
        <v>0</v>
      </c>
      <c r="W31" s="171">
        <f t="shared" si="7"/>
        <v>0</v>
      </c>
      <c r="X31" s="171">
        <f t="shared" si="8"/>
        <v>0</v>
      </c>
      <c r="Y31" s="171">
        <f t="shared" si="9"/>
        <v>0</v>
      </c>
      <c r="Z31" s="171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75"/>
      <c r="H32" s="176"/>
      <c r="I32" s="176"/>
      <c r="J32" s="176"/>
      <c r="K32" s="177"/>
      <c r="L32" s="14">
        <f t="shared" si="12"/>
        <v>0</v>
      </c>
      <c r="M32" s="15"/>
      <c r="O32" s="171">
        <v>30</v>
      </c>
      <c r="P32" s="171">
        <v>0.4</v>
      </c>
      <c r="Q32" s="171">
        <f t="shared" si="3"/>
        <v>0</v>
      </c>
      <c r="R32" s="171"/>
      <c r="S32" s="171">
        <f t="shared" si="0"/>
        <v>0</v>
      </c>
      <c r="T32" s="171">
        <f t="shared" si="4"/>
        <v>0</v>
      </c>
      <c r="U32" s="171">
        <f t="shared" si="5"/>
        <v>0</v>
      </c>
      <c r="V32" s="171">
        <f t="shared" si="6"/>
        <v>0</v>
      </c>
      <c r="W32" s="171">
        <f t="shared" si="7"/>
        <v>0</v>
      </c>
      <c r="X32" s="171">
        <f t="shared" si="8"/>
        <v>0</v>
      </c>
      <c r="Y32" s="171">
        <f t="shared" si="9"/>
        <v>0</v>
      </c>
      <c r="Z32" s="171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75"/>
      <c r="H33" s="176"/>
      <c r="I33" s="176"/>
      <c r="J33" s="176"/>
      <c r="K33" s="177"/>
      <c r="L33" s="14">
        <f t="shared" si="12"/>
        <v>0</v>
      </c>
      <c r="M33" s="15"/>
      <c r="O33" s="171">
        <v>31</v>
      </c>
      <c r="P33" s="171"/>
      <c r="Q33" s="171">
        <f t="shared" si="3"/>
        <v>0</v>
      </c>
      <c r="R33" s="171"/>
      <c r="S33" s="171">
        <f t="shared" si="0"/>
        <v>0</v>
      </c>
      <c r="T33" s="171">
        <f t="shared" si="4"/>
        <v>0</v>
      </c>
      <c r="U33" s="171">
        <f t="shared" si="5"/>
        <v>0</v>
      </c>
      <c r="V33" s="171">
        <f t="shared" si="6"/>
        <v>0</v>
      </c>
      <c r="W33" s="171">
        <f t="shared" si="7"/>
        <v>0</v>
      </c>
      <c r="X33" s="171">
        <f t="shared" si="8"/>
        <v>0</v>
      </c>
      <c r="Y33" s="171">
        <f t="shared" si="9"/>
        <v>0</v>
      </c>
      <c r="Z33" s="171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75"/>
      <c r="H34" s="176"/>
      <c r="I34" s="176"/>
      <c r="J34" s="176"/>
      <c r="K34" s="177"/>
      <c r="L34" s="14">
        <f t="shared" si="12"/>
        <v>0</v>
      </c>
      <c r="M34" s="15"/>
      <c r="O34" s="171">
        <v>32</v>
      </c>
      <c r="P34" s="171"/>
      <c r="Q34" s="171">
        <f t="shared" si="3"/>
        <v>0</v>
      </c>
      <c r="R34" s="171"/>
      <c r="S34" s="171">
        <f t="shared" si="0"/>
        <v>0</v>
      </c>
      <c r="T34" s="171">
        <f t="shared" si="4"/>
        <v>0</v>
      </c>
      <c r="U34" s="171">
        <f t="shared" si="5"/>
        <v>0</v>
      </c>
      <c r="V34" s="171">
        <f t="shared" si="6"/>
        <v>0</v>
      </c>
      <c r="W34" s="171">
        <f t="shared" si="7"/>
        <v>0</v>
      </c>
      <c r="X34" s="171">
        <f t="shared" si="8"/>
        <v>0</v>
      </c>
      <c r="Y34" s="171">
        <f t="shared" si="9"/>
        <v>0</v>
      </c>
      <c r="Z34" s="171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75"/>
      <c r="H35" s="176"/>
      <c r="I35" s="176"/>
      <c r="J35" s="176"/>
      <c r="K35" s="177"/>
      <c r="L35" s="14">
        <f t="shared" si="12"/>
        <v>0</v>
      </c>
      <c r="M35" s="15"/>
      <c r="O35" s="171">
        <v>33</v>
      </c>
      <c r="P35" s="171"/>
      <c r="Q35" s="171">
        <f t="shared" si="3"/>
        <v>0</v>
      </c>
      <c r="R35" s="171"/>
      <c r="S35" s="171">
        <f t="shared" si="0"/>
        <v>0</v>
      </c>
      <c r="T35" s="171">
        <f t="shared" si="4"/>
        <v>0</v>
      </c>
      <c r="U35" s="171">
        <f t="shared" si="5"/>
        <v>0</v>
      </c>
      <c r="V35" s="171">
        <f t="shared" si="6"/>
        <v>0</v>
      </c>
      <c r="W35" s="171">
        <f t="shared" si="7"/>
        <v>0</v>
      </c>
      <c r="X35" s="171">
        <f t="shared" si="8"/>
        <v>0</v>
      </c>
      <c r="Y35" s="171">
        <f t="shared" si="9"/>
        <v>0</v>
      </c>
      <c r="Z35" s="171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75"/>
      <c r="H36" s="176"/>
      <c r="I36" s="176"/>
      <c r="J36" s="176"/>
      <c r="K36" s="177"/>
      <c r="L36" s="14">
        <f t="shared" si="12"/>
        <v>0</v>
      </c>
      <c r="M36" s="15"/>
      <c r="O36" s="171">
        <v>34</v>
      </c>
      <c r="P36" s="171"/>
      <c r="Q36" s="171">
        <f t="shared" si="3"/>
        <v>0</v>
      </c>
      <c r="R36" s="171"/>
      <c r="S36" s="171">
        <f t="shared" si="0"/>
        <v>0</v>
      </c>
      <c r="T36" s="171">
        <f t="shared" si="4"/>
        <v>0</v>
      </c>
      <c r="U36" s="171">
        <f t="shared" si="5"/>
        <v>0</v>
      </c>
      <c r="V36" s="171">
        <f t="shared" si="6"/>
        <v>0</v>
      </c>
      <c r="W36" s="171">
        <f t="shared" si="7"/>
        <v>0</v>
      </c>
      <c r="X36" s="171">
        <f t="shared" si="8"/>
        <v>0</v>
      </c>
      <c r="Y36" s="171">
        <f t="shared" si="9"/>
        <v>0</v>
      </c>
      <c r="Z36" s="171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75"/>
      <c r="H37" s="176"/>
      <c r="I37" s="176"/>
      <c r="J37" s="176"/>
      <c r="K37" s="177"/>
      <c r="L37" s="14">
        <f t="shared" si="12"/>
        <v>0</v>
      </c>
      <c r="M37" s="15"/>
      <c r="O37" s="171">
        <v>35</v>
      </c>
      <c r="P37" s="171"/>
      <c r="Q37" s="171">
        <f t="shared" si="3"/>
        <v>0</v>
      </c>
      <c r="R37" s="171"/>
      <c r="S37" s="171">
        <f t="shared" si="0"/>
        <v>0</v>
      </c>
      <c r="T37" s="171">
        <f t="shared" si="4"/>
        <v>0</v>
      </c>
      <c r="U37" s="171">
        <f t="shared" si="5"/>
        <v>0</v>
      </c>
      <c r="V37" s="171">
        <f t="shared" si="6"/>
        <v>0</v>
      </c>
      <c r="W37" s="171">
        <f t="shared" si="7"/>
        <v>0</v>
      </c>
      <c r="X37" s="171">
        <f t="shared" si="8"/>
        <v>0</v>
      </c>
      <c r="Y37" s="171">
        <f t="shared" si="9"/>
        <v>0</v>
      </c>
      <c r="Z37" s="171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75"/>
      <c r="H38" s="176"/>
      <c r="I38" s="176"/>
      <c r="J38" s="176"/>
      <c r="K38" s="177"/>
      <c r="L38" s="1"/>
      <c r="M38" s="3"/>
      <c r="O38" s="171">
        <v>36</v>
      </c>
      <c r="P38" s="171"/>
      <c r="Q38" s="171">
        <f t="shared" si="3"/>
        <v>0</v>
      </c>
      <c r="R38" s="171"/>
      <c r="S38" s="171">
        <f t="shared" si="0"/>
        <v>0</v>
      </c>
      <c r="T38" s="171">
        <f t="shared" si="4"/>
        <v>0</v>
      </c>
      <c r="U38" s="171">
        <f t="shared" si="5"/>
        <v>0</v>
      </c>
      <c r="V38" s="171">
        <f t="shared" si="6"/>
        <v>0</v>
      </c>
      <c r="W38" s="171">
        <f t="shared" si="7"/>
        <v>0</v>
      </c>
      <c r="X38" s="171">
        <f t="shared" si="8"/>
        <v>0</v>
      </c>
      <c r="Y38" s="171">
        <f t="shared" si="9"/>
        <v>0</v>
      </c>
      <c r="Z38" s="171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75"/>
      <c r="H39" s="176"/>
      <c r="I39" s="176"/>
      <c r="J39" s="176"/>
      <c r="K39" s="177"/>
      <c r="L39" s="10">
        <f>SUM(C39+D39*$D$38+G39*$G$38+$H$38*H39+$E$38*E39+$I$38*I39+F39+$J$38*J39+$K$38*K39)</f>
        <v>0</v>
      </c>
      <c r="M39" s="11"/>
      <c r="O39" s="171">
        <v>37</v>
      </c>
      <c r="P39" s="171"/>
      <c r="Q39" s="171">
        <f t="shared" si="3"/>
        <v>0</v>
      </c>
      <c r="R39" s="171"/>
      <c r="S39" s="171">
        <f t="shared" si="0"/>
        <v>0</v>
      </c>
      <c r="T39" s="171">
        <f t="shared" si="4"/>
        <v>0</v>
      </c>
      <c r="U39" s="171">
        <f t="shared" si="5"/>
        <v>0</v>
      </c>
      <c r="V39" s="171">
        <f t="shared" si="6"/>
        <v>0</v>
      </c>
      <c r="W39" s="171">
        <f t="shared" si="7"/>
        <v>0</v>
      </c>
      <c r="X39" s="171">
        <f t="shared" si="8"/>
        <v>0</v>
      </c>
      <c r="Y39" s="171">
        <f t="shared" si="9"/>
        <v>0</v>
      </c>
      <c r="Z39" s="171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75"/>
      <c r="H40" s="176"/>
      <c r="I40" s="176"/>
      <c r="J40" s="176"/>
      <c r="K40" s="177"/>
      <c r="L40" s="10">
        <f t="shared" ref="L40:L46" si="13">SUM(C40+D40*$D$38+G40*$G$38+$H$38*H40+$E$38*E40+$I$38*I40+F40+$J$38*J40+$K$38*K40)</f>
        <v>0</v>
      </c>
      <c r="M40" s="11"/>
      <c r="O40" s="171">
        <v>38</v>
      </c>
      <c r="P40" s="171"/>
      <c r="Q40" s="171">
        <f t="shared" si="3"/>
        <v>0</v>
      </c>
      <c r="R40" s="171"/>
      <c r="S40" s="171">
        <f t="shared" si="0"/>
        <v>0</v>
      </c>
      <c r="T40" s="171">
        <f t="shared" si="4"/>
        <v>0</v>
      </c>
      <c r="U40" s="171">
        <f t="shared" si="5"/>
        <v>0</v>
      </c>
      <c r="V40" s="171">
        <f t="shared" si="6"/>
        <v>0</v>
      </c>
      <c r="W40" s="171">
        <f t="shared" si="7"/>
        <v>0</v>
      </c>
      <c r="X40" s="171">
        <f t="shared" si="8"/>
        <v>0</v>
      </c>
      <c r="Y40" s="171">
        <f t="shared" si="9"/>
        <v>0</v>
      </c>
      <c r="Z40" s="171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75"/>
      <c r="H41" s="176"/>
      <c r="I41" s="176"/>
      <c r="J41" s="176"/>
      <c r="K41" s="177"/>
      <c r="L41" s="10">
        <f>SUM(C41+D41*$D$38+G41*$G$38+$H$38*H41+$E$38*E41+$I$38*I41+F41+$J$38*J41+$K$38*K41)</f>
        <v>0</v>
      </c>
      <c r="M41" s="11"/>
      <c r="O41" s="171">
        <v>39</v>
      </c>
      <c r="P41" s="171"/>
      <c r="Q41" s="171">
        <f t="shared" si="3"/>
        <v>0</v>
      </c>
      <c r="R41" s="171"/>
      <c r="S41" s="171">
        <f t="shared" si="0"/>
        <v>0</v>
      </c>
      <c r="T41" s="171">
        <f t="shared" si="4"/>
        <v>0</v>
      </c>
      <c r="U41" s="171">
        <f t="shared" si="5"/>
        <v>0</v>
      </c>
      <c r="V41" s="171">
        <f t="shared" si="6"/>
        <v>0</v>
      </c>
      <c r="W41" s="171">
        <f t="shared" si="7"/>
        <v>0</v>
      </c>
      <c r="X41" s="171">
        <f t="shared" si="8"/>
        <v>0</v>
      </c>
      <c r="Y41" s="171">
        <f t="shared" si="9"/>
        <v>0</v>
      </c>
      <c r="Z41" s="171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75"/>
      <c r="H42" s="176"/>
      <c r="I42" s="176"/>
      <c r="J42" s="176"/>
      <c r="K42" s="177"/>
      <c r="L42" s="10">
        <f t="shared" si="13"/>
        <v>0</v>
      </c>
      <c r="M42" s="11"/>
      <c r="O42" s="171">
        <v>40</v>
      </c>
      <c r="P42" s="171"/>
      <c r="Q42" s="171">
        <f t="shared" si="3"/>
        <v>0</v>
      </c>
      <c r="R42" s="171"/>
      <c r="S42" s="171">
        <f t="shared" si="0"/>
        <v>0</v>
      </c>
      <c r="T42" s="171">
        <f t="shared" si="4"/>
        <v>0</v>
      </c>
      <c r="U42" s="171">
        <f t="shared" si="5"/>
        <v>0</v>
      </c>
      <c r="V42" s="171">
        <f t="shared" si="6"/>
        <v>0</v>
      </c>
      <c r="W42" s="171">
        <f t="shared" si="7"/>
        <v>0</v>
      </c>
      <c r="X42" s="171">
        <f t="shared" si="8"/>
        <v>0</v>
      </c>
      <c r="Y42" s="171">
        <f t="shared" si="9"/>
        <v>0</v>
      </c>
      <c r="Z42" s="171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75"/>
      <c r="H43" s="176"/>
      <c r="I43" s="176"/>
      <c r="J43" s="176"/>
      <c r="K43" s="177"/>
      <c r="L43" s="10">
        <f t="shared" si="13"/>
        <v>0</v>
      </c>
      <c r="M43" s="11"/>
      <c r="O43" s="171">
        <v>41</v>
      </c>
      <c r="P43" s="171"/>
      <c r="Q43" s="171">
        <f t="shared" si="3"/>
        <v>0</v>
      </c>
      <c r="R43" s="171"/>
      <c r="S43" s="171">
        <f t="shared" si="0"/>
        <v>0</v>
      </c>
      <c r="T43" s="171">
        <f t="shared" si="4"/>
        <v>0</v>
      </c>
      <c r="U43" s="171">
        <f t="shared" si="5"/>
        <v>0</v>
      </c>
      <c r="V43" s="171">
        <f t="shared" si="6"/>
        <v>0</v>
      </c>
      <c r="W43" s="171">
        <f t="shared" si="7"/>
        <v>0</v>
      </c>
      <c r="X43" s="171">
        <f t="shared" si="8"/>
        <v>0</v>
      </c>
      <c r="Y43" s="171">
        <f t="shared" si="9"/>
        <v>0</v>
      </c>
      <c r="Z43" s="171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175"/>
      <c r="H44" s="176"/>
      <c r="I44" s="176"/>
      <c r="J44" s="176"/>
      <c r="K44" s="177"/>
      <c r="L44" s="10">
        <f t="shared" si="13"/>
        <v>0</v>
      </c>
      <c r="M44" s="11"/>
      <c r="O44" s="171" t="s">
        <v>37</v>
      </c>
      <c r="P44" s="171"/>
      <c r="Q44" s="171"/>
      <c r="R44" s="171"/>
      <c r="S44" s="171">
        <f>SUM(S3:S43)</f>
        <v>1.2</v>
      </c>
      <c r="T44" s="171">
        <f t="shared" ref="T44:Z44" si="14">SUM(T3:T43)</f>
        <v>1.2</v>
      </c>
      <c r="U44" s="171">
        <f t="shared" si="14"/>
        <v>1.2</v>
      </c>
      <c r="V44" s="171">
        <f t="shared" si="14"/>
        <v>1.2</v>
      </c>
      <c r="W44" s="171">
        <f t="shared" si="14"/>
        <v>1.2</v>
      </c>
      <c r="X44" s="171">
        <f t="shared" si="14"/>
        <v>0</v>
      </c>
      <c r="Y44" s="171">
        <f t="shared" si="14"/>
        <v>1.2</v>
      </c>
      <c r="Z44" s="171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75"/>
      <c r="H45" s="176"/>
      <c r="I45" s="176"/>
      <c r="J45" s="176"/>
      <c r="K45" s="177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75"/>
      <c r="H46" s="176"/>
      <c r="I46" s="176"/>
      <c r="J46" s="176"/>
      <c r="K46" s="177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75"/>
      <c r="H47" s="176"/>
      <c r="I47" s="176"/>
      <c r="J47" s="176"/>
      <c r="K47" s="177"/>
      <c r="L47" s="1"/>
      <c r="M47" s="3"/>
    </row>
    <row r="48" spans="1:26" x14ac:dyDescent="0.15">
      <c r="A48" s="255"/>
      <c r="B48" s="1" t="s">
        <v>85</v>
      </c>
      <c r="C48" s="2"/>
      <c r="D48" s="1">
        <v>8</v>
      </c>
      <c r="E48" s="1"/>
      <c r="F48" s="2"/>
      <c r="G48" s="175"/>
      <c r="H48" s="176"/>
      <c r="I48" s="176"/>
      <c r="J48" s="176"/>
      <c r="K48" s="177"/>
      <c r="L48" s="10">
        <f t="shared" ref="L48:L55" si="15">SUM(C48+D48*$D$47+G48*$G$47+$H$47*H48+$E$47*E48+$I$47*I48+F48+$J$47*J48+$K$47*K48)</f>
        <v>2.2400000000000002</v>
      </c>
      <c r="M48" s="11"/>
    </row>
    <row r="49" spans="1:13" x14ac:dyDescent="0.15">
      <c r="A49" s="255"/>
      <c r="B49" s="1" t="s">
        <v>26</v>
      </c>
      <c r="C49" s="2"/>
      <c r="D49" s="1"/>
      <c r="E49" s="1">
        <v>3</v>
      </c>
      <c r="F49" s="2"/>
      <c r="G49" s="175"/>
      <c r="H49" s="176"/>
      <c r="I49" s="176"/>
      <c r="J49" s="176"/>
      <c r="K49" s="177"/>
      <c r="L49" s="10">
        <f t="shared" si="15"/>
        <v>2.2199999999999998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75"/>
      <c r="H50" s="176"/>
      <c r="I50" s="176"/>
      <c r="J50" s="176"/>
      <c r="K50" s="177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75"/>
      <c r="H51" s="176"/>
      <c r="I51" s="176"/>
      <c r="J51" s="176"/>
      <c r="K51" s="177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75"/>
      <c r="H52" s="176"/>
      <c r="I52" s="176"/>
      <c r="J52" s="176"/>
      <c r="K52" s="177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>
        <v>5</v>
      </c>
      <c r="F53" s="2"/>
      <c r="G53" s="175"/>
      <c r="H53" s="176"/>
      <c r="I53" s="176"/>
      <c r="J53" s="176"/>
      <c r="K53" s="177"/>
      <c r="L53" s="10">
        <f t="shared" si="15"/>
        <v>3.7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75"/>
      <c r="H54" s="176"/>
      <c r="I54" s="176"/>
      <c r="J54" s="176"/>
      <c r="K54" s="177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75"/>
      <c r="H55" s="176"/>
      <c r="I55" s="176"/>
      <c r="J55" s="176"/>
      <c r="K55" s="177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75"/>
      <c r="H56" s="176"/>
      <c r="I56" s="176"/>
      <c r="J56" s="176"/>
      <c r="K56" s="177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75"/>
      <c r="H57" s="176"/>
      <c r="I57" s="176"/>
      <c r="J57" s="176"/>
      <c r="K57" s="177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75"/>
      <c r="H58" s="176"/>
      <c r="I58" s="176"/>
      <c r="J58" s="176"/>
      <c r="K58" s="177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75"/>
      <c r="H59" s="176"/>
      <c r="I59" s="176"/>
      <c r="J59" s="176"/>
      <c r="K59" s="177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75"/>
      <c r="H60" s="176"/>
      <c r="I60" s="176"/>
      <c r="J60" s="176"/>
      <c r="K60" s="177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75"/>
      <c r="H61" s="176"/>
      <c r="I61" s="176"/>
      <c r="J61" s="176"/>
      <c r="K61" s="177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75"/>
      <c r="H62" s="176"/>
      <c r="I62" s="176"/>
      <c r="J62" s="176"/>
      <c r="K62" s="177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75"/>
      <c r="H63" s="176"/>
      <c r="I63" s="176"/>
      <c r="J63" s="176"/>
      <c r="K63" s="177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78"/>
      <c r="H64" s="179"/>
      <c r="I64" s="179"/>
      <c r="J64" s="179"/>
      <c r="K64" s="180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75"/>
      <c r="H65" s="176"/>
      <c r="I65" s="176"/>
      <c r="J65" s="176"/>
      <c r="K65" s="177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75"/>
      <c r="H66" s="176"/>
      <c r="I66" s="176"/>
      <c r="J66" s="176"/>
      <c r="K66" s="177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75"/>
      <c r="H67" s="176"/>
      <c r="I67" s="176"/>
      <c r="J67" s="176"/>
      <c r="K67" s="177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75"/>
      <c r="H68" s="176"/>
      <c r="I68" s="176"/>
      <c r="J68" s="176"/>
      <c r="K68" s="177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75"/>
      <c r="H69" s="176"/>
      <c r="I69" s="176"/>
      <c r="J69" s="176"/>
      <c r="K69" s="177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75"/>
      <c r="H70" s="176"/>
      <c r="I70" s="176"/>
      <c r="J70" s="176"/>
      <c r="K70" s="177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75"/>
      <c r="H71" s="176"/>
      <c r="I71" s="176"/>
      <c r="J71" s="176"/>
      <c r="K71" s="177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75"/>
      <c r="H72" s="176"/>
      <c r="I72" s="176"/>
      <c r="J72" s="176"/>
      <c r="K72" s="177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78"/>
      <c r="H73" s="179"/>
      <c r="I73" s="179"/>
      <c r="J73" s="179"/>
      <c r="K73" s="180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75"/>
      <c r="H74" s="176"/>
      <c r="I74" s="176"/>
      <c r="J74" s="176"/>
      <c r="K74" s="177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75"/>
      <c r="H75" s="176"/>
      <c r="I75" s="176"/>
      <c r="J75" s="176"/>
      <c r="K75" s="177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75"/>
      <c r="H76" s="176"/>
      <c r="I76" s="176"/>
      <c r="J76" s="176"/>
      <c r="K76" s="177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75"/>
      <c r="H77" s="176"/>
      <c r="I77" s="176"/>
      <c r="J77" s="176"/>
      <c r="K77" s="177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75"/>
      <c r="H78" s="176"/>
      <c r="I78" s="176"/>
      <c r="J78" s="176"/>
      <c r="K78" s="177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75"/>
      <c r="H79" s="176"/>
      <c r="I79" s="176"/>
      <c r="J79" s="176"/>
      <c r="K79" s="177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75"/>
      <c r="H80" s="176"/>
      <c r="I80" s="176"/>
      <c r="J80" s="176"/>
      <c r="K80" s="177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75"/>
      <c r="H81" s="176"/>
      <c r="I81" s="176"/>
      <c r="J81" s="176"/>
      <c r="K81" s="177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78"/>
      <c r="H82" s="179"/>
      <c r="I82" s="179"/>
      <c r="J82" s="179"/>
      <c r="K82" s="180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6</v>
      </c>
      <c r="L101" s="1">
        <f>$C$98*K101</f>
        <v>1.2000000000000002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69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69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75"/>
      <c r="H112" s="176"/>
      <c r="I112" s="176"/>
      <c r="J112" s="176"/>
      <c r="K112" s="177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75"/>
      <c r="H113" s="176"/>
      <c r="I113" s="176"/>
      <c r="J113" s="176"/>
      <c r="K113" s="177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75"/>
      <c r="H114" s="176"/>
      <c r="I114" s="176"/>
      <c r="J114" s="176"/>
      <c r="K114" s="177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75"/>
      <c r="H115" s="176"/>
      <c r="I115" s="176"/>
      <c r="J115" s="176"/>
      <c r="K115" s="177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75"/>
      <c r="H116" s="176"/>
      <c r="I116" s="176"/>
      <c r="J116" s="176"/>
      <c r="K116" s="177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75"/>
      <c r="H117" s="176"/>
      <c r="I117" s="176"/>
      <c r="J117" s="176"/>
      <c r="K117" s="177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75"/>
      <c r="H118" s="176"/>
      <c r="I118" s="176"/>
      <c r="J118" s="176"/>
      <c r="K118" s="177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75"/>
      <c r="H119" s="176"/>
      <c r="I119" s="176"/>
      <c r="J119" s="176"/>
      <c r="K119" s="177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78"/>
      <c r="H120" s="179"/>
      <c r="I120" s="179"/>
      <c r="J120" s="179"/>
      <c r="K120" s="180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75"/>
      <c r="H121" s="176"/>
      <c r="I121" s="176"/>
      <c r="J121" s="176"/>
      <c r="K121" s="177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75"/>
      <c r="H122" s="176"/>
      <c r="I122" s="176"/>
      <c r="J122" s="176"/>
      <c r="K122" s="177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75"/>
      <c r="H123" s="176"/>
      <c r="I123" s="176"/>
      <c r="J123" s="176"/>
      <c r="K123" s="177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75"/>
      <c r="H124" s="176"/>
      <c r="I124" s="176"/>
      <c r="J124" s="176"/>
      <c r="K124" s="177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75"/>
      <c r="H125" s="176"/>
      <c r="I125" s="176"/>
      <c r="J125" s="176"/>
      <c r="K125" s="177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75"/>
      <c r="H126" s="176"/>
      <c r="I126" s="176"/>
      <c r="J126" s="176"/>
      <c r="K126" s="177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75"/>
      <c r="H127" s="176"/>
      <c r="I127" s="176"/>
      <c r="J127" s="176"/>
      <c r="K127" s="177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75"/>
      <c r="H128" s="176"/>
      <c r="I128" s="176"/>
      <c r="J128" s="176"/>
      <c r="K128" s="177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78"/>
      <c r="H129" s="179"/>
      <c r="I129" s="179"/>
      <c r="J129" s="179"/>
      <c r="K129" s="180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4.4400000000000004</v>
      </c>
      <c r="E131" s="17">
        <f>C131+D131</f>
        <v>4.4400000000000004</v>
      </c>
    </row>
    <row r="132" spans="1:13" x14ac:dyDescent="0.15">
      <c r="B132" s="1" t="s">
        <v>26</v>
      </c>
      <c r="C132" s="17">
        <f>L4+L13+L22+L31+L40+L49+L58+L67+L76+L85+L99+L104+L114+L123+U44</f>
        <v>4.5750000000000002</v>
      </c>
      <c r="D132">
        <v>1</v>
      </c>
      <c r="E132" s="17">
        <f t="shared" ref="E132:E138" si="23">C132+D132</f>
        <v>5.5750000000000002</v>
      </c>
      <c r="F132" t="s">
        <v>76</v>
      </c>
    </row>
    <row r="133" spans="1:13" x14ac:dyDescent="0.15">
      <c r="B133" s="1" t="s">
        <v>28</v>
      </c>
      <c r="C133" s="18">
        <f>L5+L14+L23+L32+L41+L50+L59+L68+L77+L86+L92+L96+L101+L108+L115+L124+V44</f>
        <v>3.4000000000000004</v>
      </c>
      <c r="D133">
        <v>1.5</v>
      </c>
      <c r="E133" s="17">
        <f t="shared" si="23"/>
        <v>4.9000000000000004</v>
      </c>
      <c r="F133" t="s">
        <v>76</v>
      </c>
    </row>
    <row r="134" spans="1:13" x14ac:dyDescent="0.15">
      <c r="B134" s="1" t="s">
        <v>29</v>
      </c>
      <c r="C134" s="17">
        <f>L6+L15+L24+L33+L42+L51+L60+L69+L78+L87+L116+L125+Y44</f>
        <v>1.2</v>
      </c>
      <c r="D134">
        <v>1</v>
      </c>
      <c r="E134" s="17">
        <f t="shared" si="23"/>
        <v>2.2000000000000002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2.2000000000000002</v>
      </c>
      <c r="E135" s="17">
        <f t="shared" si="23"/>
        <v>2.2000000000000002</v>
      </c>
    </row>
    <row r="136" spans="1:13" x14ac:dyDescent="0.15">
      <c r="B136" s="1" t="s">
        <v>32</v>
      </c>
      <c r="C136" s="17">
        <f>L8+L17+L26+L35+L44+L53+L62+L71+L80+L89+L100+L105+L118+L127+W44</f>
        <v>4.9000000000000004</v>
      </c>
      <c r="E136" s="17">
        <f t="shared" si="23"/>
        <v>4.9000000000000004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K139" sqref="K139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82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192">
        <v>0.4</v>
      </c>
      <c r="Q3" s="192">
        <f>LEN(R3)</f>
        <v>5</v>
      </c>
      <c r="R3" s="192" t="s">
        <v>117</v>
      </c>
      <c r="S3" s="192">
        <f t="shared" ref="S3:S43" si="0">IF(ISNUMBER(FIND("周",R3)),P3/Q3,0)</f>
        <v>0.08</v>
      </c>
      <c r="T3" s="192">
        <f>IF(ISNUMBER(FIND("张",R3)),P3/Q3,0)</f>
        <v>0.08</v>
      </c>
      <c r="U3" s="192">
        <f>IF(ISNUMBER(FIND("牛",R3)),P3/Q3,0)</f>
        <v>0.08</v>
      </c>
      <c r="V3" s="192">
        <f>IF(ISNUMBER(FIND("芦",R3)),P3/Q3,0)</f>
        <v>0.08</v>
      </c>
      <c r="W3" s="192">
        <f>IF(ISNUMBER(FIND("李",R3)),P3/Q3,0)</f>
        <v>0.08</v>
      </c>
      <c r="X3" s="192">
        <f>IF(ISNUMBER(FIND("赵",R3)),P3/Q3,0)</f>
        <v>0</v>
      </c>
      <c r="Y3" s="192">
        <f>IF(ISNUMBER(FIND("高",R3)),P3/Q3,0)</f>
        <v>0</v>
      </c>
      <c r="Z3" s="192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>
        <v>2</v>
      </c>
      <c r="H4" s="1"/>
      <c r="I4" s="1"/>
      <c r="J4" s="1"/>
      <c r="K4" s="1">
        <v>8</v>
      </c>
      <c r="L4" s="10">
        <f t="shared" ref="L4:L10" si="2">+D4*$D$2+G4*$G$2+$H$2*H4+$E$2*E4+$I$2*I4+$J$2*J4+$K$2*K4</f>
        <v>1.6</v>
      </c>
      <c r="M4" s="11"/>
      <c r="N4" s="6" t="s">
        <v>27</v>
      </c>
      <c r="O4" s="13">
        <v>2</v>
      </c>
      <c r="P4" s="192">
        <v>0.4</v>
      </c>
      <c r="Q4" s="192">
        <f t="shared" ref="Q4:Q43" si="3">LEN(R4)</f>
        <v>5</v>
      </c>
      <c r="R4" s="195" t="s">
        <v>117</v>
      </c>
      <c r="S4" s="192">
        <f t="shared" si="0"/>
        <v>0.08</v>
      </c>
      <c r="T4" s="192">
        <f t="shared" ref="T4:T43" si="4">IF(ISNUMBER(FIND("张",R4)),P4/Q4,0)</f>
        <v>0.08</v>
      </c>
      <c r="U4" s="192">
        <f t="shared" ref="U4:U43" si="5">IF(ISNUMBER(FIND("牛",R4)),P4/Q4,0)</f>
        <v>0.08</v>
      </c>
      <c r="V4" s="192">
        <f t="shared" ref="V4:V43" si="6">IF(ISNUMBER(FIND("芦",R4)),P4/Q4,0)</f>
        <v>0.08</v>
      </c>
      <c r="W4" s="192">
        <f t="shared" ref="W4:W43" si="7">IF(ISNUMBER(FIND("李",R4)),P4/Q4,0)</f>
        <v>0.08</v>
      </c>
      <c r="X4" s="192">
        <f t="shared" ref="X4:X43" si="8">IF(ISNUMBER(FIND("赵",R4)),P4/Q4,0)</f>
        <v>0</v>
      </c>
      <c r="Y4" s="192">
        <f t="shared" ref="Y4:Y43" si="9">IF(ISNUMBER(FIND("高",R4)),P4/Q4,0)</f>
        <v>0</v>
      </c>
      <c r="Z4" s="192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92">
        <v>0.4</v>
      </c>
      <c r="Q5" s="192">
        <f t="shared" si="3"/>
        <v>5</v>
      </c>
      <c r="R5" s="195" t="s">
        <v>117</v>
      </c>
      <c r="S5" s="192">
        <f t="shared" si="0"/>
        <v>0.08</v>
      </c>
      <c r="T5" s="192">
        <f t="shared" si="4"/>
        <v>0.08</v>
      </c>
      <c r="U5" s="192">
        <f t="shared" si="5"/>
        <v>0.08</v>
      </c>
      <c r="V5" s="192">
        <f t="shared" si="6"/>
        <v>0.08</v>
      </c>
      <c r="W5" s="192">
        <f t="shared" si="7"/>
        <v>0.08</v>
      </c>
      <c r="X5" s="192">
        <f t="shared" si="8"/>
        <v>0</v>
      </c>
      <c r="Y5" s="192">
        <f t="shared" si="9"/>
        <v>0</v>
      </c>
      <c r="Z5" s="192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92">
        <v>0.4</v>
      </c>
      <c r="Q6" s="192">
        <f t="shared" si="3"/>
        <v>5</v>
      </c>
      <c r="R6" s="195" t="s">
        <v>117</v>
      </c>
      <c r="S6" s="192">
        <f t="shared" si="0"/>
        <v>0.08</v>
      </c>
      <c r="T6" s="192">
        <f t="shared" si="4"/>
        <v>0.08</v>
      </c>
      <c r="U6" s="192">
        <f t="shared" si="5"/>
        <v>0.08</v>
      </c>
      <c r="V6" s="192">
        <f t="shared" si="6"/>
        <v>0.08</v>
      </c>
      <c r="W6" s="192">
        <f t="shared" si="7"/>
        <v>0.08</v>
      </c>
      <c r="X6" s="192">
        <f t="shared" si="8"/>
        <v>0</v>
      </c>
      <c r="Y6" s="192">
        <f t="shared" si="9"/>
        <v>0</v>
      </c>
      <c r="Z6" s="192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192">
        <v>0.4</v>
      </c>
      <c r="Q7" s="192">
        <f t="shared" si="3"/>
        <v>5</v>
      </c>
      <c r="R7" s="195" t="s">
        <v>117</v>
      </c>
      <c r="S7" s="192">
        <f t="shared" si="0"/>
        <v>0.08</v>
      </c>
      <c r="T7" s="192">
        <f t="shared" si="4"/>
        <v>0.08</v>
      </c>
      <c r="U7" s="192">
        <f t="shared" si="5"/>
        <v>0.08</v>
      </c>
      <c r="V7" s="192">
        <f t="shared" si="6"/>
        <v>0.08</v>
      </c>
      <c r="W7" s="192">
        <f t="shared" si="7"/>
        <v>0.08</v>
      </c>
      <c r="X7" s="192">
        <f t="shared" si="8"/>
        <v>0</v>
      </c>
      <c r="Y7" s="192">
        <f t="shared" si="9"/>
        <v>0</v>
      </c>
      <c r="Z7" s="192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>
        <v>3</v>
      </c>
      <c r="H8" s="1"/>
      <c r="I8" s="1"/>
      <c r="J8" s="1"/>
      <c r="K8" s="1"/>
      <c r="L8" s="10">
        <f t="shared" si="2"/>
        <v>0.60000000000000009</v>
      </c>
      <c r="M8" s="11"/>
      <c r="O8" s="192">
        <v>6</v>
      </c>
      <c r="P8" s="192">
        <v>0.4</v>
      </c>
      <c r="Q8" s="192">
        <f t="shared" si="3"/>
        <v>5</v>
      </c>
      <c r="R8" s="195" t="s">
        <v>117</v>
      </c>
      <c r="S8" s="192">
        <f t="shared" si="0"/>
        <v>0.08</v>
      </c>
      <c r="T8" s="192">
        <f t="shared" si="4"/>
        <v>0.08</v>
      </c>
      <c r="U8" s="192">
        <f t="shared" si="5"/>
        <v>0.08</v>
      </c>
      <c r="V8" s="192">
        <f t="shared" si="6"/>
        <v>0.08</v>
      </c>
      <c r="W8" s="192">
        <f t="shared" si="7"/>
        <v>0.08</v>
      </c>
      <c r="X8" s="192">
        <f t="shared" si="8"/>
        <v>0</v>
      </c>
      <c r="Y8" s="192">
        <f t="shared" si="9"/>
        <v>0</v>
      </c>
      <c r="Z8" s="192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92">
        <v>7</v>
      </c>
      <c r="P9" s="192">
        <v>0.4</v>
      </c>
      <c r="Q9" s="192">
        <f t="shared" si="3"/>
        <v>5</v>
      </c>
      <c r="R9" s="195" t="s">
        <v>117</v>
      </c>
      <c r="S9" s="192">
        <f t="shared" si="0"/>
        <v>0.08</v>
      </c>
      <c r="T9" s="192">
        <f t="shared" si="4"/>
        <v>0.08</v>
      </c>
      <c r="U9" s="192">
        <f t="shared" si="5"/>
        <v>0.08</v>
      </c>
      <c r="V9" s="192">
        <f t="shared" si="6"/>
        <v>0.08</v>
      </c>
      <c r="W9" s="192">
        <f t="shared" si="7"/>
        <v>0.08</v>
      </c>
      <c r="X9" s="192">
        <f t="shared" si="8"/>
        <v>0</v>
      </c>
      <c r="Y9" s="192">
        <f t="shared" si="9"/>
        <v>0</v>
      </c>
      <c r="Z9" s="192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92">
        <v>8</v>
      </c>
      <c r="P10" s="192">
        <v>0.4</v>
      </c>
      <c r="Q10" s="192">
        <f t="shared" si="3"/>
        <v>5</v>
      </c>
      <c r="R10" s="195" t="s">
        <v>117</v>
      </c>
      <c r="S10" s="192">
        <f t="shared" si="0"/>
        <v>0.08</v>
      </c>
      <c r="T10" s="192">
        <f t="shared" si="4"/>
        <v>0.08</v>
      </c>
      <c r="U10" s="192">
        <f t="shared" si="5"/>
        <v>0.08</v>
      </c>
      <c r="V10" s="192">
        <f t="shared" si="6"/>
        <v>0.08</v>
      </c>
      <c r="W10" s="192">
        <f t="shared" si="7"/>
        <v>0.08</v>
      </c>
      <c r="X10" s="192">
        <f t="shared" si="8"/>
        <v>0</v>
      </c>
      <c r="Y10" s="192">
        <f t="shared" si="9"/>
        <v>0</v>
      </c>
      <c r="Z10" s="192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83"/>
      <c r="H11" s="184"/>
      <c r="I11" s="184"/>
      <c r="J11" s="184"/>
      <c r="K11" s="185"/>
      <c r="L11" s="1"/>
      <c r="M11" s="3"/>
      <c r="O11" s="192">
        <v>9</v>
      </c>
      <c r="P11" s="192">
        <v>0.4</v>
      </c>
      <c r="Q11" s="192">
        <f t="shared" si="3"/>
        <v>5</v>
      </c>
      <c r="R11" s="195" t="s">
        <v>117</v>
      </c>
      <c r="S11" s="192">
        <f t="shared" si="0"/>
        <v>0.08</v>
      </c>
      <c r="T11" s="192">
        <f t="shared" si="4"/>
        <v>0.08</v>
      </c>
      <c r="U11" s="192">
        <f t="shared" si="5"/>
        <v>0.08</v>
      </c>
      <c r="V11" s="192">
        <f t="shared" si="6"/>
        <v>0.08</v>
      </c>
      <c r="W11" s="192">
        <f t="shared" si="7"/>
        <v>0.08</v>
      </c>
      <c r="X11" s="192">
        <f t="shared" si="8"/>
        <v>0</v>
      </c>
      <c r="Y11" s="192">
        <f t="shared" si="9"/>
        <v>0</v>
      </c>
      <c r="Z11" s="192">
        <f t="shared" si="1"/>
        <v>0</v>
      </c>
    </row>
    <row r="12" spans="1:26" x14ac:dyDescent="0.15">
      <c r="A12" s="255"/>
      <c r="B12" s="1" t="s">
        <v>85</v>
      </c>
      <c r="C12" s="2"/>
      <c r="D12" s="1">
        <v>5</v>
      </c>
      <c r="E12" s="1"/>
      <c r="F12" s="2"/>
      <c r="G12" s="186"/>
      <c r="H12" s="187"/>
      <c r="I12" s="187"/>
      <c r="J12" s="187"/>
      <c r="K12" s="188"/>
      <c r="L12" s="10">
        <f>C12+D12*$D$11+G12*$G$11+$H$11*H12+$E$11*E12+$I$11*I12+$F$11*F12+$J$11*J12+$K$11*K12</f>
        <v>2.5</v>
      </c>
      <c r="M12" s="11"/>
      <c r="O12" s="192">
        <v>10</v>
      </c>
      <c r="P12" s="192">
        <v>0.4</v>
      </c>
      <c r="Q12" s="192">
        <f t="shared" si="3"/>
        <v>5</v>
      </c>
      <c r="R12" s="195" t="s">
        <v>117</v>
      </c>
      <c r="S12" s="192">
        <f t="shared" si="0"/>
        <v>0.08</v>
      </c>
      <c r="T12" s="192">
        <f t="shared" si="4"/>
        <v>0.08</v>
      </c>
      <c r="U12" s="192">
        <f t="shared" si="5"/>
        <v>0.08</v>
      </c>
      <c r="V12" s="192">
        <f t="shared" si="6"/>
        <v>0.08</v>
      </c>
      <c r="W12" s="192">
        <f t="shared" si="7"/>
        <v>0.08</v>
      </c>
      <c r="X12" s="192">
        <f t="shared" si="8"/>
        <v>0</v>
      </c>
      <c r="Y12" s="192">
        <f t="shared" si="9"/>
        <v>0</v>
      </c>
      <c r="Z12" s="192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2</v>
      </c>
      <c r="F13" s="2"/>
      <c r="G13" s="186"/>
      <c r="H13" s="187"/>
      <c r="I13" s="187"/>
      <c r="J13" s="187"/>
      <c r="K13" s="188"/>
      <c r="L13" s="10">
        <f>C13+D13*$D$11+G13*$G$11+$H$11*H13+$E$11*E13+$I$11*I13+$F$11*F13+$J$11*J13+$K$11*K13</f>
        <v>1.71</v>
      </c>
      <c r="M13" s="11"/>
      <c r="O13" s="192">
        <v>11</v>
      </c>
      <c r="P13" s="192">
        <v>0.4</v>
      </c>
      <c r="Q13" s="192">
        <f t="shared" si="3"/>
        <v>5</v>
      </c>
      <c r="R13" s="195" t="s">
        <v>117</v>
      </c>
      <c r="S13" s="192">
        <f t="shared" si="0"/>
        <v>0.08</v>
      </c>
      <c r="T13" s="192">
        <f t="shared" si="4"/>
        <v>0.08</v>
      </c>
      <c r="U13" s="192">
        <f t="shared" si="5"/>
        <v>0.08</v>
      </c>
      <c r="V13" s="192">
        <f t="shared" si="6"/>
        <v>0.08</v>
      </c>
      <c r="W13" s="192">
        <f t="shared" si="7"/>
        <v>0.08</v>
      </c>
      <c r="X13" s="192">
        <f t="shared" si="8"/>
        <v>0</v>
      </c>
      <c r="Y13" s="192">
        <f t="shared" si="9"/>
        <v>0</v>
      </c>
      <c r="Z13" s="192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86"/>
      <c r="H14" s="187"/>
      <c r="I14" s="187"/>
      <c r="J14" s="187"/>
      <c r="K14" s="188"/>
      <c r="L14" s="10">
        <f t="shared" ref="L14:L19" si="10">C14+D14*$D$11+G14*$G$11+$H$11*H14+$E$11*E14+$I$11*I14+$F$11*F14+$J$11*J14+$K$11*K14</f>
        <v>0</v>
      </c>
      <c r="M14" s="11"/>
      <c r="O14" s="192">
        <v>12</v>
      </c>
      <c r="P14" s="192">
        <v>0.4</v>
      </c>
      <c r="Q14" s="192">
        <f t="shared" si="3"/>
        <v>5</v>
      </c>
      <c r="R14" s="195" t="s">
        <v>117</v>
      </c>
      <c r="S14" s="192">
        <f t="shared" si="0"/>
        <v>0.08</v>
      </c>
      <c r="T14" s="192">
        <f t="shared" si="4"/>
        <v>0.08</v>
      </c>
      <c r="U14" s="192">
        <f t="shared" si="5"/>
        <v>0.08</v>
      </c>
      <c r="V14" s="192">
        <f t="shared" si="6"/>
        <v>0.08</v>
      </c>
      <c r="W14" s="192">
        <f t="shared" si="7"/>
        <v>0.08</v>
      </c>
      <c r="X14" s="192">
        <f t="shared" si="8"/>
        <v>0</v>
      </c>
      <c r="Y14" s="192">
        <f t="shared" si="9"/>
        <v>0</v>
      </c>
      <c r="Z14" s="192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86"/>
      <c r="H15" s="187"/>
      <c r="I15" s="187"/>
      <c r="J15" s="187"/>
      <c r="K15" s="188"/>
      <c r="L15" s="10">
        <f t="shared" si="10"/>
        <v>0</v>
      </c>
      <c r="M15" s="11"/>
      <c r="O15" s="192">
        <v>13</v>
      </c>
      <c r="P15" s="192">
        <v>0.4</v>
      </c>
      <c r="Q15" s="192">
        <f t="shared" si="3"/>
        <v>5</v>
      </c>
      <c r="R15" s="195" t="s">
        <v>117</v>
      </c>
      <c r="S15" s="192">
        <f t="shared" si="0"/>
        <v>0.08</v>
      </c>
      <c r="T15" s="192">
        <f t="shared" si="4"/>
        <v>0.08</v>
      </c>
      <c r="U15" s="192">
        <f t="shared" si="5"/>
        <v>0.08</v>
      </c>
      <c r="V15" s="192">
        <f t="shared" si="6"/>
        <v>0.08</v>
      </c>
      <c r="W15" s="192">
        <f t="shared" si="7"/>
        <v>0.08</v>
      </c>
      <c r="X15" s="192">
        <f t="shared" si="8"/>
        <v>0</v>
      </c>
      <c r="Y15" s="192">
        <f t="shared" si="9"/>
        <v>0</v>
      </c>
      <c r="Z15" s="192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186"/>
      <c r="H16" s="187"/>
      <c r="I16" s="187"/>
      <c r="J16" s="187"/>
      <c r="K16" s="188"/>
      <c r="L16" s="10">
        <f t="shared" si="10"/>
        <v>0</v>
      </c>
      <c r="M16" s="11"/>
      <c r="O16" s="192">
        <v>14</v>
      </c>
      <c r="P16" s="192">
        <v>0.4</v>
      </c>
      <c r="Q16" s="192">
        <f t="shared" si="3"/>
        <v>5</v>
      </c>
      <c r="R16" s="195" t="s">
        <v>117</v>
      </c>
      <c r="S16" s="192">
        <f t="shared" si="0"/>
        <v>0.08</v>
      </c>
      <c r="T16" s="192">
        <f t="shared" si="4"/>
        <v>0.08</v>
      </c>
      <c r="U16" s="192">
        <f t="shared" si="5"/>
        <v>0.08</v>
      </c>
      <c r="V16" s="192">
        <f t="shared" si="6"/>
        <v>0.08</v>
      </c>
      <c r="W16" s="192">
        <f t="shared" si="7"/>
        <v>0.08</v>
      </c>
      <c r="X16" s="192">
        <f t="shared" si="8"/>
        <v>0</v>
      </c>
      <c r="Y16" s="192">
        <f t="shared" si="9"/>
        <v>0</v>
      </c>
      <c r="Z16" s="192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>
        <v>3</v>
      </c>
      <c r="F17" s="2"/>
      <c r="G17" s="186"/>
      <c r="H17" s="187"/>
      <c r="I17" s="187"/>
      <c r="J17" s="187"/>
      <c r="K17" s="188"/>
      <c r="L17" s="10">
        <f t="shared" si="10"/>
        <v>2.5649999999999999</v>
      </c>
      <c r="M17" s="11"/>
      <c r="O17" s="192">
        <v>15</v>
      </c>
      <c r="P17" s="192">
        <v>0.4</v>
      </c>
      <c r="Q17" s="192">
        <f t="shared" si="3"/>
        <v>5</v>
      </c>
      <c r="R17" s="195" t="s">
        <v>117</v>
      </c>
      <c r="S17" s="192">
        <f t="shared" si="0"/>
        <v>0.08</v>
      </c>
      <c r="T17" s="192">
        <f t="shared" si="4"/>
        <v>0.08</v>
      </c>
      <c r="U17" s="192">
        <f t="shared" si="5"/>
        <v>0.08</v>
      </c>
      <c r="V17" s="192">
        <f t="shared" si="6"/>
        <v>0.08</v>
      </c>
      <c r="W17" s="192">
        <f t="shared" si="7"/>
        <v>0.08</v>
      </c>
      <c r="X17" s="192">
        <f t="shared" si="8"/>
        <v>0</v>
      </c>
      <c r="Y17" s="192">
        <f t="shared" si="9"/>
        <v>0</v>
      </c>
      <c r="Z17" s="192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86"/>
      <c r="H18" s="187"/>
      <c r="I18" s="187"/>
      <c r="J18" s="187"/>
      <c r="K18" s="188"/>
      <c r="L18" s="10">
        <f t="shared" si="10"/>
        <v>0</v>
      </c>
      <c r="M18" s="11"/>
      <c r="O18" s="192">
        <v>16</v>
      </c>
      <c r="P18" s="192">
        <v>0.4</v>
      </c>
      <c r="Q18" s="192">
        <f t="shared" si="3"/>
        <v>5</v>
      </c>
      <c r="R18" s="195" t="s">
        <v>117</v>
      </c>
      <c r="S18" s="192">
        <f t="shared" si="0"/>
        <v>0.08</v>
      </c>
      <c r="T18" s="192">
        <f t="shared" si="4"/>
        <v>0.08</v>
      </c>
      <c r="U18" s="192">
        <f t="shared" si="5"/>
        <v>0.08</v>
      </c>
      <c r="V18" s="192">
        <f t="shared" si="6"/>
        <v>0.08</v>
      </c>
      <c r="W18" s="192">
        <f t="shared" si="7"/>
        <v>0.08</v>
      </c>
      <c r="X18" s="192">
        <f t="shared" si="8"/>
        <v>0</v>
      </c>
      <c r="Y18" s="192">
        <f t="shared" si="9"/>
        <v>0</v>
      </c>
      <c r="Z18" s="192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86"/>
      <c r="H19" s="187"/>
      <c r="I19" s="187"/>
      <c r="J19" s="187"/>
      <c r="K19" s="188"/>
      <c r="L19" s="10">
        <f t="shared" si="10"/>
        <v>0</v>
      </c>
      <c r="M19" s="11"/>
      <c r="O19" s="192">
        <v>17</v>
      </c>
      <c r="P19" s="192">
        <v>0.4</v>
      </c>
      <c r="Q19" s="192">
        <f t="shared" si="3"/>
        <v>5</v>
      </c>
      <c r="R19" s="195" t="s">
        <v>117</v>
      </c>
      <c r="S19" s="192">
        <f t="shared" si="0"/>
        <v>0.08</v>
      </c>
      <c r="T19" s="192">
        <f t="shared" si="4"/>
        <v>0.08</v>
      </c>
      <c r="U19" s="192">
        <f t="shared" si="5"/>
        <v>0.08</v>
      </c>
      <c r="V19" s="192">
        <f t="shared" si="6"/>
        <v>0.08</v>
      </c>
      <c r="W19" s="192">
        <f t="shared" si="7"/>
        <v>0.08</v>
      </c>
      <c r="X19" s="192">
        <f t="shared" si="8"/>
        <v>0</v>
      </c>
      <c r="Y19" s="192">
        <f t="shared" si="9"/>
        <v>0</v>
      </c>
      <c r="Z19" s="192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86"/>
      <c r="H20" s="187"/>
      <c r="I20" s="187"/>
      <c r="J20" s="187"/>
      <c r="K20" s="188"/>
      <c r="L20" s="1"/>
      <c r="M20" s="3"/>
      <c r="O20" s="192">
        <v>18</v>
      </c>
      <c r="P20" s="192">
        <v>0.4</v>
      </c>
      <c r="Q20" s="192">
        <f t="shared" si="3"/>
        <v>5</v>
      </c>
      <c r="R20" s="195" t="s">
        <v>117</v>
      </c>
      <c r="S20" s="192">
        <f t="shared" si="0"/>
        <v>0.08</v>
      </c>
      <c r="T20" s="192">
        <f t="shared" si="4"/>
        <v>0.08</v>
      </c>
      <c r="U20" s="192">
        <f t="shared" si="5"/>
        <v>0.08</v>
      </c>
      <c r="V20" s="192">
        <f t="shared" si="6"/>
        <v>0.08</v>
      </c>
      <c r="W20" s="192">
        <f t="shared" si="7"/>
        <v>0.08</v>
      </c>
      <c r="X20" s="192">
        <f t="shared" si="8"/>
        <v>0</v>
      </c>
      <c r="Y20" s="192">
        <f t="shared" si="9"/>
        <v>0</v>
      </c>
      <c r="Z20" s="192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86"/>
      <c r="H21" s="187"/>
      <c r="I21" s="187"/>
      <c r="J21" s="187"/>
      <c r="K21" s="188"/>
      <c r="L21" s="10">
        <f>SUM(D21*$D$20+G21*$G$20+$H$20*H21+$E$20*E21+$I$20*I21+$J$20*J21+$K$20*K21)</f>
        <v>0</v>
      </c>
      <c r="M21" s="11"/>
      <c r="O21" s="192">
        <v>19</v>
      </c>
      <c r="P21" s="192">
        <v>0.4</v>
      </c>
      <c r="Q21" s="192">
        <f t="shared" si="3"/>
        <v>0</v>
      </c>
      <c r="R21" s="192"/>
      <c r="S21" s="192">
        <f t="shared" si="0"/>
        <v>0</v>
      </c>
      <c r="T21" s="192">
        <f t="shared" si="4"/>
        <v>0</v>
      </c>
      <c r="U21" s="192">
        <f t="shared" si="5"/>
        <v>0</v>
      </c>
      <c r="V21" s="192">
        <f t="shared" si="6"/>
        <v>0</v>
      </c>
      <c r="W21" s="192">
        <f t="shared" si="7"/>
        <v>0</v>
      </c>
      <c r="X21" s="192">
        <f t="shared" si="8"/>
        <v>0</v>
      </c>
      <c r="Y21" s="192">
        <f t="shared" si="9"/>
        <v>0</v>
      </c>
      <c r="Z21" s="192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86"/>
      <c r="H22" s="187"/>
      <c r="I22" s="187"/>
      <c r="J22" s="187"/>
      <c r="K22" s="188"/>
      <c r="L22" s="10">
        <f t="shared" ref="L22:L28" si="11">SUM(D22*$D$20+G22*$G$20+$H$20*H22+$E$20*E22+$I$20*I22+$J$20*J22+$K$20*K22)</f>
        <v>0</v>
      </c>
      <c r="M22" s="11"/>
      <c r="O22" s="192">
        <v>20</v>
      </c>
      <c r="P22" s="192">
        <v>0.4</v>
      </c>
      <c r="Q22" s="192">
        <f t="shared" si="3"/>
        <v>0</v>
      </c>
      <c r="R22" s="192"/>
      <c r="S22" s="192">
        <f t="shared" si="0"/>
        <v>0</v>
      </c>
      <c r="T22" s="192">
        <f t="shared" si="4"/>
        <v>0</v>
      </c>
      <c r="U22" s="192">
        <f t="shared" si="5"/>
        <v>0</v>
      </c>
      <c r="V22" s="192">
        <f t="shared" si="6"/>
        <v>0</v>
      </c>
      <c r="W22" s="192">
        <f t="shared" si="7"/>
        <v>0</v>
      </c>
      <c r="X22" s="192">
        <f t="shared" si="8"/>
        <v>0</v>
      </c>
      <c r="Y22" s="192">
        <f t="shared" si="9"/>
        <v>0</v>
      </c>
      <c r="Z22" s="192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86"/>
      <c r="H23" s="187"/>
      <c r="I23" s="187"/>
      <c r="J23" s="187"/>
      <c r="K23" s="188"/>
      <c r="L23" s="10">
        <f t="shared" si="11"/>
        <v>0</v>
      </c>
      <c r="M23" s="11"/>
      <c r="O23" s="192">
        <v>21</v>
      </c>
      <c r="P23" s="192">
        <v>0.4</v>
      </c>
      <c r="Q23" s="192">
        <f t="shared" si="3"/>
        <v>0</v>
      </c>
      <c r="R23" s="192"/>
      <c r="S23" s="192">
        <f t="shared" si="0"/>
        <v>0</v>
      </c>
      <c r="T23" s="192">
        <f t="shared" si="4"/>
        <v>0</v>
      </c>
      <c r="U23" s="192">
        <f t="shared" si="5"/>
        <v>0</v>
      </c>
      <c r="V23" s="192">
        <f t="shared" si="6"/>
        <v>0</v>
      </c>
      <c r="W23" s="192">
        <f t="shared" si="7"/>
        <v>0</v>
      </c>
      <c r="X23" s="192">
        <f t="shared" si="8"/>
        <v>0</v>
      </c>
      <c r="Y23" s="192">
        <f t="shared" si="9"/>
        <v>0</v>
      </c>
      <c r="Z23" s="192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86"/>
      <c r="H24" s="187"/>
      <c r="I24" s="187"/>
      <c r="J24" s="187"/>
      <c r="K24" s="188"/>
      <c r="L24" s="10">
        <f t="shared" si="11"/>
        <v>0</v>
      </c>
      <c r="M24" s="11"/>
      <c r="O24" s="192">
        <v>22</v>
      </c>
      <c r="P24" s="192">
        <v>0.4</v>
      </c>
      <c r="Q24" s="192">
        <f t="shared" si="3"/>
        <v>0</v>
      </c>
      <c r="R24" s="192"/>
      <c r="S24" s="192">
        <f t="shared" si="0"/>
        <v>0</v>
      </c>
      <c r="T24" s="192">
        <f t="shared" si="4"/>
        <v>0</v>
      </c>
      <c r="U24" s="192">
        <f t="shared" si="5"/>
        <v>0</v>
      </c>
      <c r="V24" s="192">
        <f t="shared" si="6"/>
        <v>0</v>
      </c>
      <c r="W24" s="192">
        <f t="shared" si="7"/>
        <v>0</v>
      </c>
      <c r="X24" s="192">
        <f t="shared" si="8"/>
        <v>0</v>
      </c>
      <c r="Y24" s="192">
        <f t="shared" si="9"/>
        <v>0</v>
      </c>
      <c r="Z24" s="192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86"/>
      <c r="H25" s="187"/>
      <c r="I25" s="187"/>
      <c r="J25" s="187"/>
      <c r="K25" s="188"/>
      <c r="L25" s="10">
        <f t="shared" si="11"/>
        <v>0</v>
      </c>
      <c r="M25" s="11"/>
      <c r="O25" s="192">
        <v>23</v>
      </c>
      <c r="P25" s="192">
        <v>0.4</v>
      </c>
      <c r="Q25" s="192">
        <f t="shared" si="3"/>
        <v>0</v>
      </c>
      <c r="R25" s="192"/>
      <c r="S25" s="192">
        <f t="shared" si="0"/>
        <v>0</v>
      </c>
      <c r="T25" s="192">
        <f t="shared" si="4"/>
        <v>0</v>
      </c>
      <c r="U25" s="192">
        <f t="shared" si="5"/>
        <v>0</v>
      </c>
      <c r="V25" s="192">
        <f t="shared" si="6"/>
        <v>0</v>
      </c>
      <c r="W25" s="192">
        <f t="shared" si="7"/>
        <v>0</v>
      </c>
      <c r="X25" s="192">
        <f t="shared" si="8"/>
        <v>0</v>
      </c>
      <c r="Y25" s="192">
        <f t="shared" si="9"/>
        <v>0</v>
      </c>
      <c r="Z25" s="192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86"/>
      <c r="H26" s="187"/>
      <c r="I26" s="187"/>
      <c r="J26" s="187"/>
      <c r="K26" s="188"/>
      <c r="L26" s="10">
        <f t="shared" si="11"/>
        <v>0</v>
      </c>
      <c r="M26" s="11"/>
      <c r="O26" s="192">
        <v>24</v>
      </c>
      <c r="P26" s="192">
        <v>0.4</v>
      </c>
      <c r="Q26" s="192">
        <f t="shared" si="3"/>
        <v>0</v>
      </c>
      <c r="R26" s="192"/>
      <c r="S26" s="192">
        <f t="shared" si="0"/>
        <v>0</v>
      </c>
      <c r="T26" s="192">
        <f t="shared" si="4"/>
        <v>0</v>
      </c>
      <c r="U26" s="192">
        <f t="shared" si="5"/>
        <v>0</v>
      </c>
      <c r="V26" s="192">
        <f t="shared" si="6"/>
        <v>0</v>
      </c>
      <c r="W26" s="192">
        <f t="shared" si="7"/>
        <v>0</v>
      </c>
      <c r="X26" s="192">
        <f t="shared" si="8"/>
        <v>0</v>
      </c>
      <c r="Y26" s="192">
        <f t="shared" si="9"/>
        <v>0</v>
      </c>
      <c r="Z26" s="192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86"/>
      <c r="H27" s="187"/>
      <c r="I27" s="187"/>
      <c r="J27" s="187"/>
      <c r="K27" s="188"/>
      <c r="L27" s="10">
        <f t="shared" si="11"/>
        <v>0</v>
      </c>
      <c r="M27" s="11"/>
      <c r="O27" s="192">
        <v>25</v>
      </c>
      <c r="P27" s="192">
        <v>0.4</v>
      </c>
      <c r="Q27" s="192">
        <f t="shared" si="3"/>
        <v>0</v>
      </c>
      <c r="R27" s="192"/>
      <c r="S27" s="192">
        <f t="shared" si="0"/>
        <v>0</v>
      </c>
      <c r="T27" s="192">
        <f t="shared" si="4"/>
        <v>0</v>
      </c>
      <c r="U27" s="192">
        <f t="shared" si="5"/>
        <v>0</v>
      </c>
      <c r="V27" s="192">
        <f t="shared" si="6"/>
        <v>0</v>
      </c>
      <c r="W27" s="192">
        <f t="shared" si="7"/>
        <v>0</v>
      </c>
      <c r="X27" s="192">
        <f t="shared" si="8"/>
        <v>0</v>
      </c>
      <c r="Y27" s="192">
        <f t="shared" si="9"/>
        <v>0</v>
      </c>
      <c r="Z27" s="192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86"/>
      <c r="H28" s="187"/>
      <c r="I28" s="187"/>
      <c r="J28" s="187"/>
      <c r="K28" s="188"/>
      <c r="L28" s="10">
        <f t="shared" si="11"/>
        <v>0</v>
      </c>
      <c r="M28" s="11"/>
      <c r="O28" s="192">
        <v>26</v>
      </c>
      <c r="P28" s="192">
        <v>0.4</v>
      </c>
      <c r="Q28" s="192">
        <f t="shared" si="3"/>
        <v>0</v>
      </c>
      <c r="R28" s="192"/>
      <c r="S28" s="192">
        <f t="shared" si="0"/>
        <v>0</v>
      </c>
      <c r="T28" s="192">
        <f t="shared" si="4"/>
        <v>0</v>
      </c>
      <c r="U28" s="192">
        <f t="shared" si="5"/>
        <v>0</v>
      </c>
      <c r="V28" s="192">
        <f t="shared" si="6"/>
        <v>0</v>
      </c>
      <c r="W28" s="192">
        <f t="shared" si="7"/>
        <v>0</v>
      </c>
      <c r="X28" s="192">
        <f t="shared" si="8"/>
        <v>0</v>
      </c>
      <c r="Y28" s="192">
        <f t="shared" si="9"/>
        <v>0</v>
      </c>
      <c r="Z28" s="192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86"/>
      <c r="H29" s="187"/>
      <c r="I29" s="187"/>
      <c r="J29" s="187"/>
      <c r="K29" s="188"/>
      <c r="L29" s="1"/>
      <c r="M29" s="3"/>
      <c r="O29" s="192">
        <v>27</v>
      </c>
      <c r="P29" s="192">
        <v>0.4</v>
      </c>
      <c r="Q29" s="192">
        <f t="shared" si="3"/>
        <v>0</v>
      </c>
      <c r="R29" s="192"/>
      <c r="S29" s="192">
        <f t="shared" si="0"/>
        <v>0</v>
      </c>
      <c r="T29" s="192">
        <f t="shared" si="4"/>
        <v>0</v>
      </c>
      <c r="U29" s="192">
        <f t="shared" si="5"/>
        <v>0</v>
      </c>
      <c r="V29" s="192">
        <f t="shared" si="6"/>
        <v>0</v>
      </c>
      <c r="W29" s="192">
        <f t="shared" si="7"/>
        <v>0</v>
      </c>
      <c r="X29" s="192">
        <f t="shared" si="8"/>
        <v>0</v>
      </c>
      <c r="Y29" s="192">
        <f t="shared" si="9"/>
        <v>0</v>
      </c>
      <c r="Z29" s="192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86"/>
      <c r="H30" s="187"/>
      <c r="I30" s="187"/>
      <c r="J30" s="187"/>
      <c r="K30" s="188"/>
      <c r="L30" s="14">
        <f>SUM(D30*$D$29+G30*$G$29+$H$29*H30+$E$29*E30+$I$29*I30+$J$29*J30+$K$29*K30)</f>
        <v>0</v>
      </c>
      <c r="M30" s="15"/>
      <c r="O30" s="192">
        <v>28</v>
      </c>
      <c r="P30" s="192">
        <v>0.4</v>
      </c>
      <c r="Q30" s="192">
        <f t="shared" si="3"/>
        <v>0</v>
      </c>
      <c r="R30" s="192"/>
      <c r="S30" s="192">
        <f t="shared" si="0"/>
        <v>0</v>
      </c>
      <c r="T30" s="192">
        <f t="shared" si="4"/>
        <v>0</v>
      </c>
      <c r="U30" s="192">
        <f t="shared" si="5"/>
        <v>0</v>
      </c>
      <c r="V30" s="192">
        <f t="shared" si="6"/>
        <v>0</v>
      </c>
      <c r="W30" s="192">
        <f t="shared" si="7"/>
        <v>0</v>
      </c>
      <c r="X30" s="192">
        <f t="shared" si="8"/>
        <v>0</v>
      </c>
      <c r="Y30" s="192">
        <f t="shared" si="9"/>
        <v>0</v>
      </c>
      <c r="Z30" s="192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86"/>
      <c r="H31" s="187"/>
      <c r="I31" s="187"/>
      <c r="J31" s="187"/>
      <c r="K31" s="188"/>
      <c r="L31" s="14">
        <f t="shared" ref="L31:L37" si="12">SUM(D31*$D$29+G31*$G$29+$H$29*H31+$E$29*E31+$I$29*I31+$J$29*J31+$K$29*K31)</f>
        <v>0</v>
      </c>
      <c r="M31" s="15"/>
      <c r="O31" s="192">
        <v>29</v>
      </c>
      <c r="P31" s="192">
        <v>0.4</v>
      </c>
      <c r="Q31" s="192">
        <f t="shared" si="3"/>
        <v>0</v>
      </c>
      <c r="R31" s="192"/>
      <c r="S31" s="192">
        <f t="shared" si="0"/>
        <v>0</v>
      </c>
      <c r="T31" s="192">
        <f t="shared" si="4"/>
        <v>0</v>
      </c>
      <c r="U31" s="192">
        <f t="shared" si="5"/>
        <v>0</v>
      </c>
      <c r="V31" s="192">
        <f t="shared" si="6"/>
        <v>0</v>
      </c>
      <c r="W31" s="192">
        <f t="shared" si="7"/>
        <v>0</v>
      </c>
      <c r="X31" s="192">
        <f t="shared" si="8"/>
        <v>0</v>
      </c>
      <c r="Y31" s="192">
        <f t="shared" si="9"/>
        <v>0</v>
      </c>
      <c r="Z31" s="192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86"/>
      <c r="H32" s="187"/>
      <c r="I32" s="187"/>
      <c r="J32" s="187"/>
      <c r="K32" s="188"/>
      <c r="L32" s="14">
        <f t="shared" si="12"/>
        <v>0</v>
      </c>
      <c r="M32" s="15"/>
      <c r="O32" s="192">
        <v>30</v>
      </c>
      <c r="P32" s="192">
        <v>0.4</v>
      </c>
      <c r="Q32" s="192">
        <f t="shared" si="3"/>
        <v>0</v>
      </c>
      <c r="R32" s="192"/>
      <c r="S32" s="192">
        <f t="shared" si="0"/>
        <v>0</v>
      </c>
      <c r="T32" s="192">
        <f t="shared" si="4"/>
        <v>0</v>
      </c>
      <c r="U32" s="192">
        <f t="shared" si="5"/>
        <v>0</v>
      </c>
      <c r="V32" s="192">
        <f t="shared" si="6"/>
        <v>0</v>
      </c>
      <c r="W32" s="192">
        <f t="shared" si="7"/>
        <v>0</v>
      </c>
      <c r="X32" s="192">
        <f t="shared" si="8"/>
        <v>0</v>
      </c>
      <c r="Y32" s="192">
        <f t="shared" si="9"/>
        <v>0</v>
      </c>
      <c r="Z32" s="192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86"/>
      <c r="H33" s="187"/>
      <c r="I33" s="187"/>
      <c r="J33" s="187"/>
      <c r="K33" s="188"/>
      <c r="L33" s="14">
        <f t="shared" si="12"/>
        <v>0</v>
      </c>
      <c r="M33" s="15"/>
      <c r="O33" s="192">
        <v>31</v>
      </c>
      <c r="P33" s="192"/>
      <c r="Q33" s="192">
        <f t="shared" si="3"/>
        <v>0</v>
      </c>
      <c r="R33" s="192"/>
      <c r="S33" s="192">
        <f t="shared" si="0"/>
        <v>0</v>
      </c>
      <c r="T33" s="192">
        <f t="shared" si="4"/>
        <v>0</v>
      </c>
      <c r="U33" s="192">
        <f t="shared" si="5"/>
        <v>0</v>
      </c>
      <c r="V33" s="192">
        <f t="shared" si="6"/>
        <v>0</v>
      </c>
      <c r="W33" s="192">
        <f t="shared" si="7"/>
        <v>0</v>
      </c>
      <c r="X33" s="192">
        <f t="shared" si="8"/>
        <v>0</v>
      </c>
      <c r="Y33" s="192">
        <f t="shared" si="9"/>
        <v>0</v>
      </c>
      <c r="Z33" s="192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86"/>
      <c r="H34" s="187"/>
      <c r="I34" s="187"/>
      <c r="J34" s="187"/>
      <c r="K34" s="188"/>
      <c r="L34" s="14">
        <f t="shared" si="12"/>
        <v>0</v>
      </c>
      <c r="M34" s="15"/>
      <c r="O34" s="192">
        <v>32</v>
      </c>
      <c r="P34" s="192"/>
      <c r="Q34" s="192">
        <f t="shared" si="3"/>
        <v>0</v>
      </c>
      <c r="R34" s="192"/>
      <c r="S34" s="192">
        <f t="shared" si="0"/>
        <v>0</v>
      </c>
      <c r="T34" s="192">
        <f t="shared" si="4"/>
        <v>0</v>
      </c>
      <c r="U34" s="192">
        <f t="shared" si="5"/>
        <v>0</v>
      </c>
      <c r="V34" s="192">
        <f t="shared" si="6"/>
        <v>0</v>
      </c>
      <c r="W34" s="192">
        <f t="shared" si="7"/>
        <v>0</v>
      </c>
      <c r="X34" s="192">
        <f t="shared" si="8"/>
        <v>0</v>
      </c>
      <c r="Y34" s="192">
        <f t="shared" si="9"/>
        <v>0</v>
      </c>
      <c r="Z34" s="192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86"/>
      <c r="H35" s="187"/>
      <c r="I35" s="187"/>
      <c r="J35" s="187"/>
      <c r="K35" s="188"/>
      <c r="L35" s="14">
        <f t="shared" si="12"/>
        <v>0</v>
      </c>
      <c r="M35" s="15"/>
      <c r="O35" s="192">
        <v>33</v>
      </c>
      <c r="P35" s="192"/>
      <c r="Q35" s="192">
        <f t="shared" si="3"/>
        <v>0</v>
      </c>
      <c r="R35" s="192"/>
      <c r="S35" s="192">
        <f t="shared" si="0"/>
        <v>0</v>
      </c>
      <c r="T35" s="192">
        <f t="shared" si="4"/>
        <v>0</v>
      </c>
      <c r="U35" s="192">
        <f t="shared" si="5"/>
        <v>0</v>
      </c>
      <c r="V35" s="192">
        <f t="shared" si="6"/>
        <v>0</v>
      </c>
      <c r="W35" s="192">
        <f t="shared" si="7"/>
        <v>0</v>
      </c>
      <c r="X35" s="192">
        <f t="shared" si="8"/>
        <v>0</v>
      </c>
      <c r="Y35" s="192">
        <f t="shared" si="9"/>
        <v>0</v>
      </c>
      <c r="Z35" s="192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86"/>
      <c r="H36" s="187"/>
      <c r="I36" s="187"/>
      <c r="J36" s="187"/>
      <c r="K36" s="188"/>
      <c r="L36" s="14">
        <f t="shared" si="12"/>
        <v>0</v>
      </c>
      <c r="M36" s="15"/>
      <c r="O36" s="192">
        <v>34</v>
      </c>
      <c r="P36" s="192"/>
      <c r="Q36" s="192">
        <f t="shared" si="3"/>
        <v>0</v>
      </c>
      <c r="R36" s="192"/>
      <c r="S36" s="192">
        <f t="shared" si="0"/>
        <v>0</v>
      </c>
      <c r="T36" s="192">
        <f t="shared" si="4"/>
        <v>0</v>
      </c>
      <c r="U36" s="192">
        <f t="shared" si="5"/>
        <v>0</v>
      </c>
      <c r="V36" s="192">
        <f t="shared" si="6"/>
        <v>0</v>
      </c>
      <c r="W36" s="192">
        <f t="shared" si="7"/>
        <v>0</v>
      </c>
      <c r="X36" s="192">
        <f t="shared" si="8"/>
        <v>0</v>
      </c>
      <c r="Y36" s="192">
        <f t="shared" si="9"/>
        <v>0</v>
      </c>
      <c r="Z36" s="192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86"/>
      <c r="H37" s="187"/>
      <c r="I37" s="187"/>
      <c r="J37" s="187"/>
      <c r="K37" s="188"/>
      <c r="L37" s="14">
        <f t="shared" si="12"/>
        <v>0</v>
      </c>
      <c r="M37" s="15"/>
      <c r="O37" s="192">
        <v>35</v>
      </c>
      <c r="P37" s="192"/>
      <c r="Q37" s="192">
        <f t="shared" si="3"/>
        <v>0</v>
      </c>
      <c r="R37" s="192"/>
      <c r="S37" s="192">
        <f t="shared" si="0"/>
        <v>0</v>
      </c>
      <c r="T37" s="192">
        <f t="shared" si="4"/>
        <v>0</v>
      </c>
      <c r="U37" s="192">
        <f t="shared" si="5"/>
        <v>0</v>
      </c>
      <c r="V37" s="192">
        <f t="shared" si="6"/>
        <v>0</v>
      </c>
      <c r="W37" s="192">
        <f t="shared" si="7"/>
        <v>0</v>
      </c>
      <c r="X37" s="192">
        <f t="shared" si="8"/>
        <v>0</v>
      </c>
      <c r="Y37" s="192">
        <f t="shared" si="9"/>
        <v>0</v>
      </c>
      <c r="Z37" s="192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86"/>
      <c r="H38" s="187"/>
      <c r="I38" s="187"/>
      <c r="J38" s="187"/>
      <c r="K38" s="188"/>
      <c r="L38" s="1"/>
      <c r="M38" s="3"/>
      <c r="O38" s="192">
        <v>36</v>
      </c>
      <c r="P38" s="192"/>
      <c r="Q38" s="192">
        <f t="shared" si="3"/>
        <v>0</v>
      </c>
      <c r="R38" s="192"/>
      <c r="S38" s="192">
        <f t="shared" si="0"/>
        <v>0</v>
      </c>
      <c r="T38" s="192">
        <f t="shared" si="4"/>
        <v>0</v>
      </c>
      <c r="U38" s="192">
        <f t="shared" si="5"/>
        <v>0</v>
      </c>
      <c r="V38" s="192">
        <f t="shared" si="6"/>
        <v>0</v>
      </c>
      <c r="W38" s="192">
        <f t="shared" si="7"/>
        <v>0</v>
      </c>
      <c r="X38" s="192">
        <f t="shared" si="8"/>
        <v>0</v>
      </c>
      <c r="Y38" s="192">
        <f t="shared" si="9"/>
        <v>0</v>
      </c>
      <c r="Z38" s="192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86"/>
      <c r="H39" s="187"/>
      <c r="I39" s="187"/>
      <c r="J39" s="187"/>
      <c r="K39" s="188"/>
      <c r="L39" s="10">
        <f>SUM(C39+D39*$D$38+G39*$G$38+$H$38*H39+$E$38*E39+$I$38*I39+F39+$J$38*J39+$K$38*K39)</f>
        <v>0</v>
      </c>
      <c r="M39" s="11"/>
      <c r="O39" s="192">
        <v>37</v>
      </c>
      <c r="P39" s="192"/>
      <c r="Q39" s="192">
        <f t="shared" si="3"/>
        <v>0</v>
      </c>
      <c r="R39" s="192"/>
      <c r="S39" s="192">
        <f t="shared" si="0"/>
        <v>0</v>
      </c>
      <c r="T39" s="192">
        <f t="shared" si="4"/>
        <v>0</v>
      </c>
      <c r="U39" s="192">
        <f t="shared" si="5"/>
        <v>0</v>
      </c>
      <c r="V39" s="192">
        <f t="shared" si="6"/>
        <v>0</v>
      </c>
      <c r="W39" s="192">
        <f t="shared" si="7"/>
        <v>0</v>
      </c>
      <c r="X39" s="192">
        <f t="shared" si="8"/>
        <v>0</v>
      </c>
      <c r="Y39" s="192">
        <f t="shared" si="9"/>
        <v>0</v>
      </c>
      <c r="Z39" s="192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86"/>
      <c r="H40" s="187"/>
      <c r="I40" s="187"/>
      <c r="J40" s="187"/>
      <c r="K40" s="188"/>
      <c r="L40" s="10">
        <f t="shared" ref="L40:L46" si="13">SUM(C40+D40*$D$38+G40*$G$38+$H$38*H40+$E$38*E40+$I$38*I40+F40+$J$38*J40+$K$38*K40)</f>
        <v>0</v>
      </c>
      <c r="M40" s="11"/>
      <c r="O40" s="192">
        <v>38</v>
      </c>
      <c r="P40" s="192"/>
      <c r="Q40" s="192">
        <f t="shared" si="3"/>
        <v>0</v>
      </c>
      <c r="R40" s="192"/>
      <c r="S40" s="192">
        <f t="shared" si="0"/>
        <v>0</v>
      </c>
      <c r="T40" s="192">
        <f t="shared" si="4"/>
        <v>0</v>
      </c>
      <c r="U40" s="192">
        <f t="shared" si="5"/>
        <v>0</v>
      </c>
      <c r="V40" s="192">
        <f t="shared" si="6"/>
        <v>0</v>
      </c>
      <c r="W40" s="192">
        <f t="shared" si="7"/>
        <v>0</v>
      </c>
      <c r="X40" s="192">
        <f t="shared" si="8"/>
        <v>0</v>
      </c>
      <c r="Y40" s="192">
        <f t="shared" si="9"/>
        <v>0</v>
      </c>
      <c r="Z40" s="192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86"/>
      <c r="H41" s="187"/>
      <c r="I41" s="187"/>
      <c r="J41" s="187"/>
      <c r="K41" s="188"/>
      <c r="L41" s="10">
        <f>SUM(C41+D41*$D$38+G41*$G$38+$H$38*H41+$E$38*E41+$I$38*I41+F41+$J$38*J41+$K$38*K41)</f>
        <v>0</v>
      </c>
      <c r="M41" s="11"/>
      <c r="O41" s="192">
        <v>39</v>
      </c>
      <c r="P41" s="192"/>
      <c r="Q41" s="192">
        <f t="shared" si="3"/>
        <v>0</v>
      </c>
      <c r="R41" s="192"/>
      <c r="S41" s="192">
        <f t="shared" si="0"/>
        <v>0</v>
      </c>
      <c r="T41" s="192">
        <f t="shared" si="4"/>
        <v>0</v>
      </c>
      <c r="U41" s="192">
        <f t="shared" si="5"/>
        <v>0</v>
      </c>
      <c r="V41" s="192">
        <f t="shared" si="6"/>
        <v>0</v>
      </c>
      <c r="W41" s="192">
        <f t="shared" si="7"/>
        <v>0</v>
      </c>
      <c r="X41" s="192">
        <f t="shared" si="8"/>
        <v>0</v>
      </c>
      <c r="Y41" s="192">
        <f t="shared" si="9"/>
        <v>0</v>
      </c>
      <c r="Z41" s="192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86"/>
      <c r="H42" s="187"/>
      <c r="I42" s="187"/>
      <c r="J42" s="187"/>
      <c r="K42" s="188"/>
      <c r="L42" s="10">
        <f t="shared" si="13"/>
        <v>0</v>
      </c>
      <c r="M42" s="11"/>
      <c r="O42" s="192">
        <v>40</v>
      </c>
      <c r="P42" s="192"/>
      <c r="Q42" s="192">
        <f t="shared" si="3"/>
        <v>0</v>
      </c>
      <c r="R42" s="192"/>
      <c r="S42" s="192">
        <f t="shared" si="0"/>
        <v>0</v>
      </c>
      <c r="T42" s="192">
        <f t="shared" si="4"/>
        <v>0</v>
      </c>
      <c r="U42" s="192">
        <f t="shared" si="5"/>
        <v>0</v>
      </c>
      <c r="V42" s="192">
        <f t="shared" si="6"/>
        <v>0</v>
      </c>
      <c r="W42" s="192">
        <f t="shared" si="7"/>
        <v>0</v>
      </c>
      <c r="X42" s="192">
        <f t="shared" si="8"/>
        <v>0</v>
      </c>
      <c r="Y42" s="192">
        <f t="shared" si="9"/>
        <v>0</v>
      </c>
      <c r="Z42" s="192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86"/>
      <c r="H43" s="187"/>
      <c r="I43" s="187"/>
      <c r="J43" s="187"/>
      <c r="K43" s="188"/>
      <c r="L43" s="10">
        <f t="shared" si="13"/>
        <v>0</v>
      </c>
      <c r="M43" s="11"/>
      <c r="O43" s="192">
        <v>41</v>
      </c>
      <c r="P43" s="192"/>
      <c r="Q43" s="192">
        <f t="shared" si="3"/>
        <v>0</v>
      </c>
      <c r="R43" s="192"/>
      <c r="S43" s="192">
        <f t="shared" si="0"/>
        <v>0</v>
      </c>
      <c r="T43" s="192">
        <f t="shared" si="4"/>
        <v>0</v>
      </c>
      <c r="U43" s="192">
        <f t="shared" si="5"/>
        <v>0</v>
      </c>
      <c r="V43" s="192">
        <f t="shared" si="6"/>
        <v>0</v>
      </c>
      <c r="W43" s="192">
        <f t="shared" si="7"/>
        <v>0</v>
      </c>
      <c r="X43" s="192">
        <f t="shared" si="8"/>
        <v>0</v>
      </c>
      <c r="Y43" s="192">
        <f t="shared" si="9"/>
        <v>0</v>
      </c>
      <c r="Z43" s="192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186"/>
      <c r="H44" s="187"/>
      <c r="I44" s="187"/>
      <c r="J44" s="187"/>
      <c r="K44" s="188"/>
      <c r="L44" s="10">
        <f t="shared" si="13"/>
        <v>0</v>
      </c>
      <c r="M44" s="11"/>
      <c r="O44" s="192" t="s">
        <v>37</v>
      </c>
      <c r="P44" s="192"/>
      <c r="Q44" s="192"/>
      <c r="R44" s="192"/>
      <c r="S44" s="192">
        <f>SUM(S3:S43)</f>
        <v>1.4400000000000002</v>
      </c>
      <c r="T44" s="192">
        <f t="shared" ref="T44:Z44" si="14">SUM(T3:T43)</f>
        <v>1.4400000000000002</v>
      </c>
      <c r="U44" s="192">
        <f t="shared" si="14"/>
        <v>1.4400000000000002</v>
      </c>
      <c r="V44" s="192">
        <f t="shared" si="14"/>
        <v>1.4400000000000002</v>
      </c>
      <c r="W44" s="192">
        <f t="shared" si="14"/>
        <v>1.4400000000000002</v>
      </c>
      <c r="X44" s="192">
        <f t="shared" si="14"/>
        <v>0</v>
      </c>
      <c r="Y44" s="192">
        <f t="shared" si="14"/>
        <v>0</v>
      </c>
      <c r="Z44" s="192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86"/>
      <c r="H45" s="187"/>
      <c r="I45" s="187"/>
      <c r="J45" s="187"/>
      <c r="K45" s="188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86"/>
      <c r="H46" s="187"/>
      <c r="I46" s="187"/>
      <c r="J46" s="187"/>
      <c r="K46" s="188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86"/>
      <c r="H47" s="187"/>
      <c r="I47" s="187"/>
      <c r="J47" s="187"/>
      <c r="K47" s="188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186"/>
      <c r="H48" s="187"/>
      <c r="I48" s="187"/>
      <c r="J48" s="187"/>
      <c r="K48" s="188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186"/>
      <c r="H49" s="187"/>
      <c r="I49" s="187"/>
      <c r="J49" s="187"/>
      <c r="K49" s="188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86"/>
      <c r="H50" s="187"/>
      <c r="I50" s="187"/>
      <c r="J50" s="187"/>
      <c r="K50" s="188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86"/>
      <c r="H51" s="187"/>
      <c r="I51" s="187"/>
      <c r="J51" s="187"/>
      <c r="K51" s="188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86"/>
      <c r="H52" s="187"/>
      <c r="I52" s="187"/>
      <c r="J52" s="187"/>
      <c r="K52" s="188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186"/>
      <c r="H53" s="187"/>
      <c r="I53" s="187"/>
      <c r="J53" s="187"/>
      <c r="K53" s="188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86"/>
      <c r="H54" s="187"/>
      <c r="I54" s="187"/>
      <c r="J54" s="187"/>
      <c r="K54" s="188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86"/>
      <c r="H55" s="187"/>
      <c r="I55" s="187"/>
      <c r="J55" s="187"/>
      <c r="K55" s="188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86"/>
      <c r="H56" s="187"/>
      <c r="I56" s="187"/>
      <c r="J56" s="187"/>
      <c r="K56" s="188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86"/>
      <c r="H57" s="187"/>
      <c r="I57" s="187"/>
      <c r="J57" s="187"/>
      <c r="K57" s="188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86"/>
      <c r="H58" s="187"/>
      <c r="I58" s="187"/>
      <c r="J58" s="187"/>
      <c r="K58" s="188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86"/>
      <c r="H59" s="187"/>
      <c r="I59" s="187"/>
      <c r="J59" s="187"/>
      <c r="K59" s="188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86"/>
      <c r="H60" s="187"/>
      <c r="I60" s="187"/>
      <c r="J60" s="187"/>
      <c r="K60" s="188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86"/>
      <c r="H61" s="187"/>
      <c r="I61" s="187"/>
      <c r="J61" s="187"/>
      <c r="K61" s="188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86"/>
      <c r="H62" s="187"/>
      <c r="I62" s="187"/>
      <c r="J62" s="187"/>
      <c r="K62" s="188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86"/>
      <c r="H63" s="187"/>
      <c r="I63" s="187"/>
      <c r="J63" s="187"/>
      <c r="K63" s="188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89"/>
      <c r="H64" s="190"/>
      <c r="I64" s="190"/>
      <c r="J64" s="190"/>
      <c r="K64" s="191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86"/>
      <c r="H65" s="187"/>
      <c r="I65" s="187"/>
      <c r="J65" s="187"/>
      <c r="K65" s="188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86"/>
      <c r="H66" s="187"/>
      <c r="I66" s="187"/>
      <c r="J66" s="187"/>
      <c r="K66" s="188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86"/>
      <c r="H67" s="187"/>
      <c r="I67" s="187"/>
      <c r="J67" s="187"/>
      <c r="K67" s="188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86"/>
      <c r="H68" s="187"/>
      <c r="I68" s="187"/>
      <c r="J68" s="187"/>
      <c r="K68" s="188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86"/>
      <c r="H69" s="187"/>
      <c r="I69" s="187"/>
      <c r="J69" s="187"/>
      <c r="K69" s="188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86"/>
      <c r="H70" s="187"/>
      <c r="I70" s="187"/>
      <c r="J70" s="187"/>
      <c r="K70" s="188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86"/>
      <c r="H71" s="187"/>
      <c r="I71" s="187"/>
      <c r="J71" s="187"/>
      <c r="K71" s="188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86"/>
      <c r="H72" s="187"/>
      <c r="I72" s="187"/>
      <c r="J72" s="187"/>
      <c r="K72" s="188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89"/>
      <c r="H73" s="190"/>
      <c r="I73" s="190"/>
      <c r="J73" s="190"/>
      <c r="K73" s="191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86"/>
      <c r="H74" s="187"/>
      <c r="I74" s="187"/>
      <c r="J74" s="187"/>
      <c r="K74" s="188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86"/>
      <c r="H75" s="187"/>
      <c r="I75" s="187"/>
      <c r="J75" s="187"/>
      <c r="K75" s="188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86"/>
      <c r="H76" s="187"/>
      <c r="I76" s="187"/>
      <c r="J76" s="187"/>
      <c r="K76" s="188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86"/>
      <c r="H77" s="187"/>
      <c r="I77" s="187"/>
      <c r="J77" s="187"/>
      <c r="K77" s="188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86"/>
      <c r="H78" s="187"/>
      <c r="I78" s="187"/>
      <c r="J78" s="187"/>
      <c r="K78" s="188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86"/>
      <c r="H79" s="187"/>
      <c r="I79" s="187"/>
      <c r="J79" s="187"/>
      <c r="K79" s="188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86"/>
      <c r="H80" s="187"/>
      <c r="I80" s="187"/>
      <c r="J80" s="187"/>
      <c r="K80" s="188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86"/>
      <c r="H81" s="187"/>
      <c r="I81" s="187"/>
      <c r="J81" s="187"/>
      <c r="K81" s="188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89"/>
      <c r="H82" s="190"/>
      <c r="I82" s="190"/>
      <c r="J82" s="190"/>
      <c r="K82" s="191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>
        <v>3</v>
      </c>
      <c r="E84" s="285"/>
      <c r="F84" s="285"/>
      <c r="G84" s="286"/>
      <c r="H84" s="1"/>
      <c r="I84" s="1"/>
      <c r="J84" s="1"/>
      <c r="K84" s="1"/>
      <c r="L84" s="14">
        <f>D84*$D$83+C84</f>
        <v>0.44999999999999996</v>
      </c>
      <c r="M84" s="15"/>
    </row>
    <row r="85" spans="1:13" x14ac:dyDescent="0.15">
      <c r="A85" s="255"/>
      <c r="B85" s="1" t="s">
        <v>26</v>
      </c>
      <c r="C85" s="2"/>
      <c r="D85" s="284">
        <v>2</v>
      </c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0.3</v>
      </c>
      <c r="M85" s="15"/>
    </row>
    <row r="86" spans="1:13" x14ac:dyDescent="0.15">
      <c r="A86" s="255"/>
      <c r="B86" s="1" t="s">
        <v>28</v>
      </c>
      <c r="C86" s="2"/>
      <c r="D86" s="284">
        <v>3</v>
      </c>
      <c r="E86" s="285"/>
      <c r="F86" s="285"/>
      <c r="G86" s="286"/>
      <c r="H86" s="1"/>
      <c r="I86" s="1"/>
      <c r="J86" s="1"/>
      <c r="K86" s="1"/>
      <c r="L86" s="14">
        <f t="shared" si="19"/>
        <v>0.44999999999999996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>
        <v>1</v>
      </c>
      <c r="L99" s="1">
        <f>$C$98*K99</f>
        <v>0.2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10</v>
      </c>
      <c r="L101" s="1">
        <f>$C$98*K101</f>
        <v>2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81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81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86"/>
      <c r="H112" s="187"/>
      <c r="I112" s="187"/>
      <c r="J112" s="187"/>
      <c r="K112" s="188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86"/>
      <c r="H113" s="187"/>
      <c r="I113" s="187"/>
      <c r="J113" s="187"/>
      <c r="K113" s="188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86"/>
      <c r="H114" s="187"/>
      <c r="I114" s="187"/>
      <c r="J114" s="187"/>
      <c r="K114" s="188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86"/>
      <c r="H115" s="187"/>
      <c r="I115" s="187"/>
      <c r="J115" s="187"/>
      <c r="K115" s="188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86"/>
      <c r="H116" s="187"/>
      <c r="I116" s="187"/>
      <c r="J116" s="187"/>
      <c r="K116" s="188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86"/>
      <c r="H117" s="187"/>
      <c r="I117" s="187"/>
      <c r="J117" s="187"/>
      <c r="K117" s="188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86"/>
      <c r="H118" s="187"/>
      <c r="I118" s="187"/>
      <c r="J118" s="187"/>
      <c r="K118" s="188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86"/>
      <c r="H119" s="187"/>
      <c r="I119" s="187"/>
      <c r="J119" s="187"/>
      <c r="K119" s="188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89"/>
      <c r="H120" s="190"/>
      <c r="I120" s="190"/>
      <c r="J120" s="190"/>
      <c r="K120" s="191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86"/>
      <c r="H121" s="187"/>
      <c r="I121" s="187"/>
      <c r="J121" s="187"/>
      <c r="K121" s="188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86"/>
      <c r="H122" s="187"/>
      <c r="I122" s="187"/>
      <c r="J122" s="187"/>
      <c r="K122" s="188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86"/>
      <c r="H123" s="187"/>
      <c r="I123" s="187"/>
      <c r="J123" s="187"/>
      <c r="K123" s="188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86"/>
      <c r="H124" s="187"/>
      <c r="I124" s="187"/>
      <c r="J124" s="187"/>
      <c r="K124" s="188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86"/>
      <c r="H125" s="187"/>
      <c r="I125" s="187"/>
      <c r="J125" s="187"/>
      <c r="K125" s="188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86"/>
      <c r="H126" s="187"/>
      <c r="I126" s="187"/>
      <c r="J126" s="187"/>
      <c r="K126" s="188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86"/>
      <c r="H127" s="187"/>
      <c r="I127" s="187"/>
      <c r="J127" s="187"/>
      <c r="K127" s="188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86"/>
      <c r="H128" s="187"/>
      <c r="I128" s="187"/>
      <c r="J128" s="187"/>
      <c r="K128" s="188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89"/>
      <c r="H129" s="190"/>
      <c r="I129" s="190"/>
      <c r="J129" s="190"/>
      <c r="K129" s="191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4.8900000000000006</v>
      </c>
      <c r="E131" s="17">
        <f>C131+D131</f>
        <v>4.8900000000000006</v>
      </c>
    </row>
    <row r="132" spans="1:13" x14ac:dyDescent="0.15">
      <c r="B132" s="1" t="s">
        <v>26</v>
      </c>
      <c r="C132" s="17">
        <f>L4+L13+L22+L31+L40+L49+L58+L67+L76+L85+L99+L104+L114+L123+U44</f>
        <v>5.25</v>
      </c>
      <c r="D132">
        <v>1</v>
      </c>
      <c r="E132" s="17">
        <f t="shared" ref="E132:E138" si="23">C132+D132</f>
        <v>6.25</v>
      </c>
      <c r="F132" t="s">
        <v>118</v>
      </c>
    </row>
    <row r="133" spans="1:13" x14ac:dyDescent="0.15">
      <c r="B133" s="1" t="s">
        <v>28</v>
      </c>
      <c r="C133" s="18">
        <f>L5+L14+L23+L32+L41+L50+L59+L68+L77+L86+L92+L96+L101+L108+L115+L124+V44</f>
        <v>4.8900000000000006</v>
      </c>
      <c r="D133">
        <v>1.5</v>
      </c>
      <c r="E133" s="17">
        <f t="shared" si="23"/>
        <v>6.3900000000000006</v>
      </c>
      <c r="F133" t="s">
        <v>118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119</v>
      </c>
    </row>
    <row r="135" spans="1:13" x14ac:dyDescent="0.15">
      <c r="B135" s="1" t="s">
        <v>31</v>
      </c>
      <c r="C135" s="17">
        <f>L7+L16+L25+L34+L43+L52+L61+L70+L79+L88+L110+L111+L117+L126+T44</f>
        <v>2.4400000000000004</v>
      </c>
      <c r="E135" s="17">
        <f t="shared" si="23"/>
        <v>2.4400000000000004</v>
      </c>
    </row>
    <row r="136" spans="1:13" x14ac:dyDescent="0.15">
      <c r="B136" s="1" t="s">
        <v>32</v>
      </c>
      <c r="C136" s="17">
        <f>L8+L17+L26+L35+L44+L53+L62+L71+L80+L89+L100+L105+L118+L127+W44</f>
        <v>4.6050000000000004</v>
      </c>
      <c r="D136">
        <v>0.5</v>
      </c>
      <c r="E136" s="17">
        <f t="shared" si="23"/>
        <v>5.1050000000000004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06" workbookViewId="0">
      <selection activeCell="I138" sqref="I138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94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>
        <v>4</v>
      </c>
      <c r="E3" s="1"/>
      <c r="F3" s="1"/>
      <c r="G3" s="1"/>
      <c r="H3" s="1"/>
      <c r="I3" s="1"/>
      <c r="J3" s="1"/>
      <c r="K3" s="1"/>
      <c r="L3" s="10">
        <f>+D3*$D$2+G3*$G$2+$H$2*H3+$E$2*E3+$I$2*I3+$J$2*J3+$K$2*K3</f>
        <v>1.76</v>
      </c>
      <c r="M3" s="11"/>
      <c r="N3" s="12">
        <v>0.4</v>
      </c>
      <c r="O3" s="13">
        <v>1</v>
      </c>
      <c r="P3" s="195">
        <v>0.4</v>
      </c>
      <c r="Q3" s="195">
        <f>LEN(R3)</f>
        <v>6</v>
      </c>
      <c r="R3" s="195" t="s">
        <v>123</v>
      </c>
      <c r="S3" s="195">
        <f t="shared" ref="S3:S43" si="0">IF(ISNUMBER(FIND("周",R3)),P3/Q3,0)</f>
        <v>6.6666666666666666E-2</v>
      </c>
      <c r="T3" s="195">
        <f>IF(ISNUMBER(FIND("张",R3)),P3/Q3,0)</f>
        <v>6.6666666666666666E-2</v>
      </c>
      <c r="U3" s="195">
        <f>IF(ISNUMBER(FIND("牛",R3)),P3/Q3,0)</f>
        <v>6.6666666666666666E-2</v>
      </c>
      <c r="V3" s="195">
        <f>IF(ISNUMBER(FIND("芦",R3)),P3/Q3,0)</f>
        <v>6.6666666666666666E-2</v>
      </c>
      <c r="W3" s="195">
        <f>IF(ISNUMBER(FIND("李",R3)),P3/Q3,0)</f>
        <v>6.6666666666666666E-2</v>
      </c>
      <c r="X3" s="195">
        <f>IF(ISNUMBER(FIND("赵",R3)),P3/Q3,0)</f>
        <v>0</v>
      </c>
      <c r="Y3" s="195">
        <f>IF(ISNUMBER(FIND("高",R3)),P3/Q3,0)</f>
        <v>6.6666666666666666E-2</v>
      </c>
      <c r="Z3" s="195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>
        <v>2</v>
      </c>
      <c r="F4" s="1"/>
      <c r="G4" s="1">
        <v>4</v>
      </c>
      <c r="H4" s="1"/>
      <c r="I4" s="1"/>
      <c r="J4" s="1"/>
      <c r="K4" s="1">
        <v>12</v>
      </c>
      <c r="L4" s="10">
        <f t="shared" ref="L4:L10" si="2">+D4*$D$2+G4*$G$2+$H$2*H4+$E$2*E4+$I$2*I4+$J$2*J4+$K$2*K4</f>
        <v>3.8</v>
      </c>
      <c r="M4" s="11"/>
      <c r="N4" s="6" t="s">
        <v>27</v>
      </c>
      <c r="O4" s="13">
        <v>2</v>
      </c>
      <c r="P4" s="195">
        <v>0.4</v>
      </c>
      <c r="Q4" s="195">
        <f t="shared" ref="Q4:Q43" si="3">LEN(R4)</f>
        <v>6</v>
      </c>
      <c r="R4" s="216" t="s">
        <v>123</v>
      </c>
      <c r="S4" s="195">
        <f t="shared" si="0"/>
        <v>6.6666666666666666E-2</v>
      </c>
      <c r="T4" s="195">
        <f t="shared" ref="T4:T43" si="4">IF(ISNUMBER(FIND("张",R4)),P4/Q4,0)</f>
        <v>6.6666666666666666E-2</v>
      </c>
      <c r="U4" s="195">
        <f t="shared" ref="U4:U43" si="5">IF(ISNUMBER(FIND("牛",R4)),P4/Q4,0)</f>
        <v>6.6666666666666666E-2</v>
      </c>
      <c r="V4" s="195">
        <f t="shared" ref="V4:V43" si="6">IF(ISNUMBER(FIND("芦",R4)),P4/Q4,0)</f>
        <v>6.6666666666666666E-2</v>
      </c>
      <c r="W4" s="195">
        <f t="shared" ref="W4:W43" si="7">IF(ISNUMBER(FIND("李",R4)),P4/Q4,0)</f>
        <v>6.6666666666666666E-2</v>
      </c>
      <c r="X4" s="195">
        <f t="shared" ref="X4:X43" si="8">IF(ISNUMBER(FIND("赵",R4)),P4/Q4,0)</f>
        <v>0</v>
      </c>
      <c r="Y4" s="195">
        <f t="shared" ref="Y4:Y43" si="9">IF(ISNUMBER(FIND("高",R4)),P4/Q4,0)</f>
        <v>6.6666666666666666E-2</v>
      </c>
      <c r="Z4" s="195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95">
        <v>0.4</v>
      </c>
      <c r="Q5" s="195">
        <f t="shared" si="3"/>
        <v>6</v>
      </c>
      <c r="R5" s="216" t="s">
        <v>123</v>
      </c>
      <c r="S5" s="195">
        <f t="shared" si="0"/>
        <v>6.6666666666666666E-2</v>
      </c>
      <c r="T5" s="195">
        <f t="shared" si="4"/>
        <v>6.6666666666666666E-2</v>
      </c>
      <c r="U5" s="195">
        <f t="shared" si="5"/>
        <v>6.6666666666666666E-2</v>
      </c>
      <c r="V5" s="195">
        <f t="shared" si="6"/>
        <v>6.6666666666666666E-2</v>
      </c>
      <c r="W5" s="195">
        <f t="shared" si="7"/>
        <v>6.6666666666666666E-2</v>
      </c>
      <c r="X5" s="195">
        <f t="shared" si="8"/>
        <v>0</v>
      </c>
      <c r="Y5" s="195">
        <f t="shared" si="9"/>
        <v>6.6666666666666666E-2</v>
      </c>
      <c r="Z5" s="195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95">
        <v>0.4</v>
      </c>
      <c r="Q6" s="195">
        <f t="shared" si="3"/>
        <v>6</v>
      </c>
      <c r="R6" s="216" t="s">
        <v>123</v>
      </c>
      <c r="S6" s="195">
        <f t="shared" si="0"/>
        <v>6.6666666666666666E-2</v>
      </c>
      <c r="T6" s="195">
        <f t="shared" si="4"/>
        <v>6.6666666666666666E-2</v>
      </c>
      <c r="U6" s="195">
        <f t="shared" si="5"/>
        <v>6.6666666666666666E-2</v>
      </c>
      <c r="V6" s="195">
        <f t="shared" si="6"/>
        <v>6.6666666666666666E-2</v>
      </c>
      <c r="W6" s="195">
        <f t="shared" si="7"/>
        <v>6.6666666666666666E-2</v>
      </c>
      <c r="X6" s="195">
        <f t="shared" si="8"/>
        <v>0</v>
      </c>
      <c r="Y6" s="195">
        <f t="shared" si="9"/>
        <v>6.6666666666666666E-2</v>
      </c>
      <c r="Z6" s="195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195">
        <v>0.4</v>
      </c>
      <c r="Q7" s="195">
        <f t="shared" si="3"/>
        <v>6</v>
      </c>
      <c r="R7" s="216" t="s">
        <v>123</v>
      </c>
      <c r="S7" s="195">
        <f t="shared" si="0"/>
        <v>6.6666666666666666E-2</v>
      </c>
      <c r="T7" s="195">
        <f t="shared" si="4"/>
        <v>6.6666666666666666E-2</v>
      </c>
      <c r="U7" s="195">
        <f t="shared" si="5"/>
        <v>6.6666666666666666E-2</v>
      </c>
      <c r="V7" s="195">
        <f t="shared" si="6"/>
        <v>6.6666666666666666E-2</v>
      </c>
      <c r="W7" s="195">
        <f t="shared" si="7"/>
        <v>6.6666666666666666E-2</v>
      </c>
      <c r="X7" s="195">
        <f t="shared" si="8"/>
        <v>0</v>
      </c>
      <c r="Y7" s="195">
        <f t="shared" si="9"/>
        <v>6.6666666666666666E-2</v>
      </c>
      <c r="Z7" s="195">
        <f t="shared" si="1"/>
        <v>0</v>
      </c>
    </row>
    <row r="8" spans="1:26" x14ac:dyDescent="0.15">
      <c r="A8" s="255"/>
      <c r="B8" s="1" t="s">
        <v>32</v>
      </c>
      <c r="C8" s="1"/>
      <c r="D8" s="1"/>
      <c r="E8" s="1">
        <v>2</v>
      </c>
      <c r="F8" s="1"/>
      <c r="G8" s="1">
        <v>3</v>
      </c>
      <c r="H8" s="1"/>
      <c r="I8" s="1"/>
      <c r="J8" s="1"/>
      <c r="K8" s="1"/>
      <c r="L8" s="10">
        <f t="shared" si="2"/>
        <v>1.8</v>
      </c>
      <c r="M8" s="11"/>
      <c r="O8" s="195">
        <v>6</v>
      </c>
      <c r="P8" s="195">
        <v>0.4</v>
      </c>
      <c r="Q8" s="195">
        <f t="shared" si="3"/>
        <v>6</v>
      </c>
      <c r="R8" s="216" t="s">
        <v>123</v>
      </c>
      <c r="S8" s="195">
        <f t="shared" si="0"/>
        <v>6.6666666666666666E-2</v>
      </c>
      <c r="T8" s="195">
        <f t="shared" si="4"/>
        <v>6.6666666666666666E-2</v>
      </c>
      <c r="U8" s="195">
        <f t="shared" si="5"/>
        <v>6.6666666666666666E-2</v>
      </c>
      <c r="V8" s="195">
        <f t="shared" si="6"/>
        <v>6.6666666666666666E-2</v>
      </c>
      <c r="W8" s="195">
        <f t="shared" si="7"/>
        <v>6.6666666666666666E-2</v>
      </c>
      <c r="X8" s="195">
        <f t="shared" si="8"/>
        <v>0</v>
      </c>
      <c r="Y8" s="195">
        <f t="shared" si="9"/>
        <v>6.6666666666666666E-2</v>
      </c>
      <c r="Z8" s="195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95">
        <v>7</v>
      </c>
      <c r="P9" s="195">
        <v>0.4</v>
      </c>
      <c r="Q9" s="195">
        <f t="shared" si="3"/>
        <v>6</v>
      </c>
      <c r="R9" s="216" t="s">
        <v>123</v>
      </c>
      <c r="S9" s="195">
        <f t="shared" si="0"/>
        <v>6.6666666666666666E-2</v>
      </c>
      <c r="T9" s="195">
        <f t="shared" si="4"/>
        <v>6.6666666666666666E-2</v>
      </c>
      <c r="U9" s="195">
        <f t="shared" si="5"/>
        <v>6.6666666666666666E-2</v>
      </c>
      <c r="V9" s="195">
        <f t="shared" si="6"/>
        <v>6.6666666666666666E-2</v>
      </c>
      <c r="W9" s="195">
        <f t="shared" si="7"/>
        <v>6.6666666666666666E-2</v>
      </c>
      <c r="X9" s="195">
        <f t="shared" si="8"/>
        <v>0</v>
      </c>
      <c r="Y9" s="195">
        <f t="shared" si="9"/>
        <v>6.6666666666666666E-2</v>
      </c>
      <c r="Z9" s="195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95">
        <v>8</v>
      </c>
      <c r="P10" s="195">
        <v>0.4</v>
      </c>
      <c r="Q10" s="195">
        <f t="shared" si="3"/>
        <v>6</v>
      </c>
      <c r="R10" s="216" t="s">
        <v>123</v>
      </c>
      <c r="S10" s="195">
        <f t="shared" si="0"/>
        <v>6.6666666666666666E-2</v>
      </c>
      <c r="T10" s="195">
        <f t="shared" si="4"/>
        <v>6.6666666666666666E-2</v>
      </c>
      <c r="U10" s="195">
        <f t="shared" si="5"/>
        <v>6.6666666666666666E-2</v>
      </c>
      <c r="V10" s="195">
        <f t="shared" si="6"/>
        <v>6.6666666666666666E-2</v>
      </c>
      <c r="W10" s="195">
        <f t="shared" si="7"/>
        <v>6.6666666666666666E-2</v>
      </c>
      <c r="X10" s="195">
        <f t="shared" si="8"/>
        <v>0</v>
      </c>
      <c r="Y10" s="195">
        <f t="shared" si="9"/>
        <v>6.6666666666666666E-2</v>
      </c>
      <c r="Z10" s="195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96"/>
      <c r="H11" s="197"/>
      <c r="I11" s="197"/>
      <c r="J11" s="197"/>
      <c r="K11" s="198"/>
      <c r="L11" s="1"/>
      <c r="M11" s="3"/>
      <c r="O11" s="195">
        <v>9</v>
      </c>
      <c r="P11" s="195">
        <v>0.4</v>
      </c>
      <c r="Q11" s="195">
        <f t="shared" si="3"/>
        <v>6</v>
      </c>
      <c r="R11" s="216" t="s">
        <v>123</v>
      </c>
      <c r="S11" s="195">
        <f t="shared" si="0"/>
        <v>6.6666666666666666E-2</v>
      </c>
      <c r="T11" s="195">
        <f t="shared" si="4"/>
        <v>6.6666666666666666E-2</v>
      </c>
      <c r="U11" s="195">
        <f t="shared" si="5"/>
        <v>6.6666666666666666E-2</v>
      </c>
      <c r="V11" s="195">
        <f t="shared" si="6"/>
        <v>6.6666666666666666E-2</v>
      </c>
      <c r="W11" s="195">
        <f t="shared" si="7"/>
        <v>6.6666666666666666E-2</v>
      </c>
      <c r="X11" s="195">
        <f t="shared" si="8"/>
        <v>0</v>
      </c>
      <c r="Y11" s="195">
        <f t="shared" si="9"/>
        <v>6.6666666666666666E-2</v>
      </c>
      <c r="Z11" s="195">
        <f t="shared" si="1"/>
        <v>0</v>
      </c>
    </row>
    <row r="12" spans="1:26" x14ac:dyDescent="0.15">
      <c r="A12" s="255"/>
      <c r="B12" s="1" t="s">
        <v>85</v>
      </c>
      <c r="C12" s="2"/>
      <c r="D12" s="1">
        <v>2</v>
      </c>
      <c r="E12" s="1"/>
      <c r="F12" s="2"/>
      <c r="G12" s="199"/>
      <c r="H12" s="200"/>
      <c r="I12" s="200"/>
      <c r="J12" s="200"/>
      <c r="K12" s="201"/>
      <c r="L12" s="10">
        <f>C12+D12*$D$11+G12*$G$11+$H$11*H12+$E$11*E12+$I$11*I12+$F$11*F12+$J$11*J12+$K$11*K12</f>
        <v>1</v>
      </c>
      <c r="M12" s="11"/>
      <c r="O12" s="195">
        <v>10</v>
      </c>
      <c r="P12" s="195">
        <v>0.4</v>
      </c>
      <c r="Q12" s="195">
        <f t="shared" si="3"/>
        <v>6</v>
      </c>
      <c r="R12" s="216" t="s">
        <v>123</v>
      </c>
      <c r="S12" s="195">
        <f t="shared" si="0"/>
        <v>6.6666666666666666E-2</v>
      </c>
      <c r="T12" s="195">
        <f t="shared" si="4"/>
        <v>6.6666666666666666E-2</v>
      </c>
      <c r="U12" s="195">
        <f t="shared" si="5"/>
        <v>6.6666666666666666E-2</v>
      </c>
      <c r="V12" s="195">
        <f t="shared" si="6"/>
        <v>6.6666666666666666E-2</v>
      </c>
      <c r="W12" s="195">
        <f t="shared" si="7"/>
        <v>6.6666666666666666E-2</v>
      </c>
      <c r="X12" s="195">
        <f t="shared" si="8"/>
        <v>0</v>
      </c>
      <c r="Y12" s="195">
        <f t="shared" si="9"/>
        <v>6.6666666666666666E-2</v>
      </c>
      <c r="Z12" s="195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2</v>
      </c>
      <c r="F13" s="2"/>
      <c r="G13" s="199"/>
      <c r="H13" s="200"/>
      <c r="I13" s="200"/>
      <c r="J13" s="200"/>
      <c r="K13" s="201"/>
      <c r="L13" s="10">
        <f>C13+D13*$D$11+G13*$G$11+$H$11*H13+$E$11*E13+$I$11*I13+$F$11*F13+$J$11*J13+$K$11*K13</f>
        <v>1.71</v>
      </c>
      <c r="M13" s="11"/>
      <c r="O13" s="195">
        <v>11</v>
      </c>
      <c r="P13" s="195">
        <v>0.4</v>
      </c>
      <c r="Q13" s="195">
        <f t="shared" si="3"/>
        <v>6</v>
      </c>
      <c r="R13" s="216" t="s">
        <v>123</v>
      </c>
      <c r="S13" s="195">
        <f t="shared" si="0"/>
        <v>6.6666666666666666E-2</v>
      </c>
      <c r="T13" s="195">
        <f t="shared" si="4"/>
        <v>6.6666666666666666E-2</v>
      </c>
      <c r="U13" s="195">
        <f t="shared" si="5"/>
        <v>6.6666666666666666E-2</v>
      </c>
      <c r="V13" s="195">
        <f t="shared" si="6"/>
        <v>6.6666666666666666E-2</v>
      </c>
      <c r="W13" s="195">
        <f t="shared" si="7"/>
        <v>6.6666666666666666E-2</v>
      </c>
      <c r="X13" s="195">
        <f t="shared" si="8"/>
        <v>0</v>
      </c>
      <c r="Y13" s="195">
        <f t="shared" si="9"/>
        <v>6.6666666666666666E-2</v>
      </c>
      <c r="Z13" s="195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99"/>
      <c r="H14" s="200"/>
      <c r="I14" s="200"/>
      <c r="J14" s="200"/>
      <c r="K14" s="201"/>
      <c r="L14" s="10">
        <f t="shared" ref="L14:L19" si="10">C14+D14*$D$11+G14*$G$11+$H$11*H14+$E$11*E14+$I$11*I14+$F$11*F14+$J$11*J14+$K$11*K14</f>
        <v>0</v>
      </c>
      <c r="M14" s="11"/>
      <c r="O14" s="195">
        <v>12</v>
      </c>
      <c r="P14" s="195">
        <v>0.4</v>
      </c>
      <c r="Q14" s="195">
        <f t="shared" si="3"/>
        <v>6</v>
      </c>
      <c r="R14" s="216" t="s">
        <v>123</v>
      </c>
      <c r="S14" s="195">
        <f t="shared" si="0"/>
        <v>6.6666666666666666E-2</v>
      </c>
      <c r="T14" s="195">
        <f t="shared" si="4"/>
        <v>6.6666666666666666E-2</v>
      </c>
      <c r="U14" s="195">
        <f t="shared" si="5"/>
        <v>6.6666666666666666E-2</v>
      </c>
      <c r="V14" s="195">
        <f t="shared" si="6"/>
        <v>6.6666666666666666E-2</v>
      </c>
      <c r="W14" s="195">
        <f t="shared" si="7"/>
        <v>6.6666666666666666E-2</v>
      </c>
      <c r="X14" s="195">
        <f t="shared" si="8"/>
        <v>0</v>
      </c>
      <c r="Y14" s="195">
        <f t="shared" si="9"/>
        <v>6.6666666666666666E-2</v>
      </c>
      <c r="Z14" s="195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99"/>
      <c r="H15" s="200"/>
      <c r="I15" s="200"/>
      <c r="J15" s="200"/>
      <c r="K15" s="201"/>
      <c r="L15" s="10">
        <f t="shared" si="10"/>
        <v>0</v>
      </c>
      <c r="M15" s="11"/>
      <c r="O15" s="195">
        <v>13</v>
      </c>
      <c r="P15" s="195">
        <v>0.4</v>
      </c>
      <c r="Q15" s="195">
        <f t="shared" si="3"/>
        <v>6</v>
      </c>
      <c r="R15" s="216" t="s">
        <v>123</v>
      </c>
      <c r="S15" s="195">
        <f t="shared" si="0"/>
        <v>6.6666666666666666E-2</v>
      </c>
      <c r="T15" s="195">
        <f t="shared" si="4"/>
        <v>6.6666666666666666E-2</v>
      </c>
      <c r="U15" s="195">
        <f t="shared" si="5"/>
        <v>6.6666666666666666E-2</v>
      </c>
      <c r="V15" s="195">
        <f t="shared" si="6"/>
        <v>6.6666666666666666E-2</v>
      </c>
      <c r="W15" s="195">
        <f t="shared" si="7"/>
        <v>6.6666666666666666E-2</v>
      </c>
      <c r="X15" s="195">
        <f t="shared" si="8"/>
        <v>0</v>
      </c>
      <c r="Y15" s="195">
        <f t="shared" si="9"/>
        <v>6.6666666666666666E-2</v>
      </c>
      <c r="Z15" s="195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199"/>
      <c r="H16" s="200"/>
      <c r="I16" s="200"/>
      <c r="J16" s="200"/>
      <c r="K16" s="201"/>
      <c r="L16" s="10">
        <f t="shared" si="10"/>
        <v>0</v>
      </c>
      <c r="M16" s="11"/>
      <c r="O16" s="195">
        <v>14</v>
      </c>
      <c r="P16" s="195">
        <v>0.4</v>
      </c>
      <c r="Q16" s="195">
        <f t="shared" si="3"/>
        <v>6</v>
      </c>
      <c r="R16" s="216" t="s">
        <v>123</v>
      </c>
      <c r="S16" s="195">
        <f t="shared" si="0"/>
        <v>6.6666666666666666E-2</v>
      </c>
      <c r="T16" s="195">
        <f t="shared" si="4"/>
        <v>6.6666666666666666E-2</v>
      </c>
      <c r="U16" s="195">
        <f t="shared" si="5"/>
        <v>6.6666666666666666E-2</v>
      </c>
      <c r="V16" s="195">
        <f t="shared" si="6"/>
        <v>6.6666666666666666E-2</v>
      </c>
      <c r="W16" s="195">
        <f t="shared" si="7"/>
        <v>6.6666666666666666E-2</v>
      </c>
      <c r="X16" s="195">
        <f t="shared" si="8"/>
        <v>0</v>
      </c>
      <c r="Y16" s="195">
        <f t="shared" si="9"/>
        <v>6.6666666666666666E-2</v>
      </c>
      <c r="Z16" s="195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199"/>
      <c r="H17" s="200"/>
      <c r="I17" s="200"/>
      <c r="J17" s="200"/>
      <c r="K17" s="201"/>
      <c r="L17" s="10">
        <f t="shared" si="10"/>
        <v>0</v>
      </c>
      <c r="M17" s="11"/>
      <c r="O17" s="195">
        <v>15</v>
      </c>
      <c r="P17" s="195">
        <v>0.4</v>
      </c>
      <c r="Q17" s="195">
        <f t="shared" si="3"/>
        <v>6</v>
      </c>
      <c r="R17" s="216" t="s">
        <v>123</v>
      </c>
      <c r="S17" s="195">
        <f t="shared" si="0"/>
        <v>6.6666666666666666E-2</v>
      </c>
      <c r="T17" s="195">
        <f t="shared" si="4"/>
        <v>6.6666666666666666E-2</v>
      </c>
      <c r="U17" s="195">
        <f t="shared" si="5"/>
        <v>6.6666666666666666E-2</v>
      </c>
      <c r="V17" s="195">
        <f t="shared" si="6"/>
        <v>6.6666666666666666E-2</v>
      </c>
      <c r="W17" s="195">
        <f t="shared" si="7"/>
        <v>6.6666666666666666E-2</v>
      </c>
      <c r="X17" s="195">
        <f t="shared" si="8"/>
        <v>0</v>
      </c>
      <c r="Y17" s="195">
        <f t="shared" si="9"/>
        <v>6.6666666666666666E-2</v>
      </c>
      <c r="Z17" s="195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99"/>
      <c r="H18" s="200"/>
      <c r="I18" s="200"/>
      <c r="J18" s="200"/>
      <c r="K18" s="201"/>
      <c r="L18" s="10">
        <f t="shared" si="10"/>
        <v>0</v>
      </c>
      <c r="M18" s="11"/>
      <c r="O18" s="195">
        <v>16</v>
      </c>
      <c r="P18" s="195">
        <v>0.4</v>
      </c>
      <c r="Q18" s="195">
        <f t="shared" si="3"/>
        <v>6</v>
      </c>
      <c r="R18" s="216" t="s">
        <v>123</v>
      </c>
      <c r="S18" s="195">
        <f t="shared" si="0"/>
        <v>6.6666666666666666E-2</v>
      </c>
      <c r="T18" s="195">
        <f t="shared" si="4"/>
        <v>6.6666666666666666E-2</v>
      </c>
      <c r="U18" s="195">
        <f t="shared" si="5"/>
        <v>6.6666666666666666E-2</v>
      </c>
      <c r="V18" s="195">
        <f t="shared" si="6"/>
        <v>6.6666666666666666E-2</v>
      </c>
      <c r="W18" s="195">
        <f t="shared" si="7"/>
        <v>6.6666666666666666E-2</v>
      </c>
      <c r="X18" s="195">
        <f t="shared" si="8"/>
        <v>0</v>
      </c>
      <c r="Y18" s="195">
        <f t="shared" si="9"/>
        <v>6.6666666666666666E-2</v>
      </c>
      <c r="Z18" s="195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99"/>
      <c r="H19" s="200"/>
      <c r="I19" s="200"/>
      <c r="J19" s="200"/>
      <c r="K19" s="201"/>
      <c r="L19" s="10">
        <f t="shared" si="10"/>
        <v>0</v>
      </c>
      <c r="M19" s="11"/>
      <c r="O19" s="195">
        <v>17</v>
      </c>
      <c r="P19" s="195">
        <v>0.4</v>
      </c>
      <c r="Q19" s="195">
        <f t="shared" si="3"/>
        <v>6</v>
      </c>
      <c r="R19" s="216" t="s">
        <v>123</v>
      </c>
      <c r="S19" s="195">
        <f t="shared" si="0"/>
        <v>6.6666666666666666E-2</v>
      </c>
      <c r="T19" s="195">
        <f t="shared" si="4"/>
        <v>6.6666666666666666E-2</v>
      </c>
      <c r="U19" s="195">
        <f t="shared" si="5"/>
        <v>6.6666666666666666E-2</v>
      </c>
      <c r="V19" s="195">
        <f t="shared" si="6"/>
        <v>6.6666666666666666E-2</v>
      </c>
      <c r="W19" s="195">
        <f t="shared" si="7"/>
        <v>6.6666666666666666E-2</v>
      </c>
      <c r="X19" s="195">
        <f t="shared" si="8"/>
        <v>0</v>
      </c>
      <c r="Y19" s="195">
        <f t="shared" si="9"/>
        <v>6.6666666666666666E-2</v>
      </c>
      <c r="Z19" s="195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99"/>
      <c r="H20" s="200"/>
      <c r="I20" s="200"/>
      <c r="J20" s="200"/>
      <c r="K20" s="201"/>
      <c r="L20" s="1"/>
      <c r="M20" s="3"/>
      <c r="O20" s="195">
        <v>18</v>
      </c>
      <c r="P20" s="195">
        <v>0.4</v>
      </c>
      <c r="Q20" s="195">
        <f t="shared" si="3"/>
        <v>6</v>
      </c>
      <c r="R20" s="216" t="s">
        <v>123</v>
      </c>
      <c r="S20" s="195">
        <f t="shared" si="0"/>
        <v>6.6666666666666666E-2</v>
      </c>
      <c r="T20" s="195">
        <f t="shared" si="4"/>
        <v>6.6666666666666666E-2</v>
      </c>
      <c r="U20" s="195">
        <f t="shared" si="5"/>
        <v>6.6666666666666666E-2</v>
      </c>
      <c r="V20" s="195">
        <f t="shared" si="6"/>
        <v>6.6666666666666666E-2</v>
      </c>
      <c r="W20" s="195">
        <f t="shared" si="7"/>
        <v>6.6666666666666666E-2</v>
      </c>
      <c r="X20" s="195">
        <f t="shared" si="8"/>
        <v>0</v>
      </c>
      <c r="Y20" s="195">
        <f t="shared" si="9"/>
        <v>6.6666666666666666E-2</v>
      </c>
      <c r="Z20" s="195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99"/>
      <c r="H21" s="200"/>
      <c r="I21" s="200"/>
      <c r="J21" s="200"/>
      <c r="K21" s="201"/>
      <c r="L21" s="10">
        <f>SUM(D21*$D$20+G21*$G$20+$H$20*H21+$E$20*E21+$I$20*I21+$J$20*J21+$K$20*K21)</f>
        <v>0</v>
      </c>
      <c r="M21" s="11"/>
      <c r="O21" s="195">
        <v>19</v>
      </c>
      <c r="P21" s="195">
        <v>0.4</v>
      </c>
      <c r="Q21" s="195">
        <f t="shared" si="3"/>
        <v>6</v>
      </c>
      <c r="R21" s="216" t="s">
        <v>123</v>
      </c>
      <c r="S21" s="195">
        <f t="shared" si="0"/>
        <v>6.6666666666666666E-2</v>
      </c>
      <c r="T21" s="195">
        <f t="shared" si="4"/>
        <v>6.6666666666666666E-2</v>
      </c>
      <c r="U21" s="195">
        <f t="shared" si="5"/>
        <v>6.6666666666666666E-2</v>
      </c>
      <c r="V21" s="195">
        <f t="shared" si="6"/>
        <v>6.6666666666666666E-2</v>
      </c>
      <c r="W21" s="195">
        <f t="shared" si="7"/>
        <v>6.6666666666666666E-2</v>
      </c>
      <c r="X21" s="195">
        <f t="shared" si="8"/>
        <v>0</v>
      </c>
      <c r="Y21" s="195">
        <f t="shared" si="9"/>
        <v>6.6666666666666666E-2</v>
      </c>
      <c r="Z21" s="195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99"/>
      <c r="H22" s="200"/>
      <c r="I22" s="200"/>
      <c r="J22" s="200"/>
      <c r="K22" s="201"/>
      <c r="L22" s="10">
        <f t="shared" ref="L22:L28" si="11">SUM(D22*$D$20+G22*$G$20+$H$20*H22+$E$20*E22+$I$20*I22+$J$20*J22+$K$20*K22)</f>
        <v>0</v>
      </c>
      <c r="M22" s="11"/>
      <c r="O22" s="195">
        <v>20</v>
      </c>
      <c r="P22" s="195">
        <v>0.4</v>
      </c>
      <c r="Q22" s="195">
        <f t="shared" si="3"/>
        <v>6</v>
      </c>
      <c r="R22" s="216" t="s">
        <v>123</v>
      </c>
      <c r="S22" s="195">
        <f t="shared" si="0"/>
        <v>6.6666666666666666E-2</v>
      </c>
      <c r="T22" s="195">
        <f t="shared" si="4"/>
        <v>6.6666666666666666E-2</v>
      </c>
      <c r="U22" s="195">
        <f t="shared" si="5"/>
        <v>6.6666666666666666E-2</v>
      </c>
      <c r="V22" s="195">
        <f t="shared" si="6"/>
        <v>6.6666666666666666E-2</v>
      </c>
      <c r="W22" s="195">
        <f t="shared" si="7"/>
        <v>6.6666666666666666E-2</v>
      </c>
      <c r="X22" s="195">
        <f t="shared" si="8"/>
        <v>0</v>
      </c>
      <c r="Y22" s="195">
        <f t="shared" si="9"/>
        <v>6.6666666666666666E-2</v>
      </c>
      <c r="Z22" s="195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99"/>
      <c r="H23" s="200"/>
      <c r="I23" s="200"/>
      <c r="J23" s="200"/>
      <c r="K23" s="201"/>
      <c r="L23" s="10">
        <f t="shared" si="11"/>
        <v>0</v>
      </c>
      <c r="M23" s="11"/>
      <c r="O23" s="195">
        <v>21</v>
      </c>
      <c r="P23" s="195">
        <v>0.4</v>
      </c>
      <c r="Q23" s="195">
        <f t="shared" si="3"/>
        <v>0</v>
      </c>
      <c r="R23" s="195"/>
      <c r="S23" s="195">
        <f t="shared" si="0"/>
        <v>0</v>
      </c>
      <c r="T23" s="195">
        <f t="shared" si="4"/>
        <v>0</v>
      </c>
      <c r="U23" s="195">
        <f t="shared" si="5"/>
        <v>0</v>
      </c>
      <c r="V23" s="195">
        <f t="shared" si="6"/>
        <v>0</v>
      </c>
      <c r="W23" s="195">
        <f t="shared" si="7"/>
        <v>0</v>
      </c>
      <c r="X23" s="195">
        <f t="shared" si="8"/>
        <v>0</v>
      </c>
      <c r="Y23" s="195">
        <f t="shared" si="9"/>
        <v>0</v>
      </c>
      <c r="Z23" s="195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99"/>
      <c r="H24" s="200"/>
      <c r="I24" s="200"/>
      <c r="J24" s="200"/>
      <c r="K24" s="201"/>
      <c r="L24" s="10">
        <f t="shared" si="11"/>
        <v>0</v>
      </c>
      <c r="M24" s="11"/>
      <c r="O24" s="195">
        <v>22</v>
      </c>
      <c r="P24" s="195">
        <v>0.4</v>
      </c>
      <c r="Q24" s="195">
        <f t="shared" si="3"/>
        <v>0</v>
      </c>
      <c r="R24" s="195"/>
      <c r="S24" s="195">
        <f t="shared" si="0"/>
        <v>0</v>
      </c>
      <c r="T24" s="195">
        <f t="shared" si="4"/>
        <v>0</v>
      </c>
      <c r="U24" s="195">
        <f t="shared" si="5"/>
        <v>0</v>
      </c>
      <c r="V24" s="195">
        <f t="shared" si="6"/>
        <v>0</v>
      </c>
      <c r="W24" s="195">
        <f t="shared" si="7"/>
        <v>0</v>
      </c>
      <c r="X24" s="195">
        <f t="shared" si="8"/>
        <v>0</v>
      </c>
      <c r="Y24" s="195">
        <f t="shared" si="9"/>
        <v>0</v>
      </c>
      <c r="Z24" s="195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99"/>
      <c r="H25" s="200"/>
      <c r="I25" s="200"/>
      <c r="J25" s="200"/>
      <c r="K25" s="201"/>
      <c r="L25" s="10">
        <f t="shared" si="11"/>
        <v>0</v>
      </c>
      <c r="M25" s="11"/>
      <c r="O25" s="195">
        <v>23</v>
      </c>
      <c r="P25" s="195">
        <v>0.4</v>
      </c>
      <c r="Q25" s="195">
        <f t="shared" si="3"/>
        <v>0</v>
      </c>
      <c r="R25" s="195"/>
      <c r="S25" s="195">
        <f t="shared" si="0"/>
        <v>0</v>
      </c>
      <c r="T25" s="195">
        <f t="shared" si="4"/>
        <v>0</v>
      </c>
      <c r="U25" s="195">
        <f t="shared" si="5"/>
        <v>0</v>
      </c>
      <c r="V25" s="195">
        <f t="shared" si="6"/>
        <v>0</v>
      </c>
      <c r="W25" s="195">
        <f t="shared" si="7"/>
        <v>0</v>
      </c>
      <c r="X25" s="195">
        <f t="shared" si="8"/>
        <v>0</v>
      </c>
      <c r="Y25" s="195">
        <f t="shared" si="9"/>
        <v>0</v>
      </c>
      <c r="Z25" s="195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99"/>
      <c r="H26" s="200"/>
      <c r="I26" s="200"/>
      <c r="J26" s="200"/>
      <c r="K26" s="201"/>
      <c r="L26" s="10">
        <f t="shared" si="11"/>
        <v>0</v>
      </c>
      <c r="M26" s="11"/>
      <c r="O26" s="195">
        <v>24</v>
      </c>
      <c r="P26" s="195">
        <v>0.4</v>
      </c>
      <c r="Q26" s="195">
        <f t="shared" si="3"/>
        <v>0</v>
      </c>
      <c r="R26" s="195"/>
      <c r="S26" s="195">
        <f t="shared" si="0"/>
        <v>0</v>
      </c>
      <c r="T26" s="195">
        <f t="shared" si="4"/>
        <v>0</v>
      </c>
      <c r="U26" s="195">
        <f t="shared" si="5"/>
        <v>0</v>
      </c>
      <c r="V26" s="195">
        <f t="shared" si="6"/>
        <v>0</v>
      </c>
      <c r="W26" s="195">
        <f t="shared" si="7"/>
        <v>0</v>
      </c>
      <c r="X26" s="195">
        <f t="shared" si="8"/>
        <v>0</v>
      </c>
      <c r="Y26" s="195">
        <f t="shared" si="9"/>
        <v>0</v>
      </c>
      <c r="Z26" s="195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99"/>
      <c r="H27" s="200"/>
      <c r="I27" s="200"/>
      <c r="J27" s="200"/>
      <c r="K27" s="201"/>
      <c r="L27" s="10">
        <f t="shared" si="11"/>
        <v>0</v>
      </c>
      <c r="M27" s="11"/>
      <c r="O27" s="195">
        <v>25</v>
      </c>
      <c r="P27" s="195">
        <v>0.4</v>
      </c>
      <c r="Q27" s="195">
        <f t="shared" si="3"/>
        <v>0</v>
      </c>
      <c r="R27" s="195"/>
      <c r="S27" s="195">
        <f t="shared" si="0"/>
        <v>0</v>
      </c>
      <c r="T27" s="195">
        <f t="shared" si="4"/>
        <v>0</v>
      </c>
      <c r="U27" s="195">
        <f t="shared" si="5"/>
        <v>0</v>
      </c>
      <c r="V27" s="195">
        <f t="shared" si="6"/>
        <v>0</v>
      </c>
      <c r="W27" s="195">
        <f t="shared" si="7"/>
        <v>0</v>
      </c>
      <c r="X27" s="195">
        <f t="shared" si="8"/>
        <v>0</v>
      </c>
      <c r="Y27" s="195">
        <f t="shared" si="9"/>
        <v>0</v>
      </c>
      <c r="Z27" s="195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99"/>
      <c r="H28" s="200"/>
      <c r="I28" s="200"/>
      <c r="J28" s="200"/>
      <c r="K28" s="201"/>
      <c r="L28" s="10">
        <f t="shared" si="11"/>
        <v>0</v>
      </c>
      <c r="M28" s="11"/>
      <c r="O28" s="195">
        <v>26</v>
      </c>
      <c r="P28" s="195">
        <v>0.4</v>
      </c>
      <c r="Q28" s="195">
        <f t="shared" si="3"/>
        <v>0</v>
      </c>
      <c r="R28" s="195"/>
      <c r="S28" s="195">
        <f t="shared" si="0"/>
        <v>0</v>
      </c>
      <c r="T28" s="195">
        <f t="shared" si="4"/>
        <v>0</v>
      </c>
      <c r="U28" s="195">
        <f t="shared" si="5"/>
        <v>0</v>
      </c>
      <c r="V28" s="195">
        <f t="shared" si="6"/>
        <v>0</v>
      </c>
      <c r="W28" s="195">
        <f t="shared" si="7"/>
        <v>0</v>
      </c>
      <c r="X28" s="195">
        <f t="shared" si="8"/>
        <v>0</v>
      </c>
      <c r="Y28" s="195">
        <f t="shared" si="9"/>
        <v>0</v>
      </c>
      <c r="Z28" s="195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99"/>
      <c r="H29" s="200"/>
      <c r="I29" s="200"/>
      <c r="J29" s="200"/>
      <c r="K29" s="201"/>
      <c r="L29" s="1"/>
      <c r="M29" s="3"/>
      <c r="O29" s="195">
        <v>27</v>
      </c>
      <c r="P29" s="195">
        <v>0.4</v>
      </c>
      <c r="Q29" s="195">
        <f t="shared" si="3"/>
        <v>0</v>
      </c>
      <c r="R29" s="195"/>
      <c r="S29" s="195">
        <f t="shared" si="0"/>
        <v>0</v>
      </c>
      <c r="T29" s="195">
        <f t="shared" si="4"/>
        <v>0</v>
      </c>
      <c r="U29" s="195">
        <f t="shared" si="5"/>
        <v>0</v>
      </c>
      <c r="V29" s="195">
        <f t="shared" si="6"/>
        <v>0</v>
      </c>
      <c r="W29" s="195">
        <f t="shared" si="7"/>
        <v>0</v>
      </c>
      <c r="X29" s="195">
        <f t="shared" si="8"/>
        <v>0</v>
      </c>
      <c r="Y29" s="195">
        <f t="shared" si="9"/>
        <v>0</v>
      </c>
      <c r="Z29" s="195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99"/>
      <c r="H30" s="200"/>
      <c r="I30" s="200"/>
      <c r="J30" s="200"/>
      <c r="K30" s="201"/>
      <c r="L30" s="14">
        <f>SUM(D30*$D$29+G30*$G$29+$H$29*H30+$E$29*E30+$I$29*I30+$J$29*J30+$K$29*K30)</f>
        <v>0</v>
      </c>
      <c r="M30" s="15"/>
      <c r="O30" s="195">
        <v>28</v>
      </c>
      <c r="P30" s="195">
        <v>0.4</v>
      </c>
      <c r="Q30" s="195">
        <f t="shared" si="3"/>
        <v>0</v>
      </c>
      <c r="R30" s="195"/>
      <c r="S30" s="195">
        <f t="shared" si="0"/>
        <v>0</v>
      </c>
      <c r="T30" s="195">
        <f t="shared" si="4"/>
        <v>0</v>
      </c>
      <c r="U30" s="195">
        <f t="shared" si="5"/>
        <v>0</v>
      </c>
      <c r="V30" s="195">
        <f t="shared" si="6"/>
        <v>0</v>
      </c>
      <c r="W30" s="195">
        <f t="shared" si="7"/>
        <v>0</v>
      </c>
      <c r="X30" s="195">
        <f t="shared" si="8"/>
        <v>0</v>
      </c>
      <c r="Y30" s="195">
        <f t="shared" si="9"/>
        <v>0</v>
      </c>
      <c r="Z30" s="195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99"/>
      <c r="H31" s="200"/>
      <c r="I31" s="200"/>
      <c r="J31" s="200"/>
      <c r="K31" s="201"/>
      <c r="L31" s="14">
        <f t="shared" ref="L31:L37" si="12">SUM(D31*$D$29+G31*$G$29+$H$29*H31+$E$29*E31+$I$29*I31+$J$29*J31+$K$29*K31)</f>
        <v>0</v>
      </c>
      <c r="M31" s="15"/>
      <c r="O31" s="195">
        <v>29</v>
      </c>
      <c r="P31" s="195">
        <v>0.4</v>
      </c>
      <c r="Q31" s="195">
        <f t="shared" si="3"/>
        <v>0</v>
      </c>
      <c r="R31" s="195"/>
      <c r="S31" s="195">
        <f t="shared" si="0"/>
        <v>0</v>
      </c>
      <c r="T31" s="195">
        <f t="shared" si="4"/>
        <v>0</v>
      </c>
      <c r="U31" s="195">
        <f t="shared" si="5"/>
        <v>0</v>
      </c>
      <c r="V31" s="195">
        <f t="shared" si="6"/>
        <v>0</v>
      </c>
      <c r="W31" s="195">
        <f t="shared" si="7"/>
        <v>0</v>
      </c>
      <c r="X31" s="195">
        <f t="shared" si="8"/>
        <v>0</v>
      </c>
      <c r="Y31" s="195">
        <f t="shared" si="9"/>
        <v>0</v>
      </c>
      <c r="Z31" s="195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99"/>
      <c r="H32" s="200"/>
      <c r="I32" s="200"/>
      <c r="J32" s="200"/>
      <c r="K32" s="201"/>
      <c r="L32" s="14">
        <f t="shared" si="12"/>
        <v>0</v>
      </c>
      <c r="M32" s="15"/>
      <c r="O32" s="195">
        <v>30</v>
      </c>
      <c r="P32" s="195">
        <v>0.4</v>
      </c>
      <c r="Q32" s="195">
        <f t="shared" si="3"/>
        <v>0</v>
      </c>
      <c r="R32" s="195"/>
      <c r="S32" s="195">
        <f t="shared" si="0"/>
        <v>0</v>
      </c>
      <c r="T32" s="195">
        <f t="shared" si="4"/>
        <v>0</v>
      </c>
      <c r="U32" s="195">
        <f t="shared" si="5"/>
        <v>0</v>
      </c>
      <c r="V32" s="195">
        <f t="shared" si="6"/>
        <v>0</v>
      </c>
      <c r="W32" s="195">
        <f t="shared" si="7"/>
        <v>0</v>
      </c>
      <c r="X32" s="195">
        <f t="shared" si="8"/>
        <v>0</v>
      </c>
      <c r="Y32" s="195">
        <f t="shared" si="9"/>
        <v>0</v>
      </c>
      <c r="Z32" s="195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99"/>
      <c r="H33" s="200"/>
      <c r="I33" s="200"/>
      <c r="J33" s="200"/>
      <c r="K33" s="201"/>
      <c r="L33" s="14">
        <f t="shared" si="12"/>
        <v>0</v>
      </c>
      <c r="M33" s="15"/>
      <c r="O33" s="195">
        <v>31</v>
      </c>
      <c r="P33" s="195"/>
      <c r="Q33" s="195">
        <f t="shared" si="3"/>
        <v>0</v>
      </c>
      <c r="R33" s="195"/>
      <c r="S33" s="195">
        <f t="shared" si="0"/>
        <v>0</v>
      </c>
      <c r="T33" s="195">
        <f t="shared" si="4"/>
        <v>0</v>
      </c>
      <c r="U33" s="195">
        <f t="shared" si="5"/>
        <v>0</v>
      </c>
      <c r="V33" s="195">
        <f t="shared" si="6"/>
        <v>0</v>
      </c>
      <c r="W33" s="195">
        <f t="shared" si="7"/>
        <v>0</v>
      </c>
      <c r="X33" s="195">
        <f t="shared" si="8"/>
        <v>0</v>
      </c>
      <c r="Y33" s="195">
        <f t="shared" si="9"/>
        <v>0</v>
      </c>
      <c r="Z33" s="195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99"/>
      <c r="H34" s="200"/>
      <c r="I34" s="200"/>
      <c r="J34" s="200"/>
      <c r="K34" s="201"/>
      <c r="L34" s="14">
        <f t="shared" si="12"/>
        <v>0</v>
      </c>
      <c r="M34" s="15"/>
      <c r="O34" s="195">
        <v>32</v>
      </c>
      <c r="P34" s="195"/>
      <c r="Q34" s="195">
        <f t="shared" si="3"/>
        <v>0</v>
      </c>
      <c r="R34" s="195"/>
      <c r="S34" s="195">
        <f t="shared" si="0"/>
        <v>0</v>
      </c>
      <c r="T34" s="195">
        <f t="shared" si="4"/>
        <v>0</v>
      </c>
      <c r="U34" s="195">
        <f t="shared" si="5"/>
        <v>0</v>
      </c>
      <c r="V34" s="195">
        <f t="shared" si="6"/>
        <v>0</v>
      </c>
      <c r="W34" s="195">
        <f t="shared" si="7"/>
        <v>0</v>
      </c>
      <c r="X34" s="195">
        <f t="shared" si="8"/>
        <v>0</v>
      </c>
      <c r="Y34" s="195">
        <f t="shared" si="9"/>
        <v>0</v>
      </c>
      <c r="Z34" s="195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99"/>
      <c r="H35" s="200"/>
      <c r="I35" s="200"/>
      <c r="J35" s="200"/>
      <c r="K35" s="201"/>
      <c r="L35" s="14">
        <f t="shared" si="12"/>
        <v>0</v>
      </c>
      <c r="M35" s="15"/>
      <c r="O35" s="195">
        <v>33</v>
      </c>
      <c r="P35" s="195"/>
      <c r="Q35" s="195">
        <f t="shared" si="3"/>
        <v>0</v>
      </c>
      <c r="R35" s="195"/>
      <c r="S35" s="195">
        <f t="shared" si="0"/>
        <v>0</v>
      </c>
      <c r="T35" s="195">
        <f t="shared" si="4"/>
        <v>0</v>
      </c>
      <c r="U35" s="195">
        <f t="shared" si="5"/>
        <v>0</v>
      </c>
      <c r="V35" s="195">
        <f t="shared" si="6"/>
        <v>0</v>
      </c>
      <c r="W35" s="195">
        <f t="shared" si="7"/>
        <v>0</v>
      </c>
      <c r="X35" s="195">
        <f t="shared" si="8"/>
        <v>0</v>
      </c>
      <c r="Y35" s="195">
        <f t="shared" si="9"/>
        <v>0</v>
      </c>
      <c r="Z35" s="195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99"/>
      <c r="H36" s="200"/>
      <c r="I36" s="200"/>
      <c r="J36" s="200"/>
      <c r="K36" s="201"/>
      <c r="L36" s="14">
        <f t="shared" si="12"/>
        <v>0</v>
      </c>
      <c r="M36" s="15"/>
      <c r="O36" s="195">
        <v>34</v>
      </c>
      <c r="P36" s="195"/>
      <c r="Q36" s="195">
        <f t="shared" si="3"/>
        <v>0</v>
      </c>
      <c r="R36" s="195"/>
      <c r="S36" s="195">
        <f t="shared" si="0"/>
        <v>0</v>
      </c>
      <c r="T36" s="195">
        <f t="shared" si="4"/>
        <v>0</v>
      </c>
      <c r="U36" s="195">
        <f t="shared" si="5"/>
        <v>0</v>
      </c>
      <c r="V36" s="195">
        <f t="shared" si="6"/>
        <v>0</v>
      </c>
      <c r="W36" s="195">
        <f t="shared" si="7"/>
        <v>0</v>
      </c>
      <c r="X36" s="195">
        <f t="shared" si="8"/>
        <v>0</v>
      </c>
      <c r="Y36" s="195">
        <f t="shared" si="9"/>
        <v>0</v>
      </c>
      <c r="Z36" s="195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99"/>
      <c r="H37" s="200"/>
      <c r="I37" s="200"/>
      <c r="J37" s="200"/>
      <c r="K37" s="201"/>
      <c r="L37" s="14">
        <f t="shared" si="12"/>
        <v>0</v>
      </c>
      <c r="M37" s="15"/>
      <c r="O37" s="195">
        <v>35</v>
      </c>
      <c r="P37" s="195"/>
      <c r="Q37" s="195">
        <f t="shared" si="3"/>
        <v>0</v>
      </c>
      <c r="R37" s="195"/>
      <c r="S37" s="195">
        <f t="shared" si="0"/>
        <v>0</v>
      </c>
      <c r="T37" s="195">
        <f t="shared" si="4"/>
        <v>0</v>
      </c>
      <c r="U37" s="195">
        <f t="shared" si="5"/>
        <v>0</v>
      </c>
      <c r="V37" s="195">
        <f t="shared" si="6"/>
        <v>0</v>
      </c>
      <c r="W37" s="195">
        <f t="shared" si="7"/>
        <v>0</v>
      </c>
      <c r="X37" s="195">
        <f t="shared" si="8"/>
        <v>0</v>
      </c>
      <c r="Y37" s="195">
        <f t="shared" si="9"/>
        <v>0</v>
      </c>
      <c r="Z37" s="195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99"/>
      <c r="H38" s="200"/>
      <c r="I38" s="200"/>
      <c r="J38" s="200"/>
      <c r="K38" s="201"/>
      <c r="L38" s="1"/>
      <c r="M38" s="3"/>
      <c r="O38" s="195">
        <v>36</v>
      </c>
      <c r="P38" s="195"/>
      <c r="Q38" s="195">
        <f t="shared" si="3"/>
        <v>0</v>
      </c>
      <c r="R38" s="195"/>
      <c r="S38" s="195">
        <f t="shared" si="0"/>
        <v>0</v>
      </c>
      <c r="T38" s="195">
        <f t="shared" si="4"/>
        <v>0</v>
      </c>
      <c r="U38" s="195">
        <f t="shared" si="5"/>
        <v>0</v>
      </c>
      <c r="V38" s="195">
        <f t="shared" si="6"/>
        <v>0</v>
      </c>
      <c r="W38" s="195">
        <f t="shared" si="7"/>
        <v>0</v>
      </c>
      <c r="X38" s="195">
        <f t="shared" si="8"/>
        <v>0</v>
      </c>
      <c r="Y38" s="195">
        <f t="shared" si="9"/>
        <v>0</v>
      </c>
      <c r="Z38" s="195">
        <f t="shared" si="1"/>
        <v>0</v>
      </c>
    </row>
    <row r="39" spans="1:26" x14ac:dyDescent="0.15">
      <c r="A39" s="255"/>
      <c r="B39" s="1" t="s">
        <v>85</v>
      </c>
      <c r="C39" s="2"/>
      <c r="D39" s="1">
        <v>1</v>
      </c>
      <c r="E39" s="1"/>
      <c r="F39" s="2"/>
      <c r="G39" s="199"/>
      <c r="H39" s="200"/>
      <c r="I39" s="200"/>
      <c r="J39" s="200"/>
      <c r="K39" s="201"/>
      <c r="L39" s="10">
        <f>SUM(C39+D39*$D$38+G39*$G$38+$H$38*H39+$E$38*E39+$I$38*I39+F39+$J$38*J39+$K$38*K39)</f>
        <v>0.28000000000000003</v>
      </c>
      <c r="M39" s="11"/>
      <c r="O39" s="195">
        <v>37</v>
      </c>
      <c r="P39" s="195"/>
      <c r="Q39" s="195">
        <f t="shared" si="3"/>
        <v>0</v>
      </c>
      <c r="R39" s="195"/>
      <c r="S39" s="195">
        <f t="shared" si="0"/>
        <v>0</v>
      </c>
      <c r="T39" s="195">
        <f t="shared" si="4"/>
        <v>0</v>
      </c>
      <c r="U39" s="195">
        <f t="shared" si="5"/>
        <v>0</v>
      </c>
      <c r="V39" s="195">
        <f t="shared" si="6"/>
        <v>0</v>
      </c>
      <c r="W39" s="195">
        <f t="shared" si="7"/>
        <v>0</v>
      </c>
      <c r="X39" s="195">
        <f t="shared" si="8"/>
        <v>0</v>
      </c>
      <c r="Y39" s="195">
        <f t="shared" si="9"/>
        <v>0</v>
      </c>
      <c r="Z39" s="195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99"/>
      <c r="H40" s="200"/>
      <c r="I40" s="200"/>
      <c r="J40" s="200"/>
      <c r="K40" s="201"/>
      <c r="L40" s="10">
        <f t="shared" ref="L40:L46" si="13">SUM(C40+D40*$D$38+G40*$G$38+$H$38*H40+$E$38*E40+$I$38*I40+F40+$J$38*J40+$K$38*K40)</f>
        <v>0</v>
      </c>
      <c r="M40" s="11"/>
      <c r="O40" s="195">
        <v>38</v>
      </c>
      <c r="P40" s="195"/>
      <c r="Q40" s="195">
        <f t="shared" si="3"/>
        <v>0</v>
      </c>
      <c r="R40" s="195"/>
      <c r="S40" s="195">
        <f t="shared" si="0"/>
        <v>0</v>
      </c>
      <c r="T40" s="195">
        <f t="shared" si="4"/>
        <v>0</v>
      </c>
      <c r="U40" s="195">
        <f t="shared" si="5"/>
        <v>0</v>
      </c>
      <c r="V40" s="195">
        <f t="shared" si="6"/>
        <v>0</v>
      </c>
      <c r="W40" s="195">
        <f t="shared" si="7"/>
        <v>0</v>
      </c>
      <c r="X40" s="195">
        <f t="shared" si="8"/>
        <v>0</v>
      </c>
      <c r="Y40" s="195">
        <f t="shared" si="9"/>
        <v>0</v>
      </c>
      <c r="Z40" s="195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99"/>
      <c r="H41" s="200"/>
      <c r="I41" s="200"/>
      <c r="J41" s="200"/>
      <c r="K41" s="201"/>
      <c r="L41" s="10">
        <f>SUM(C41+D41*$D$38+G41*$G$38+$H$38*H41+$E$38*E41+$I$38*I41+F41+$J$38*J41+$K$38*K41)</f>
        <v>0</v>
      </c>
      <c r="M41" s="11"/>
      <c r="O41" s="195">
        <v>39</v>
      </c>
      <c r="P41" s="195"/>
      <c r="Q41" s="195">
        <f t="shared" si="3"/>
        <v>0</v>
      </c>
      <c r="R41" s="195"/>
      <c r="S41" s="195">
        <f t="shared" si="0"/>
        <v>0</v>
      </c>
      <c r="T41" s="195">
        <f t="shared" si="4"/>
        <v>0</v>
      </c>
      <c r="U41" s="195">
        <f t="shared" si="5"/>
        <v>0</v>
      </c>
      <c r="V41" s="195">
        <f t="shared" si="6"/>
        <v>0</v>
      </c>
      <c r="W41" s="195">
        <f t="shared" si="7"/>
        <v>0</v>
      </c>
      <c r="X41" s="195">
        <f t="shared" si="8"/>
        <v>0</v>
      </c>
      <c r="Y41" s="195">
        <f t="shared" si="9"/>
        <v>0</v>
      </c>
      <c r="Z41" s="195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99"/>
      <c r="H42" s="200"/>
      <c r="I42" s="200"/>
      <c r="J42" s="200"/>
      <c r="K42" s="201"/>
      <c r="L42" s="10">
        <f t="shared" si="13"/>
        <v>0</v>
      </c>
      <c r="M42" s="11"/>
      <c r="O42" s="195">
        <v>40</v>
      </c>
      <c r="P42" s="195"/>
      <c r="Q42" s="195">
        <f t="shared" si="3"/>
        <v>0</v>
      </c>
      <c r="R42" s="195"/>
      <c r="S42" s="195">
        <f t="shared" si="0"/>
        <v>0</v>
      </c>
      <c r="T42" s="195">
        <f t="shared" si="4"/>
        <v>0</v>
      </c>
      <c r="U42" s="195">
        <f t="shared" si="5"/>
        <v>0</v>
      </c>
      <c r="V42" s="195">
        <f t="shared" si="6"/>
        <v>0</v>
      </c>
      <c r="W42" s="195">
        <f t="shared" si="7"/>
        <v>0</v>
      </c>
      <c r="X42" s="195">
        <f t="shared" si="8"/>
        <v>0</v>
      </c>
      <c r="Y42" s="195">
        <f t="shared" si="9"/>
        <v>0</v>
      </c>
      <c r="Z42" s="195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99"/>
      <c r="H43" s="200"/>
      <c r="I43" s="200"/>
      <c r="J43" s="200"/>
      <c r="K43" s="201"/>
      <c r="L43" s="10">
        <f t="shared" si="13"/>
        <v>0</v>
      </c>
      <c r="M43" s="11"/>
      <c r="O43" s="195">
        <v>41</v>
      </c>
      <c r="P43" s="195"/>
      <c r="Q43" s="195">
        <f t="shared" si="3"/>
        <v>0</v>
      </c>
      <c r="R43" s="195"/>
      <c r="S43" s="195">
        <f t="shared" si="0"/>
        <v>0</v>
      </c>
      <c r="T43" s="195">
        <f t="shared" si="4"/>
        <v>0</v>
      </c>
      <c r="U43" s="195">
        <f t="shared" si="5"/>
        <v>0</v>
      </c>
      <c r="V43" s="195">
        <f t="shared" si="6"/>
        <v>0</v>
      </c>
      <c r="W43" s="195">
        <f t="shared" si="7"/>
        <v>0</v>
      </c>
      <c r="X43" s="195">
        <f t="shared" si="8"/>
        <v>0</v>
      </c>
      <c r="Y43" s="195">
        <f t="shared" si="9"/>
        <v>0</v>
      </c>
      <c r="Z43" s="195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>
        <v>1</v>
      </c>
      <c r="F44" s="2"/>
      <c r="G44" s="199"/>
      <c r="H44" s="200"/>
      <c r="I44" s="200"/>
      <c r="J44" s="200"/>
      <c r="K44" s="201"/>
      <c r="L44" s="10">
        <f t="shared" si="13"/>
        <v>0.49</v>
      </c>
      <c r="M44" s="11"/>
      <c r="O44" s="195" t="s">
        <v>37</v>
      </c>
      <c r="P44" s="195"/>
      <c r="Q44" s="195"/>
      <c r="R44" s="195"/>
      <c r="S44" s="195">
        <f>SUM(S3:S43)</f>
        <v>1.3333333333333333</v>
      </c>
      <c r="T44" s="195">
        <f t="shared" ref="T44:Z44" si="14">SUM(T3:T43)</f>
        <v>1.3333333333333333</v>
      </c>
      <c r="U44" s="195">
        <f t="shared" si="14"/>
        <v>1.3333333333333333</v>
      </c>
      <c r="V44" s="195">
        <f t="shared" si="14"/>
        <v>1.3333333333333333</v>
      </c>
      <c r="W44" s="195">
        <f t="shared" si="14"/>
        <v>1.3333333333333333</v>
      </c>
      <c r="X44" s="195">
        <f t="shared" si="14"/>
        <v>0</v>
      </c>
      <c r="Y44" s="195">
        <f t="shared" si="14"/>
        <v>1.3333333333333333</v>
      </c>
      <c r="Z44" s="195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99"/>
      <c r="H45" s="200"/>
      <c r="I45" s="200"/>
      <c r="J45" s="200"/>
      <c r="K45" s="201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99"/>
      <c r="H46" s="200"/>
      <c r="I46" s="200"/>
      <c r="J46" s="200"/>
      <c r="K46" s="201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99"/>
      <c r="H47" s="200"/>
      <c r="I47" s="200"/>
      <c r="J47" s="200"/>
      <c r="K47" s="201"/>
      <c r="L47" s="1"/>
      <c r="M47" s="3"/>
    </row>
    <row r="48" spans="1:26" x14ac:dyDescent="0.15">
      <c r="A48" s="255"/>
      <c r="B48" s="1" t="s">
        <v>85</v>
      </c>
      <c r="C48" s="2"/>
      <c r="D48" s="1">
        <v>1</v>
      </c>
      <c r="E48" s="1"/>
      <c r="F48" s="2"/>
      <c r="G48" s="199"/>
      <c r="H48" s="200"/>
      <c r="I48" s="200"/>
      <c r="J48" s="200"/>
      <c r="K48" s="201"/>
      <c r="L48" s="10">
        <f t="shared" ref="L48:L55" si="15">SUM(C48+D48*$D$47+G48*$G$47+$H$47*H48+$E$47*E48+$I$47*I48+F48+$J$47*J48+$K$47*K48)</f>
        <v>0.28000000000000003</v>
      </c>
      <c r="M48" s="11"/>
    </row>
    <row r="49" spans="1:13" x14ac:dyDescent="0.15">
      <c r="A49" s="255"/>
      <c r="B49" s="1" t="s">
        <v>26</v>
      </c>
      <c r="C49" s="2"/>
      <c r="D49" s="1"/>
      <c r="E49" s="1">
        <v>1</v>
      </c>
      <c r="F49" s="2"/>
      <c r="G49" s="199"/>
      <c r="H49" s="200"/>
      <c r="I49" s="200"/>
      <c r="J49" s="200"/>
      <c r="K49" s="201"/>
      <c r="L49" s="10">
        <f t="shared" si="15"/>
        <v>0.74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99"/>
      <c r="H50" s="200"/>
      <c r="I50" s="200"/>
      <c r="J50" s="200"/>
      <c r="K50" s="201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99"/>
      <c r="H51" s="200"/>
      <c r="I51" s="200"/>
      <c r="J51" s="200"/>
      <c r="K51" s="201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99"/>
      <c r="H52" s="200"/>
      <c r="I52" s="200"/>
      <c r="J52" s="200"/>
      <c r="K52" s="201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199"/>
      <c r="H53" s="200"/>
      <c r="I53" s="200"/>
      <c r="J53" s="200"/>
      <c r="K53" s="201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99"/>
      <c r="H54" s="200"/>
      <c r="I54" s="200"/>
      <c r="J54" s="200"/>
      <c r="K54" s="201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99"/>
      <c r="H55" s="200"/>
      <c r="I55" s="200"/>
      <c r="J55" s="200"/>
      <c r="K55" s="201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99"/>
      <c r="H56" s="200"/>
      <c r="I56" s="200"/>
      <c r="J56" s="200"/>
      <c r="K56" s="201"/>
      <c r="L56" s="1"/>
      <c r="M56" s="3"/>
    </row>
    <row r="57" spans="1:13" x14ac:dyDescent="0.15">
      <c r="A57" s="255"/>
      <c r="B57" s="1" t="s">
        <v>85</v>
      </c>
      <c r="C57" s="2"/>
      <c r="D57" s="1">
        <v>1</v>
      </c>
      <c r="E57" s="1"/>
      <c r="F57" s="2"/>
      <c r="G57" s="199"/>
      <c r="H57" s="200"/>
      <c r="I57" s="200"/>
      <c r="J57" s="200"/>
      <c r="K57" s="201"/>
      <c r="L57" s="10">
        <f>SUM(D57*$D$56+G57*$G$56+$H$56*H57+$E$56*E57+$I$56*I57+$J$56*J57+$K$56*K57)</f>
        <v>0.3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99"/>
      <c r="H58" s="200"/>
      <c r="I58" s="200"/>
      <c r="J58" s="200"/>
      <c r="K58" s="201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99"/>
      <c r="H59" s="200"/>
      <c r="I59" s="200"/>
      <c r="J59" s="200"/>
      <c r="K59" s="201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99"/>
      <c r="H60" s="200"/>
      <c r="I60" s="200"/>
      <c r="J60" s="200"/>
      <c r="K60" s="201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99"/>
      <c r="H61" s="200"/>
      <c r="I61" s="200"/>
      <c r="J61" s="200"/>
      <c r="K61" s="201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>
        <v>1</v>
      </c>
      <c r="F62" s="2"/>
      <c r="G62" s="199"/>
      <c r="H62" s="200"/>
      <c r="I62" s="200"/>
      <c r="J62" s="200"/>
      <c r="K62" s="201"/>
      <c r="L62" s="10">
        <f t="shared" si="16"/>
        <v>0.74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99"/>
      <c r="H63" s="200"/>
      <c r="I63" s="200"/>
      <c r="J63" s="200"/>
      <c r="K63" s="201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202"/>
      <c r="H64" s="203"/>
      <c r="I64" s="203"/>
      <c r="J64" s="203"/>
      <c r="K64" s="204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99"/>
      <c r="H65" s="200"/>
      <c r="I65" s="200"/>
      <c r="J65" s="200"/>
      <c r="K65" s="201"/>
      <c r="L65" s="1"/>
      <c r="M65" s="3"/>
    </row>
    <row r="66" spans="1:13" x14ac:dyDescent="0.15">
      <c r="A66" s="255"/>
      <c r="B66" s="1" t="s">
        <v>85</v>
      </c>
      <c r="C66" s="2"/>
      <c r="D66" s="1">
        <v>1</v>
      </c>
      <c r="E66" s="1"/>
      <c r="F66" s="2"/>
      <c r="G66" s="199"/>
      <c r="H66" s="200"/>
      <c r="I66" s="200"/>
      <c r="J66" s="200"/>
      <c r="K66" s="201"/>
      <c r="L66" s="10">
        <f t="shared" ref="L66:L73" si="17">SUM(C66+D66*$D$65+G66*$G$56+$H$56*H66+$E$65*E66+$I$56*I66+F66+$J$56*J66+$K$56*K66)</f>
        <v>0.15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99"/>
      <c r="H67" s="200"/>
      <c r="I67" s="200"/>
      <c r="J67" s="200"/>
      <c r="K67" s="201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99"/>
      <c r="H68" s="200"/>
      <c r="I68" s="200"/>
      <c r="J68" s="200"/>
      <c r="K68" s="201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99"/>
      <c r="H69" s="200"/>
      <c r="I69" s="200"/>
      <c r="J69" s="200"/>
      <c r="K69" s="201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99"/>
      <c r="H70" s="200"/>
      <c r="I70" s="200"/>
      <c r="J70" s="200"/>
      <c r="K70" s="201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>
        <v>1</v>
      </c>
      <c r="F71" s="2"/>
      <c r="G71" s="199"/>
      <c r="H71" s="200"/>
      <c r="I71" s="200"/>
      <c r="J71" s="200"/>
      <c r="K71" s="201"/>
      <c r="L71" s="10">
        <f t="shared" si="17"/>
        <v>0.1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99"/>
      <c r="H72" s="200"/>
      <c r="I72" s="200"/>
      <c r="J72" s="200"/>
      <c r="K72" s="201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202"/>
      <c r="H73" s="203"/>
      <c r="I73" s="203"/>
      <c r="J73" s="203"/>
      <c r="K73" s="204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99"/>
      <c r="H74" s="200"/>
      <c r="I74" s="200"/>
      <c r="J74" s="200"/>
      <c r="K74" s="201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99"/>
      <c r="H75" s="200"/>
      <c r="I75" s="200"/>
      <c r="J75" s="200"/>
      <c r="K75" s="201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99"/>
      <c r="H76" s="200"/>
      <c r="I76" s="200"/>
      <c r="J76" s="200"/>
      <c r="K76" s="201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99"/>
      <c r="H77" s="200"/>
      <c r="I77" s="200"/>
      <c r="J77" s="200"/>
      <c r="K77" s="201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99"/>
      <c r="H78" s="200"/>
      <c r="I78" s="200"/>
      <c r="J78" s="200"/>
      <c r="K78" s="201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99"/>
      <c r="H79" s="200"/>
      <c r="I79" s="200"/>
      <c r="J79" s="200"/>
      <c r="K79" s="201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99"/>
      <c r="H80" s="200"/>
      <c r="I80" s="200"/>
      <c r="J80" s="200"/>
      <c r="K80" s="201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99"/>
      <c r="H81" s="200"/>
      <c r="I81" s="200"/>
      <c r="J81" s="200"/>
      <c r="K81" s="201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202"/>
      <c r="H82" s="203"/>
      <c r="I82" s="203"/>
      <c r="J82" s="203"/>
      <c r="K82" s="204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>
        <v>1</v>
      </c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0.15</v>
      </c>
      <c r="M85" s="15"/>
    </row>
    <row r="86" spans="1:13" x14ac:dyDescent="0.15">
      <c r="A86" s="255"/>
      <c r="B86" s="1" t="s">
        <v>28</v>
      </c>
      <c r="C86" s="2"/>
      <c r="D86" s="284">
        <v>1</v>
      </c>
      <c r="E86" s="285"/>
      <c r="F86" s="285"/>
      <c r="G86" s="286"/>
      <c r="H86" s="1"/>
      <c r="I86" s="1"/>
      <c r="J86" s="1"/>
      <c r="K86" s="1"/>
      <c r="L86" s="14">
        <f t="shared" si="19"/>
        <v>0.15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>
        <v>1</v>
      </c>
      <c r="E88" s="285"/>
      <c r="F88" s="285"/>
      <c r="G88" s="286"/>
      <c r="H88" s="1"/>
      <c r="I88" s="1"/>
      <c r="J88" s="1"/>
      <c r="K88" s="1"/>
      <c r="L88" s="14">
        <f t="shared" si="19"/>
        <v>0.15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>
        <v>1</v>
      </c>
      <c r="L100" s="1">
        <f>$C$98*K100</f>
        <v>0.2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4</v>
      </c>
      <c r="L101" s="1">
        <f>$C$98*K101</f>
        <v>0.8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93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93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99"/>
      <c r="H112" s="200"/>
      <c r="I112" s="200"/>
      <c r="J112" s="200"/>
      <c r="K112" s="201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99"/>
      <c r="H113" s="200"/>
      <c r="I113" s="200"/>
      <c r="J113" s="200"/>
      <c r="K113" s="201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99"/>
      <c r="H114" s="200"/>
      <c r="I114" s="200"/>
      <c r="J114" s="200"/>
      <c r="K114" s="201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99"/>
      <c r="H115" s="200"/>
      <c r="I115" s="200"/>
      <c r="J115" s="200"/>
      <c r="K115" s="201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99"/>
      <c r="H116" s="200"/>
      <c r="I116" s="200"/>
      <c r="J116" s="200"/>
      <c r="K116" s="201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99"/>
      <c r="H117" s="200"/>
      <c r="I117" s="200"/>
      <c r="J117" s="200"/>
      <c r="K117" s="201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99"/>
      <c r="H118" s="200"/>
      <c r="I118" s="200"/>
      <c r="J118" s="200"/>
      <c r="K118" s="201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99"/>
      <c r="H119" s="200"/>
      <c r="I119" s="200"/>
      <c r="J119" s="200"/>
      <c r="K119" s="201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202"/>
      <c r="H120" s="203"/>
      <c r="I120" s="203"/>
      <c r="J120" s="203"/>
      <c r="K120" s="204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99"/>
      <c r="H121" s="200"/>
      <c r="I121" s="200"/>
      <c r="J121" s="200"/>
      <c r="K121" s="201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99"/>
      <c r="H122" s="200"/>
      <c r="I122" s="200"/>
      <c r="J122" s="200"/>
      <c r="K122" s="201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99"/>
      <c r="H123" s="200"/>
      <c r="I123" s="200"/>
      <c r="J123" s="200"/>
      <c r="K123" s="201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99"/>
      <c r="H124" s="200"/>
      <c r="I124" s="200"/>
      <c r="J124" s="200"/>
      <c r="K124" s="201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99"/>
      <c r="H125" s="200"/>
      <c r="I125" s="200"/>
      <c r="J125" s="200"/>
      <c r="K125" s="201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99"/>
      <c r="H126" s="200"/>
      <c r="I126" s="200"/>
      <c r="J126" s="200"/>
      <c r="K126" s="201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99"/>
      <c r="H127" s="200"/>
      <c r="I127" s="200"/>
      <c r="J127" s="200"/>
      <c r="K127" s="201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99"/>
      <c r="H128" s="200"/>
      <c r="I128" s="200"/>
      <c r="J128" s="200"/>
      <c r="K128" s="201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202"/>
      <c r="H129" s="203"/>
      <c r="I129" s="203"/>
      <c r="J129" s="203"/>
      <c r="K129" s="204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5.6033333333333335</v>
      </c>
      <c r="E131" s="17">
        <f>C131+D131</f>
        <v>5.6033333333333335</v>
      </c>
    </row>
    <row r="132" spans="1:13" x14ac:dyDescent="0.15">
      <c r="B132" s="1" t="s">
        <v>26</v>
      </c>
      <c r="C132" s="17">
        <f>L4+L13+L22+L31+L40+L49+L58+L67+L76+L85+L99+L104+L114+L123+U44</f>
        <v>7.7333333333333334</v>
      </c>
      <c r="D132">
        <v>1</v>
      </c>
      <c r="E132" s="17">
        <f t="shared" ref="E132:E138" si="23">C132+D132</f>
        <v>8.7333333333333343</v>
      </c>
      <c r="F132" t="s">
        <v>76</v>
      </c>
    </row>
    <row r="133" spans="1:13" x14ac:dyDescent="0.15">
      <c r="B133" s="1" t="s">
        <v>28</v>
      </c>
      <c r="C133" s="18">
        <f>L5+L14+L23+L32+L41+L50+L59+L68+L77+L86+L92+L96+L101+L108+L115+L124+V44</f>
        <v>3.2833333333333332</v>
      </c>
      <c r="D133">
        <v>3.5</v>
      </c>
      <c r="E133" s="17">
        <f t="shared" si="23"/>
        <v>6.7833333333333332</v>
      </c>
      <c r="F133" t="s">
        <v>122</v>
      </c>
    </row>
    <row r="134" spans="1:13" x14ac:dyDescent="0.15">
      <c r="B134" s="1" t="s">
        <v>29</v>
      </c>
      <c r="C134" s="17">
        <f>L6+L15+L24+L33+L42+L51+L60+L69+L78+L87+L116+L125+Y44</f>
        <v>1.3333333333333333</v>
      </c>
      <c r="D134">
        <v>1</v>
      </c>
      <c r="E134" s="17">
        <f t="shared" si="23"/>
        <v>2.333333333333333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2.4833333333333334</v>
      </c>
      <c r="E135" s="17">
        <f t="shared" si="23"/>
        <v>2.4833333333333334</v>
      </c>
    </row>
    <row r="136" spans="1:13" x14ac:dyDescent="0.15">
      <c r="B136" s="1" t="s">
        <v>32</v>
      </c>
      <c r="C136" s="17">
        <f>L8+L17+L26+L35+L44+L53+L62+L71+L80+L89+L100+L105+L118+L127+W44</f>
        <v>4.663333333333334</v>
      </c>
      <c r="E136" s="17">
        <f t="shared" si="23"/>
        <v>4.663333333333334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topLeftCell="A73" workbookViewId="0">
      <selection activeCell="E115" sqref="E115"/>
    </sheetView>
  </sheetViews>
  <sheetFormatPr defaultRowHeight="13.5" x14ac:dyDescent="0.15"/>
  <cols>
    <col min="1" max="1" width="57.5" bestFit="1" customWidth="1"/>
    <col min="7" max="7" width="17.25" bestFit="1" customWidth="1"/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206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>
        <v>0</v>
      </c>
      <c r="D3" s="1">
        <v>2</v>
      </c>
      <c r="E3" s="1"/>
      <c r="F3" s="1"/>
      <c r="G3" s="1"/>
      <c r="H3" s="1"/>
      <c r="I3" s="1"/>
      <c r="J3" s="1"/>
      <c r="K3" s="1"/>
      <c r="L3" s="10">
        <f>+D3*$D$2+G3*$G$2+$H$2*H3+$E$2*E3+$I$2*I3+$J$2*J3+$K$2*K3</f>
        <v>0.88</v>
      </c>
      <c r="M3" s="11"/>
      <c r="N3" s="12">
        <v>0.4</v>
      </c>
      <c r="O3" s="13">
        <v>1</v>
      </c>
      <c r="P3" s="216">
        <v>0.4</v>
      </c>
      <c r="Q3" s="216">
        <f>LEN(R3)</f>
        <v>5</v>
      </c>
      <c r="R3" s="216" t="s">
        <v>124</v>
      </c>
      <c r="S3" s="216">
        <f t="shared" ref="S3:S43" si="0">IF(ISNUMBER(FIND("周",R3)),P3/Q3,0)</f>
        <v>0.08</v>
      </c>
      <c r="T3" s="216">
        <f>IF(ISNUMBER(FIND("张",R3)),P3/Q3,0)</f>
        <v>0.08</v>
      </c>
      <c r="U3" s="216">
        <f>IF(ISNUMBER(FIND("牛",R3)),P3/Q3,0)</f>
        <v>0.08</v>
      </c>
      <c r="V3" s="216">
        <f>IF(ISNUMBER(FIND("芦",R3)),P3/Q3,0)</f>
        <v>0.08</v>
      </c>
      <c r="W3" s="216">
        <f>IF(ISNUMBER(FIND("李",R3)),P3/Q3,0)</f>
        <v>0.08</v>
      </c>
      <c r="X3" s="216">
        <f>IF(ISNUMBER(FIND("赵",R3)),P3/Q3,0)</f>
        <v>0</v>
      </c>
      <c r="Y3" s="216">
        <f>IF(ISNUMBER(FIND("高",R3)),P3/Q3,0)</f>
        <v>0</v>
      </c>
      <c r="Z3" s="216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>
        <v>0</v>
      </c>
      <c r="D4" s="1"/>
      <c r="E4" s="1">
        <v>1</v>
      </c>
      <c r="F4" s="1"/>
      <c r="G4" s="1"/>
      <c r="H4" s="1"/>
      <c r="I4" s="1"/>
      <c r="J4" s="1">
        <v>1</v>
      </c>
      <c r="K4" s="1">
        <v>10</v>
      </c>
      <c r="L4" s="10">
        <f t="shared" ref="L4:L10" si="2">+D4*$D$2+G4*$G$2+$H$2*H4+$E$2*E4+$I$2*I4+$J$2*J4+$K$2*K4</f>
        <v>2.25</v>
      </c>
      <c r="M4" s="11"/>
      <c r="N4" s="6" t="s">
        <v>27</v>
      </c>
      <c r="O4" s="13">
        <v>2</v>
      </c>
      <c r="P4" s="216">
        <v>0.4</v>
      </c>
      <c r="Q4" s="216">
        <f t="shared" ref="Q4:Q43" si="3">LEN(R4)</f>
        <v>5</v>
      </c>
      <c r="R4" s="219" t="s">
        <v>124</v>
      </c>
      <c r="S4" s="216">
        <f t="shared" si="0"/>
        <v>0.08</v>
      </c>
      <c r="T4" s="216">
        <f t="shared" ref="T4:T43" si="4">IF(ISNUMBER(FIND("张",R4)),P4/Q4,0)</f>
        <v>0.08</v>
      </c>
      <c r="U4" s="216">
        <f t="shared" ref="U4:U43" si="5">IF(ISNUMBER(FIND("牛",R4)),P4/Q4,0)</f>
        <v>0.08</v>
      </c>
      <c r="V4" s="216">
        <f t="shared" ref="V4:V43" si="6">IF(ISNUMBER(FIND("芦",R4)),P4/Q4,0)</f>
        <v>0.08</v>
      </c>
      <c r="W4" s="216">
        <f t="shared" ref="W4:W43" si="7">IF(ISNUMBER(FIND("李",R4)),P4/Q4,0)</f>
        <v>0.08</v>
      </c>
      <c r="X4" s="216">
        <f t="shared" ref="X4:X43" si="8">IF(ISNUMBER(FIND("赵",R4)),P4/Q4,0)</f>
        <v>0</v>
      </c>
      <c r="Y4" s="216">
        <f t="shared" ref="Y4:Y43" si="9">IF(ISNUMBER(FIND("高",R4)),P4/Q4,0)</f>
        <v>0</v>
      </c>
      <c r="Z4" s="216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216">
        <v>0.4</v>
      </c>
      <c r="Q5" s="216">
        <f t="shared" si="3"/>
        <v>5</v>
      </c>
      <c r="R5" s="219" t="s">
        <v>124</v>
      </c>
      <c r="S5" s="216">
        <f t="shared" si="0"/>
        <v>0.08</v>
      </c>
      <c r="T5" s="216">
        <f t="shared" si="4"/>
        <v>0.08</v>
      </c>
      <c r="U5" s="216">
        <f t="shared" si="5"/>
        <v>0.08</v>
      </c>
      <c r="V5" s="216">
        <f t="shared" si="6"/>
        <v>0.08</v>
      </c>
      <c r="W5" s="216">
        <f t="shared" si="7"/>
        <v>0.08</v>
      </c>
      <c r="X5" s="216">
        <f t="shared" si="8"/>
        <v>0</v>
      </c>
      <c r="Y5" s="216">
        <f t="shared" si="9"/>
        <v>0</v>
      </c>
      <c r="Z5" s="216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216">
        <v>0.4</v>
      </c>
      <c r="Q6" s="216">
        <f t="shared" si="3"/>
        <v>5</v>
      </c>
      <c r="R6" s="219" t="s">
        <v>124</v>
      </c>
      <c r="S6" s="216">
        <f t="shared" si="0"/>
        <v>0.08</v>
      </c>
      <c r="T6" s="216">
        <f t="shared" si="4"/>
        <v>0.08</v>
      </c>
      <c r="U6" s="216">
        <f t="shared" si="5"/>
        <v>0.08</v>
      </c>
      <c r="V6" s="216">
        <f t="shared" si="6"/>
        <v>0.08</v>
      </c>
      <c r="W6" s="216">
        <f t="shared" si="7"/>
        <v>0.08</v>
      </c>
      <c r="X6" s="216">
        <f t="shared" si="8"/>
        <v>0</v>
      </c>
      <c r="Y6" s="216">
        <f t="shared" si="9"/>
        <v>0</v>
      </c>
      <c r="Z6" s="216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216">
        <v>0.4</v>
      </c>
      <c r="Q7" s="216">
        <f t="shared" si="3"/>
        <v>5</v>
      </c>
      <c r="R7" s="219" t="s">
        <v>124</v>
      </c>
      <c r="S7" s="216">
        <f t="shared" si="0"/>
        <v>0.08</v>
      </c>
      <c r="T7" s="216">
        <f t="shared" si="4"/>
        <v>0.08</v>
      </c>
      <c r="U7" s="216">
        <f t="shared" si="5"/>
        <v>0.08</v>
      </c>
      <c r="V7" s="216">
        <f t="shared" si="6"/>
        <v>0.08</v>
      </c>
      <c r="W7" s="216">
        <f t="shared" si="7"/>
        <v>0.08</v>
      </c>
      <c r="X7" s="216">
        <f t="shared" si="8"/>
        <v>0</v>
      </c>
      <c r="Y7" s="216">
        <f t="shared" si="9"/>
        <v>0</v>
      </c>
      <c r="Z7" s="216">
        <f t="shared" si="1"/>
        <v>0</v>
      </c>
    </row>
    <row r="8" spans="1:26" x14ac:dyDescent="0.15">
      <c r="A8" s="255"/>
      <c r="B8" s="1" t="s">
        <v>32</v>
      </c>
      <c r="C8" s="1"/>
      <c r="D8" s="1"/>
      <c r="E8" s="1">
        <v>1</v>
      </c>
      <c r="F8" s="1"/>
      <c r="G8" s="1"/>
      <c r="H8" s="1"/>
      <c r="I8" s="1"/>
      <c r="J8" s="1">
        <v>1</v>
      </c>
      <c r="K8" s="1"/>
      <c r="L8" s="10">
        <f t="shared" si="2"/>
        <v>0.75</v>
      </c>
      <c r="M8" s="11"/>
      <c r="O8" s="216">
        <v>6</v>
      </c>
      <c r="P8" s="216">
        <v>0.4</v>
      </c>
      <c r="Q8" s="216">
        <f t="shared" si="3"/>
        <v>5</v>
      </c>
      <c r="R8" s="219" t="s">
        <v>124</v>
      </c>
      <c r="S8" s="216">
        <f t="shared" si="0"/>
        <v>0.08</v>
      </c>
      <c r="T8" s="216">
        <f t="shared" si="4"/>
        <v>0.08</v>
      </c>
      <c r="U8" s="216">
        <f t="shared" si="5"/>
        <v>0.08</v>
      </c>
      <c r="V8" s="216">
        <f t="shared" si="6"/>
        <v>0.08</v>
      </c>
      <c r="W8" s="216">
        <f t="shared" si="7"/>
        <v>0.08</v>
      </c>
      <c r="X8" s="216">
        <f t="shared" si="8"/>
        <v>0</v>
      </c>
      <c r="Y8" s="216">
        <f t="shared" si="9"/>
        <v>0</v>
      </c>
      <c r="Z8" s="216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216">
        <v>7</v>
      </c>
      <c r="P9" s="216">
        <v>0.4</v>
      </c>
      <c r="Q9" s="216">
        <f t="shared" si="3"/>
        <v>5</v>
      </c>
      <c r="R9" s="219" t="s">
        <v>124</v>
      </c>
      <c r="S9" s="216">
        <f t="shared" si="0"/>
        <v>0.08</v>
      </c>
      <c r="T9" s="216">
        <f t="shared" si="4"/>
        <v>0.08</v>
      </c>
      <c r="U9" s="216">
        <f t="shared" si="5"/>
        <v>0.08</v>
      </c>
      <c r="V9" s="216">
        <f t="shared" si="6"/>
        <v>0.08</v>
      </c>
      <c r="W9" s="216">
        <f t="shared" si="7"/>
        <v>0.08</v>
      </c>
      <c r="X9" s="216">
        <f t="shared" si="8"/>
        <v>0</v>
      </c>
      <c r="Y9" s="216">
        <f t="shared" si="9"/>
        <v>0</v>
      </c>
      <c r="Z9" s="216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216">
        <v>8</v>
      </c>
      <c r="P10" s="216">
        <v>0.4</v>
      </c>
      <c r="Q10" s="216">
        <f t="shared" si="3"/>
        <v>5</v>
      </c>
      <c r="R10" s="219" t="s">
        <v>124</v>
      </c>
      <c r="S10" s="216">
        <f t="shared" si="0"/>
        <v>0.08</v>
      </c>
      <c r="T10" s="216">
        <f t="shared" si="4"/>
        <v>0.08</v>
      </c>
      <c r="U10" s="216">
        <f t="shared" si="5"/>
        <v>0.08</v>
      </c>
      <c r="V10" s="216">
        <f t="shared" si="6"/>
        <v>0.08</v>
      </c>
      <c r="W10" s="216">
        <f t="shared" si="7"/>
        <v>0.08</v>
      </c>
      <c r="X10" s="216">
        <f t="shared" si="8"/>
        <v>0</v>
      </c>
      <c r="Y10" s="216">
        <f t="shared" si="9"/>
        <v>0</v>
      </c>
      <c r="Z10" s="216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207"/>
      <c r="H11" s="208"/>
      <c r="I11" s="208"/>
      <c r="J11" s="208"/>
      <c r="K11" s="209"/>
      <c r="L11" s="1"/>
      <c r="M11" s="3"/>
      <c r="O11" s="216">
        <v>9</v>
      </c>
      <c r="P11" s="216">
        <v>0.4</v>
      </c>
      <c r="Q11" s="216">
        <f t="shared" si="3"/>
        <v>5</v>
      </c>
      <c r="R11" s="219" t="s">
        <v>124</v>
      </c>
      <c r="S11" s="216">
        <f t="shared" si="0"/>
        <v>0.08</v>
      </c>
      <c r="T11" s="216">
        <f t="shared" si="4"/>
        <v>0.08</v>
      </c>
      <c r="U11" s="216">
        <f t="shared" si="5"/>
        <v>0.08</v>
      </c>
      <c r="V11" s="216">
        <f t="shared" si="6"/>
        <v>0.08</v>
      </c>
      <c r="W11" s="216">
        <f t="shared" si="7"/>
        <v>0.08</v>
      </c>
      <c r="X11" s="216">
        <f t="shared" si="8"/>
        <v>0</v>
      </c>
      <c r="Y11" s="216">
        <f t="shared" si="9"/>
        <v>0</v>
      </c>
      <c r="Z11" s="216">
        <f t="shared" si="1"/>
        <v>0</v>
      </c>
    </row>
    <row r="12" spans="1:26" x14ac:dyDescent="0.15">
      <c r="A12" s="255"/>
      <c r="B12" s="1" t="s">
        <v>85</v>
      </c>
      <c r="C12" s="2"/>
      <c r="D12" s="1">
        <v>3</v>
      </c>
      <c r="E12" s="1"/>
      <c r="F12" s="2"/>
      <c r="G12" s="210"/>
      <c r="H12" s="211"/>
      <c r="I12" s="211"/>
      <c r="J12" s="211"/>
      <c r="K12" s="212"/>
      <c r="L12" s="10">
        <f>C12+D12*$D$11+G12*$G$11+$H$11*H12+$E$11*E12+$I$11*I12+$F$11*F12+$J$11*J12+$K$11*K12</f>
        <v>1.5</v>
      </c>
      <c r="M12" s="11"/>
      <c r="O12" s="216">
        <v>10</v>
      </c>
      <c r="P12" s="216">
        <v>0.4</v>
      </c>
      <c r="Q12" s="216">
        <f t="shared" si="3"/>
        <v>5</v>
      </c>
      <c r="R12" s="219" t="s">
        <v>124</v>
      </c>
      <c r="S12" s="216">
        <f t="shared" si="0"/>
        <v>0.08</v>
      </c>
      <c r="T12" s="216">
        <f t="shared" si="4"/>
        <v>0.08</v>
      </c>
      <c r="U12" s="216">
        <f t="shared" si="5"/>
        <v>0.08</v>
      </c>
      <c r="V12" s="216">
        <f t="shared" si="6"/>
        <v>0.08</v>
      </c>
      <c r="W12" s="216">
        <f t="shared" si="7"/>
        <v>0.08</v>
      </c>
      <c r="X12" s="216">
        <f t="shared" si="8"/>
        <v>0</v>
      </c>
      <c r="Y12" s="216">
        <f t="shared" si="9"/>
        <v>0</v>
      </c>
      <c r="Z12" s="216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1</v>
      </c>
      <c r="F13" s="2"/>
      <c r="G13" s="210"/>
      <c r="H13" s="211"/>
      <c r="I13" s="211"/>
      <c r="J13" s="211"/>
      <c r="K13" s="212"/>
      <c r="L13" s="10">
        <f>C13+D13*$D$11+G13*$G$11+$H$11*H13+$E$11*E13+$I$11*I13+$F$11*F13+$J$11*J13+$K$11*K13</f>
        <v>0.85499999999999998</v>
      </c>
      <c r="M13" s="11"/>
      <c r="O13" s="216">
        <v>11</v>
      </c>
      <c r="P13" s="216">
        <v>0.4</v>
      </c>
      <c r="Q13" s="216">
        <f t="shared" si="3"/>
        <v>5</v>
      </c>
      <c r="R13" s="219" t="s">
        <v>124</v>
      </c>
      <c r="S13" s="216">
        <f t="shared" si="0"/>
        <v>0.08</v>
      </c>
      <c r="T13" s="216">
        <f t="shared" si="4"/>
        <v>0.08</v>
      </c>
      <c r="U13" s="216">
        <f t="shared" si="5"/>
        <v>0.08</v>
      </c>
      <c r="V13" s="216">
        <f t="shared" si="6"/>
        <v>0.08</v>
      </c>
      <c r="W13" s="216">
        <f t="shared" si="7"/>
        <v>0.08</v>
      </c>
      <c r="X13" s="216">
        <f t="shared" si="8"/>
        <v>0</v>
      </c>
      <c r="Y13" s="216">
        <f t="shared" si="9"/>
        <v>0</v>
      </c>
      <c r="Z13" s="216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210"/>
      <c r="H14" s="211"/>
      <c r="I14" s="211"/>
      <c r="J14" s="211"/>
      <c r="K14" s="212"/>
      <c r="L14" s="10">
        <f t="shared" ref="L14:L19" si="10">C14+D14*$D$11+G14*$G$11+$H$11*H14+$E$11*E14+$I$11*I14+$F$11*F14+$J$11*J14+$K$11*K14</f>
        <v>0</v>
      </c>
      <c r="M14" s="11"/>
      <c r="O14" s="216">
        <v>12</v>
      </c>
      <c r="P14" s="216">
        <v>0.4</v>
      </c>
      <c r="Q14" s="216">
        <f t="shared" si="3"/>
        <v>5</v>
      </c>
      <c r="R14" s="219" t="s">
        <v>124</v>
      </c>
      <c r="S14" s="216">
        <f t="shared" si="0"/>
        <v>0.08</v>
      </c>
      <c r="T14" s="216">
        <f t="shared" si="4"/>
        <v>0.08</v>
      </c>
      <c r="U14" s="216">
        <f t="shared" si="5"/>
        <v>0.08</v>
      </c>
      <c r="V14" s="216">
        <f t="shared" si="6"/>
        <v>0.08</v>
      </c>
      <c r="W14" s="216">
        <f t="shared" si="7"/>
        <v>0.08</v>
      </c>
      <c r="X14" s="216">
        <f t="shared" si="8"/>
        <v>0</v>
      </c>
      <c r="Y14" s="216">
        <f t="shared" si="9"/>
        <v>0</v>
      </c>
      <c r="Z14" s="216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210"/>
      <c r="H15" s="211"/>
      <c r="I15" s="211"/>
      <c r="J15" s="211"/>
      <c r="K15" s="212"/>
      <c r="L15" s="10">
        <f t="shared" si="10"/>
        <v>0</v>
      </c>
      <c r="M15" s="11"/>
      <c r="O15" s="216">
        <v>13</v>
      </c>
      <c r="P15" s="216">
        <v>0.4</v>
      </c>
      <c r="Q15" s="216">
        <f t="shared" si="3"/>
        <v>5</v>
      </c>
      <c r="R15" s="219" t="s">
        <v>124</v>
      </c>
      <c r="S15" s="216">
        <f t="shared" si="0"/>
        <v>0.08</v>
      </c>
      <c r="T15" s="216">
        <f t="shared" si="4"/>
        <v>0.08</v>
      </c>
      <c r="U15" s="216">
        <f t="shared" si="5"/>
        <v>0.08</v>
      </c>
      <c r="V15" s="216">
        <f t="shared" si="6"/>
        <v>0.08</v>
      </c>
      <c r="W15" s="216">
        <f t="shared" si="7"/>
        <v>0.08</v>
      </c>
      <c r="X15" s="216">
        <f t="shared" si="8"/>
        <v>0</v>
      </c>
      <c r="Y15" s="216">
        <f t="shared" si="9"/>
        <v>0</v>
      </c>
      <c r="Z15" s="216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210"/>
      <c r="H16" s="211"/>
      <c r="I16" s="211"/>
      <c r="J16" s="211"/>
      <c r="K16" s="212"/>
      <c r="L16" s="10">
        <f t="shared" si="10"/>
        <v>0</v>
      </c>
      <c r="M16" s="11"/>
      <c r="O16" s="216">
        <v>14</v>
      </c>
      <c r="P16" s="216">
        <v>0.4</v>
      </c>
      <c r="Q16" s="216">
        <f t="shared" si="3"/>
        <v>5</v>
      </c>
      <c r="R16" s="219" t="s">
        <v>124</v>
      </c>
      <c r="S16" s="216">
        <f t="shared" si="0"/>
        <v>0.08</v>
      </c>
      <c r="T16" s="216">
        <f t="shared" si="4"/>
        <v>0.08</v>
      </c>
      <c r="U16" s="216">
        <f t="shared" si="5"/>
        <v>0.08</v>
      </c>
      <c r="V16" s="216">
        <f t="shared" si="6"/>
        <v>0.08</v>
      </c>
      <c r="W16" s="216">
        <f t="shared" si="7"/>
        <v>0.08</v>
      </c>
      <c r="X16" s="216">
        <f t="shared" si="8"/>
        <v>0</v>
      </c>
      <c r="Y16" s="216">
        <f t="shared" si="9"/>
        <v>0</v>
      </c>
      <c r="Z16" s="216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>
        <v>2</v>
      </c>
      <c r="F17" s="2"/>
      <c r="G17" s="210"/>
      <c r="H17" s="211"/>
      <c r="I17" s="211"/>
      <c r="J17" s="211"/>
      <c r="K17" s="212"/>
      <c r="L17" s="10">
        <f t="shared" si="10"/>
        <v>1.71</v>
      </c>
      <c r="M17" s="11"/>
      <c r="O17" s="216">
        <v>15</v>
      </c>
      <c r="P17" s="216">
        <v>0.4</v>
      </c>
      <c r="Q17" s="216">
        <f t="shared" si="3"/>
        <v>0</v>
      </c>
      <c r="R17" s="216"/>
      <c r="S17" s="216">
        <f t="shared" si="0"/>
        <v>0</v>
      </c>
      <c r="T17" s="216">
        <f t="shared" si="4"/>
        <v>0</v>
      </c>
      <c r="U17" s="216">
        <f t="shared" si="5"/>
        <v>0</v>
      </c>
      <c r="V17" s="216">
        <f t="shared" si="6"/>
        <v>0</v>
      </c>
      <c r="W17" s="216">
        <f t="shared" si="7"/>
        <v>0</v>
      </c>
      <c r="X17" s="216">
        <f t="shared" si="8"/>
        <v>0</v>
      </c>
      <c r="Y17" s="216">
        <f t="shared" si="9"/>
        <v>0</v>
      </c>
      <c r="Z17" s="216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210"/>
      <c r="H18" s="211"/>
      <c r="I18" s="211"/>
      <c r="J18" s="211"/>
      <c r="K18" s="212"/>
      <c r="L18" s="10">
        <f t="shared" si="10"/>
        <v>0</v>
      </c>
      <c r="M18" s="11"/>
      <c r="O18" s="216">
        <v>16</v>
      </c>
      <c r="P18" s="216">
        <v>0.4</v>
      </c>
      <c r="Q18" s="216">
        <f t="shared" si="3"/>
        <v>0</v>
      </c>
      <c r="R18" s="216"/>
      <c r="S18" s="216">
        <f t="shared" si="0"/>
        <v>0</v>
      </c>
      <c r="T18" s="216">
        <f t="shared" si="4"/>
        <v>0</v>
      </c>
      <c r="U18" s="216">
        <f t="shared" si="5"/>
        <v>0</v>
      </c>
      <c r="V18" s="216">
        <f t="shared" si="6"/>
        <v>0</v>
      </c>
      <c r="W18" s="216">
        <f t="shared" si="7"/>
        <v>0</v>
      </c>
      <c r="X18" s="216">
        <f t="shared" si="8"/>
        <v>0</v>
      </c>
      <c r="Y18" s="216">
        <f t="shared" si="9"/>
        <v>0</v>
      </c>
      <c r="Z18" s="216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210"/>
      <c r="H19" s="211"/>
      <c r="I19" s="211"/>
      <c r="J19" s="211"/>
      <c r="K19" s="212"/>
      <c r="L19" s="10">
        <f t="shared" si="10"/>
        <v>0</v>
      </c>
      <c r="M19" s="11"/>
      <c r="O19" s="216">
        <v>17</v>
      </c>
      <c r="P19" s="216">
        <v>0.4</v>
      </c>
      <c r="Q19" s="216">
        <f t="shared" si="3"/>
        <v>0</v>
      </c>
      <c r="R19" s="216"/>
      <c r="S19" s="216">
        <f t="shared" si="0"/>
        <v>0</v>
      </c>
      <c r="T19" s="216">
        <f t="shared" si="4"/>
        <v>0</v>
      </c>
      <c r="U19" s="216">
        <f t="shared" si="5"/>
        <v>0</v>
      </c>
      <c r="V19" s="216">
        <f t="shared" si="6"/>
        <v>0</v>
      </c>
      <c r="W19" s="216">
        <f t="shared" si="7"/>
        <v>0</v>
      </c>
      <c r="X19" s="216">
        <f t="shared" si="8"/>
        <v>0</v>
      </c>
      <c r="Y19" s="216">
        <f t="shared" si="9"/>
        <v>0</v>
      </c>
      <c r="Z19" s="216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210"/>
      <c r="H20" s="211"/>
      <c r="I20" s="211"/>
      <c r="J20" s="211"/>
      <c r="K20" s="212"/>
      <c r="L20" s="1"/>
      <c r="M20" s="3"/>
      <c r="O20" s="216">
        <v>18</v>
      </c>
      <c r="P20" s="216">
        <v>0.4</v>
      </c>
      <c r="Q20" s="216">
        <f t="shared" si="3"/>
        <v>0</v>
      </c>
      <c r="R20" s="216"/>
      <c r="S20" s="216">
        <f t="shared" si="0"/>
        <v>0</v>
      </c>
      <c r="T20" s="216">
        <f t="shared" si="4"/>
        <v>0</v>
      </c>
      <c r="U20" s="216">
        <f t="shared" si="5"/>
        <v>0</v>
      </c>
      <c r="V20" s="216">
        <f t="shared" si="6"/>
        <v>0</v>
      </c>
      <c r="W20" s="216">
        <f t="shared" si="7"/>
        <v>0</v>
      </c>
      <c r="X20" s="216">
        <f t="shared" si="8"/>
        <v>0</v>
      </c>
      <c r="Y20" s="216">
        <f t="shared" si="9"/>
        <v>0</v>
      </c>
      <c r="Z20" s="216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210"/>
      <c r="H21" s="211"/>
      <c r="I21" s="211"/>
      <c r="J21" s="211"/>
      <c r="K21" s="212"/>
      <c r="L21" s="10">
        <f>SUM(D21*$D$20+G21*$G$20+$H$20*H21+$E$20*E21+$I$20*I21+$J$20*J21+$K$20*K21)</f>
        <v>0</v>
      </c>
      <c r="M21" s="11"/>
      <c r="O21" s="216">
        <v>19</v>
      </c>
      <c r="P21" s="216">
        <v>0.4</v>
      </c>
      <c r="Q21" s="216">
        <f t="shared" si="3"/>
        <v>0</v>
      </c>
      <c r="R21" s="216"/>
      <c r="S21" s="216">
        <f t="shared" si="0"/>
        <v>0</v>
      </c>
      <c r="T21" s="216">
        <f t="shared" si="4"/>
        <v>0</v>
      </c>
      <c r="U21" s="216">
        <f t="shared" si="5"/>
        <v>0</v>
      </c>
      <c r="V21" s="216">
        <f t="shared" si="6"/>
        <v>0</v>
      </c>
      <c r="W21" s="216">
        <f t="shared" si="7"/>
        <v>0</v>
      </c>
      <c r="X21" s="216">
        <f t="shared" si="8"/>
        <v>0</v>
      </c>
      <c r="Y21" s="216">
        <f t="shared" si="9"/>
        <v>0</v>
      </c>
      <c r="Z21" s="216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210"/>
      <c r="H22" s="211"/>
      <c r="I22" s="211"/>
      <c r="J22" s="211"/>
      <c r="K22" s="212"/>
      <c r="L22" s="10">
        <f t="shared" ref="L22:L28" si="11">SUM(D22*$D$20+G22*$G$20+$H$20*H22+$E$20*E22+$I$20*I22+$J$20*J22+$K$20*K22)</f>
        <v>0</v>
      </c>
      <c r="M22" s="11"/>
      <c r="O22" s="216">
        <v>20</v>
      </c>
      <c r="P22" s="216">
        <v>0.4</v>
      </c>
      <c r="Q22" s="216">
        <f t="shared" si="3"/>
        <v>0</v>
      </c>
      <c r="R22" s="216"/>
      <c r="S22" s="216">
        <f t="shared" si="0"/>
        <v>0</v>
      </c>
      <c r="T22" s="216">
        <f t="shared" si="4"/>
        <v>0</v>
      </c>
      <c r="U22" s="216">
        <f t="shared" si="5"/>
        <v>0</v>
      </c>
      <c r="V22" s="216">
        <f t="shared" si="6"/>
        <v>0</v>
      </c>
      <c r="W22" s="216">
        <f t="shared" si="7"/>
        <v>0</v>
      </c>
      <c r="X22" s="216">
        <f t="shared" si="8"/>
        <v>0</v>
      </c>
      <c r="Y22" s="216">
        <f t="shared" si="9"/>
        <v>0</v>
      </c>
      <c r="Z22" s="216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210"/>
      <c r="H23" s="211"/>
      <c r="I23" s="211"/>
      <c r="J23" s="211"/>
      <c r="K23" s="212"/>
      <c r="L23" s="10">
        <f t="shared" si="11"/>
        <v>0</v>
      </c>
      <c r="M23" s="11"/>
      <c r="O23" s="216">
        <v>21</v>
      </c>
      <c r="P23" s="216">
        <v>0.4</v>
      </c>
      <c r="Q23" s="216">
        <f t="shared" si="3"/>
        <v>0</v>
      </c>
      <c r="R23" s="216"/>
      <c r="S23" s="216">
        <f t="shared" si="0"/>
        <v>0</v>
      </c>
      <c r="T23" s="216">
        <f t="shared" si="4"/>
        <v>0</v>
      </c>
      <c r="U23" s="216">
        <f t="shared" si="5"/>
        <v>0</v>
      </c>
      <c r="V23" s="216">
        <f t="shared" si="6"/>
        <v>0</v>
      </c>
      <c r="W23" s="216">
        <f t="shared" si="7"/>
        <v>0</v>
      </c>
      <c r="X23" s="216">
        <f t="shared" si="8"/>
        <v>0</v>
      </c>
      <c r="Y23" s="216">
        <f t="shared" si="9"/>
        <v>0</v>
      </c>
      <c r="Z23" s="216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210"/>
      <c r="H24" s="211"/>
      <c r="I24" s="211"/>
      <c r="J24" s="211"/>
      <c r="K24" s="212"/>
      <c r="L24" s="10">
        <f t="shared" si="11"/>
        <v>0</v>
      </c>
      <c r="M24" s="11"/>
      <c r="O24" s="216">
        <v>22</v>
      </c>
      <c r="P24" s="216">
        <v>0.4</v>
      </c>
      <c r="Q24" s="216">
        <f t="shared" si="3"/>
        <v>0</v>
      </c>
      <c r="R24" s="216"/>
      <c r="S24" s="216">
        <f t="shared" si="0"/>
        <v>0</v>
      </c>
      <c r="T24" s="216">
        <f t="shared" si="4"/>
        <v>0</v>
      </c>
      <c r="U24" s="216">
        <f t="shared" si="5"/>
        <v>0</v>
      </c>
      <c r="V24" s="216">
        <f t="shared" si="6"/>
        <v>0</v>
      </c>
      <c r="W24" s="216">
        <f t="shared" si="7"/>
        <v>0</v>
      </c>
      <c r="X24" s="216">
        <f t="shared" si="8"/>
        <v>0</v>
      </c>
      <c r="Y24" s="216">
        <f t="shared" si="9"/>
        <v>0</v>
      </c>
      <c r="Z24" s="216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210"/>
      <c r="H25" s="211"/>
      <c r="I25" s="211"/>
      <c r="J25" s="211"/>
      <c r="K25" s="212"/>
      <c r="L25" s="10">
        <f t="shared" si="11"/>
        <v>0</v>
      </c>
      <c r="M25" s="11"/>
      <c r="O25" s="216">
        <v>23</v>
      </c>
      <c r="P25" s="216">
        <v>0.4</v>
      </c>
      <c r="Q25" s="216">
        <f t="shared" si="3"/>
        <v>0</v>
      </c>
      <c r="R25" s="216"/>
      <c r="S25" s="216">
        <f t="shared" si="0"/>
        <v>0</v>
      </c>
      <c r="T25" s="216">
        <f t="shared" si="4"/>
        <v>0</v>
      </c>
      <c r="U25" s="216">
        <f t="shared" si="5"/>
        <v>0</v>
      </c>
      <c r="V25" s="216">
        <f t="shared" si="6"/>
        <v>0</v>
      </c>
      <c r="W25" s="216">
        <f t="shared" si="7"/>
        <v>0</v>
      </c>
      <c r="X25" s="216">
        <f t="shared" si="8"/>
        <v>0</v>
      </c>
      <c r="Y25" s="216">
        <f t="shared" si="9"/>
        <v>0</v>
      </c>
      <c r="Z25" s="216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210"/>
      <c r="H26" s="211"/>
      <c r="I26" s="211"/>
      <c r="J26" s="211"/>
      <c r="K26" s="212"/>
      <c r="L26" s="10">
        <f t="shared" si="11"/>
        <v>0</v>
      </c>
      <c r="M26" s="11"/>
      <c r="O26" s="216">
        <v>24</v>
      </c>
      <c r="P26" s="216">
        <v>0.4</v>
      </c>
      <c r="Q26" s="216">
        <f t="shared" si="3"/>
        <v>0</v>
      </c>
      <c r="R26" s="216"/>
      <c r="S26" s="216">
        <f t="shared" si="0"/>
        <v>0</v>
      </c>
      <c r="T26" s="216">
        <f t="shared" si="4"/>
        <v>0</v>
      </c>
      <c r="U26" s="216">
        <f t="shared" si="5"/>
        <v>0</v>
      </c>
      <c r="V26" s="216">
        <f t="shared" si="6"/>
        <v>0</v>
      </c>
      <c r="W26" s="216">
        <f t="shared" si="7"/>
        <v>0</v>
      </c>
      <c r="X26" s="216">
        <f t="shared" si="8"/>
        <v>0</v>
      </c>
      <c r="Y26" s="216">
        <f t="shared" si="9"/>
        <v>0</v>
      </c>
      <c r="Z26" s="216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210"/>
      <c r="H27" s="211"/>
      <c r="I27" s="211"/>
      <c r="J27" s="211"/>
      <c r="K27" s="212"/>
      <c r="L27" s="10">
        <f t="shared" si="11"/>
        <v>0</v>
      </c>
      <c r="M27" s="11"/>
      <c r="O27" s="216">
        <v>25</v>
      </c>
      <c r="P27" s="216">
        <v>0.4</v>
      </c>
      <c r="Q27" s="216">
        <f t="shared" si="3"/>
        <v>0</v>
      </c>
      <c r="R27" s="216"/>
      <c r="S27" s="216">
        <f t="shared" si="0"/>
        <v>0</v>
      </c>
      <c r="T27" s="216">
        <f t="shared" si="4"/>
        <v>0</v>
      </c>
      <c r="U27" s="216">
        <f t="shared" si="5"/>
        <v>0</v>
      </c>
      <c r="V27" s="216">
        <f t="shared" si="6"/>
        <v>0</v>
      </c>
      <c r="W27" s="216">
        <f t="shared" si="7"/>
        <v>0</v>
      </c>
      <c r="X27" s="216">
        <f t="shared" si="8"/>
        <v>0</v>
      </c>
      <c r="Y27" s="216">
        <f t="shared" si="9"/>
        <v>0</v>
      </c>
      <c r="Z27" s="216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210"/>
      <c r="H28" s="211"/>
      <c r="I28" s="211"/>
      <c r="J28" s="211"/>
      <c r="K28" s="212"/>
      <c r="L28" s="10">
        <f t="shared" si="11"/>
        <v>0</v>
      </c>
      <c r="M28" s="11"/>
      <c r="O28" s="216">
        <v>26</v>
      </c>
      <c r="P28" s="216">
        <v>0.4</v>
      </c>
      <c r="Q28" s="216">
        <f t="shared" si="3"/>
        <v>0</v>
      </c>
      <c r="R28" s="216"/>
      <c r="S28" s="216">
        <f t="shared" si="0"/>
        <v>0</v>
      </c>
      <c r="T28" s="216">
        <f t="shared" si="4"/>
        <v>0</v>
      </c>
      <c r="U28" s="216">
        <f t="shared" si="5"/>
        <v>0</v>
      </c>
      <c r="V28" s="216">
        <f t="shared" si="6"/>
        <v>0</v>
      </c>
      <c r="W28" s="216">
        <f t="shared" si="7"/>
        <v>0</v>
      </c>
      <c r="X28" s="216">
        <f t="shared" si="8"/>
        <v>0</v>
      </c>
      <c r="Y28" s="216">
        <f t="shared" si="9"/>
        <v>0</v>
      </c>
      <c r="Z28" s="216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210"/>
      <c r="H29" s="211"/>
      <c r="I29" s="211"/>
      <c r="J29" s="211"/>
      <c r="K29" s="212"/>
      <c r="L29" s="1"/>
      <c r="M29" s="3"/>
      <c r="O29" s="216">
        <v>27</v>
      </c>
      <c r="P29" s="216">
        <v>0.4</v>
      </c>
      <c r="Q29" s="216">
        <f t="shared" si="3"/>
        <v>0</v>
      </c>
      <c r="R29" s="216"/>
      <c r="S29" s="216">
        <f t="shared" si="0"/>
        <v>0</v>
      </c>
      <c r="T29" s="216">
        <f t="shared" si="4"/>
        <v>0</v>
      </c>
      <c r="U29" s="216">
        <f t="shared" si="5"/>
        <v>0</v>
      </c>
      <c r="V29" s="216">
        <f t="shared" si="6"/>
        <v>0</v>
      </c>
      <c r="W29" s="216">
        <f t="shared" si="7"/>
        <v>0</v>
      </c>
      <c r="X29" s="216">
        <f t="shared" si="8"/>
        <v>0</v>
      </c>
      <c r="Y29" s="216">
        <f t="shared" si="9"/>
        <v>0</v>
      </c>
      <c r="Z29" s="216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210"/>
      <c r="H30" s="211"/>
      <c r="I30" s="211"/>
      <c r="J30" s="211"/>
      <c r="K30" s="212"/>
      <c r="L30" s="14">
        <f>SUM(D30*$D$29+G30*$G$29+$H$29*H30+$E$29*E30+$I$29*I30+$J$29*J30+$K$29*K30)</f>
        <v>0</v>
      </c>
      <c r="M30" s="15"/>
      <c r="O30" s="216">
        <v>28</v>
      </c>
      <c r="P30" s="216">
        <v>0.4</v>
      </c>
      <c r="Q30" s="216">
        <f t="shared" si="3"/>
        <v>0</v>
      </c>
      <c r="R30" s="216"/>
      <c r="S30" s="216">
        <f t="shared" si="0"/>
        <v>0</v>
      </c>
      <c r="T30" s="216">
        <f t="shared" si="4"/>
        <v>0</v>
      </c>
      <c r="U30" s="216">
        <f t="shared" si="5"/>
        <v>0</v>
      </c>
      <c r="V30" s="216">
        <f t="shared" si="6"/>
        <v>0</v>
      </c>
      <c r="W30" s="216">
        <f t="shared" si="7"/>
        <v>0</v>
      </c>
      <c r="X30" s="216">
        <f t="shared" si="8"/>
        <v>0</v>
      </c>
      <c r="Y30" s="216">
        <f t="shared" si="9"/>
        <v>0</v>
      </c>
      <c r="Z30" s="216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210"/>
      <c r="H31" s="211"/>
      <c r="I31" s="211"/>
      <c r="J31" s="211"/>
      <c r="K31" s="212"/>
      <c r="L31" s="14">
        <f t="shared" ref="L31:L37" si="12">SUM(D31*$D$29+G31*$G$29+$H$29*H31+$E$29*E31+$I$29*I31+$J$29*J31+$K$29*K31)</f>
        <v>0</v>
      </c>
      <c r="M31" s="15"/>
      <c r="O31" s="216">
        <v>29</v>
      </c>
      <c r="P31" s="216">
        <v>0.4</v>
      </c>
      <c r="Q31" s="216">
        <f t="shared" si="3"/>
        <v>0</v>
      </c>
      <c r="R31" s="216"/>
      <c r="S31" s="216">
        <f t="shared" si="0"/>
        <v>0</v>
      </c>
      <c r="T31" s="216">
        <f t="shared" si="4"/>
        <v>0</v>
      </c>
      <c r="U31" s="216">
        <f t="shared" si="5"/>
        <v>0</v>
      </c>
      <c r="V31" s="216">
        <f t="shared" si="6"/>
        <v>0</v>
      </c>
      <c r="W31" s="216">
        <f t="shared" si="7"/>
        <v>0</v>
      </c>
      <c r="X31" s="216">
        <f t="shared" si="8"/>
        <v>0</v>
      </c>
      <c r="Y31" s="216">
        <f t="shared" si="9"/>
        <v>0</v>
      </c>
      <c r="Z31" s="216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210"/>
      <c r="H32" s="211"/>
      <c r="I32" s="211"/>
      <c r="J32" s="211"/>
      <c r="K32" s="212"/>
      <c r="L32" s="14">
        <f t="shared" si="12"/>
        <v>0</v>
      </c>
      <c r="M32" s="15"/>
      <c r="O32" s="216">
        <v>30</v>
      </c>
      <c r="P32" s="216">
        <v>0.4</v>
      </c>
      <c r="Q32" s="216">
        <f t="shared" si="3"/>
        <v>0</v>
      </c>
      <c r="R32" s="216"/>
      <c r="S32" s="216">
        <f t="shared" si="0"/>
        <v>0</v>
      </c>
      <c r="T32" s="216">
        <f t="shared" si="4"/>
        <v>0</v>
      </c>
      <c r="U32" s="216">
        <f t="shared" si="5"/>
        <v>0</v>
      </c>
      <c r="V32" s="216">
        <f t="shared" si="6"/>
        <v>0</v>
      </c>
      <c r="W32" s="216">
        <f t="shared" si="7"/>
        <v>0</v>
      </c>
      <c r="X32" s="216">
        <f t="shared" si="8"/>
        <v>0</v>
      </c>
      <c r="Y32" s="216">
        <f t="shared" si="9"/>
        <v>0</v>
      </c>
      <c r="Z32" s="216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210"/>
      <c r="H33" s="211"/>
      <c r="I33" s="211"/>
      <c r="J33" s="211"/>
      <c r="K33" s="212"/>
      <c r="L33" s="14">
        <f t="shared" si="12"/>
        <v>0</v>
      </c>
      <c r="M33" s="15"/>
      <c r="O33" s="216">
        <v>31</v>
      </c>
      <c r="P33" s="216"/>
      <c r="Q33" s="216">
        <f t="shared" si="3"/>
        <v>0</v>
      </c>
      <c r="R33" s="216"/>
      <c r="S33" s="216">
        <f t="shared" si="0"/>
        <v>0</v>
      </c>
      <c r="T33" s="216">
        <f t="shared" si="4"/>
        <v>0</v>
      </c>
      <c r="U33" s="216">
        <f t="shared" si="5"/>
        <v>0</v>
      </c>
      <c r="V33" s="216">
        <f t="shared" si="6"/>
        <v>0</v>
      </c>
      <c r="W33" s="216">
        <f t="shared" si="7"/>
        <v>0</v>
      </c>
      <c r="X33" s="216">
        <f t="shared" si="8"/>
        <v>0</v>
      </c>
      <c r="Y33" s="216">
        <f t="shared" si="9"/>
        <v>0</v>
      </c>
      <c r="Z33" s="216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210"/>
      <c r="H34" s="211"/>
      <c r="I34" s="211"/>
      <c r="J34" s="211"/>
      <c r="K34" s="212"/>
      <c r="L34" s="14">
        <f t="shared" si="12"/>
        <v>0</v>
      </c>
      <c r="M34" s="15"/>
      <c r="O34" s="216">
        <v>32</v>
      </c>
      <c r="P34" s="216"/>
      <c r="Q34" s="216">
        <f t="shared" si="3"/>
        <v>0</v>
      </c>
      <c r="R34" s="216"/>
      <c r="S34" s="216">
        <f t="shared" si="0"/>
        <v>0</v>
      </c>
      <c r="T34" s="216">
        <f t="shared" si="4"/>
        <v>0</v>
      </c>
      <c r="U34" s="216">
        <f t="shared" si="5"/>
        <v>0</v>
      </c>
      <c r="V34" s="216">
        <f t="shared" si="6"/>
        <v>0</v>
      </c>
      <c r="W34" s="216">
        <f t="shared" si="7"/>
        <v>0</v>
      </c>
      <c r="X34" s="216">
        <f t="shared" si="8"/>
        <v>0</v>
      </c>
      <c r="Y34" s="216">
        <f t="shared" si="9"/>
        <v>0</v>
      </c>
      <c r="Z34" s="216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210"/>
      <c r="H35" s="211"/>
      <c r="I35" s="211"/>
      <c r="J35" s="211"/>
      <c r="K35" s="212"/>
      <c r="L35" s="14">
        <f t="shared" si="12"/>
        <v>0</v>
      </c>
      <c r="M35" s="15"/>
      <c r="O35" s="216">
        <v>33</v>
      </c>
      <c r="P35" s="216"/>
      <c r="Q35" s="216">
        <f t="shared" si="3"/>
        <v>0</v>
      </c>
      <c r="R35" s="216"/>
      <c r="S35" s="216">
        <f t="shared" si="0"/>
        <v>0</v>
      </c>
      <c r="T35" s="216">
        <f t="shared" si="4"/>
        <v>0</v>
      </c>
      <c r="U35" s="216">
        <f t="shared" si="5"/>
        <v>0</v>
      </c>
      <c r="V35" s="216">
        <f t="shared" si="6"/>
        <v>0</v>
      </c>
      <c r="W35" s="216">
        <f t="shared" si="7"/>
        <v>0</v>
      </c>
      <c r="X35" s="216">
        <f t="shared" si="8"/>
        <v>0</v>
      </c>
      <c r="Y35" s="216">
        <f t="shared" si="9"/>
        <v>0</v>
      </c>
      <c r="Z35" s="216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210"/>
      <c r="H36" s="211"/>
      <c r="I36" s="211"/>
      <c r="J36" s="211"/>
      <c r="K36" s="212"/>
      <c r="L36" s="14">
        <f t="shared" si="12"/>
        <v>0</v>
      </c>
      <c r="M36" s="15"/>
      <c r="O36" s="216">
        <v>34</v>
      </c>
      <c r="P36" s="216"/>
      <c r="Q36" s="216">
        <f t="shared" si="3"/>
        <v>0</v>
      </c>
      <c r="R36" s="216"/>
      <c r="S36" s="216">
        <f t="shared" si="0"/>
        <v>0</v>
      </c>
      <c r="T36" s="216">
        <f t="shared" si="4"/>
        <v>0</v>
      </c>
      <c r="U36" s="216">
        <f t="shared" si="5"/>
        <v>0</v>
      </c>
      <c r="V36" s="216">
        <f t="shared" si="6"/>
        <v>0</v>
      </c>
      <c r="W36" s="216">
        <f t="shared" si="7"/>
        <v>0</v>
      </c>
      <c r="X36" s="216">
        <f t="shared" si="8"/>
        <v>0</v>
      </c>
      <c r="Y36" s="216">
        <f t="shared" si="9"/>
        <v>0</v>
      </c>
      <c r="Z36" s="216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210"/>
      <c r="H37" s="211"/>
      <c r="I37" s="211"/>
      <c r="J37" s="211"/>
      <c r="K37" s="212"/>
      <c r="L37" s="14">
        <f t="shared" si="12"/>
        <v>0</v>
      </c>
      <c r="M37" s="15"/>
      <c r="O37" s="216">
        <v>35</v>
      </c>
      <c r="P37" s="216"/>
      <c r="Q37" s="216">
        <f t="shared" si="3"/>
        <v>0</v>
      </c>
      <c r="R37" s="216"/>
      <c r="S37" s="216">
        <f t="shared" si="0"/>
        <v>0</v>
      </c>
      <c r="T37" s="216">
        <f t="shared" si="4"/>
        <v>0</v>
      </c>
      <c r="U37" s="216">
        <f t="shared" si="5"/>
        <v>0</v>
      </c>
      <c r="V37" s="216">
        <f t="shared" si="6"/>
        <v>0</v>
      </c>
      <c r="W37" s="216">
        <f t="shared" si="7"/>
        <v>0</v>
      </c>
      <c r="X37" s="216">
        <f t="shared" si="8"/>
        <v>0</v>
      </c>
      <c r="Y37" s="216">
        <f t="shared" si="9"/>
        <v>0</v>
      </c>
      <c r="Z37" s="216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210"/>
      <c r="H38" s="211"/>
      <c r="I38" s="211"/>
      <c r="J38" s="211"/>
      <c r="K38" s="212"/>
      <c r="L38" s="1"/>
      <c r="M38" s="3"/>
      <c r="O38" s="216">
        <v>36</v>
      </c>
      <c r="P38" s="216"/>
      <c r="Q38" s="216">
        <f t="shared" si="3"/>
        <v>0</v>
      </c>
      <c r="R38" s="216"/>
      <c r="S38" s="216">
        <f t="shared" si="0"/>
        <v>0</v>
      </c>
      <c r="T38" s="216">
        <f t="shared" si="4"/>
        <v>0</v>
      </c>
      <c r="U38" s="216">
        <f t="shared" si="5"/>
        <v>0</v>
      </c>
      <c r="V38" s="216">
        <f t="shared" si="6"/>
        <v>0</v>
      </c>
      <c r="W38" s="216">
        <f t="shared" si="7"/>
        <v>0</v>
      </c>
      <c r="X38" s="216">
        <f t="shared" si="8"/>
        <v>0</v>
      </c>
      <c r="Y38" s="216">
        <f t="shared" si="9"/>
        <v>0</v>
      </c>
      <c r="Z38" s="216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210"/>
      <c r="H39" s="211"/>
      <c r="I39" s="211"/>
      <c r="J39" s="211"/>
      <c r="K39" s="212"/>
      <c r="L39" s="10">
        <f>SUM(C39+D39*$D$38+G39*$G$38+$H$38*H39+$E$38*E39+$I$38*I39+F39+$J$38*J39+$K$38*K39)</f>
        <v>0</v>
      </c>
      <c r="M39" s="11"/>
      <c r="O39" s="216">
        <v>37</v>
      </c>
      <c r="P39" s="216"/>
      <c r="Q39" s="216">
        <f t="shared" si="3"/>
        <v>0</v>
      </c>
      <c r="R39" s="216"/>
      <c r="S39" s="216">
        <f t="shared" si="0"/>
        <v>0</v>
      </c>
      <c r="T39" s="216">
        <f t="shared" si="4"/>
        <v>0</v>
      </c>
      <c r="U39" s="216">
        <f t="shared" si="5"/>
        <v>0</v>
      </c>
      <c r="V39" s="216">
        <f t="shared" si="6"/>
        <v>0</v>
      </c>
      <c r="W39" s="216">
        <f t="shared" si="7"/>
        <v>0</v>
      </c>
      <c r="X39" s="216">
        <f t="shared" si="8"/>
        <v>0</v>
      </c>
      <c r="Y39" s="216">
        <f t="shared" si="9"/>
        <v>0</v>
      </c>
      <c r="Z39" s="216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210"/>
      <c r="H40" s="211"/>
      <c r="I40" s="211"/>
      <c r="J40" s="211"/>
      <c r="K40" s="212"/>
      <c r="L40" s="10">
        <f t="shared" ref="L40:L46" si="13">SUM(C40+D40*$D$38+G40*$G$38+$H$38*H40+$E$38*E40+$I$38*I40+F40+$J$38*J40+$K$38*K40)</f>
        <v>0</v>
      </c>
      <c r="M40" s="11"/>
      <c r="O40" s="216">
        <v>38</v>
      </c>
      <c r="P40" s="216"/>
      <c r="Q40" s="216">
        <f t="shared" si="3"/>
        <v>0</v>
      </c>
      <c r="R40" s="216"/>
      <c r="S40" s="216">
        <f t="shared" si="0"/>
        <v>0</v>
      </c>
      <c r="T40" s="216">
        <f t="shared" si="4"/>
        <v>0</v>
      </c>
      <c r="U40" s="216">
        <f t="shared" si="5"/>
        <v>0</v>
      </c>
      <c r="V40" s="216">
        <f t="shared" si="6"/>
        <v>0</v>
      </c>
      <c r="W40" s="216">
        <f t="shared" si="7"/>
        <v>0</v>
      </c>
      <c r="X40" s="216">
        <f t="shared" si="8"/>
        <v>0</v>
      </c>
      <c r="Y40" s="216">
        <f t="shared" si="9"/>
        <v>0</v>
      </c>
      <c r="Z40" s="216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210"/>
      <c r="H41" s="211"/>
      <c r="I41" s="211"/>
      <c r="J41" s="211"/>
      <c r="K41" s="212"/>
      <c r="L41" s="10">
        <f>SUM(C41+D41*$D$38+G41*$G$38+$H$38*H41+$E$38*E41+$I$38*I41+F41+$J$38*J41+$K$38*K41)</f>
        <v>0</v>
      </c>
      <c r="M41" s="11"/>
      <c r="O41" s="216">
        <v>39</v>
      </c>
      <c r="P41" s="216"/>
      <c r="Q41" s="216">
        <f t="shared" si="3"/>
        <v>0</v>
      </c>
      <c r="R41" s="216"/>
      <c r="S41" s="216">
        <f t="shared" si="0"/>
        <v>0</v>
      </c>
      <c r="T41" s="216">
        <f t="shared" si="4"/>
        <v>0</v>
      </c>
      <c r="U41" s="216">
        <f t="shared" si="5"/>
        <v>0</v>
      </c>
      <c r="V41" s="216">
        <f t="shared" si="6"/>
        <v>0</v>
      </c>
      <c r="W41" s="216">
        <f t="shared" si="7"/>
        <v>0</v>
      </c>
      <c r="X41" s="216">
        <f t="shared" si="8"/>
        <v>0</v>
      </c>
      <c r="Y41" s="216">
        <f t="shared" si="9"/>
        <v>0</v>
      </c>
      <c r="Z41" s="216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210"/>
      <c r="H42" s="211"/>
      <c r="I42" s="211"/>
      <c r="J42" s="211"/>
      <c r="K42" s="212"/>
      <c r="L42" s="10">
        <f t="shared" si="13"/>
        <v>0</v>
      </c>
      <c r="M42" s="11"/>
      <c r="O42" s="216">
        <v>40</v>
      </c>
      <c r="P42" s="216"/>
      <c r="Q42" s="216">
        <f t="shared" si="3"/>
        <v>0</v>
      </c>
      <c r="R42" s="216"/>
      <c r="S42" s="216">
        <f t="shared" si="0"/>
        <v>0</v>
      </c>
      <c r="T42" s="216">
        <f t="shared" si="4"/>
        <v>0</v>
      </c>
      <c r="U42" s="216">
        <f t="shared" si="5"/>
        <v>0</v>
      </c>
      <c r="V42" s="216">
        <f t="shared" si="6"/>
        <v>0</v>
      </c>
      <c r="W42" s="216">
        <f t="shared" si="7"/>
        <v>0</v>
      </c>
      <c r="X42" s="216">
        <f t="shared" si="8"/>
        <v>0</v>
      </c>
      <c r="Y42" s="216">
        <f t="shared" si="9"/>
        <v>0</v>
      </c>
      <c r="Z42" s="216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210"/>
      <c r="H43" s="211"/>
      <c r="I43" s="211"/>
      <c r="J43" s="211"/>
      <c r="K43" s="212"/>
      <c r="L43" s="10">
        <f t="shared" si="13"/>
        <v>0</v>
      </c>
      <c r="M43" s="11"/>
      <c r="O43" s="216">
        <v>41</v>
      </c>
      <c r="P43" s="216"/>
      <c r="Q43" s="216">
        <f t="shared" si="3"/>
        <v>0</v>
      </c>
      <c r="R43" s="216"/>
      <c r="S43" s="216">
        <f t="shared" si="0"/>
        <v>0</v>
      </c>
      <c r="T43" s="216">
        <f t="shared" si="4"/>
        <v>0</v>
      </c>
      <c r="U43" s="216">
        <f t="shared" si="5"/>
        <v>0</v>
      </c>
      <c r="V43" s="216">
        <f t="shared" si="6"/>
        <v>0</v>
      </c>
      <c r="W43" s="216">
        <f t="shared" si="7"/>
        <v>0</v>
      </c>
      <c r="X43" s="216">
        <f t="shared" si="8"/>
        <v>0</v>
      </c>
      <c r="Y43" s="216">
        <f t="shared" si="9"/>
        <v>0</v>
      </c>
      <c r="Z43" s="216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210"/>
      <c r="H44" s="211"/>
      <c r="I44" s="211"/>
      <c r="J44" s="211"/>
      <c r="K44" s="212"/>
      <c r="L44" s="10">
        <f t="shared" si="13"/>
        <v>0</v>
      </c>
      <c r="M44" s="11"/>
      <c r="O44" s="216" t="s">
        <v>37</v>
      </c>
      <c r="P44" s="216"/>
      <c r="Q44" s="216"/>
      <c r="R44" s="216"/>
      <c r="S44" s="216">
        <f>SUM(S3:S43)</f>
        <v>1.1199999999999999</v>
      </c>
      <c r="T44" s="216">
        <f t="shared" ref="T44:Z44" si="14">SUM(T3:T43)</f>
        <v>1.1199999999999999</v>
      </c>
      <c r="U44" s="216">
        <f t="shared" si="14"/>
        <v>1.1199999999999999</v>
      </c>
      <c r="V44" s="216">
        <f t="shared" si="14"/>
        <v>1.1199999999999999</v>
      </c>
      <c r="W44" s="216">
        <f t="shared" si="14"/>
        <v>1.1199999999999999</v>
      </c>
      <c r="X44" s="216">
        <f t="shared" si="14"/>
        <v>0</v>
      </c>
      <c r="Y44" s="216">
        <f t="shared" si="14"/>
        <v>0</v>
      </c>
      <c r="Z44" s="216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210"/>
      <c r="H45" s="211"/>
      <c r="I45" s="211"/>
      <c r="J45" s="211"/>
      <c r="K45" s="212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210"/>
      <c r="H46" s="211"/>
      <c r="I46" s="211"/>
      <c r="J46" s="211"/>
      <c r="K46" s="212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210"/>
      <c r="H47" s="211"/>
      <c r="I47" s="211"/>
      <c r="J47" s="211"/>
      <c r="K47" s="212"/>
      <c r="L47" s="1"/>
      <c r="M47" s="3"/>
    </row>
    <row r="48" spans="1:26" x14ac:dyDescent="0.15">
      <c r="A48" s="255"/>
      <c r="B48" s="1" t="s">
        <v>85</v>
      </c>
      <c r="C48" s="2"/>
      <c r="D48" s="1">
        <v>2</v>
      </c>
      <c r="E48" s="1"/>
      <c r="F48" s="2"/>
      <c r="G48" s="210"/>
      <c r="H48" s="211"/>
      <c r="I48" s="211"/>
      <c r="J48" s="211"/>
      <c r="K48" s="212"/>
      <c r="L48" s="10">
        <f t="shared" ref="L48:L55" si="15">SUM(C48+D48*$D$47+G48*$G$47+$H$47*H48+$E$47*E48+$I$47*I48+F48+$J$47*J48+$K$47*K48)</f>
        <v>0.56000000000000005</v>
      </c>
      <c r="M48" s="11"/>
    </row>
    <row r="49" spans="1:13" x14ac:dyDescent="0.15">
      <c r="A49" s="255"/>
      <c r="B49" s="1" t="s">
        <v>26</v>
      </c>
      <c r="C49" s="2"/>
      <c r="D49" s="1"/>
      <c r="E49" s="1">
        <v>1</v>
      </c>
      <c r="F49" s="2"/>
      <c r="G49" s="210"/>
      <c r="H49" s="211"/>
      <c r="I49" s="211"/>
      <c r="J49" s="211"/>
      <c r="K49" s="212"/>
      <c r="L49" s="10">
        <f t="shared" si="15"/>
        <v>0.74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210"/>
      <c r="H50" s="211"/>
      <c r="I50" s="211"/>
      <c r="J50" s="211"/>
      <c r="K50" s="212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210"/>
      <c r="H51" s="211"/>
      <c r="I51" s="211"/>
      <c r="J51" s="211"/>
      <c r="K51" s="212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210"/>
      <c r="H52" s="211"/>
      <c r="I52" s="211"/>
      <c r="J52" s="211"/>
      <c r="K52" s="212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>
        <v>1</v>
      </c>
      <c r="F53" s="2"/>
      <c r="G53" s="210"/>
      <c r="H53" s="211"/>
      <c r="I53" s="211"/>
      <c r="J53" s="211"/>
      <c r="K53" s="212"/>
      <c r="L53" s="10">
        <f t="shared" si="15"/>
        <v>0.74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210"/>
      <c r="H54" s="211"/>
      <c r="I54" s="211"/>
      <c r="J54" s="211"/>
      <c r="K54" s="212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210"/>
      <c r="H55" s="211"/>
      <c r="I55" s="211"/>
      <c r="J55" s="211"/>
      <c r="K55" s="212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210"/>
      <c r="H56" s="211"/>
      <c r="I56" s="211"/>
      <c r="J56" s="211"/>
      <c r="K56" s="212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210"/>
      <c r="H57" s="211"/>
      <c r="I57" s="211"/>
      <c r="J57" s="211"/>
      <c r="K57" s="212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210"/>
      <c r="H58" s="211"/>
      <c r="I58" s="211"/>
      <c r="J58" s="211"/>
      <c r="K58" s="212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210"/>
      <c r="H59" s="211"/>
      <c r="I59" s="211"/>
      <c r="J59" s="211"/>
      <c r="K59" s="212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210"/>
      <c r="H60" s="211"/>
      <c r="I60" s="211"/>
      <c r="J60" s="211"/>
      <c r="K60" s="212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210"/>
      <c r="H61" s="211"/>
      <c r="I61" s="211"/>
      <c r="J61" s="211"/>
      <c r="K61" s="212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210"/>
      <c r="H62" s="211"/>
      <c r="I62" s="211"/>
      <c r="J62" s="211"/>
      <c r="K62" s="212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210"/>
      <c r="H63" s="211"/>
      <c r="I63" s="211"/>
      <c r="J63" s="211"/>
      <c r="K63" s="212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213"/>
      <c r="H64" s="214"/>
      <c r="I64" s="214"/>
      <c r="J64" s="214"/>
      <c r="K64" s="215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210"/>
      <c r="H65" s="211"/>
      <c r="I65" s="211"/>
      <c r="J65" s="211"/>
      <c r="K65" s="212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210"/>
      <c r="H66" s="211"/>
      <c r="I66" s="211"/>
      <c r="J66" s="211"/>
      <c r="K66" s="212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210"/>
      <c r="H67" s="211"/>
      <c r="I67" s="211"/>
      <c r="J67" s="211"/>
      <c r="K67" s="212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210"/>
      <c r="H68" s="211"/>
      <c r="I68" s="211"/>
      <c r="J68" s="211"/>
      <c r="K68" s="212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210"/>
      <c r="H69" s="211"/>
      <c r="I69" s="211"/>
      <c r="J69" s="211"/>
      <c r="K69" s="212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210"/>
      <c r="H70" s="211"/>
      <c r="I70" s="211"/>
      <c r="J70" s="211"/>
      <c r="K70" s="212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210"/>
      <c r="H71" s="211"/>
      <c r="I71" s="211"/>
      <c r="J71" s="211"/>
      <c r="K71" s="212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210"/>
      <c r="H72" s="211"/>
      <c r="I72" s="211"/>
      <c r="J72" s="211"/>
      <c r="K72" s="212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213"/>
      <c r="H73" s="214"/>
      <c r="I73" s="214"/>
      <c r="J73" s="214"/>
      <c r="K73" s="215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210"/>
      <c r="H74" s="211"/>
      <c r="I74" s="211"/>
      <c r="J74" s="211"/>
      <c r="K74" s="212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210"/>
      <c r="H75" s="211"/>
      <c r="I75" s="211"/>
      <c r="J75" s="211"/>
      <c r="K75" s="212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210"/>
      <c r="H76" s="211"/>
      <c r="I76" s="211"/>
      <c r="J76" s="211"/>
      <c r="K76" s="212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210"/>
      <c r="H77" s="211"/>
      <c r="I77" s="211"/>
      <c r="J77" s="211"/>
      <c r="K77" s="212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210"/>
      <c r="H78" s="211"/>
      <c r="I78" s="211"/>
      <c r="J78" s="211"/>
      <c r="K78" s="212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210"/>
      <c r="H79" s="211"/>
      <c r="I79" s="211"/>
      <c r="J79" s="211"/>
      <c r="K79" s="212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210"/>
      <c r="H80" s="211"/>
      <c r="I80" s="211"/>
      <c r="J80" s="211"/>
      <c r="K80" s="212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210"/>
      <c r="H81" s="211"/>
      <c r="I81" s="211"/>
      <c r="J81" s="211"/>
      <c r="K81" s="212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213"/>
      <c r="H82" s="214"/>
      <c r="I82" s="214"/>
      <c r="J82" s="214"/>
      <c r="K82" s="215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>
        <v>2</v>
      </c>
      <c r="E84" s="285"/>
      <c r="F84" s="285"/>
      <c r="G84" s="286"/>
      <c r="H84" s="1"/>
      <c r="I84" s="1"/>
      <c r="J84" s="1"/>
      <c r="K84" s="1"/>
      <c r="L84" s="14">
        <f>D84*$D$83+C84</f>
        <v>0.3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>
        <v>2</v>
      </c>
      <c r="E86" s="285"/>
      <c r="F86" s="285"/>
      <c r="G86" s="286"/>
      <c r="H86" s="1"/>
      <c r="I86" s="1"/>
      <c r="J86" s="1"/>
      <c r="K86" s="1"/>
      <c r="L86" s="14">
        <f t="shared" si="19"/>
        <v>0.3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>
        <v>2</v>
      </c>
      <c r="E89" s="285"/>
      <c r="F89" s="285"/>
      <c r="G89" s="286"/>
      <c r="H89" s="1"/>
      <c r="I89" s="1"/>
      <c r="J89" s="1"/>
      <c r="K89" s="1"/>
      <c r="L89" s="14">
        <f t="shared" si="19"/>
        <v>0.3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3</v>
      </c>
      <c r="L101" s="1">
        <f>$C$98*K101</f>
        <v>0.60000000000000009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>
        <v>1</v>
      </c>
      <c r="L104" s="1">
        <f t="shared" si="20"/>
        <v>0.3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>
        <v>1</v>
      </c>
      <c r="L105" s="1">
        <f t="shared" si="20"/>
        <v>0.3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205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205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210"/>
      <c r="H112" s="211"/>
      <c r="I112" s="211"/>
      <c r="J112" s="211"/>
      <c r="K112" s="212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210"/>
      <c r="H113" s="211"/>
      <c r="I113" s="211"/>
      <c r="J113" s="211"/>
      <c r="K113" s="212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210"/>
      <c r="H114" s="211"/>
      <c r="I114" s="211"/>
      <c r="J114" s="211"/>
      <c r="K114" s="212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210"/>
      <c r="H115" s="211"/>
      <c r="I115" s="211"/>
      <c r="J115" s="211"/>
      <c r="K115" s="212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210"/>
      <c r="H116" s="211"/>
      <c r="I116" s="211"/>
      <c r="J116" s="211"/>
      <c r="K116" s="212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210"/>
      <c r="H117" s="211"/>
      <c r="I117" s="211"/>
      <c r="J117" s="211"/>
      <c r="K117" s="212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210"/>
      <c r="H118" s="211"/>
      <c r="I118" s="211"/>
      <c r="J118" s="211"/>
      <c r="K118" s="212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210"/>
      <c r="H119" s="211"/>
      <c r="I119" s="211"/>
      <c r="J119" s="211"/>
      <c r="K119" s="212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213"/>
      <c r="H120" s="214"/>
      <c r="I120" s="214"/>
      <c r="J120" s="214"/>
      <c r="K120" s="215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210"/>
      <c r="H121" s="211"/>
      <c r="I121" s="211"/>
      <c r="J121" s="211"/>
      <c r="K121" s="212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210"/>
      <c r="H122" s="211"/>
      <c r="I122" s="211"/>
      <c r="J122" s="211"/>
      <c r="K122" s="212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210"/>
      <c r="H123" s="211"/>
      <c r="I123" s="211"/>
      <c r="J123" s="211"/>
      <c r="K123" s="212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210"/>
      <c r="H124" s="211"/>
      <c r="I124" s="211"/>
      <c r="J124" s="211"/>
      <c r="K124" s="212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210"/>
      <c r="H125" s="211"/>
      <c r="I125" s="211"/>
      <c r="J125" s="211"/>
      <c r="K125" s="212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210"/>
      <c r="H126" s="211"/>
      <c r="I126" s="211"/>
      <c r="J126" s="211"/>
      <c r="K126" s="212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210"/>
      <c r="H127" s="211"/>
      <c r="I127" s="211"/>
      <c r="J127" s="211"/>
      <c r="K127" s="212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210"/>
      <c r="H128" s="211"/>
      <c r="I128" s="211"/>
      <c r="J128" s="211"/>
      <c r="K128" s="212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213"/>
      <c r="H129" s="214"/>
      <c r="I129" s="214"/>
      <c r="J129" s="214"/>
      <c r="K129" s="215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4.8599999999999994</v>
      </c>
      <c r="E131" s="17">
        <f>C131+D131</f>
        <v>4.8599999999999994</v>
      </c>
    </row>
    <row r="132" spans="1:13" x14ac:dyDescent="0.15">
      <c r="B132" s="1" t="s">
        <v>26</v>
      </c>
      <c r="C132" s="17">
        <f>L4+L13+L22+L31+L40+L49+L58+L67+L76+L85+L99+L104+L114+L123+U44</f>
        <v>5.2649999999999997</v>
      </c>
      <c r="D132">
        <v>3.5</v>
      </c>
      <c r="E132" s="17">
        <f t="shared" ref="E132:E138" si="23">C132+D132</f>
        <v>8.7650000000000006</v>
      </c>
      <c r="F132" t="s">
        <v>125</v>
      </c>
    </row>
    <row r="133" spans="1:13" x14ac:dyDescent="0.15">
      <c r="B133" s="1" t="s">
        <v>28</v>
      </c>
      <c r="C133" s="18">
        <f>L5+L14+L23+L32+L41+L50+L59+L68+L77+L86+L92+L96+L101+L108+L115+L124+V44</f>
        <v>3.02</v>
      </c>
      <c r="D133">
        <v>1.5</v>
      </c>
      <c r="E133" s="17">
        <f t="shared" si="23"/>
        <v>4.5199999999999996</v>
      </c>
      <c r="F133" t="s">
        <v>76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126</v>
      </c>
    </row>
    <row r="135" spans="1:13" x14ac:dyDescent="0.15">
      <c r="B135" s="1" t="s">
        <v>31</v>
      </c>
      <c r="C135" s="17">
        <f>L7+L16+L25+L34+L43+L52+L61+L70+L79+L88+L110+L111+L117+L126+T44</f>
        <v>2.12</v>
      </c>
      <c r="E135" s="17">
        <f t="shared" si="23"/>
        <v>2.12</v>
      </c>
    </row>
    <row r="136" spans="1:13" x14ac:dyDescent="0.15">
      <c r="B136" s="1" t="s">
        <v>32</v>
      </c>
      <c r="C136" s="17">
        <f>L8+L17+L26+L35+L44+L53+L62+L71+L80+L89+L100+L105+L118+L127+W44</f>
        <v>4.92</v>
      </c>
      <c r="E136" s="17">
        <f t="shared" si="23"/>
        <v>4.92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09" workbookViewId="0">
      <selection activeCell="D153" sqref="D153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37" t="s">
        <v>15</v>
      </c>
      <c r="Q2" s="8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25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38">
        <v>0.4</v>
      </c>
      <c r="Q3" s="38">
        <f>LEN(R3)</f>
        <v>5</v>
      </c>
      <c r="R3" s="38" t="s">
        <v>78</v>
      </c>
      <c r="S3" s="38">
        <f>IF(ISNUMBER(FIND("马",R3)),P3/Q3,0)</f>
        <v>0</v>
      </c>
      <c r="T3" s="38">
        <f>IF(ISNUMBER(FIND("张",R3)),P3/Q3,0)</f>
        <v>0.08</v>
      </c>
      <c r="U3" s="38">
        <f>IF(ISNUMBER(FIND("牛",R3)),P3/Q3,0)</f>
        <v>0.08</v>
      </c>
      <c r="V3" s="38">
        <f>IF(ISNUMBER(FIND("芦",R3)),P3/Q3,0)</f>
        <v>0.08</v>
      </c>
      <c r="W3" s="38">
        <f>IF(ISNUMBER(FIND("李",R3)),P3/Q3,0)</f>
        <v>0.08</v>
      </c>
      <c r="X3" s="38">
        <f>IF(ISNUMBER(FIND("赵",R3)),P3/Q3,0)</f>
        <v>0</v>
      </c>
      <c r="Y3" s="38">
        <f>IF(ISNUMBER(FIND("高",R3)),P3/Q3,0)</f>
        <v>0.08</v>
      </c>
      <c r="Z3" s="38">
        <f t="shared" ref="Z3:Z43" si="0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>
        <v>1</v>
      </c>
      <c r="F4" s="1"/>
      <c r="G4" s="1"/>
      <c r="H4" s="1"/>
      <c r="I4" s="1"/>
      <c r="J4" s="1"/>
      <c r="K4" s="1">
        <v>10</v>
      </c>
      <c r="L4" s="10">
        <f t="shared" ref="L4:L10" si="1">+D4*$D$2+G4*$G$2+$H$2*H4+$E$2*E4+$I$2*I4+$J$2*J4+$K$2*K4</f>
        <v>2.1</v>
      </c>
      <c r="M4" s="11"/>
      <c r="N4" s="6" t="s">
        <v>27</v>
      </c>
      <c r="O4" s="13">
        <v>2</v>
      </c>
      <c r="P4" s="38">
        <v>0.4</v>
      </c>
      <c r="Q4" s="38">
        <f t="shared" ref="Q4:Q43" si="2">LEN(R4)</f>
        <v>5</v>
      </c>
      <c r="R4" s="50" t="s">
        <v>78</v>
      </c>
      <c r="S4" s="38">
        <f t="shared" ref="S4:S43" si="3">IF(ISNUMBER(FIND("马",R4)),P4/Q4,0)</f>
        <v>0</v>
      </c>
      <c r="T4" s="38">
        <f t="shared" ref="T4:T43" si="4">IF(ISNUMBER(FIND("张",R4)),P4/Q4,0)</f>
        <v>0.08</v>
      </c>
      <c r="U4" s="38">
        <f t="shared" ref="U4:U43" si="5">IF(ISNUMBER(FIND("牛",R4)),P4/Q4,0)</f>
        <v>0.08</v>
      </c>
      <c r="V4" s="38">
        <f t="shared" ref="V4:V43" si="6">IF(ISNUMBER(FIND("芦",R4)),P4/Q4,0)</f>
        <v>0.08</v>
      </c>
      <c r="W4" s="38">
        <f t="shared" ref="W4:W43" si="7">IF(ISNUMBER(FIND("李",R4)),P4/Q4,0)</f>
        <v>0.08</v>
      </c>
      <c r="X4" s="38">
        <f t="shared" ref="X4:X43" si="8">IF(ISNUMBER(FIND("赵",R4)),P4/Q4,0)</f>
        <v>0</v>
      </c>
      <c r="Y4" s="38">
        <f t="shared" ref="Y4:Y43" si="9">IF(ISNUMBER(FIND("高",R4)),P4/Q4,0)</f>
        <v>0.08</v>
      </c>
      <c r="Z4" s="38">
        <f t="shared" si="0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1"/>
        <v>0</v>
      </c>
      <c r="M5" s="11"/>
      <c r="N5" s="12">
        <v>0.44</v>
      </c>
      <c r="O5" s="13">
        <v>3</v>
      </c>
      <c r="P5" s="38">
        <v>0.4</v>
      </c>
      <c r="Q5" s="38">
        <f t="shared" si="2"/>
        <v>5</v>
      </c>
      <c r="R5" s="50" t="s">
        <v>78</v>
      </c>
      <c r="S5" s="38">
        <f t="shared" si="3"/>
        <v>0</v>
      </c>
      <c r="T5" s="38">
        <f t="shared" si="4"/>
        <v>0.08</v>
      </c>
      <c r="U5" s="38">
        <f t="shared" si="5"/>
        <v>0.08</v>
      </c>
      <c r="V5" s="38">
        <f t="shared" si="6"/>
        <v>0.08</v>
      </c>
      <c r="W5" s="38">
        <f t="shared" si="7"/>
        <v>0.08</v>
      </c>
      <c r="X5" s="38">
        <f t="shared" si="8"/>
        <v>0</v>
      </c>
      <c r="Y5" s="38">
        <f t="shared" si="9"/>
        <v>0.08</v>
      </c>
      <c r="Z5" s="38">
        <f t="shared" si="0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1"/>
        <v>0</v>
      </c>
      <c r="M6" s="11"/>
      <c r="N6" s="6" t="s">
        <v>30</v>
      </c>
      <c r="O6" s="13">
        <v>4</v>
      </c>
      <c r="P6" s="38">
        <v>0.4</v>
      </c>
      <c r="Q6" s="38">
        <f t="shared" si="2"/>
        <v>5</v>
      </c>
      <c r="R6" s="50" t="s">
        <v>78</v>
      </c>
      <c r="S6" s="38">
        <f t="shared" si="3"/>
        <v>0</v>
      </c>
      <c r="T6" s="38">
        <f t="shared" si="4"/>
        <v>0.08</v>
      </c>
      <c r="U6" s="38">
        <f t="shared" si="5"/>
        <v>0.08</v>
      </c>
      <c r="V6" s="38">
        <f t="shared" si="6"/>
        <v>0.08</v>
      </c>
      <c r="W6" s="38">
        <f t="shared" si="7"/>
        <v>0.08</v>
      </c>
      <c r="X6" s="38">
        <f t="shared" si="8"/>
        <v>0</v>
      </c>
      <c r="Y6" s="38">
        <f t="shared" si="9"/>
        <v>0.08</v>
      </c>
      <c r="Z6" s="38">
        <f t="shared" si="0"/>
        <v>0</v>
      </c>
    </row>
    <row r="7" spans="1:26" ht="14.25" thickBot="1" x14ac:dyDescent="0.2">
      <c r="A7" s="255"/>
      <c r="B7" s="1" t="s">
        <v>31</v>
      </c>
      <c r="C7" s="1"/>
      <c r="D7" s="1">
        <v>2</v>
      </c>
      <c r="E7" s="1"/>
      <c r="F7" s="1"/>
      <c r="G7" s="1"/>
      <c r="H7" s="1"/>
      <c r="I7" s="1"/>
      <c r="J7" s="1"/>
      <c r="K7" s="1"/>
      <c r="L7" s="10">
        <f t="shared" si="1"/>
        <v>0.88</v>
      </c>
      <c r="M7" s="11"/>
      <c r="N7" s="12">
        <v>0.48</v>
      </c>
      <c r="O7" s="13">
        <v>5</v>
      </c>
      <c r="P7" s="38">
        <v>0.4</v>
      </c>
      <c r="Q7" s="38">
        <f t="shared" si="2"/>
        <v>5</v>
      </c>
      <c r="R7" s="50" t="s">
        <v>78</v>
      </c>
      <c r="S7" s="38">
        <f t="shared" si="3"/>
        <v>0</v>
      </c>
      <c r="T7" s="38">
        <f t="shared" si="4"/>
        <v>0.08</v>
      </c>
      <c r="U7" s="38">
        <f t="shared" si="5"/>
        <v>0.08</v>
      </c>
      <c r="V7" s="38">
        <f t="shared" si="6"/>
        <v>0.08</v>
      </c>
      <c r="W7" s="38">
        <f t="shared" si="7"/>
        <v>0.08</v>
      </c>
      <c r="X7" s="38">
        <f t="shared" si="8"/>
        <v>0</v>
      </c>
      <c r="Y7" s="38">
        <f t="shared" si="9"/>
        <v>0.08</v>
      </c>
      <c r="Z7" s="38">
        <f t="shared" si="0"/>
        <v>0</v>
      </c>
    </row>
    <row r="8" spans="1:26" x14ac:dyDescent="0.15">
      <c r="A8" s="255"/>
      <c r="B8" s="1" t="s">
        <v>32</v>
      </c>
      <c r="C8" s="1"/>
      <c r="D8" s="1"/>
      <c r="E8" s="1">
        <v>1</v>
      </c>
      <c r="F8" s="1"/>
      <c r="G8" s="1"/>
      <c r="H8" s="1">
        <v>2</v>
      </c>
      <c r="I8" s="1"/>
      <c r="J8" s="1"/>
      <c r="K8" s="1"/>
      <c r="L8" s="10">
        <f t="shared" si="1"/>
        <v>1</v>
      </c>
      <c r="M8" s="11"/>
      <c r="O8" s="38">
        <v>6</v>
      </c>
      <c r="P8" s="38">
        <v>0.4</v>
      </c>
      <c r="Q8" s="38">
        <f t="shared" si="2"/>
        <v>5</v>
      </c>
      <c r="R8" s="50" t="s">
        <v>78</v>
      </c>
      <c r="S8" s="38">
        <f t="shared" si="3"/>
        <v>0</v>
      </c>
      <c r="T8" s="38">
        <f t="shared" si="4"/>
        <v>0.08</v>
      </c>
      <c r="U8" s="38">
        <f t="shared" si="5"/>
        <v>0.08</v>
      </c>
      <c r="V8" s="38">
        <f t="shared" si="6"/>
        <v>0.08</v>
      </c>
      <c r="W8" s="38">
        <f t="shared" si="7"/>
        <v>0.08</v>
      </c>
      <c r="X8" s="38">
        <f t="shared" si="8"/>
        <v>0</v>
      </c>
      <c r="Y8" s="38">
        <f t="shared" si="9"/>
        <v>0.08</v>
      </c>
      <c r="Z8" s="38">
        <f t="shared" si="0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1"/>
        <v>0</v>
      </c>
      <c r="M9" s="11"/>
      <c r="O9" s="38">
        <v>7</v>
      </c>
      <c r="P9" s="38">
        <v>0.4</v>
      </c>
      <c r="Q9" s="38">
        <f t="shared" si="2"/>
        <v>5</v>
      </c>
      <c r="R9" s="50" t="s">
        <v>78</v>
      </c>
      <c r="S9" s="38">
        <f t="shared" si="3"/>
        <v>0</v>
      </c>
      <c r="T9" s="38">
        <f t="shared" si="4"/>
        <v>0.08</v>
      </c>
      <c r="U9" s="38">
        <f t="shared" si="5"/>
        <v>0.08</v>
      </c>
      <c r="V9" s="38">
        <f t="shared" si="6"/>
        <v>0.08</v>
      </c>
      <c r="W9" s="38">
        <f t="shared" si="7"/>
        <v>0.08</v>
      </c>
      <c r="X9" s="38">
        <f t="shared" si="8"/>
        <v>0</v>
      </c>
      <c r="Y9" s="38">
        <f t="shared" si="9"/>
        <v>0.08</v>
      </c>
      <c r="Z9" s="38">
        <f t="shared" si="0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1"/>
        <v>0</v>
      </c>
      <c r="M10" s="11"/>
      <c r="O10" s="38">
        <v>8</v>
      </c>
      <c r="P10" s="38">
        <v>0.4</v>
      </c>
      <c r="Q10" s="38">
        <f t="shared" si="2"/>
        <v>5</v>
      </c>
      <c r="R10" s="50" t="s">
        <v>78</v>
      </c>
      <c r="S10" s="38">
        <f t="shared" si="3"/>
        <v>0</v>
      </c>
      <c r="T10" s="38">
        <f t="shared" si="4"/>
        <v>0.08</v>
      </c>
      <c r="U10" s="38">
        <f t="shared" si="5"/>
        <v>0.08</v>
      </c>
      <c r="V10" s="38">
        <f t="shared" si="6"/>
        <v>0.08</v>
      </c>
      <c r="W10" s="38">
        <f t="shared" si="7"/>
        <v>0.08</v>
      </c>
      <c r="X10" s="38">
        <f t="shared" si="8"/>
        <v>0</v>
      </c>
      <c r="Y10" s="38">
        <f t="shared" si="9"/>
        <v>0.08</v>
      </c>
      <c r="Z10" s="38">
        <f t="shared" si="0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39"/>
      <c r="H11" s="40"/>
      <c r="I11" s="40"/>
      <c r="J11" s="40"/>
      <c r="K11" s="41"/>
      <c r="L11" s="1"/>
      <c r="M11" s="3"/>
      <c r="O11" s="38">
        <v>9</v>
      </c>
      <c r="P11" s="38">
        <v>0.4</v>
      </c>
      <c r="Q11" s="38">
        <f t="shared" si="2"/>
        <v>5</v>
      </c>
      <c r="R11" s="50" t="s">
        <v>78</v>
      </c>
      <c r="S11" s="38">
        <f t="shared" si="3"/>
        <v>0</v>
      </c>
      <c r="T11" s="38">
        <f t="shared" si="4"/>
        <v>0.08</v>
      </c>
      <c r="U11" s="38">
        <f t="shared" si="5"/>
        <v>0.08</v>
      </c>
      <c r="V11" s="38">
        <f t="shared" si="6"/>
        <v>0.08</v>
      </c>
      <c r="W11" s="38">
        <f t="shared" si="7"/>
        <v>0.08</v>
      </c>
      <c r="X11" s="38">
        <f t="shared" si="8"/>
        <v>0</v>
      </c>
      <c r="Y11" s="38">
        <f t="shared" si="9"/>
        <v>0.08</v>
      </c>
      <c r="Z11" s="38">
        <f t="shared" si="0"/>
        <v>0</v>
      </c>
    </row>
    <row r="12" spans="1:26" x14ac:dyDescent="0.15">
      <c r="A12" s="255"/>
      <c r="B12" s="1" t="s">
        <v>25</v>
      </c>
      <c r="C12" s="2"/>
      <c r="D12" s="1"/>
      <c r="E12" s="1"/>
      <c r="F12" s="2"/>
      <c r="G12" s="42"/>
      <c r="H12" s="43"/>
      <c r="I12" s="43"/>
      <c r="J12" s="43"/>
      <c r="K12" s="44"/>
      <c r="L12" s="10">
        <f t="shared" ref="L12:L17" si="10">C12+D12*$D$11+G12*$G$11+$H$11*H12+$E$11*E12+$I$11*I12+$F$11*F12+$J$11*J12+$K$11*K12</f>
        <v>0</v>
      </c>
      <c r="M12" s="11"/>
      <c r="O12" s="38">
        <v>10</v>
      </c>
      <c r="P12" s="38">
        <v>0.4</v>
      </c>
      <c r="Q12" s="38">
        <f t="shared" si="2"/>
        <v>5</v>
      </c>
      <c r="R12" s="50" t="s">
        <v>78</v>
      </c>
      <c r="S12" s="38">
        <f t="shared" si="3"/>
        <v>0</v>
      </c>
      <c r="T12" s="38">
        <f t="shared" si="4"/>
        <v>0.08</v>
      </c>
      <c r="U12" s="38">
        <f t="shared" si="5"/>
        <v>0.08</v>
      </c>
      <c r="V12" s="38">
        <f t="shared" si="6"/>
        <v>0.08</v>
      </c>
      <c r="W12" s="38">
        <f t="shared" si="7"/>
        <v>0.08</v>
      </c>
      <c r="X12" s="38">
        <f t="shared" si="8"/>
        <v>0</v>
      </c>
      <c r="Y12" s="38">
        <f t="shared" si="9"/>
        <v>0.08</v>
      </c>
      <c r="Z12" s="38">
        <f t="shared" si="0"/>
        <v>0</v>
      </c>
    </row>
    <row r="13" spans="1:26" x14ac:dyDescent="0.15">
      <c r="A13" s="255"/>
      <c r="B13" s="1" t="s">
        <v>26</v>
      </c>
      <c r="C13" s="2"/>
      <c r="D13" s="1"/>
      <c r="E13" s="1">
        <v>1</v>
      </c>
      <c r="F13" s="2"/>
      <c r="G13" s="42"/>
      <c r="H13" s="43"/>
      <c r="I13" s="43"/>
      <c r="J13" s="43"/>
      <c r="K13" s="44"/>
      <c r="L13" s="10">
        <f t="shared" si="10"/>
        <v>0.85499999999999998</v>
      </c>
      <c r="M13" s="11"/>
      <c r="O13" s="38">
        <v>11</v>
      </c>
      <c r="P13" s="38">
        <v>0.4</v>
      </c>
      <c r="Q13" s="38">
        <f t="shared" si="2"/>
        <v>5</v>
      </c>
      <c r="R13" s="50" t="s">
        <v>78</v>
      </c>
      <c r="S13" s="38">
        <f t="shared" si="3"/>
        <v>0</v>
      </c>
      <c r="T13" s="38">
        <f t="shared" si="4"/>
        <v>0.08</v>
      </c>
      <c r="U13" s="38">
        <f t="shared" si="5"/>
        <v>0.08</v>
      </c>
      <c r="V13" s="38">
        <f t="shared" si="6"/>
        <v>0.08</v>
      </c>
      <c r="W13" s="38">
        <f t="shared" si="7"/>
        <v>0.08</v>
      </c>
      <c r="X13" s="38">
        <f t="shared" si="8"/>
        <v>0</v>
      </c>
      <c r="Y13" s="38">
        <f t="shared" si="9"/>
        <v>0.08</v>
      </c>
      <c r="Z13" s="38">
        <f t="shared" si="0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42"/>
      <c r="H14" s="43"/>
      <c r="I14" s="43"/>
      <c r="J14" s="43"/>
      <c r="K14" s="44"/>
      <c r="L14" s="10">
        <f t="shared" si="10"/>
        <v>0</v>
      </c>
      <c r="M14" s="11"/>
      <c r="O14" s="38">
        <v>12</v>
      </c>
      <c r="P14" s="38">
        <v>0.4</v>
      </c>
      <c r="Q14" s="38">
        <f t="shared" si="2"/>
        <v>5</v>
      </c>
      <c r="R14" s="50" t="s">
        <v>78</v>
      </c>
      <c r="S14" s="38">
        <f t="shared" si="3"/>
        <v>0</v>
      </c>
      <c r="T14" s="38">
        <f t="shared" si="4"/>
        <v>0.08</v>
      </c>
      <c r="U14" s="38">
        <f t="shared" si="5"/>
        <v>0.08</v>
      </c>
      <c r="V14" s="38">
        <f t="shared" si="6"/>
        <v>0.08</v>
      </c>
      <c r="W14" s="38">
        <f t="shared" si="7"/>
        <v>0.08</v>
      </c>
      <c r="X14" s="38">
        <f t="shared" si="8"/>
        <v>0</v>
      </c>
      <c r="Y14" s="38">
        <f t="shared" si="9"/>
        <v>0.08</v>
      </c>
      <c r="Z14" s="38">
        <f t="shared" si="0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42"/>
      <c r="H15" s="43"/>
      <c r="I15" s="43"/>
      <c r="J15" s="43"/>
      <c r="K15" s="44"/>
      <c r="L15" s="10">
        <f t="shared" si="10"/>
        <v>0</v>
      </c>
      <c r="M15" s="11"/>
      <c r="O15" s="38">
        <v>13</v>
      </c>
      <c r="P15" s="38">
        <v>0.4</v>
      </c>
      <c r="Q15" s="38">
        <f t="shared" si="2"/>
        <v>5</v>
      </c>
      <c r="R15" s="50" t="s">
        <v>78</v>
      </c>
      <c r="S15" s="38">
        <f t="shared" si="3"/>
        <v>0</v>
      </c>
      <c r="T15" s="38">
        <f t="shared" si="4"/>
        <v>0.08</v>
      </c>
      <c r="U15" s="38">
        <f t="shared" si="5"/>
        <v>0.08</v>
      </c>
      <c r="V15" s="38">
        <f t="shared" si="6"/>
        <v>0.08</v>
      </c>
      <c r="W15" s="38">
        <f t="shared" si="7"/>
        <v>0.08</v>
      </c>
      <c r="X15" s="38">
        <f t="shared" si="8"/>
        <v>0</v>
      </c>
      <c r="Y15" s="38">
        <f t="shared" si="9"/>
        <v>0.08</v>
      </c>
      <c r="Z15" s="38">
        <f t="shared" si="0"/>
        <v>0</v>
      </c>
    </row>
    <row r="16" spans="1:26" x14ac:dyDescent="0.15">
      <c r="A16" s="255"/>
      <c r="B16" s="1" t="s">
        <v>31</v>
      </c>
      <c r="C16" s="2"/>
      <c r="D16" s="1">
        <v>3</v>
      </c>
      <c r="E16" s="1"/>
      <c r="F16" s="2"/>
      <c r="G16" s="42"/>
      <c r="H16" s="43"/>
      <c r="I16" s="43"/>
      <c r="J16" s="43"/>
      <c r="K16" s="44"/>
      <c r="L16" s="10">
        <f t="shared" si="10"/>
        <v>1.5</v>
      </c>
      <c r="M16" s="11"/>
      <c r="O16" s="38">
        <v>14</v>
      </c>
      <c r="P16" s="38">
        <v>0.4</v>
      </c>
      <c r="Q16" s="38">
        <f t="shared" si="2"/>
        <v>5</v>
      </c>
      <c r="R16" s="50" t="s">
        <v>78</v>
      </c>
      <c r="S16" s="38">
        <f t="shared" si="3"/>
        <v>0</v>
      </c>
      <c r="T16" s="38">
        <f t="shared" si="4"/>
        <v>0.08</v>
      </c>
      <c r="U16" s="38">
        <f t="shared" si="5"/>
        <v>0.08</v>
      </c>
      <c r="V16" s="38">
        <f t="shared" si="6"/>
        <v>0.08</v>
      </c>
      <c r="W16" s="38">
        <f t="shared" si="7"/>
        <v>0.08</v>
      </c>
      <c r="X16" s="38">
        <f t="shared" si="8"/>
        <v>0</v>
      </c>
      <c r="Y16" s="38">
        <f t="shared" si="9"/>
        <v>0.08</v>
      </c>
      <c r="Z16" s="38">
        <f t="shared" si="0"/>
        <v>0</v>
      </c>
    </row>
    <row r="17" spans="1:26" x14ac:dyDescent="0.15">
      <c r="A17" s="255"/>
      <c r="B17" s="1" t="s">
        <v>32</v>
      </c>
      <c r="C17" s="2"/>
      <c r="D17" s="1"/>
      <c r="E17" s="1">
        <v>2</v>
      </c>
      <c r="F17" s="2"/>
      <c r="G17" s="42"/>
      <c r="H17" s="43"/>
      <c r="I17" s="43"/>
      <c r="J17" s="43"/>
      <c r="K17" s="44"/>
      <c r="L17" s="10">
        <f t="shared" si="10"/>
        <v>1.71</v>
      </c>
      <c r="M17" s="11"/>
      <c r="O17" s="38">
        <v>15</v>
      </c>
      <c r="P17" s="38">
        <v>0.4</v>
      </c>
      <c r="Q17" s="38">
        <f t="shared" si="2"/>
        <v>0</v>
      </c>
      <c r="R17" s="38"/>
      <c r="S17" s="38">
        <f t="shared" si="3"/>
        <v>0</v>
      </c>
      <c r="T17" s="38">
        <f t="shared" si="4"/>
        <v>0</v>
      </c>
      <c r="U17" s="38">
        <f t="shared" si="5"/>
        <v>0</v>
      </c>
      <c r="V17" s="38">
        <f t="shared" si="6"/>
        <v>0</v>
      </c>
      <c r="W17" s="38">
        <f t="shared" si="7"/>
        <v>0</v>
      </c>
      <c r="X17" s="38">
        <f t="shared" si="8"/>
        <v>0</v>
      </c>
      <c r="Y17" s="38">
        <f t="shared" si="9"/>
        <v>0</v>
      </c>
      <c r="Z17" s="38">
        <f t="shared" si="0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42"/>
      <c r="H18" s="43"/>
      <c r="I18" s="43"/>
      <c r="J18" s="43"/>
      <c r="K18" s="44"/>
      <c r="L18" s="10">
        <f t="shared" ref="L18:L19" si="11">C18+D18*$D$11+G18*$G$11+$H$11*H18+$E$11*E18+$I$11*I18+$F$11*F18+$J$11*J18+$K$11*K18</f>
        <v>0</v>
      </c>
      <c r="M18" s="11"/>
      <c r="O18" s="38">
        <v>16</v>
      </c>
      <c r="P18" s="38">
        <v>0.4</v>
      </c>
      <c r="Q18" s="38">
        <f t="shared" si="2"/>
        <v>0</v>
      </c>
      <c r="R18" s="38"/>
      <c r="S18" s="38">
        <f t="shared" si="3"/>
        <v>0</v>
      </c>
      <c r="T18" s="38">
        <f t="shared" si="4"/>
        <v>0</v>
      </c>
      <c r="U18" s="38">
        <f t="shared" si="5"/>
        <v>0</v>
      </c>
      <c r="V18" s="38">
        <f t="shared" si="6"/>
        <v>0</v>
      </c>
      <c r="W18" s="38">
        <f t="shared" si="7"/>
        <v>0</v>
      </c>
      <c r="X18" s="38">
        <f t="shared" si="8"/>
        <v>0</v>
      </c>
      <c r="Y18" s="38">
        <f t="shared" si="9"/>
        <v>0</v>
      </c>
      <c r="Z18" s="38">
        <f t="shared" si="0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42"/>
      <c r="H19" s="43"/>
      <c r="I19" s="43"/>
      <c r="J19" s="43"/>
      <c r="K19" s="44"/>
      <c r="L19" s="10">
        <f t="shared" si="11"/>
        <v>0</v>
      </c>
      <c r="M19" s="11"/>
      <c r="O19" s="38">
        <v>17</v>
      </c>
      <c r="P19" s="38">
        <v>0.4</v>
      </c>
      <c r="Q19" s="38">
        <f t="shared" si="2"/>
        <v>0</v>
      </c>
      <c r="R19" s="38"/>
      <c r="S19" s="38">
        <f t="shared" si="3"/>
        <v>0</v>
      </c>
      <c r="T19" s="38">
        <f t="shared" si="4"/>
        <v>0</v>
      </c>
      <c r="U19" s="38">
        <f t="shared" si="5"/>
        <v>0</v>
      </c>
      <c r="V19" s="38">
        <f t="shared" si="6"/>
        <v>0</v>
      </c>
      <c r="W19" s="38">
        <f t="shared" si="7"/>
        <v>0</v>
      </c>
      <c r="X19" s="38">
        <f t="shared" si="8"/>
        <v>0</v>
      </c>
      <c r="Y19" s="38">
        <f t="shared" si="9"/>
        <v>0</v>
      </c>
      <c r="Z19" s="38">
        <f t="shared" si="0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42"/>
      <c r="H20" s="43"/>
      <c r="I20" s="43"/>
      <c r="J20" s="43"/>
      <c r="K20" s="44"/>
      <c r="L20" s="1"/>
      <c r="M20" s="3"/>
      <c r="O20" s="38">
        <v>18</v>
      </c>
      <c r="P20" s="38">
        <v>0.4</v>
      </c>
      <c r="Q20" s="38">
        <f t="shared" si="2"/>
        <v>0</v>
      </c>
      <c r="R20" s="38"/>
      <c r="S20" s="38">
        <f t="shared" si="3"/>
        <v>0</v>
      </c>
      <c r="T20" s="38">
        <f t="shared" si="4"/>
        <v>0</v>
      </c>
      <c r="U20" s="38">
        <f t="shared" si="5"/>
        <v>0</v>
      </c>
      <c r="V20" s="38">
        <f t="shared" si="6"/>
        <v>0</v>
      </c>
      <c r="W20" s="38">
        <f t="shared" si="7"/>
        <v>0</v>
      </c>
      <c r="X20" s="38">
        <f t="shared" si="8"/>
        <v>0</v>
      </c>
      <c r="Y20" s="38">
        <f t="shared" si="9"/>
        <v>0</v>
      </c>
      <c r="Z20" s="38">
        <f t="shared" si="0"/>
        <v>0</v>
      </c>
    </row>
    <row r="21" spans="1:26" x14ac:dyDescent="0.15">
      <c r="A21" s="255"/>
      <c r="B21" s="1" t="s">
        <v>25</v>
      </c>
      <c r="C21" s="2"/>
      <c r="D21" s="1"/>
      <c r="E21" s="1"/>
      <c r="F21" s="2"/>
      <c r="G21" s="42"/>
      <c r="H21" s="43"/>
      <c r="I21" s="43"/>
      <c r="J21" s="43"/>
      <c r="K21" s="44"/>
      <c r="L21" s="10">
        <f t="shared" ref="L21:L26" si="12">SUM(D21*$D$20+G21*$G$20+$H$20*H21+$E$20*E21+$I$20*I21+$J$20*J21+$K$20*K21)</f>
        <v>0</v>
      </c>
      <c r="M21" s="11"/>
      <c r="O21" s="38">
        <v>19</v>
      </c>
      <c r="P21" s="38">
        <v>0.4</v>
      </c>
      <c r="Q21" s="38">
        <f t="shared" si="2"/>
        <v>0</v>
      </c>
      <c r="R21" s="38"/>
      <c r="S21" s="38">
        <f t="shared" si="3"/>
        <v>0</v>
      </c>
      <c r="T21" s="38">
        <f t="shared" si="4"/>
        <v>0</v>
      </c>
      <c r="U21" s="38">
        <f t="shared" si="5"/>
        <v>0</v>
      </c>
      <c r="V21" s="38">
        <f t="shared" si="6"/>
        <v>0</v>
      </c>
      <c r="W21" s="38">
        <f t="shared" si="7"/>
        <v>0</v>
      </c>
      <c r="X21" s="38">
        <f t="shared" si="8"/>
        <v>0</v>
      </c>
      <c r="Y21" s="38">
        <f t="shared" si="9"/>
        <v>0</v>
      </c>
      <c r="Z21" s="38">
        <f t="shared" si="0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42"/>
      <c r="H22" s="43"/>
      <c r="I22" s="43"/>
      <c r="J22" s="43"/>
      <c r="K22" s="44"/>
      <c r="L22" s="10">
        <f t="shared" si="12"/>
        <v>0</v>
      </c>
      <c r="M22" s="11"/>
      <c r="O22" s="38">
        <v>20</v>
      </c>
      <c r="P22" s="38">
        <v>0.4</v>
      </c>
      <c r="Q22" s="38">
        <f t="shared" si="2"/>
        <v>0</v>
      </c>
      <c r="R22" s="38"/>
      <c r="S22" s="38">
        <f t="shared" si="3"/>
        <v>0</v>
      </c>
      <c r="T22" s="38">
        <f t="shared" si="4"/>
        <v>0</v>
      </c>
      <c r="U22" s="38">
        <f t="shared" si="5"/>
        <v>0</v>
      </c>
      <c r="V22" s="38">
        <f t="shared" si="6"/>
        <v>0</v>
      </c>
      <c r="W22" s="38">
        <f t="shared" si="7"/>
        <v>0</v>
      </c>
      <c r="X22" s="38">
        <f t="shared" si="8"/>
        <v>0</v>
      </c>
      <c r="Y22" s="38">
        <f t="shared" si="9"/>
        <v>0</v>
      </c>
      <c r="Z22" s="38">
        <f t="shared" si="0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42"/>
      <c r="H23" s="43"/>
      <c r="I23" s="43"/>
      <c r="J23" s="43"/>
      <c r="K23" s="44"/>
      <c r="L23" s="10">
        <f t="shared" si="12"/>
        <v>0</v>
      </c>
      <c r="M23" s="11"/>
      <c r="O23" s="38">
        <v>21</v>
      </c>
      <c r="P23" s="38">
        <v>0.4</v>
      </c>
      <c r="Q23" s="38">
        <f t="shared" si="2"/>
        <v>0</v>
      </c>
      <c r="R23" s="38"/>
      <c r="S23" s="38">
        <f t="shared" si="3"/>
        <v>0</v>
      </c>
      <c r="T23" s="38">
        <f t="shared" si="4"/>
        <v>0</v>
      </c>
      <c r="U23" s="38">
        <f t="shared" si="5"/>
        <v>0</v>
      </c>
      <c r="V23" s="38">
        <f t="shared" si="6"/>
        <v>0</v>
      </c>
      <c r="W23" s="38">
        <f t="shared" si="7"/>
        <v>0</v>
      </c>
      <c r="X23" s="38">
        <f t="shared" si="8"/>
        <v>0</v>
      </c>
      <c r="Y23" s="38">
        <f t="shared" si="9"/>
        <v>0</v>
      </c>
      <c r="Z23" s="38">
        <f t="shared" si="0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42"/>
      <c r="H24" s="43"/>
      <c r="I24" s="43"/>
      <c r="J24" s="43"/>
      <c r="K24" s="44"/>
      <c r="L24" s="10">
        <f t="shared" si="12"/>
        <v>0</v>
      </c>
      <c r="M24" s="11"/>
      <c r="O24" s="38">
        <v>22</v>
      </c>
      <c r="P24" s="38">
        <v>0.4</v>
      </c>
      <c r="Q24" s="38">
        <f t="shared" si="2"/>
        <v>0</v>
      </c>
      <c r="R24" s="38"/>
      <c r="S24" s="38">
        <f t="shared" si="3"/>
        <v>0</v>
      </c>
      <c r="T24" s="38">
        <f t="shared" si="4"/>
        <v>0</v>
      </c>
      <c r="U24" s="38">
        <f t="shared" si="5"/>
        <v>0</v>
      </c>
      <c r="V24" s="38">
        <f t="shared" si="6"/>
        <v>0</v>
      </c>
      <c r="W24" s="38">
        <f t="shared" si="7"/>
        <v>0</v>
      </c>
      <c r="X24" s="38">
        <f t="shared" si="8"/>
        <v>0</v>
      </c>
      <c r="Y24" s="38">
        <f t="shared" si="9"/>
        <v>0</v>
      </c>
      <c r="Z24" s="38">
        <f t="shared" si="0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42"/>
      <c r="H25" s="43"/>
      <c r="I25" s="43"/>
      <c r="J25" s="43"/>
      <c r="K25" s="44"/>
      <c r="L25" s="10">
        <f t="shared" si="12"/>
        <v>0</v>
      </c>
      <c r="M25" s="11"/>
      <c r="O25" s="38">
        <v>23</v>
      </c>
      <c r="P25" s="38">
        <v>0.4</v>
      </c>
      <c r="Q25" s="38">
        <f t="shared" si="2"/>
        <v>0</v>
      </c>
      <c r="R25" s="38"/>
      <c r="S25" s="38">
        <f t="shared" si="3"/>
        <v>0</v>
      </c>
      <c r="T25" s="38">
        <f t="shared" si="4"/>
        <v>0</v>
      </c>
      <c r="U25" s="38">
        <f t="shared" si="5"/>
        <v>0</v>
      </c>
      <c r="V25" s="38">
        <f t="shared" si="6"/>
        <v>0</v>
      </c>
      <c r="W25" s="38">
        <f t="shared" si="7"/>
        <v>0</v>
      </c>
      <c r="X25" s="38">
        <f t="shared" si="8"/>
        <v>0</v>
      </c>
      <c r="Y25" s="38">
        <f t="shared" si="9"/>
        <v>0</v>
      </c>
      <c r="Z25" s="38">
        <f t="shared" si="0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42"/>
      <c r="H26" s="43"/>
      <c r="I26" s="43"/>
      <c r="J26" s="43"/>
      <c r="K26" s="44"/>
      <c r="L26" s="10">
        <f t="shared" si="12"/>
        <v>0</v>
      </c>
      <c r="M26" s="11"/>
      <c r="O26" s="38">
        <v>24</v>
      </c>
      <c r="P26" s="38">
        <v>0.4</v>
      </c>
      <c r="Q26" s="38">
        <f t="shared" si="2"/>
        <v>0</v>
      </c>
      <c r="R26" s="38"/>
      <c r="S26" s="38">
        <f t="shared" si="3"/>
        <v>0</v>
      </c>
      <c r="T26" s="38">
        <f t="shared" si="4"/>
        <v>0</v>
      </c>
      <c r="U26" s="38">
        <f t="shared" si="5"/>
        <v>0</v>
      </c>
      <c r="V26" s="38">
        <f t="shared" si="6"/>
        <v>0</v>
      </c>
      <c r="W26" s="38">
        <f t="shared" si="7"/>
        <v>0</v>
      </c>
      <c r="X26" s="38">
        <f t="shared" si="8"/>
        <v>0</v>
      </c>
      <c r="Y26" s="38">
        <f t="shared" si="9"/>
        <v>0</v>
      </c>
      <c r="Z26" s="38">
        <f t="shared" si="0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42"/>
      <c r="H27" s="43"/>
      <c r="I27" s="43"/>
      <c r="J27" s="43"/>
      <c r="K27" s="44"/>
      <c r="L27" s="10">
        <f t="shared" ref="L27:L28" si="13">SUM(D27*$D$20+G27*$G$20+$H$20*H27+$E$20*E27+$I$20*I27+$J$20*J27+$K$20*K27)</f>
        <v>0</v>
      </c>
      <c r="M27" s="11"/>
      <c r="O27" s="38">
        <v>25</v>
      </c>
      <c r="P27" s="38">
        <v>0.4</v>
      </c>
      <c r="Q27" s="38">
        <f t="shared" si="2"/>
        <v>0</v>
      </c>
      <c r="R27" s="38"/>
      <c r="S27" s="38">
        <f t="shared" si="3"/>
        <v>0</v>
      </c>
      <c r="T27" s="38">
        <f t="shared" si="4"/>
        <v>0</v>
      </c>
      <c r="U27" s="38">
        <f t="shared" si="5"/>
        <v>0</v>
      </c>
      <c r="V27" s="38">
        <f t="shared" si="6"/>
        <v>0</v>
      </c>
      <c r="W27" s="38">
        <f t="shared" si="7"/>
        <v>0</v>
      </c>
      <c r="X27" s="38">
        <f t="shared" si="8"/>
        <v>0</v>
      </c>
      <c r="Y27" s="38">
        <f t="shared" si="9"/>
        <v>0</v>
      </c>
      <c r="Z27" s="38">
        <f t="shared" si="0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42"/>
      <c r="H28" s="43"/>
      <c r="I28" s="43"/>
      <c r="J28" s="43"/>
      <c r="K28" s="44"/>
      <c r="L28" s="10">
        <f t="shared" si="13"/>
        <v>0</v>
      </c>
      <c r="M28" s="11"/>
      <c r="O28" s="38">
        <v>26</v>
      </c>
      <c r="P28" s="38">
        <v>0.4</v>
      </c>
      <c r="Q28" s="38">
        <f t="shared" si="2"/>
        <v>0</v>
      </c>
      <c r="R28" s="38"/>
      <c r="S28" s="38">
        <f t="shared" si="3"/>
        <v>0</v>
      </c>
      <c r="T28" s="38">
        <f t="shared" si="4"/>
        <v>0</v>
      </c>
      <c r="U28" s="38">
        <f t="shared" si="5"/>
        <v>0</v>
      </c>
      <c r="V28" s="38">
        <f t="shared" si="6"/>
        <v>0</v>
      </c>
      <c r="W28" s="38">
        <f t="shared" si="7"/>
        <v>0</v>
      </c>
      <c r="X28" s="38">
        <f t="shared" si="8"/>
        <v>0</v>
      </c>
      <c r="Y28" s="38">
        <f t="shared" si="9"/>
        <v>0</v>
      </c>
      <c r="Z28" s="38">
        <f t="shared" si="0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42"/>
      <c r="H29" s="43"/>
      <c r="I29" s="43"/>
      <c r="J29" s="43"/>
      <c r="K29" s="44"/>
      <c r="L29" s="1"/>
      <c r="M29" s="3"/>
      <c r="O29" s="38">
        <v>27</v>
      </c>
      <c r="P29" s="38">
        <v>0.4</v>
      </c>
      <c r="Q29" s="38">
        <f t="shared" si="2"/>
        <v>0</v>
      </c>
      <c r="R29" s="38"/>
      <c r="S29" s="38">
        <f t="shared" si="3"/>
        <v>0</v>
      </c>
      <c r="T29" s="38">
        <f t="shared" si="4"/>
        <v>0</v>
      </c>
      <c r="U29" s="38">
        <f t="shared" si="5"/>
        <v>0</v>
      </c>
      <c r="V29" s="38">
        <f t="shared" si="6"/>
        <v>0</v>
      </c>
      <c r="W29" s="38">
        <f t="shared" si="7"/>
        <v>0</v>
      </c>
      <c r="X29" s="38">
        <f t="shared" si="8"/>
        <v>0</v>
      </c>
      <c r="Y29" s="38">
        <f t="shared" si="9"/>
        <v>0</v>
      </c>
      <c r="Z29" s="38">
        <f t="shared" si="0"/>
        <v>0</v>
      </c>
    </row>
    <row r="30" spans="1:26" x14ac:dyDescent="0.15">
      <c r="A30" s="255"/>
      <c r="B30" s="1" t="s">
        <v>25</v>
      </c>
      <c r="C30" s="2"/>
      <c r="D30" s="1"/>
      <c r="E30" s="1"/>
      <c r="F30" s="2"/>
      <c r="G30" s="42"/>
      <c r="H30" s="43"/>
      <c r="I30" s="43"/>
      <c r="J30" s="43"/>
      <c r="K30" s="44"/>
      <c r="L30" s="14">
        <f>SUM(D30*$D$29+G30*$G$29+$H$29*H30+$E$29*E30+$I$29*I30+$J$29*J30+$K$29*K30)</f>
        <v>0</v>
      </c>
      <c r="M30" s="15"/>
      <c r="O30" s="38">
        <v>28</v>
      </c>
      <c r="P30" s="38">
        <v>0.4</v>
      </c>
      <c r="Q30" s="38">
        <f t="shared" si="2"/>
        <v>0</v>
      </c>
      <c r="R30" s="38"/>
      <c r="S30" s="38">
        <f t="shared" si="3"/>
        <v>0</v>
      </c>
      <c r="T30" s="38">
        <f t="shared" si="4"/>
        <v>0</v>
      </c>
      <c r="U30" s="38">
        <f t="shared" si="5"/>
        <v>0</v>
      </c>
      <c r="V30" s="38">
        <f t="shared" si="6"/>
        <v>0</v>
      </c>
      <c r="W30" s="38">
        <f t="shared" si="7"/>
        <v>0</v>
      </c>
      <c r="X30" s="38">
        <f t="shared" si="8"/>
        <v>0</v>
      </c>
      <c r="Y30" s="38">
        <f t="shared" si="9"/>
        <v>0</v>
      </c>
      <c r="Z30" s="38">
        <f t="shared" si="0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42"/>
      <c r="H31" s="43"/>
      <c r="I31" s="43"/>
      <c r="J31" s="43"/>
      <c r="K31" s="44"/>
      <c r="L31" s="14">
        <f t="shared" ref="L31:L37" si="14">SUM(D31*$D$29+G31*$G$29+$H$29*H31+$E$29*E31+$I$29*I31+$J$29*J31+$K$29*K31)</f>
        <v>0</v>
      </c>
      <c r="M31" s="15"/>
      <c r="O31" s="38">
        <v>29</v>
      </c>
      <c r="P31" s="38">
        <v>0.4</v>
      </c>
      <c r="Q31" s="38">
        <f t="shared" si="2"/>
        <v>0</v>
      </c>
      <c r="R31" s="38"/>
      <c r="S31" s="38">
        <f t="shared" si="3"/>
        <v>0</v>
      </c>
      <c r="T31" s="38">
        <f t="shared" si="4"/>
        <v>0</v>
      </c>
      <c r="U31" s="38">
        <f t="shared" si="5"/>
        <v>0</v>
      </c>
      <c r="V31" s="38">
        <f t="shared" si="6"/>
        <v>0</v>
      </c>
      <c r="W31" s="38">
        <f t="shared" si="7"/>
        <v>0</v>
      </c>
      <c r="X31" s="38">
        <f t="shared" si="8"/>
        <v>0</v>
      </c>
      <c r="Y31" s="38">
        <f t="shared" si="9"/>
        <v>0</v>
      </c>
      <c r="Z31" s="38">
        <f t="shared" si="0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42"/>
      <c r="H32" s="43"/>
      <c r="I32" s="43"/>
      <c r="J32" s="43"/>
      <c r="K32" s="44"/>
      <c r="L32" s="14">
        <f t="shared" si="14"/>
        <v>0</v>
      </c>
      <c r="M32" s="15"/>
      <c r="O32" s="38">
        <v>30</v>
      </c>
      <c r="P32" s="38">
        <v>0.4</v>
      </c>
      <c r="Q32" s="38">
        <f t="shared" si="2"/>
        <v>0</v>
      </c>
      <c r="R32" s="38"/>
      <c r="S32" s="38">
        <f t="shared" si="3"/>
        <v>0</v>
      </c>
      <c r="T32" s="38">
        <f t="shared" si="4"/>
        <v>0</v>
      </c>
      <c r="U32" s="38">
        <f t="shared" si="5"/>
        <v>0</v>
      </c>
      <c r="V32" s="38">
        <f t="shared" si="6"/>
        <v>0</v>
      </c>
      <c r="W32" s="38">
        <f t="shared" si="7"/>
        <v>0</v>
      </c>
      <c r="X32" s="38">
        <f t="shared" si="8"/>
        <v>0</v>
      </c>
      <c r="Y32" s="38">
        <f t="shared" si="9"/>
        <v>0</v>
      </c>
      <c r="Z32" s="38">
        <f t="shared" si="0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42"/>
      <c r="H33" s="43"/>
      <c r="I33" s="43"/>
      <c r="J33" s="43"/>
      <c r="K33" s="44"/>
      <c r="L33" s="14">
        <f t="shared" si="14"/>
        <v>0</v>
      </c>
      <c r="M33" s="15"/>
      <c r="O33" s="38">
        <v>31</v>
      </c>
      <c r="P33" s="38"/>
      <c r="Q33" s="38">
        <f t="shared" si="2"/>
        <v>0</v>
      </c>
      <c r="R33" s="38"/>
      <c r="S33" s="38">
        <f t="shared" si="3"/>
        <v>0</v>
      </c>
      <c r="T33" s="38">
        <f t="shared" si="4"/>
        <v>0</v>
      </c>
      <c r="U33" s="38">
        <f t="shared" si="5"/>
        <v>0</v>
      </c>
      <c r="V33" s="38">
        <f t="shared" si="6"/>
        <v>0</v>
      </c>
      <c r="W33" s="38">
        <f t="shared" si="7"/>
        <v>0</v>
      </c>
      <c r="X33" s="38">
        <f t="shared" si="8"/>
        <v>0</v>
      </c>
      <c r="Y33" s="38">
        <f t="shared" si="9"/>
        <v>0</v>
      </c>
      <c r="Z33" s="38">
        <f t="shared" si="0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42"/>
      <c r="H34" s="43"/>
      <c r="I34" s="43"/>
      <c r="J34" s="43"/>
      <c r="K34" s="44"/>
      <c r="L34" s="14">
        <f t="shared" si="14"/>
        <v>0</v>
      </c>
      <c r="M34" s="15"/>
      <c r="O34" s="38">
        <v>32</v>
      </c>
      <c r="P34" s="38"/>
      <c r="Q34" s="38">
        <f t="shared" si="2"/>
        <v>0</v>
      </c>
      <c r="R34" s="38"/>
      <c r="S34" s="38">
        <f t="shared" si="3"/>
        <v>0</v>
      </c>
      <c r="T34" s="38">
        <f t="shared" si="4"/>
        <v>0</v>
      </c>
      <c r="U34" s="38">
        <f t="shared" si="5"/>
        <v>0</v>
      </c>
      <c r="V34" s="38">
        <f t="shared" si="6"/>
        <v>0</v>
      </c>
      <c r="W34" s="38">
        <f t="shared" si="7"/>
        <v>0</v>
      </c>
      <c r="X34" s="38">
        <f t="shared" si="8"/>
        <v>0</v>
      </c>
      <c r="Y34" s="38">
        <f t="shared" si="9"/>
        <v>0</v>
      </c>
      <c r="Z34" s="38">
        <f t="shared" si="0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42"/>
      <c r="H35" s="43"/>
      <c r="I35" s="43"/>
      <c r="J35" s="43"/>
      <c r="K35" s="44"/>
      <c r="L35" s="14">
        <f t="shared" si="14"/>
        <v>0</v>
      </c>
      <c r="M35" s="15"/>
      <c r="O35" s="38">
        <v>33</v>
      </c>
      <c r="P35" s="38"/>
      <c r="Q35" s="38">
        <f t="shared" si="2"/>
        <v>0</v>
      </c>
      <c r="R35" s="38"/>
      <c r="S35" s="38">
        <f t="shared" si="3"/>
        <v>0</v>
      </c>
      <c r="T35" s="38">
        <f t="shared" si="4"/>
        <v>0</v>
      </c>
      <c r="U35" s="38">
        <f t="shared" si="5"/>
        <v>0</v>
      </c>
      <c r="V35" s="38">
        <f t="shared" si="6"/>
        <v>0</v>
      </c>
      <c r="W35" s="38">
        <f t="shared" si="7"/>
        <v>0</v>
      </c>
      <c r="X35" s="38">
        <f t="shared" si="8"/>
        <v>0</v>
      </c>
      <c r="Y35" s="38">
        <f t="shared" si="9"/>
        <v>0</v>
      </c>
      <c r="Z35" s="38">
        <f t="shared" si="0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42"/>
      <c r="H36" s="43"/>
      <c r="I36" s="43"/>
      <c r="J36" s="43"/>
      <c r="K36" s="44"/>
      <c r="L36" s="14">
        <f t="shared" si="14"/>
        <v>0</v>
      </c>
      <c r="M36" s="15"/>
      <c r="O36" s="38">
        <v>34</v>
      </c>
      <c r="P36" s="38"/>
      <c r="Q36" s="38">
        <f t="shared" si="2"/>
        <v>0</v>
      </c>
      <c r="R36" s="38"/>
      <c r="S36" s="38">
        <f t="shared" si="3"/>
        <v>0</v>
      </c>
      <c r="T36" s="38">
        <f t="shared" si="4"/>
        <v>0</v>
      </c>
      <c r="U36" s="38">
        <f t="shared" si="5"/>
        <v>0</v>
      </c>
      <c r="V36" s="38">
        <f t="shared" si="6"/>
        <v>0</v>
      </c>
      <c r="W36" s="38">
        <f t="shared" si="7"/>
        <v>0</v>
      </c>
      <c r="X36" s="38">
        <f t="shared" si="8"/>
        <v>0</v>
      </c>
      <c r="Y36" s="38">
        <f t="shared" si="9"/>
        <v>0</v>
      </c>
      <c r="Z36" s="38">
        <f t="shared" si="0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42"/>
      <c r="H37" s="43"/>
      <c r="I37" s="43"/>
      <c r="J37" s="43"/>
      <c r="K37" s="44"/>
      <c r="L37" s="14">
        <f t="shared" si="14"/>
        <v>0</v>
      </c>
      <c r="M37" s="15"/>
      <c r="O37" s="38">
        <v>35</v>
      </c>
      <c r="P37" s="38"/>
      <c r="Q37" s="38">
        <f t="shared" si="2"/>
        <v>0</v>
      </c>
      <c r="R37" s="38"/>
      <c r="S37" s="38">
        <f t="shared" si="3"/>
        <v>0</v>
      </c>
      <c r="T37" s="38">
        <f t="shared" si="4"/>
        <v>0</v>
      </c>
      <c r="U37" s="38">
        <f t="shared" si="5"/>
        <v>0</v>
      </c>
      <c r="V37" s="38">
        <f t="shared" si="6"/>
        <v>0</v>
      </c>
      <c r="W37" s="38">
        <f t="shared" si="7"/>
        <v>0</v>
      </c>
      <c r="X37" s="38">
        <f t="shared" si="8"/>
        <v>0</v>
      </c>
      <c r="Y37" s="38">
        <f t="shared" si="9"/>
        <v>0</v>
      </c>
      <c r="Z37" s="38">
        <f t="shared" si="0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42"/>
      <c r="H38" s="43"/>
      <c r="I38" s="43"/>
      <c r="J38" s="43"/>
      <c r="K38" s="44"/>
      <c r="L38" s="1"/>
      <c r="M38" s="3"/>
      <c r="O38" s="38">
        <v>36</v>
      </c>
      <c r="P38" s="38"/>
      <c r="Q38" s="38">
        <f t="shared" si="2"/>
        <v>0</v>
      </c>
      <c r="R38" s="38"/>
      <c r="S38" s="38">
        <f t="shared" si="3"/>
        <v>0</v>
      </c>
      <c r="T38" s="38">
        <f t="shared" si="4"/>
        <v>0</v>
      </c>
      <c r="U38" s="38">
        <f t="shared" si="5"/>
        <v>0</v>
      </c>
      <c r="V38" s="38">
        <f t="shared" si="6"/>
        <v>0</v>
      </c>
      <c r="W38" s="38">
        <f t="shared" si="7"/>
        <v>0</v>
      </c>
      <c r="X38" s="38">
        <f t="shared" si="8"/>
        <v>0</v>
      </c>
      <c r="Y38" s="38">
        <f t="shared" si="9"/>
        <v>0</v>
      </c>
      <c r="Z38" s="38">
        <f t="shared" si="0"/>
        <v>0</v>
      </c>
    </row>
    <row r="39" spans="1:26" x14ac:dyDescent="0.15">
      <c r="A39" s="255"/>
      <c r="B39" s="1" t="s">
        <v>25</v>
      </c>
      <c r="C39" s="2"/>
      <c r="D39" s="1"/>
      <c r="E39" s="1"/>
      <c r="F39" s="2"/>
      <c r="G39" s="42"/>
      <c r="H39" s="43"/>
      <c r="I39" s="43"/>
      <c r="J39" s="43"/>
      <c r="K39" s="44"/>
      <c r="L39" s="10">
        <f>SUM(C39+D39*$D$38+G39*$G$38+$H$38*H39+$E$38*E39+$I$38*I39+F39+$J$38*J39+$K$38*K39)</f>
        <v>0</v>
      </c>
      <c r="M39" s="11"/>
      <c r="O39" s="38">
        <v>37</v>
      </c>
      <c r="P39" s="38"/>
      <c r="Q39" s="38">
        <f t="shared" si="2"/>
        <v>0</v>
      </c>
      <c r="R39" s="38"/>
      <c r="S39" s="38">
        <f t="shared" si="3"/>
        <v>0</v>
      </c>
      <c r="T39" s="38">
        <f t="shared" si="4"/>
        <v>0</v>
      </c>
      <c r="U39" s="38">
        <f t="shared" si="5"/>
        <v>0</v>
      </c>
      <c r="V39" s="38">
        <f t="shared" si="6"/>
        <v>0</v>
      </c>
      <c r="W39" s="38">
        <f t="shared" si="7"/>
        <v>0</v>
      </c>
      <c r="X39" s="38">
        <f t="shared" si="8"/>
        <v>0</v>
      </c>
      <c r="Y39" s="38">
        <f t="shared" si="9"/>
        <v>0</v>
      </c>
      <c r="Z39" s="38">
        <f t="shared" si="0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42"/>
      <c r="H40" s="43"/>
      <c r="I40" s="43"/>
      <c r="J40" s="43"/>
      <c r="K40" s="44"/>
      <c r="L40" s="10">
        <f t="shared" ref="L40:L46" si="15">SUM(C40+D40*$D$38+G40*$G$38+$H$38*H40+$E$38*E40+$I$38*I40+F40+$J$38*J40+$K$38*K40)</f>
        <v>0</v>
      </c>
      <c r="M40" s="11"/>
      <c r="O40" s="38">
        <v>38</v>
      </c>
      <c r="P40" s="38"/>
      <c r="Q40" s="38">
        <f t="shared" si="2"/>
        <v>0</v>
      </c>
      <c r="R40" s="38"/>
      <c r="S40" s="38">
        <f t="shared" si="3"/>
        <v>0</v>
      </c>
      <c r="T40" s="38">
        <f t="shared" si="4"/>
        <v>0</v>
      </c>
      <c r="U40" s="38">
        <f t="shared" si="5"/>
        <v>0</v>
      </c>
      <c r="V40" s="38">
        <f t="shared" si="6"/>
        <v>0</v>
      </c>
      <c r="W40" s="38">
        <f t="shared" si="7"/>
        <v>0</v>
      </c>
      <c r="X40" s="38">
        <f t="shared" si="8"/>
        <v>0</v>
      </c>
      <c r="Y40" s="38">
        <f t="shared" si="9"/>
        <v>0</v>
      </c>
      <c r="Z40" s="38">
        <f t="shared" si="0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42"/>
      <c r="H41" s="43"/>
      <c r="I41" s="43"/>
      <c r="J41" s="43"/>
      <c r="K41" s="44"/>
      <c r="L41" s="10">
        <f>SUM(C41+D41*$D$38+G41*$G$38+$H$38*H41+$E$38*E41+$I$38*I41+F41+$J$38*J41+$K$38*K41)</f>
        <v>0</v>
      </c>
      <c r="M41" s="11"/>
      <c r="O41" s="38">
        <v>39</v>
      </c>
      <c r="P41" s="38"/>
      <c r="Q41" s="38">
        <f t="shared" si="2"/>
        <v>0</v>
      </c>
      <c r="R41" s="38"/>
      <c r="S41" s="38">
        <f t="shared" si="3"/>
        <v>0</v>
      </c>
      <c r="T41" s="38">
        <f t="shared" si="4"/>
        <v>0</v>
      </c>
      <c r="U41" s="38">
        <f t="shared" si="5"/>
        <v>0</v>
      </c>
      <c r="V41" s="38">
        <f t="shared" si="6"/>
        <v>0</v>
      </c>
      <c r="W41" s="38">
        <f t="shared" si="7"/>
        <v>0</v>
      </c>
      <c r="X41" s="38">
        <f t="shared" si="8"/>
        <v>0</v>
      </c>
      <c r="Y41" s="38">
        <f t="shared" si="9"/>
        <v>0</v>
      </c>
      <c r="Z41" s="38">
        <f t="shared" si="0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42"/>
      <c r="H42" s="43"/>
      <c r="I42" s="43"/>
      <c r="J42" s="43"/>
      <c r="K42" s="44"/>
      <c r="L42" s="10">
        <f t="shared" si="15"/>
        <v>0</v>
      </c>
      <c r="M42" s="11"/>
      <c r="O42" s="38">
        <v>40</v>
      </c>
      <c r="P42" s="38"/>
      <c r="Q42" s="38">
        <f t="shared" si="2"/>
        <v>0</v>
      </c>
      <c r="R42" s="38"/>
      <c r="S42" s="38">
        <f t="shared" si="3"/>
        <v>0</v>
      </c>
      <c r="T42" s="38">
        <f t="shared" si="4"/>
        <v>0</v>
      </c>
      <c r="U42" s="38">
        <f t="shared" si="5"/>
        <v>0</v>
      </c>
      <c r="V42" s="38">
        <f t="shared" si="6"/>
        <v>0</v>
      </c>
      <c r="W42" s="38">
        <f t="shared" si="7"/>
        <v>0</v>
      </c>
      <c r="X42" s="38">
        <f t="shared" si="8"/>
        <v>0</v>
      </c>
      <c r="Y42" s="38">
        <f t="shared" si="9"/>
        <v>0</v>
      </c>
      <c r="Z42" s="38">
        <f t="shared" si="0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42"/>
      <c r="H43" s="43"/>
      <c r="I43" s="43"/>
      <c r="J43" s="43"/>
      <c r="K43" s="44"/>
      <c r="L43" s="10">
        <f t="shared" si="15"/>
        <v>0</v>
      </c>
      <c r="M43" s="11"/>
      <c r="O43" s="38">
        <v>41</v>
      </c>
      <c r="P43" s="38"/>
      <c r="Q43" s="38">
        <f t="shared" si="2"/>
        <v>0</v>
      </c>
      <c r="R43" s="38"/>
      <c r="S43" s="38">
        <f t="shared" si="3"/>
        <v>0</v>
      </c>
      <c r="T43" s="38">
        <f t="shared" si="4"/>
        <v>0</v>
      </c>
      <c r="U43" s="38">
        <f t="shared" si="5"/>
        <v>0</v>
      </c>
      <c r="V43" s="38">
        <f t="shared" si="6"/>
        <v>0</v>
      </c>
      <c r="W43" s="38">
        <f t="shared" si="7"/>
        <v>0</v>
      </c>
      <c r="X43" s="38">
        <f t="shared" si="8"/>
        <v>0</v>
      </c>
      <c r="Y43" s="38">
        <f t="shared" si="9"/>
        <v>0</v>
      </c>
      <c r="Z43" s="38">
        <f t="shared" si="0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42"/>
      <c r="H44" s="43"/>
      <c r="I44" s="43"/>
      <c r="J44" s="43"/>
      <c r="K44" s="44"/>
      <c r="L44" s="10">
        <f t="shared" si="15"/>
        <v>0</v>
      </c>
      <c r="M44" s="11"/>
      <c r="O44" s="38" t="s">
        <v>37</v>
      </c>
      <c r="P44" s="38"/>
      <c r="Q44" s="38"/>
      <c r="R44" s="38"/>
      <c r="S44" s="38">
        <f>SUM(S3:S43)</f>
        <v>0</v>
      </c>
      <c r="T44" s="38">
        <f t="shared" ref="T44:Z44" si="16">SUM(T3:T43)</f>
        <v>1.1199999999999999</v>
      </c>
      <c r="U44" s="38">
        <f t="shared" si="16"/>
        <v>1.1199999999999999</v>
      </c>
      <c r="V44" s="38">
        <f t="shared" si="16"/>
        <v>1.1199999999999999</v>
      </c>
      <c r="W44" s="38">
        <f t="shared" si="16"/>
        <v>1.1199999999999999</v>
      </c>
      <c r="X44" s="38">
        <f t="shared" si="16"/>
        <v>0</v>
      </c>
      <c r="Y44" s="38">
        <f t="shared" si="16"/>
        <v>1.1199999999999999</v>
      </c>
      <c r="Z44" s="38">
        <f t="shared" si="16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42"/>
      <c r="H45" s="43"/>
      <c r="I45" s="43"/>
      <c r="J45" s="43"/>
      <c r="K45" s="44"/>
      <c r="L45" s="10">
        <f t="shared" si="15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42"/>
      <c r="H46" s="43"/>
      <c r="I46" s="43"/>
      <c r="J46" s="43"/>
      <c r="K46" s="44"/>
      <c r="L46" s="10">
        <f t="shared" si="15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42"/>
      <c r="H47" s="43"/>
      <c r="I47" s="43"/>
      <c r="J47" s="43"/>
      <c r="K47" s="44"/>
      <c r="L47" s="1"/>
      <c r="M47" s="3"/>
    </row>
    <row r="48" spans="1:26" x14ac:dyDescent="0.15">
      <c r="A48" s="255"/>
      <c r="B48" s="1" t="s">
        <v>25</v>
      </c>
      <c r="C48" s="2"/>
      <c r="D48" s="1"/>
      <c r="E48" s="1"/>
      <c r="F48" s="2"/>
      <c r="G48" s="42"/>
      <c r="H48" s="43"/>
      <c r="I48" s="43"/>
      <c r="J48" s="43"/>
      <c r="K48" s="44"/>
      <c r="L48" s="10">
        <f t="shared" ref="L48:L55" si="17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42"/>
      <c r="H49" s="43"/>
      <c r="I49" s="43"/>
      <c r="J49" s="43"/>
      <c r="K49" s="44"/>
      <c r="L49" s="10">
        <f t="shared" si="17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42"/>
      <c r="H50" s="43"/>
      <c r="I50" s="43"/>
      <c r="J50" s="43"/>
      <c r="K50" s="44"/>
      <c r="L50" s="10">
        <f t="shared" si="17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42"/>
      <c r="H51" s="43"/>
      <c r="I51" s="43"/>
      <c r="J51" s="43"/>
      <c r="K51" s="44"/>
      <c r="L51" s="10">
        <f t="shared" si="17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42"/>
      <c r="H52" s="43"/>
      <c r="I52" s="43"/>
      <c r="J52" s="43"/>
      <c r="K52" s="44"/>
      <c r="L52" s="10">
        <f t="shared" si="17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42"/>
      <c r="H53" s="43"/>
      <c r="I53" s="43"/>
      <c r="J53" s="43"/>
      <c r="K53" s="44"/>
      <c r="L53" s="10">
        <f t="shared" si="17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42"/>
      <c r="H54" s="43"/>
      <c r="I54" s="43"/>
      <c r="J54" s="43"/>
      <c r="K54" s="44"/>
      <c r="L54" s="10">
        <f t="shared" si="17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42"/>
      <c r="H55" s="43"/>
      <c r="I55" s="43"/>
      <c r="J55" s="43"/>
      <c r="K55" s="44"/>
      <c r="L55" s="10">
        <f t="shared" si="17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42"/>
      <c r="H56" s="43"/>
      <c r="I56" s="43"/>
      <c r="J56" s="43"/>
      <c r="K56" s="44"/>
      <c r="L56" s="1"/>
      <c r="M56" s="3"/>
    </row>
    <row r="57" spans="1:13" x14ac:dyDescent="0.15">
      <c r="A57" s="255"/>
      <c r="B57" s="1" t="s">
        <v>25</v>
      </c>
      <c r="C57" s="2"/>
      <c r="D57" s="1"/>
      <c r="E57" s="1"/>
      <c r="F57" s="2"/>
      <c r="G57" s="42"/>
      <c r="H57" s="43"/>
      <c r="I57" s="43"/>
      <c r="J57" s="43"/>
      <c r="K57" s="44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42"/>
      <c r="H58" s="43"/>
      <c r="I58" s="43"/>
      <c r="J58" s="43"/>
      <c r="K58" s="44"/>
      <c r="L58" s="10">
        <f t="shared" ref="L58:L64" si="18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42"/>
      <c r="H59" s="43"/>
      <c r="I59" s="43"/>
      <c r="J59" s="43"/>
      <c r="K59" s="44"/>
      <c r="L59" s="10">
        <f t="shared" si="18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42"/>
      <c r="H60" s="43"/>
      <c r="I60" s="43"/>
      <c r="J60" s="43"/>
      <c r="K60" s="44"/>
      <c r="L60" s="10">
        <f t="shared" si="18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42"/>
      <c r="H61" s="43"/>
      <c r="I61" s="43"/>
      <c r="J61" s="43"/>
      <c r="K61" s="44"/>
      <c r="L61" s="10">
        <f t="shared" si="18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42"/>
      <c r="H62" s="43"/>
      <c r="I62" s="43"/>
      <c r="J62" s="43"/>
      <c r="K62" s="44"/>
      <c r="L62" s="10">
        <f t="shared" si="18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42"/>
      <c r="H63" s="43"/>
      <c r="I63" s="43"/>
      <c r="J63" s="43"/>
      <c r="K63" s="44"/>
      <c r="L63" s="10">
        <f t="shared" si="18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45"/>
      <c r="H64" s="46"/>
      <c r="I64" s="46"/>
      <c r="J64" s="46"/>
      <c r="K64" s="47"/>
      <c r="L64" s="10">
        <f t="shared" si="18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42"/>
      <c r="H65" s="43"/>
      <c r="I65" s="43"/>
      <c r="J65" s="43"/>
      <c r="K65" s="44"/>
      <c r="L65" s="1"/>
      <c r="M65" s="3"/>
    </row>
    <row r="66" spans="1:13" x14ac:dyDescent="0.15">
      <c r="A66" s="255"/>
      <c r="B66" s="1" t="s">
        <v>25</v>
      </c>
      <c r="C66" s="2"/>
      <c r="D66" s="1"/>
      <c r="E66" s="1"/>
      <c r="F66" s="2"/>
      <c r="G66" s="42"/>
      <c r="H66" s="43"/>
      <c r="I66" s="43"/>
      <c r="J66" s="43"/>
      <c r="K66" s="44"/>
      <c r="L66" s="10">
        <f t="shared" ref="L66:L73" si="19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>
        <v>2</v>
      </c>
      <c r="F67" s="2"/>
      <c r="G67" s="42"/>
      <c r="H67" s="43"/>
      <c r="I67" s="43"/>
      <c r="J67" s="43"/>
      <c r="K67" s="44"/>
      <c r="L67" s="10">
        <f t="shared" si="19"/>
        <v>0.2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42"/>
      <c r="H68" s="43"/>
      <c r="I68" s="43"/>
      <c r="J68" s="43"/>
      <c r="K68" s="44"/>
      <c r="L68" s="10">
        <f t="shared" si="19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42"/>
      <c r="H69" s="43"/>
      <c r="I69" s="43"/>
      <c r="J69" s="43"/>
      <c r="K69" s="44"/>
      <c r="L69" s="10">
        <f t="shared" si="19"/>
        <v>0</v>
      </c>
      <c r="M69" s="11"/>
    </row>
    <row r="70" spans="1:13" x14ac:dyDescent="0.15">
      <c r="A70" s="255"/>
      <c r="B70" s="1" t="s">
        <v>31</v>
      </c>
      <c r="C70" s="2"/>
      <c r="D70" s="1">
        <v>2</v>
      </c>
      <c r="E70" s="1"/>
      <c r="F70" s="2"/>
      <c r="G70" s="42"/>
      <c r="H70" s="43"/>
      <c r="I70" s="43"/>
      <c r="J70" s="43"/>
      <c r="K70" s="44"/>
      <c r="L70" s="10">
        <f>SUM(C70+D70*$D$65+G70*$G$56+$H$56*H70+$E$65*E70+$I$56*I70+F70+$J$56*J70+$K$56*K70)</f>
        <v>0.3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42"/>
      <c r="H71" s="43"/>
      <c r="I71" s="43"/>
      <c r="J71" s="43"/>
      <c r="K71" s="44"/>
      <c r="L71" s="10">
        <f t="shared" si="19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42"/>
      <c r="H72" s="43"/>
      <c r="I72" s="43"/>
      <c r="J72" s="43"/>
      <c r="K72" s="44"/>
      <c r="L72" s="10">
        <f t="shared" si="19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45"/>
      <c r="H73" s="46"/>
      <c r="I73" s="46"/>
      <c r="J73" s="46"/>
      <c r="K73" s="47"/>
      <c r="L73" s="10">
        <f t="shared" si="19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42"/>
      <c r="H74" s="43"/>
      <c r="I74" s="43"/>
      <c r="J74" s="43"/>
      <c r="K74" s="44"/>
      <c r="L74" s="1"/>
      <c r="M74" s="3"/>
    </row>
    <row r="75" spans="1:13" x14ac:dyDescent="0.15">
      <c r="A75" s="255"/>
      <c r="B75" s="1" t="s">
        <v>25</v>
      </c>
      <c r="C75" s="2"/>
      <c r="D75" s="1"/>
      <c r="E75" s="1"/>
      <c r="F75" s="2"/>
      <c r="G75" s="42"/>
      <c r="H75" s="43"/>
      <c r="I75" s="43"/>
      <c r="J75" s="43"/>
      <c r="K75" s="44"/>
      <c r="L75" s="10">
        <f t="shared" ref="L75:L82" si="20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42"/>
      <c r="H76" s="43"/>
      <c r="I76" s="43"/>
      <c r="J76" s="43"/>
      <c r="K76" s="44"/>
      <c r="L76" s="10">
        <f t="shared" si="20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42"/>
      <c r="H77" s="43"/>
      <c r="I77" s="43"/>
      <c r="J77" s="43"/>
      <c r="K77" s="44"/>
      <c r="L77" s="10">
        <f t="shared" si="20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42"/>
      <c r="H78" s="43"/>
      <c r="I78" s="43"/>
      <c r="J78" s="43"/>
      <c r="K78" s="44"/>
      <c r="L78" s="10">
        <f t="shared" si="20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42"/>
      <c r="H79" s="43"/>
      <c r="I79" s="43"/>
      <c r="J79" s="43"/>
      <c r="K79" s="44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42"/>
      <c r="H80" s="43"/>
      <c r="I80" s="43"/>
      <c r="J80" s="43"/>
      <c r="K80" s="44"/>
      <c r="L80" s="10">
        <f t="shared" si="20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42"/>
      <c r="H81" s="43"/>
      <c r="I81" s="43"/>
      <c r="J81" s="43"/>
      <c r="K81" s="44"/>
      <c r="L81" s="10">
        <f t="shared" si="20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45"/>
      <c r="H82" s="46"/>
      <c r="I82" s="46"/>
      <c r="J82" s="46"/>
      <c r="K82" s="47"/>
      <c r="L82" s="10">
        <f t="shared" si="20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25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21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21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21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21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21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21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21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>
        <v>1</v>
      </c>
      <c r="L96" s="1">
        <f>$C$95*K96</f>
        <v>1.5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>
        <v>1</v>
      </c>
      <c r="L100" s="1">
        <f>$C$98*K100</f>
        <v>0.2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1</v>
      </c>
      <c r="L101" s="1">
        <f>$C$98*K101</f>
        <v>0.2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2">C102*K102</f>
        <v>0</v>
      </c>
      <c r="M102" s="3"/>
    </row>
    <row r="103" spans="1:13" x14ac:dyDescent="0.15">
      <c r="A103" s="1" t="s">
        <v>46</v>
      </c>
      <c r="B103" s="1" t="s">
        <v>25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2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2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>
        <v>2</v>
      </c>
      <c r="L105" s="1">
        <f t="shared" si="22"/>
        <v>0.6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2"/>
        <v>0</v>
      </c>
      <c r="M106" s="3"/>
    </row>
    <row r="107" spans="1:13" x14ac:dyDescent="0.15">
      <c r="A107" s="1" t="s">
        <v>50</v>
      </c>
      <c r="B107" s="1" t="s">
        <v>25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2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2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2"/>
        <v>0.7</v>
      </c>
      <c r="M109" s="3"/>
    </row>
    <row r="110" spans="1:13" x14ac:dyDescent="0.15">
      <c r="A110" s="36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2"/>
        <v>0.5</v>
      </c>
      <c r="M110" s="3"/>
    </row>
    <row r="111" spans="1:13" x14ac:dyDescent="0.15">
      <c r="A111" s="36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2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42"/>
      <c r="H112" s="43"/>
      <c r="I112" s="43"/>
      <c r="J112" s="43"/>
      <c r="K112" s="44"/>
      <c r="L112" s="1"/>
      <c r="M112" s="3"/>
    </row>
    <row r="113" spans="1:13" x14ac:dyDescent="0.15">
      <c r="A113" s="255"/>
      <c r="B113" s="1" t="s">
        <v>25</v>
      </c>
      <c r="C113" s="2"/>
      <c r="D113" s="1"/>
      <c r="E113" s="1"/>
      <c r="F113" s="2"/>
      <c r="G113" s="42"/>
      <c r="H113" s="43"/>
      <c r="I113" s="43"/>
      <c r="J113" s="43"/>
      <c r="K113" s="44"/>
      <c r="L113" s="10">
        <f t="shared" ref="L113:L120" si="23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42"/>
      <c r="H114" s="43"/>
      <c r="I114" s="43"/>
      <c r="J114" s="43"/>
      <c r="K114" s="44"/>
      <c r="L114" s="10">
        <f t="shared" si="23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42"/>
      <c r="H115" s="43"/>
      <c r="I115" s="43"/>
      <c r="J115" s="43"/>
      <c r="K115" s="44"/>
      <c r="L115" s="10">
        <f t="shared" si="23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42"/>
      <c r="H116" s="43"/>
      <c r="I116" s="43"/>
      <c r="J116" s="43"/>
      <c r="K116" s="44"/>
      <c r="L116" s="10">
        <f t="shared" si="23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42"/>
      <c r="H117" s="43"/>
      <c r="I117" s="43"/>
      <c r="J117" s="43"/>
      <c r="K117" s="44"/>
      <c r="L117" s="10">
        <f t="shared" si="23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42"/>
      <c r="H118" s="43"/>
      <c r="I118" s="43"/>
      <c r="J118" s="43"/>
      <c r="K118" s="44"/>
      <c r="L118" s="10">
        <f t="shared" si="23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42"/>
      <c r="H119" s="43"/>
      <c r="I119" s="43"/>
      <c r="J119" s="43"/>
      <c r="K119" s="44"/>
      <c r="L119" s="10">
        <f t="shared" si="23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45"/>
      <c r="H120" s="46"/>
      <c r="I120" s="46"/>
      <c r="J120" s="46"/>
      <c r="K120" s="47"/>
      <c r="L120" s="10">
        <f t="shared" si="23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42"/>
      <c r="H121" s="43"/>
      <c r="I121" s="43"/>
      <c r="J121" s="43"/>
      <c r="K121" s="44"/>
      <c r="L121" s="1"/>
      <c r="M121" s="3"/>
    </row>
    <row r="122" spans="1:13" x14ac:dyDescent="0.15">
      <c r="A122" s="255"/>
      <c r="B122" s="1" t="s">
        <v>25</v>
      </c>
      <c r="C122" s="2"/>
      <c r="D122" s="1"/>
      <c r="E122" s="1"/>
      <c r="F122" s="2"/>
      <c r="G122" s="42"/>
      <c r="H122" s="43"/>
      <c r="I122" s="43"/>
      <c r="J122" s="43"/>
      <c r="K122" s="44"/>
      <c r="L122" s="10">
        <f t="shared" ref="L122:L129" si="24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42"/>
      <c r="H123" s="43"/>
      <c r="I123" s="43"/>
      <c r="J123" s="43"/>
      <c r="K123" s="44"/>
      <c r="L123" s="10">
        <f t="shared" si="24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42"/>
      <c r="H124" s="43"/>
      <c r="I124" s="43"/>
      <c r="J124" s="43"/>
      <c r="K124" s="44"/>
      <c r="L124" s="10">
        <f t="shared" si="24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42"/>
      <c r="H125" s="43"/>
      <c r="I125" s="43"/>
      <c r="J125" s="43"/>
      <c r="K125" s="44"/>
      <c r="L125" s="10">
        <f t="shared" si="24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42"/>
      <c r="H126" s="43"/>
      <c r="I126" s="43"/>
      <c r="J126" s="43"/>
      <c r="K126" s="44"/>
      <c r="L126" s="10">
        <f t="shared" si="24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42"/>
      <c r="H127" s="43"/>
      <c r="I127" s="43"/>
      <c r="J127" s="43"/>
      <c r="K127" s="44"/>
      <c r="L127" s="10">
        <f t="shared" si="24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42"/>
      <c r="H128" s="43"/>
      <c r="I128" s="43"/>
      <c r="J128" s="43"/>
      <c r="K128" s="44"/>
      <c r="L128" s="10">
        <f t="shared" si="24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45"/>
      <c r="H129" s="46"/>
      <c r="I129" s="46"/>
      <c r="J129" s="46"/>
      <c r="K129" s="47"/>
      <c r="L129" s="10">
        <f t="shared" si="24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25</v>
      </c>
      <c r="C131" s="17">
        <f>L3+L12+L21+L30+L39+L48+L57+L66+L75+L84+L103+L107+L113+L122+S44</f>
        <v>0</v>
      </c>
      <c r="E131" s="17">
        <f>C131+D131</f>
        <v>0</v>
      </c>
    </row>
    <row r="132" spans="1:13" x14ac:dyDescent="0.15">
      <c r="B132" s="1" t="s">
        <v>26</v>
      </c>
      <c r="C132" s="17">
        <f>L4+L13+L22+L31+L40+L49+L58+L67+L76+L85+L99+L104+L114+L123+U44</f>
        <v>4.2750000000000004</v>
      </c>
      <c r="D132">
        <v>1</v>
      </c>
      <c r="E132" s="17">
        <f t="shared" ref="E132:E138" si="25">C132+D132</f>
        <v>5.2750000000000004</v>
      </c>
      <c r="F132" t="s">
        <v>79</v>
      </c>
    </row>
    <row r="133" spans="1:13" x14ac:dyDescent="0.15">
      <c r="B133" s="1" t="s">
        <v>28</v>
      </c>
      <c r="C133" s="18">
        <f>L5+L14+L23+L32+L41+L50+L59+L68+L77+L86+L92+L96+L101+L108+L115+L124+V44</f>
        <v>3.8200000000000003</v>
      </c>
      <c r="D133">
        <v>1.5</v>
      </c>
      <c r="E133" s="17">
        <f t="shared" si="25"/>
        <v>5.32</v>
      </c>
      <c r="F133" t="s">
        <v>79</v>
      </c>
    </row>
    <row r="134" spans="1:13" x14ac:dyDescent="0.15">
      <c r="B134" s="1" t="s">
        <v>29</v>
      </c>
      <c r="C134" s="17">
        <f>L6+L15+L24+L33+L42+L51+L60+L69+L78+L87+L116+L125+Y44</f>
        <v>1.1199999999999999</v>
      </c>
      <c r="D134">
        <v>1</v>
      </c>
      <c r="E134" s="17">
        <f t="shared" si="25"/>
        <v>2.12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4.8</v>
      </c>
      <c r="E135" s="17">
        <f t="shared" si="25"/>
        <v>4.8</v>
      </c>
    </row>
    <row r="136" spans="1:13" x14ac:dyDescent="0.15">
      <c r="B136" s="1" t="s">
        <v>32</v>
      </c>
      <c r="C136" s="17">
        <f>L8+L17+L26+L35+L44+L53+L62+L71+L80+L89+L100+L105+L118+L127+W44</f>
        <v>4.63</v>
      </c>
      <c r="E136" s="17">
        <f t="shared" si="25"/>
        <v>4.63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5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5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4" workbookViewId="0">
      <selection activeCell="N7" sqref="N7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218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>
        <v>1</v>
      </c>
      <c r="E3" s="1"/>
      <c r="F3" s="1"/>
      <c r="G3" s="1"/>
      <c r="H3" s="1"/>
      <c r="I3" s="1"/>
      <c r="J3" s="1"/>
      <c r="K3" s="1"/>
      <c r="L3" s="10">
        <f>+D3*$D$2+G3*$G$2+$H$2*H3+$E$2*E3+$I$2*I3+$J$2*J3+$K$2*K3</f>
        <v>0.44</v>
      </c>
      <c r="M3" s="11"/>
      <c r="N3" s="12">
        <v>0.4</v>
      </c>
      <c r="O3" s="13">
        <v>1</v>
      </c>
      <c r="P3" s="219">
        <v>0.4</v>
      </c>
      <c r="Q3" s="219">
        <f>LEN(R3)</f>
        <v>3</v>
      </c>
      <c r="R3" s="219" t="s">
        <v>99</v>
      </c>
      <c r="S3" s="219">
        <f t="shared" ref="S3:S43" si="0">IF(ISNUMBER(FIND("周",R3)),P3/Q3,0)</f>
        <v>0.13333333333333333</v>
      </c>
      <c r="T3" s="219">
        <f>IF(ISNUMBER(FIND("张",R3)),P3/Q3,0)</f>
        <v>0</v>
      </c>
      <c r="U3" s="219">
        <f>IF(ISNUMBER(FIND("牛",R3)),P3/Q3,0)</f>
        <v>0.13333333333333333</v>
      </c>
      <c r="V3" s="219">
        <f>IF(ISNUMBER(FIND("芦",R3)),P3/Q3,0)</f>
        <v>0.13333333333333333</v>
      </c>
      <c r="W3" s="219">
        <f>IF(ISNUMBER(FIND("李",R3)),P3/Q3,0)</f>
        <v>0</v>
      </c>
      <c r="X3" s="219">
        <f>IF(ISNUMBER(FIND("赵",R3)),P3/Q3,0)</f>
        <v>0</v>
      </c>
      <c r="Y3" s="219">
        <f>IF(ISNUMBER(FIND("高",R3)),P3/Q3,0)</f>
        <v>0</v>
      </c>
      <c r="Z3" s="219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>
        <v>1</v>
      </c>
      <c r="F4" s="1"/>
      <c r="G4" s="1"/>
      <c r="H4" s="1"/>
      <c r="I4" s="1"/>
      <c r="J4" s="1"/>
      <c r="K4" s="1">
        <v>6</v>
      </c>
      <c r="L4" s="10">
        <f t="shared" ref="L4:L10" si="2">+D4*$D$2+G4*$G$2+$H$2*H4+$E$2*E4+$I$2*I4+$J$2*J4+$K$2*K4</f>
        <v>1.5</v>
      </c>
      <c r="M4" s="11"/>
      <c r="N4" s="6" t="s">
        <v>27</v>
      </c>
      <c r="O4" s="13">
        <v>2</v>
      </c>
      <c r="P4" s="219">
        <v>0.4</v>
      </c>
      <c r="Q4" s="219">
        <f t="shared" ref="Q4:Q43" si="3">LEN(R4)</f>
        <v>3</v>
      </c>
      <c r="R4" s="240" t="s">
        <v>99</v>
      </c>
      <c r="S4" s="219">
        <f t="shared" si="0"/>
        <v>0.13333333333333333</v>
      </c>
      <c r="T4" s="219">
        <f t="shared" ref="T4:T43" si="4">IF(ISNUMBER(FIND("张",R4)),P4/Q4,0)</f>
        <v>0</v>
      </c>
      <c r="U4" s="219">
        <f t="shared" ref="U4:U43" si="5">IF(ISNUMBER(FIND("牛",R4)),P4/Q4,0)</f>
        <v>0.13333333333333333</v>
      </c>
      <c r="V4" s="219">
        <f t="shared" ref="V4:V43" si="6">IF(ISNUMBER(FIND("芦",R4)),P4/Q4,0)</f>
        <v>0.13333333333333333</v>
      </c>
      <c r="W4" s="219">
        <f t="shared" ref="W4:W43" si="7">IF(ISNUMBER(FIND("李",R4)),P4/Q4,0)</f>
        <v>0</v>
      </c>
      <c r="X4" s="219">
        <f t="shared" ref="X4:X43" si="8">IF(ISNUMBER(FIND("赵",R4)),P4/Q4,0)</f>
        <v>0</v>
      </c>
      <c r="Y4" s="219">
        <f t="shared" ref="Y4:Y43" si="9">IF(ISNUMBER(FIND("高",R4)),P4/Q4,0)</f>
        <v>0</v>
      </c>
      <c r="Z4" s="219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219">
        <v>0.4</v>
      </c>
      <c r="Q5" s="219">
        <f t="shared" si="3"/>
        <v>3</v>
      </c>
      <c r="R5" s="240" t="s">
        <v>99</v>
      </c>
      <c r="S5" s="219">
        <f t="shared" si="0"/>
        <v>0.13333333333333333</v>
      </c>
      <c r="T5" s="219">
        <f t="shared" si="4"/>
        <v>0</v>
      </c>
      <c r="U5" s="219">
        <f t="shared" si="5"/>
        <v>0.13333333333333333</v>
      </c>
      <c r="V5" s="219">
        <f t="shared" si="6"/>
        <v>0.13333333333333333</v>
      </c>
      <c r="W5" s="219">
        <f t="shared" si="7"/>
        <v>0</v>
      </c>
      <c r="X5" s="219">
        <f t="shared" si="8"/>
        <v>0</v>
      </c>
      <c r="Y5" s="219">
        <f t="shared" si="9"/>
        <v>0</v>
      </c>
      <c r="Z5" s="219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219">
        <v>0.4</v>
      </c>
      <c r="Q6" s="219">
        <f t="shared" si="3"/>
        <v>3</v>
      </c>
      <c r="R6" s="240" t="s">
        <v>99</v>
      </c>
      <c r="S6" s="219">
        <f t="shared" si="0"/>
        <v>0.13333333333333333</v>
      </c>
      <c r="T6" s="219">
        <f t="shared" si="4"/>
        <v>0</v>
      </c>
      <c r="U6" s="219">
        <f t="shared" si="5"/>
        <v>0.13333333333333333</v>
      </c>
      <c r="V6" s="219">
        <f t="shared" si="6"/>
        <v>0.13333333333333333</v>
      </c>
      <c r="W6" s="219">
        <f t="shared" si="7"/>
        <v>0</v>
      </c>
      <c r="X6" s="219">
        <f t="shared" si="8"/>
        <v>0</v>
      </c>
      <c r="Y6" s="219">
        <f t="shared" si="9"/>
        <v>0</v>
      </c>
      <c r="Z6" s="219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219">
        <v>0.4</v>
      </c>
      <c r="Q7" s="219">
        <f t="shared" si="3"/>
        <v>3</v>
      </c>
      <c r="R7" s="240" t="s">
        <v>99</v>
      </c>
      <c r="S7" s="219">
        <f t="shared" si="0"/>
        <v>0.13333333333333333</v>
      </c>
      <c r="T7" s="219">
        <f t="shared" si="4"/>
        <v>0</v>
      </c>
      <c r="U7" s="219">
        <f t="shared" si="5"/>
        <v>0.13333333333333333</v>
      </c>
      <c r="V7" s="219">
        <f t="shared" si="6"/>
        <v>0.13333333333333333</v>
      </c>
      <c r="W7" s="219">
        <f t="shared" si="7"/>
        <v>0</v>
      </c>
      <c r="X7" s="219">
        <f t="shared" si="8"/>
        <v>0</v>
      </c>
      <c r="Y7" s="219">
        <f t="shared" si="9"/>
        <v>0</v>
      </c>
      <c r="Z7" s="219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2"/>
        <v>0</v>
      </c>
      <c r="M8" s="11"/>
      <c r="O8" s="219">
        <v>6</v>
      </c>
      <c r="P8" s="219">
        <v>0.4</v>
      </c>
      <c r="Q8" s="219">
        <f t="shared" si="3"/>
        <v>3</v>
      </c>
      <c r="R8" s="240" t="s">
        <v>99</v>
      </c>
      <c r="S8" s="219">
        <f t="shared" si="0"/>
        <v>0.13333333333333333</v>
      </c>
      <c r="T8" s="219">
        <f t="shared" si="4"/>
        <v>0</v>
      </c>
      <c r="U8" s="219">
        <f t="shared" si="5"/>
        <v>0.13333333333333333</v>
      </c>
      <c r="V8" s="219">
        <f t="shared" si="6"/>
        <v>0.13333333333333333</v>
      </c>
      <c r="W8" s="219">
        <f t="shared" si="7"/>
        <v>0</v>
      </c>
      <c r="X8" s="219">
        <f t="shared" si="8"/>
        <v>0</v>
      </c>
      <c r="Y8" s="219">
        <f t="shared" si="9"/>
        <v>0</v>
      </c>
      <c r="Z8" s="219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219">
        <v>7</v>
      </c>
      <c r="P9" s="219">
        <v>0.4</v>
      </c>
      <c r="Q9" s="219">
        <f t="shared" si="3"/>
        <v>3</v>
      </c>
      <c r="R9" s="240" t="s">
        <v>99</v>
      </c>
      <c r="S9" s="219">
        <f t="shared" si="0"/>
        <v>0.13333333333333333</v>
      </c>
      <c r="T9" s="219">
        <f t="shared" si="4"/>
        <v>0</v>
      </c>
      <c r="U9" s="219">
        <f t="shared" si="5"/>
        <v>0.13333333333333333</v>
      </c>
      <c r="V9" s="219">
        <f t="shared" si="6"/>
        <v>0.13333333333333333</v>
      </c>
      <c r="W9" s="219">
        <f t="shared" si="7"/>
        <v>0</v>
      </c>
      <c r="X9" s="219">
        <f t="shared" si="8"/>
        <v>0</v>
      </c>
      <c r="Y9" s="219">
        <f t="shared" si="9"/>
        <v>0</v>
      </c>
      <c r="Z9" s="219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219">
        <v>8</v>
      </c>
      <c r="P10" s="219">
        <v>0.4</v>
      </c>
      <c r="Q10" s="219">
        <f t="shared" si="3"/>
        <v>3</v>
      </c>
      <c r="R10" s="240" t="s">
        <v>99</v>
      </c>
      <c r="S10" s="219">
        <f t="shared" si="0"/>
        <v>0.13333333333333333</v>
      </c>
      <c r="T10" s="219">
        <f t="shared" si="4"/>
        <v>0</v>
      </c>
      <c r="U10" s="219">
        <f t="shared" si="5"/>
        <v>0.13333333333333333</v>
      </c>
      <c r="V10" s="219">
        <f t="shared" si="6"/>
        <v>0.13333333333333333</v>
      </c>
      <c r="W10" s="219">
        <f t="shared" si="7"/>
        <v>0</v>
      </c>
      <c r="X10" s="219">
        <f t="shared" si="8"/>
        <v>0</v>
      </c>
      <c r="Y10" s="219">
        <f t="shared" si="9"/>
        <v>0</v>
      </c>
      <c r="Z10" s="219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220"/>
      <c r="H11" s="221"/>
      <c r="I11" s="221"/>
      <c r="J11" s="221"/>
      <c r="K11" s="222"/>
      <c r="L11" s="1"/>
      <c r="M11" s="3"/>
      <c r="O11" s="219">
        <v>9</v>
      </c>
      <c r="P11" s="219">
        <v>0.4</v>
      </c>
      <c r="Q11" s="219">
        <f t="shared" si="3"/>
        <v>3</v>
      </c>
      <c r="R11" s="240" t="s">
        <v>99</v>
      </c>
      <c r="S11" s="219">
        <f t="shared" si="0"/>
        <v>0.13333333333333333</v>
      </c>
      <c r="T11" s="219">
        <f t="shared" si="4"/>
        <v>0</v>
      </c>
      <c r="U11" s="219">
        <f t="shared" si="5"/>
        <v>0.13333333333333333</v>
      </c>
      <c r="V11" s="219">
        <f t="shared" si="6"/>
        <v>0.13333333333333333</v>
      </c>
      <c r="W11" s="219">
        <f t="shared" si="7"/>
        <v>0</v>
      </c>
      <c r="X11" s="219">
        <f t="shared" si="8"/>
        <v>0</v>
      </c>
      <c r="Y11" s="219">
        <f t="shared" si="9"/>
        <v>0</v>
      </c>
      <c r="Z11" s="219">
        <f t="shared" si="1"/>
        <v>0</v>
      </c>
    </row>
    <row r="12" spans="1:26" x14ac:dyDescent="0.15">
      <c r="A12" s="255"/>
      <c r="B12" s="1" t="s">
        <v>85</v>
      </c>
      <c r="C12" s="2"/>
      <c r="D12" s="1">
        <v>2</v>
      </c>
      <c r="E12" s="1"/>
      <c r="F12" s="2"/>
      <c r="G12" s="223"/>
      <c r="H12" s="224"/>
      <c r="I12" s="224"/>
      <c r="J12" s="224"/>
      <c r="K12" s="225"/>
      <c r="L12" s="10">
        <f>C12+D12*$D$11+G12*$G$11+$H$11*H12+$E$11*E12+$I$11*I12+$F$11*F12+$J$11*J12+$K$11*K12</f>
        <v>1</v>
      </c>
      <c r="M12" s="11"/>
      <c r="O12" s="219">
        <v>10</v>
      </c>
      <c r="P12" s="219">
        <v>0.4</v>
      </c>
      <c r="Q12" s="219">
        <f t="shared" si="3"/>
        <v>3</v>
      </c>
      <c r="R12" s="240" t="s">
        <v>99</v>
      </c>
      <c r="S12" s="219">
        <f t="shared" si="0"/>
        <v>0.13333333333333333</v>
      </c>
      <c r="T12" s="219">
        <f t="shared" si="4"/>
        <v>0</v>
      </c>
      <c r="U12" s="219">
        <f t="shared" si="5"/>
        <v>0.13333333333333333</v>
      </c>
      <c r="V12" s="219">
        <f t="shared" si="6"/>
        <v>0.13333333333333333</v>
      </c>
      <c r="W12" s="219">
        <f t="shared" si="7"/>
        <v>0</v>
      </c>
      <c r="X12" s="219">
        <f t="shared" si="8"/>
        <v>0</v>
      </c>
      <c r="Y12" s="219">
        <f t="shared" si="9"/>
        <v>0</v>
      </c>
      <c r="Z12" s="219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2</v>
      </c>
      <c r="F13" s="2"/>
      <c r="G13" s="223"/>
      <c r="H13" s="224"/>
      <c r="I13" s="224"/>
      <c r="J13" s="224"/>
      <c r="K13" s="225"/>
      <c r="L13" s="10">
        <f>C13+D13*$D$11+G13*$G$11+$H$11*H13+$E$11*E13+$I$11*I13+$F$11*F13+$J$11*J13+$K$11*K13</f>
        <v>1.71</v>
      </c>
      <c r="M13" s="11"/>
      <c r="O13" s="219">
        <v>11</v>
      </c>
      <c r="P13" s="219">
        <v>0.4</v>
      </c>
      <c r="Q13" s="219">
        <f t="shared" si="3"/>
        <v>3</v>
      </c>
      <c r="R13" s="240" t="s">
        <v>99</v>
      </c>
      <c r="S13" s="219">
        <f t="shared" si="0"/>
        <v>0.13333333333333333</v>
      </c>
      <c r="T13" s="219">
        <f t="shared" si="4"/>
        <v>0</v>
      </c>
      <c r="U13" s="219">
        <f t="shared" si="5"/>
        <v>0.13333333333333333</v>
      </c>
      <c r="V13" s="219">
        <f t="shared" si="6"/>
        <v>0.13333333333333333</v>
      </c>
      <c r="W13" s="219">
        <f t="shared" si="7"/>
        <v>0</v>
      </c>
      <c r="X13" s="219">
        <f t="shared" si="8"/>
        <v>0</v>
      </c>
      <c r="Y13" s="219">
        <f t="shared" si="9"/>
        <v>0</v>
      </c>
      <c r="Z13" s="219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223"/>
      <c r="H14" s="224"/>
      <c r="I14" s="224"/>
      <c r="J14" s="224"/>
      <c r="K14" s="225"/>
      <c r="L14" s="10">
        <f t="shared" ref="L14:L19" si="10">C14+D14*$D$11+G14*$G$11+$H$11*H14+$E$11*E14+$I$11*I14+$F$11*F14+$J$11*J14+$K$11*K14</f>
        <v>0</v>
      </c>
      <c r="M14" s="11"/>
      <c r="O14" s="219">
        <v>12</v>
      </c>
      <c r="P14" s="219">
        <v>0.4</v>
      </c>
      <c r="Q14" s="219">
        <f t="shared" si="3"/>
        <v>3</v>
      </c>
      <c r="R14" s="240" t="s">
        <v>99</v>
      </c>
      <c r="S14" s="219">
        <f t="shared" si="0"/>
        <v>0.13333333333333333</v>
      </c>
      <c r="T14" s="219">
        <f t="shared" si="4"/>
        <v>0</v>
      </c>
      <c r="U14" s="219">
        <f t="shared" si="5"/>
        <v>0.13333333333333333</v>
      </c>
      <c r="V14" s="219">
        <f t="shared" si="6"/>
        <v>0.13333333333333333</v>
      </c>
      <c r="W14" s="219">
        <f t="shared" si="7"/>
        <v>0</v>
      </c>
      <c r="X14" s="219">
        <f t="shared" si="8"/>
        <v>0</v>
      </c>
      <c r="Y14" s="219">
        <f t="shared" si="9"/>
        <v>0</v>
      </c>
      <c r="Z14" s="219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223"/>
      <c r="H15" s="224"/>
      <c r="I15" s="224"/>
      <c r="J15" s="224"/>
      <c r="K15" s="225"/>
      <c r="L15" s="10">
        <f t="shared" si="10"/>
        <v>0</v>
      </c>
      <c r="M15" s="11"/>
      <c r="O15" s="219">
        <v>13</v>
      </c>
      <c r="P15" s="219">
        <v>0.4</v>
      </c>
      <c r="Q15" s="219">
        <f t="shared" si="3"/>
        <v>3</v>
      </c>
      <c r="R15" s="240" t="s">
        <v>99</v>
      </c>
      <c r="S15" s="219">
        <f t="shared" si="0"/>
        <v>0.13333333333333333</v>
      </c>
      <c r="T15" s="219">
        <f t="shared" si="4"/>
        <v>0</v>
      </c>
      <c r="U15" s="219">
        <f t="shared" si="5"/>
        <v>0.13333333333333333</v>
      </c>
      <c r="V15" s="219">
        <f t="shared" si="6"/>
        <v>0.13333333333333333</v>
      </c>
      <c r="W15" s="219">
        <f t="shared" si="7"/>
        <v>0</v>
      </c>
      <c r="X15" s="219">
        <f t="shared" si="8"/>
        <v>0</v>
      </c>
      <c r="Y15" s="219">
        <f t="shared" si="9"/>
        <v>0</v>
      </c>
      <c r="Z15" s="219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223"/>
      <c r="H16" s="224"/>
      <c r="I16" s="224"/>
      <c r="J16" s="224"/>
      <c r="K16" s="225"/>
      <c r="L16" s="10">
        <f t="shared" si="10"/>
        <v>0</v>
      </c>
      <c r="M16" s="11"/>
      <c r="O16" s="219">
        <v>14</v>
      </c>
      <c r="P16" s="219">
        <v>0.4</v>
      </c>
      <c r="Q16" s="219">
        <f t="shared" si="3"/>
        <v>3</v>
      </c>
      <c r="R16" s="240" t="s">
        <v>99</v>
      </c>
      <c r="S16" s="219">
        <f t="shared" si="0"/>
        <v>0.13333333333333333</v>
      </c>
      <c r="T16" s="219">
        <f t="shared" si="4"/>
        <v>0</v>
      </c>
      <c r="U16" s="219">
        <f t="shared" si="5"/>
        <v>0.13333333333333333</v>
      </c>
      <c r="V16" s="219">
        <f t="shared" si="6"/>
        <v>0.13333333333333333</v>
      </c>
      <c r="W16" s="219">
        <f t="shared" si="7"/>
        <v>0</v>
      </c>
      <c r="X16" s="219">
        <f t="shared" si="8"/>
        <v>0</v>
      </c>
      <c r="Y16" s="219">
        <f t="shared" si="9"/>
        <v>0</v>
      </c>
      <c r="Z16" s="219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223"/>
      <c r="H17" s="224"/>
      <c r="I17" s="224"/>
      <c r="J17" s="224"/>
      <c r="K17" s="225"/>
      <c r="L17" s="10">
        <f t="shared" si="10"/>
        <v>0</v>
      </c>
      <c r="M17" s="11"/>
      <c r="O17" s="219">
        <v>15</v>
      </c>
      <c r="P17" s="219">
        <v>0.4</v>
      </c>
      <c r="Q17" s="219">
        <f t="shared" si="3"/>
        <v>3</v>
      </c>
      <c r="R17" s="240" t="s">
        <v>99</v>
      </c>
      <c r="S17" s="219">
        <f t="shared" si="0"/>
        <v>0.13333333333333333</v>
      </c>
      <c r="T17" s="219">
        <f t="shared" si="4"/>
        <v>0</v>
      </c>
      <c r="U17" s="219">
        <f t="shared" si="5"/>
        <v>0.13333333333333333</v>
      </c>
      <c r="V17" s="219">
        <f t="shared" si="6"/>
        <v>0.13333333333333333</v>
      </c>
      <c r="W17" s="219">
        <f t="shared" si="7"/>
        <v>0</v>
      </c>
      <c r="X17" s="219">
        <f t="shared" si="8"/>
        <v>0</v>
      </c>
      <c r="Y17" s="219">
        <f t="shared" si="9"/>
        <v>0</v>
      </c>
      <c r="Z17" s="219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223"/>
      <c r="H18" s="224"/>
      <c r="I18" s="224"/>
      <c r="J18" s="224"/>
      <c r="K18" s="225"/>
      <c r="L18" s="10">
        <f t="shared" si="10"/>
        <v>0</v>
      </c>
      <c r="M18" s="11"/>
      <c r="O18" s="219">
        <v>16</v>
      </c>
      <c r="P18" s="219">
        <v>0.4</v>
      </c>
      <c r="Q18" s="219">
        <f t="shared" si="3"/>
        <v>3</v>
      </c>
      <c r="R18" s="240" t="s">
        <v>99</v>
      </c>
      <c r="S18" s="219">
        <f t="shared" si="0"/>
        <v>0.13333333333333333</v>
      </c>
      <c r="T18" s="219">
        <f t="shared" si="4"/>
        <v>0</v>
      </c>
      <c r="U18" s="219">
        <f t="shared" si="5"/>
        <v>0.13333333333333333</v>
      </c>
      <c r="V18" s="219">
        <f t="shared" si="6"/>
        <v>0.13333333333333333</v>
      </c>
      <c r="W18" s="219">
        <f t="shared" si="7"/>
        <v>0</v>
      </c>
      <c r="X18" s="219">
        <f t="shared" si="8"/>
        <v>0</v>
      </c>
      <c r="Y18" s="219">
        <f t="shared" si="9"/>
        <v>0</v>
      </c>
      <c r="Z18" s="219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223"/>
      <c r="H19" s="224"/>
      <c r="I19" s="224"/>
      <c r="J19" s="224"/>
      <c r="K19" s="225"/>
      <c r="L19" s="10">
        <f t="shared" si="10"/>
        <v>0</v>
      </c>
      <c r="M19" s="11"/>
      <c r="O19" s="219">
        <v>17</v>
      </c>
      <c r="P19" s="219">
        <v>0.4</v>
      </c>
      <c r="Q19" s="219">
        <f t="shared" si="3"/>
        <v>0</v>
      </c>
      <c r="R19" s="219"/>
      <c r="S19" s="219">
        <f t="shared" si="0"/>
        <v>0</v>
      </c>
      <c r="T19" s="219">
        <f t="shared" si="4"/>
        <v>0</v>
      </c>
      <c r="U19" s="219">
        <f t="shared" si="5"/>
        <v>0</v>
      </c>
      <c r="V19" s="219">
        <f t="shared" si="6"/>
        <v>0</v>
      </c>
      <c r="W19" s="219">
        <f t="shared" si="7"/>
        <v>0</v>
      </c>
      <c r="X19" s="219">
        <f t="shared" si="8"/>
        <v>0</v>
      </c>
      <c r="Y19" s="219">
        <f t="shared" si="9"/>
        <v>0</v>
      </c>
      <c r="Z19" s="219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223"/>
      <c r="H20" s="224"/>
      <c r="I20" s="224"/>
      <c r="J20" s="224"/>
      <c r="K20" s="225"/>
      <c r="L20" s="1"/>
      <c r="M20" s="3"/>
      <c r="O20" s="219">
        <v>18</v>
      </c>
      <c r="P20" s="219">
        <v>0.4</v>
      </c>
      <c r="Q20" s="219">
        <f t="shared" si="3"/>
        <v>0</v>
      </c>
      <c r="R20" s="219"/>
      <c r="S20" s="219">
        <f t="shared" si="0"/>
        <v>0</v>
      </c>
      <c r="T20" s="219">
        <f t="shared" si="4"/>
        <v>0</v>
      </c>
      <c r="U20" s="219">
        <f t="shared" si="5"/>
        <v>0</v>
      </c>
      <c r="V20" s="219">
        <f t="shared" si="6"/>
        <v>0</v>
      </c>
      <c r="W20" s="219">
        <f t="shared" si="7"/>
        <v>0</v>
      </c>
      <c r="X20" s="219">
        <f t="shared" si="8"/>
        <v>0</v>
      </c>
      <c r="Y20" s="219">
        <f t="shared" si="9"/>
        <v>0</v>
      </c>
      <c r="Z20" s="219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223"/>
      <c r="H21" s="224"/>
      <c r="I21" s="224"/>
      <c r="J21" s="224"/>
      <c r="K21" s="225"/>
      <c r="L21" s="10">
        <f>SUM(D21*$D$20+G21*$G$20+$H$20*H21+$E$20*E21+$I$20*I21+$J$20*J21+$K$20*K21)</f>
        <v>0</v>
      </c>
      <c r="M21" s="11"/>
      <c r="O21" s="219">
        <v>19</v>
      </c>
      <c r="P21" s="219">
        <v>0.4</v>
      </c>
      <c r="Q21" s="219">
        <f t="shared" si="3"/>
        <v>0</v>
      </c>
      <c r="R21" s="219"/>
      <c r="S21" s="219">
        <f t="shared" si="0"/>
        <v>0</v>
      </c>
      <c r="T21" s="219">
        <f t="shared" si="4"/>
        <v>0</v>
      </c>
      <c r="U21" s="219">
        <f t="shared" si="5"/>
        <v>0</v>
      </c>
      <c r="V21" s="219">
        <f t="shared" si="6"/>
        <v>0</v>
      </c>
      <c r="W21" s="219">
        <f t="shared" si="7"/>
        <v>0</v>
      </c>
      <c r="X21" s="219">
        <f t="shared" si="8"/>
        <v>0</v>
      </c>
      <c r="Y21" s="219">
        <f t="shared" si="9"/>
        <v>0</v>
      </c>
      <c r="Z21" s="219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223"/>
      <c r="H22" s="224"/>
      <c r="I22" s="224"/>
      <c r="J22" s="224"/>
      <c r="K22" s="225"/>
      <c r="L22" s="10">
        <f t="shared" ref="L22:L28" si="11">SUM(D22*$D$20+G22*$G$20+$H$20*H22+$E$20*E22+$I$20*I22+$J$20*J22+$K$20*K22)</f>
        <v>0</v>
      </c>
      <c r="M22" s="11"/>
      <c r="O22" s="219">
        <v>20</v>
      </c>
      <c r="P22" s="219">
        <v>0.4</v>
      </c>
      <c r="Q22" s="219">
        <f t="shared" si="3"/>
        <v>0</v>
      </c>
      <c r="R22" s="219"/>
      <c r="S22" s="219">
        <f t="shared" si="0"/>
        <v>0</v>
      </c>
      <c r="T22" s="219">
        <f t="shared" si="4"/>
        <v>0</v>
      </c>
      <c r="U22" s="219">
        <f t="shared" si="5"/>
        <v>0</v>
      </c>
      <c r="V22" s="219">
        <f t="shared" si="6"/>
        <v>0</v>
      </c>
      <c r="W22" s="219">
        <f t="shared" si="7"/>
        <v>0</v>
      </c>
      <c r="X22" s="219">
        <f t="shared" si="8"/>
        <v>0</v>
      </c>
      <c r="Y22" s="219">
        <f t="shared" si="9"/>
        <v>0</v>
      </c>
      <c r="Z22" s="219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223"/>
      <c r="H23" s="224"/>
      <c r="I23" s="224"/>
      <c r="J23" s="224"/>
      <c r="K23" s="225"/>
      <c r="L23" s="10">
        <f t="shared" si="11"/>
        <v>0</v>
      </c>
      <c r="M23" s="11"/>
      <c r="O23" s="219">
        <v>21</v>
      </c>
      <c r="P23" s="219">
        <v>0.4</v>
      </c>
      <c r="Q23" s="219">
        <f t="shared" si="3"/>
        <v>0</v>
      </c>
      <c r="R23" s="219"/>
      <c r="S23" s="219">
        <f t="shared" si="0"/>
        <v>0</v>
      </c>
      <c r="T23" s="219">
        <f t="shared" si="4"/>
        <v>0</v>
      </c>
      <c r="U23" s="219">
        <f t="shared" si="5"/>
        <v>0</v>
      </c>
      <c r="V23" s="219">
        <f t="shared" si="6"/>
        <v>0</v>
      </c>
      <c r="W23" s="219">
        <f t="shared" si="7"/>
        <v>0</v>
      </c>
      <c r="X23" s="219">
        <f t="shared" si="8"/>
        <v>0</v>
      </c>
      <c r="Y23" s="219">
        <f t="shared" si="9"/>
        <v>0</v>
      </c>
      <c r="Z23" s="219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223"/>
      <c r="H24" s="224"/>
      <c r="I24" s="224"/>
      <c r="J24" s="224"/>
      <c r="K24" s="225"/>
      <c r="L24" s="10">
        <f t="shared" si="11"/>
        <v>0</v>
      </c>
      <c r="M24" s="11"/>
      <c r="O24" s="219">
        <v>22</v>
      </c>
      <c r="P24" s="219">
        <v>0.4</v>
      </c>
      <c r="Q24" s="219">
        <f t="shared" si="3"/>
        <v>0</v>
      </c>
      <c r="R24" s="219"/>
      <c r="S24" s="219">
        <f t="shared" si="0"/>
        <v>0</v>
      </c>
      <c r="T24" s="219">
        <f t="shared" si="4"/>
        <v>0</v>
      </c>
      <c r="U24" s="219">
        <f t="shared" si="5"/>
        <v>0</v>
      </c>
      <c r="V24" s="219">
        <f t="shared" si="6"/>
        <v>0</v>
      </c>
      <c r="W24" s="219">
        <f t="shared" si="7"/>
        <v>0</v>
      </c>
      <c r="X24" s="219">
        <f t="shared" si="8"/>
        <v>0</v>
      </c>
      <c r="Y24" s="219">
        <f t="shared" si="9"/>
        <v>0</v>
      </c>
      <c r="Z24" s="219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223"/>
      <c r="H25" s="224"/>
      <c r="I25" s="224"/>
      <c r="J25" s="224"/>
      <c r="K25" s="225"/>
      <c r="L25" s="10">
        <f t="shared" si="11"/>
        <v>0</v>
      </c>
      <c r="M25" s="11"/>
      <c r="O25" s="219">
        <v>23</v>
      </c>
      <c r="P25" s="219">
        <v>0.4</v>
      </c>
      <c r="Q25" s="219">
        <f t="shared" si="3"/>
        <v>0</v>
      </c>
      <c r="R25" s="219"/>
      <c r="S25" s="219">
        <f t="shared" si="0"/>
        <v>0</v>
      </c>
      <c r="T25" s="219">
        <f t="shared" si="4"/>
        <v>0</v>
      </c>
      <c r="U25" s="219">
        <f t="shared" si="5"/>
        <v>0</v>
      </c>
      <c r="V25" s="219">
        <f t="shared" si="6"/>
        <v>0</v>
      </c>
      <c r="W25" s="219">
        <f t="shared" si="7"/>
        <v>0</v>
      </c>
      <c r="X25" s="219">
        <f t="shared" si="8"/>
        <v>0</v>
      </c>
      <c r="Y25" s="219">
        <f t="shared" si="9"/>
        <v>0</v>
      </c>
      <c r="Z25" s="219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223"/>
      <c r="H26" s="224"/>
      <c r="I26" s="224"/>
      <c r="J26" s="224"/>
      <c r="K26" s="225"/>
      <c r="L26" s="10">
        <f t="shared" si="11"/>
        <v>0</v>
      </c>
      <c r="M26" s="11"/>
      <c r="O26" s="219">
        <v>24</v>
      </c>
      <c r="P26" s="219">
        <v>0.4</v>
      </c>
      <c r="Q26" s="219">
        <f t="shared" si="3"/>
        <v>0</v>
      </c>
      <c r="R26" s="219"/>
      <c r="S26" s="219">
        <f t="shared" si="0"/>
        <v>0</v>
      </c>
      <c r="T26" s="219">
        <f t="shared" si="4"/>
        <v>0</v>
      </c>
      <c r="U26" s="219">
        <f t="shared" si="5"/>
        <v>0</v>
      </c>
      <c r="V26" s="219">
        <f t="shared" si="6"/>
        <v>0</v>
      </c>
      <c r="W26" s="219">
        <f t="shared" si="7"/>
        <v>0</v>
      </c>
      <c r="X26" s="219">
        <f t="shared" si="8"/>
        <v>0</v>
      </c>
      <c r="Y26" s="219">
        <f t="shared" si="9"/>
        <v>0</v>
      </c>
      <c r="Z26" s="219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223"/>
      <c r="H27" s="224"/>
      <c r="I27" s="224"/>
      <c r="J27" s="224"/>
      <c r="K27" s="225"/>
      <c r="L27" s="10">
        <f t="shared" si="11"/>
        <v>0</v>
      </c>
      <c r="M27" s="11"/>
      <c r="O27" s="219">
        <v>25</v>
      </c>
      <c r="P27" s="219">
        <v>0.4</v>
      </c>
      <c r="Q27" s="219">
        <f t="shared" si="3"/>
        <v>0</v>
      </c>
      <c r="R27" s="219"/>
      <c r="S27" s="219">
        <f t="shared" si="0"/>
        <v>0</v>
      </c>
      <c r="T27" s="219">
        <f t="shared" si="4"/>
        <v>0</v>
      </c>
      <c r="U27" s="219">
        <f t="shared" si="5"/>
        <v>0</v>
      </c>
      <c r="V27" s="219">
        <f t="shared" si="6"/>
        <v>0</v>
      </c>
      <c r="W27" s="219">
        <f t="shared" si="7"/>
        <v>0</v>
      </c>
      <c r="X27" s="219">
        <f t="shared" si="8"/>
        <v>0</v>
      </c>
      <c r="Y27" s="219">
        <f t="shared" si="9"/>
        <v>0</v>
      </c>
      <c r="Z27" s="219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223"/>
      <c r="H28" s="224"/>
      <c r="I28" s="224"/>
      <c r="J28" s="224"/>
      <c r="K28" s="225"/>
      <c r="L28" s="10">
        <f t="shared" si="11"/>
        <v>0</v>
      </c>
      <c r="M28" s="11"/>
      <c r="O28" s="219">
        <v>26</v>
      </c>
      <c r="P28" s="219">
        <v>0.4</v>
      </c>
      <c r="Q28" s="219">
        <f t="shared" si="3"/>
        <v>0</v>
      </c>
      <c r="R28" s="219"/>
      <c r="S28" s="219">
        <f t="shared" si="0"/>
        <v>0</v>
      </c>
      <c r="T28" s="219">
        <f t="shared" si="4"/>
        <v>0</v>
      </c>
      <c r="U28" s="219">
        <f t="shared" si="5"/>
        <v>0</v>
      </c>
      <c r="V28" s="219">
        <f t="shared" si="6"/>
        <v>0</v>
      </c>
      <c r="W28" s="219">
        <f t="shared" si="7"/>
        <v>0</v>
      </c>
      <c r="X28" s="219">
        <f t="shared" si="8"/>
        <v>0</v>
      </c>
      <c r="Y28" s="219">
        <f t="shared" si="9"/>
        <v>0</v>
      </c>
      <c r="Z28" s="219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223"/>
      <c r="H29" s="224"/>
      <c r="I29" s="224"/>
      <c r="J29" s="224"/>
      <c r="K29" s="225"/>
      <c r="L29" s="1"/>
      <c r="M29" s="3"/>
      <c r="O29" s="219">
        <v>27</v>
      </c>
      <c r="P29" s="219">
        <v>0.4</v>
      </c>
      <c r="Q29" s="219">
        <f t="shared" si="3"/>
        <v>0</v>
      </c>
      <c r="R29" s="219"/>
      <c r="S29" s="219">
        <f t="shared" si="0"/>
        <v>0</v>
      </c>
      <c r="T29" s="219">
        <f t="shared" si="4"/>
        <v>0</v>
      </c>
      <c r="U29" s="219">
        <f t="shared" si="5"/>
        <v>0</v>
      </c>
      <c r="V29" s="219">
        <f t="shared" si="6"/>
        <v>0</v>
      </c>
      <c r="W29" s="219">
        <f t="shared" si="7"/>
        <v>0</v>
      </c>
      <c r="X29" s="219">
        <f t="shared" si="8"/>
        <v>0</v>
      </c>
      <c r="Y29" s="219">
        <f t="shared" si="9"/>
        <v>0</v>
      </c>
      <c r="Z29" s="219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223"/>
      <c r="H30" s="224"/>
      <c r="I30" s="224"/>
      <c r="J30" s="224"/>
      <c r="K30" s="225"/>
      <c r="L30" s="14">
        <f>SUM(D30*$D$29+G30*$G$29+$H$29*H30+$E$29*E30+$I$29*I30+$J$29*J30+$K$29*K30)</f>
        <v>0</v>
      </c>
      <c r="M30" s="15"/>
      <c r="O30" s="219">
        <v>28</v>
      </c>
      <c r="P30" s="219">
        <v>0.4</v>
      </c>
      <c r="Q30" s="219">
        <f t="shared" si="3"/>
        <v>0</v>
      </c>
      <c r="R30" s="219"/>
      <c r="S30" s="219">
        <f t="shared" si="0"/>
        <v>0</v>
      </c>
      <c r="T30" s="219">
        <f t="shared" si="4"/>
        <v>0</v>
      </c>
      <c r="U30" s="219">
        <f t="shared" si="5"/>
        <v>0</v>
      </c>
      <c r="V30" s="219">
        <f t="shared" si="6"/>
        <v>0</v>
      </c>
      <c r="W30" s="219">
        <f t="shared" si="7"/>
        <v>0</v>
      </c>
      <c r="X30" s="219">
        <f t="shared" si="8"/>
        <v>0</v>
      </c>
      <c r="Y30" s="219">
        <f t="shared" si="9"/>
        <v>0</v>
      </c>
      <c r="Z30" s="219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223"/>
      <c r="H31" s="224"/>
      <c r="I31" s="224"/>
      <c r="J31" s="224"/>
      <c r="K31" s="225"/>
      <c r="L31" s="14">
        <f t="shared" ref="L31:L37" si="12">SUM(D31*$D$29+G31*$G$29+$H$29*H31+$E$29*E31+$I$29*I31+$J$29*J31+$K$29*K31)</f>
        <v>0</v>
      </c>
      <c r="M31" s="15"/>
      <c r="O31" s="219">
        <v>29</v>
      </c>
      <c r="P31" s="219">
        <v>0.4</v>
      </c>
      <c r="Q31" s="219">
        <f t="shared" si="3"/>
        <v>0</v>
      </c>
      <c r="R31" s="219"/>
      <c r="S31" s="219">
        <f t="shared" si="0"/>
        <v>0</v>
      </c>
      <c r="T31" s="219">
        <f t="shared" si="4"/>
        <v>0</v>
      </c>
      <c r="U31" s="219">
        <f t="shared" si="5"/>
        <v>0</v>
      </c>
      <c r="V31" s="219">
        <f t="shared" si="6"/>
        <v>0</v>
      </c>
      <c r="W31" s="219">
        <f t="shared" si="7"/>
        <v>0</v>
      </c>
      <c r="X31" s="219">
        <f t="shared" si="8"/>
        <v>0</v>
      </c>
      <c r="Y31" s="219">
        <f t="shared" si="9"/>
        <v>0</v>
      </c>
      <c r="Z31" s="219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223"/>
      <c r="H32" s="224"/>
      <c r="I32" s="224"/>
      <c r="J32" s="224"/>
      <c r="K32" s="225"/>
      <c r="L32" s="14">
        <f t="shared" si="12"/>
        <v>0</v>
      </c>
      <c r="M32" s="15"/>
      <c r="O32" s="219">
        <v>30</v>
      </c>
      <c r="P32" s="219">
        <v>0.4</v>
      </c>
      <c r="Q32" s="219">
        <f t="shared" si="3"/>
        <v>0</v>
      </c>
      <c r="R32" s="219"/>
      <c r="S32" s="219">
        <f t="shared" si="0"/>
        <v>0</v>
      </c>
      <c r="T32" s="219">
        <f t="shared" si="4"/>
        <v>0</v>
      </c>
      <c r="U32" s="219">
        <f t="shared" si="5"/>
        <v>0</v>
      </c>
      <c r="V32" s="219">
        <f t="shared" si="6"/>
        <v>0</v>
      </c>
      <c r="W32" s="219">
        <f t="shared" si="7"/>
        <v>0</v>
      </c>
      <c r="X32" s="219">
        <f t="shared" si="8"/>
        <v>0</v>
      </c>
      <c r="Y32" s="219">
        <f t="shared" si="9"/>
        <v>0</v>
      </c>
      <c r="Z32" s="219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223"/>
      <c r="H33" s="224"/>
      <c r="I33" s="224"/>
      <c r="J33" s="224"/>
      <c r="K33" s="225"/>
      <c r="L33" s="14">
        <f t="shared" si="12"/>
        <v>0</v>
      </c>
      <c r="M33" s="15"/>
      <c r="O33" s="219">
        <v>31</v>
      </c>
      <c r="P33" s="219"/>
      <c r="Q33" s="219">
        <f t="shared" si="3"/>
        <v>0</v>
      </c>
      <c r="R33" s="219"/>
      <c r="S33" s="219">
        <f t="shared" si="0"/>
        <v>0</v>
      </c>
      <c r="T33" s="219">
        <f t="shared" si="4"/>
        <v>0</v>
      </c>
      <c r="U33" s="219">
        <f t="shared" si="5"/>
        <v>0</v>
      </c>
      <c r="V33" s="219">
        <f t="shared" si="6"/>
        <v>0</v>
      </c>
      <c r="W33" s="219">
        <f t="shared" si="7"/>
        <v>0</v>
      </c>
      <c r="X33" s="219">
        <f t="shared" si="8"/>
        <v>0</v>
      </c>
      <c r="Y33" s="219">
        <f t="shared" si="9"/>
        <v>0</v>
      </c>
      <c r="Z33" s="219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223"/>
      <c r="H34" s="224"/>
      <c r="I34" s="224"/>
      <c r="J34" s="224"/>
      <c r="K34" s="225"/>
      <c r="L34" s="14">
        <f t="shared" si="12"/>
        <v>0</v>
      </c>
      <c r="M34" s="15"/>
      <c r="O34" s="219">
        <v>32</v>
      </c>
      <c r="P34" s="219"/>
      <c r="Q34" s="219">
        <f t="shared" si="3"/>
        <v>0</v>
      </c>
      <c r="R34" s="219"/>
      <c r="S34" s="219">
        <f t="shared" si="0"/>
        <v>0</v>
      </c>
      <c r="T34" s="219">
        <f t="shared" si="4"/>
        <v>0</v>
      </c>
      <c r="U34" s="219">
        <f t="shared" si="5"/>
        <v>0</v>
      </c>
      <c r="V34" s="219">
        <f t="shared" si="6"/>
        <v>0</v>
      </c>
      <c r="W34" s="219">
        <f t="shared" si="7"/>
        <v>0</v>
      </c>
      <c r="X34" s="219">
        <f t="shared" si="8"/>
        <v>0</v>
      </c>
      <c r="Y34" s="219">
        <f t="shared" si="9"/>
        <v>0</v>
      </c>
      <c r="Z34" s="219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223"/>
      <c r="H35" s="224"/>
      <c r="I35" s="224"/>
      <c r="J35" s="224"/>
      <c r="K35" s="225"/>
      <c r="L35" s="14">
        <f t="shared" si="12"/>
        <v>0</v>
      </c>
      <c r="M35" s="15"/>
      <c r="O35" s="219">
        <v>33</v>
      </c>
      <c r="P35" s="219"/>
      <c r="Q35" s="219">
        <f t="shared" si="3"/>
        <v>0</v>
      </c>
      <c r="R35" s="219"/>
      <c r="S35" s="219">
        <f t="shared" si="0"/>
        <v>0</v>
      </c>
      <c r="T35" s="219">
        <f t="shared" si="4"/>
        <v>0</v>
      </c>
      <c r="U35" s="219">
        <f t="shared" si="5"/>
        <v>0</v>
      </c>
      <c r="V35" s="219">
        <f t="shared" si="6"/>
        <v>0</v>
      </c>
      <c r="W35" s="219">
        <f t="shared" si="7"/>
        <v>0</v>
      </c>
      <c r="X35" s="219">
        <f t="shared" si="8"/>
        <v>0</v>
      </c>
      <c r="Y35" s="219">
        <f t="shared" si="9"/>
        <v>0</v>
      </c>
      <c r="Z35" s="219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223"/>
      <c r="H36" s="224"/>
      <c r="I36" s="224"/>
      <c r="J36" s="224"/>
      <c r="K36" s="225"/>
      <c r="L36" s="14">
        <f t="shared" si="12"/>
        <v>0</v>
      </c>
      <c r="M36" s="15"/>
      <c r="O36" s="219">
        <v>34</v>
      </c>
      <c r="P36" s="219"/>
      <c r="Q36" s="219">
        <f t="shared" si="3"/>
        <v>0</v>
      </c>
      <c r="R36" s="219"/>
      <c r="S36" s="219">
        <f t="shared" si="0"/>
        <v>0</v>
      </c>
      <c r="T36" s="219">
        <f t="shared" si="4"/>
        <v>0</v>
      </c>
      <c r="U36" s="219">
        <f t="shared" si="5"/>
        <v>0</v>
      </c>
      <c r="V36" s="219">
        <f t="shared" si="6"/>
        <v>0</v>
      </c>
      <c r="W36" s="219">
        <f t="shared" si="7"/>
        <v>0</v>
      </c>
      <c r="X36" s="219">
        <f t="shared" si="8"/>
        <v>0</v>
      </c>
      <c r="Y36" s="219">
        <f t="shared" si="9"/>
        <v>0</v>
      </c>
      <c r="Z36" s="219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223"/>
      <c r="H37" s="224"/>
      <c r="I37" s="224"/>
      <c r="J37" s="224"/>
      <c r="K37" s="225"/>
      <c r="L37" s="14">
        <f t="shared" si="12"/>
        <v>0</v>
      </c>
      <c r="M37" s="15"/>
      <c r="O37" s="219">
        <v>35</v>
      </c>
      <c r="P37" s="219"/>
      <c r="Q37" s="219">
        <f t="shared" si="3"/>
        <v>0</v>
      </c>
      <c r="R37" s="219"/>
      <c r="S37" s="219">
        <f t="shared" si="0"/>
        <v>0</v>
      </c>
      <c r="T37" s="219">
        <f t="shared" si="4"/>
        <v>0</v>
      </c>
      <c r="U37" s="219">
        <f t="shared" si="5"/>
        <v>0</v>
      </c>
      <c r="V37" s="219">
        <f t="shared" si="6"/>
        <v>0</v>
      </c>
      <c r="W37" s="219">
        <f t="shared" si="7"/>
        <v>0</v>
      </c>
      <c r="X37" s="219">
        <f t="shared" si="8"/>
        <v>0</v>
      </c>
      <c r="Y37" s="219">
        <f t="shared" si="9"/>
        <v>0</v>
      </c>
      <c r="Z37" s="219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223"/>
      <c r="H38" s="224"/>
      <c r="I38" s="224"/>
      <c r="J38" s="224"/>
      <c r="K38" s="225"/>
      <c r="L38" s="1"/>
      <c r="M38" s="3"/>
      <c r="O38" s="219">
        <v>36</v>
      </c>
      <c r="P38" s="219"/>
      <c r="Q38" s="219">
        <f t="shared" si="3"/>
        <v>0</v>
      </c>
      <c r="R38" s="219"/>
      <c r="S38" s="219">
        <f t="shared" si="0"/>
        <v>0</v>
      </c>
      <c r="T38" s="219">
        <f t="shared" si="4"/>
        <v>0</v>
      </c>
      <c r="U38" s="219">
        <f t="shared" si="5"/>
        <v>0</v>
      </c>
      <c r="V38" s="219">
        <f t="shared" si="6"/>
        <v>0</v>
      </c>
      <c r="W38" s="219">
        <f t="shared" si="7"/>
        <v>0</v>
      </c>
      <c r="X38" s="219">
        <f t="shared" si="8"/>
        <v>0</v>
      </c>
      <c r="Y38" s="219">
        <f t="shared" si="9"/>
        <v>0</v>
      </c>
      <c r="Z38" s="219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223"/>
      <c r="H39" s="224"/>
      <c r="I39" s="224"/>
      <c r="J39" s="224"/>
      <c r="K39" s="225"/>
      <c r="L39" s="10">
        <f>SUM(C39+D39*$D$38+G39*$G$38+$H$38*H39+$E$38*E39+$I$38*I39+F39+$J$38*J39+$K$38*K39)</f>
        <v>0</v>
      </c>
      <c r="M39" s="11"/>
      <c r="O39" s="219">
        <v>37</v>
      </c>
      <c r="P39" s="219"/>
      <c r="Q39" s="219">
        <f t="shared" si="3"/>
        <v>0</v>
      </c>
      <c r="R39" s="219"/>
      <c r="S39" s="219">
        <f t="shared" si="0"/>
        <v>0</v>
      </c>
      <c r="T39" s="219">
        <f t="shared" si="4"/>
        <v>0</v>
      </c>
      <c r="U39" s="219">
        <f t="shared" si="5"/>
        <v>0</v>
      </c>
      <c r="V39" s="219">
        <f t="shared" si="6"/>
        <v>0</v>
      </c>
      <c r="W39" s="219">
        <f t="shared" si="7"/>
        <v>0</v>
      </c>
      <c r="X39" s="219">
        <f t="shared" si="8"/>
        <v>0</v>
      </c>
      <c r="Y39" s="219">
        <f t="shared" si="9"/>
        <v>0</v>
      </c>
      <c r="Z39" s="219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223"/>
      <c r="H40" s="224"/>
      <c r="I40" s="224"/>
      <c r="J40" s="224"/>
      <c r="K40" s="225"/>
      <c r="L40" s="10">
        <f t="shared" ref="L40:L46" si="13">SUM(C40+D40*$D$38+G40*$G$38+$H$38*H40+$E$38*E40+$I$38*I40+F40+$J$38*J40+$K$38*K40)</f>
        <v>0</v>
      </c>
      <c r="M40" s="11"/>
      <c r="O40" s="219">
        <v>38</v>
      </c>
      <c r="P40" s="219"/>
      <c r="Q40" s="219">
        <f t="shared" si="3"/>
        <v>0</v>
      </c>
      <c r="R40" s="219"/>
      <c r="S40" s="219">
        <f t="shared" si="0"/>
        <v>0</v>
      </c>
      <c r="T40" s="219">
        <f t="shared" si="4"/>
        <v>0</v>
      </c>
      <c r="U40" s="219">
        <f t="shared" si="5"/>
        <v>0</v>
      </c>
      <c r="V40" s="219">
        <f t="shared" si="6"/>
        <v>0</v>
      </c>
      <c r="W40" s="219">
        <f t="shared" si="7"/>
        <v>0</v>
      </c>
      <c r="X40" s="219">
        <f t="shared" si="8"/>
        <v>0</v>
      </c>
      <c r="Y40" s="219">
        <f t="shared" si="9"/>
        <v>0</v>
      </c>
      <c r="Z40" s="219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223"/>
      <c r="H41" s="224"/>
      <c r="I41" s="224"/>
      <c r="J41" s="224"/>
      <c r="K41" s="225"/>
      <c r="L41" s="10">
        <f>SUM(C41+D41*$D$38+G41*$G$38+$H$38*H41+$E$38*E41+$I$38*I41+F41+$J$38*J41+$K$38*K41)</f>
        <v>0</v>
      </c>
      <c r="M41" s="11"/>
      <c r="O41" s="219">
        <v>39</v>
      </c>
      <c r="P41" s="219"/>
      <c r="Q41" s="219">
        <f t="shared" si="3"/>
        <v>0</v>
      </c>
      <c r="R41" s="219"/>
      <c r="S41" s="219">
        <f t="shared" si="0"/>
        <v>0</v>
      </c>
      <c r="T41" s="219">
        <f t="shared" si="4"/>
        <v>0</v>
      </c>
      <c r="U41" s="219">
        <f t="shared" si="5"/>
        <v>0</v>
      </c>
      <c r="V41" s="219">
        <f t="shared" si="6"/>
        <v>0</v>
      </c>
      <c r="W41" s="219">
        <f t="shared" si="7"/>
        <v>0</v>
      </c>
      <c r="X41" s="219">
        <f t="shared" si="8"/>
        <v>0</v>
      </c>
      <c r="Y41" s="219">
        <f t="shared" si="9"/>
        <v>0</v>
      </c>
      <c r="Z41" s="219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223"/>
      <c r="H42" s="224"/>
      <c r="I42" s="224"/>
      <c r="J42" s="224"/>
      <c r="K42" s="225"/>
      <c r="L42" s="10">
        <f t="shared" si="13"/>
        <v>0</v>
      </c>
      <c r="M42" s="11"/>
      <c r="O42" s="219">
        <v>40</v>
      </c>
      <c r="P42" s="219"/>
      <c r="Q42" s="219">
        <f t="shared" si="3"/>
        <v>0</v>
      </c>
      <c r="R42" s="219"/>
      <c r="S42" s="219">
        <f t="shared" si="0"/>
        <v>0</v>
      </c>
      <c r="T42" s="219">
        <f t="shared" si="4"/>
        <v>0</v>
      </c>
      <c r="U42" s="219">
        <f t="shared" si="5"/>
        <v>0</v>
      </c>
      <c r="V42" s="219">
        <f t="shared" si="6"/>
        <v>0</v>
      </c>
      <c r="W42" s="219">
        <f t="shared" si="7"/>
        <v>0</v>
      </c>
      <c r="X42" s="219">
        <f t="shared" si="8"/>
        <v>0</v>
      </c>
      <c r="Y42" s="219">
        <f t="shared" si="9"/>
        <v>0</v>
      </c>
      <c r="Z42" s="219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223"/>
      <c r="H43" s="224"/>
      <c r="I43" s="224"/>
      <c r="J43" s="224"/>
      <c r="K43" s="225"/>
      <c r="L43" s="10">
        <f t="shared" si="13"/>
        <v>0</v>
      </c>
      <c r="M43" s="11"/>
      <c r="O43" s="219">
        <v>41</v>
      </c>
      <c r="P43" s="219"/>
      <c r="Q43" s="219">
        <f t="shared" si="3"/>
        <v>0</v>
      </c>
      <c r="R43" s="219"/>
      <c r="S43" s="219">
        <f t="shared" si="0"/>
        <v>0</v>
      </c>
      <c r="T43" s="219">
        <f t="shared" si="4"/>
        <v>0</v>
      </c>
      <c r="U43" s="219">
        <f t="shared" si="5"/>
        <v>0</v>
      </c>
      <c r="V43" s="219">
        <f t="shared" si="6"/>
        <v>0</v>
      </c>
      <c r="W43" s="219">
        <f t="shared" si="7"/>
        <v>0</v>
      </c>
      <c r="X43" s="219">
        <f t="shared" si="8"/>
        <v>0</v>
      </c>
      <c r="Y43" s="219">
        <f t="shared" si="9"/>
        <v>0</v>
      </c>
      <c r="Z43" s="219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223"/>
      <c r="H44" s="224"/>
      <c r="I44" s="224"/>
      <c r="J44" s="224"/>
      <c r="K44" s="225"/>
      <c r="L44" s="10">
        <f t="shared" si="13"/>
        <v>0</v>
      </c>
      <c r="M44" s="11"/>
      <c r="O44" s="219" t="s">
        <v>37</v>
      </c>
      <c r="P44" s="219"/>
      <c r="Q44" s="219"/>
      <c r="R44" s="219"/>
      <c r="S44" s="219">
        <f>SUM(S3:S43)</f>
        <v>2.1333333333333333</v>
      </c>
      <c r="T44" s="219">
        <f t="shared" ref="T44:Z44" si="14">SUM(T3:T43)</f>
        <v>0</v>
      </c>
      <c r="U44" s="219">
        <f t="shared" si="14"/>
        <v>2.1333333333333333</v>
      </c>
      <c r="V44" s="219">
        <f t="shared" si="14"/>
        <v>2.1333333333333333</v>
      </c>
      <c r="W44" s="219">
        <f t="shared" si="14"/>
        <v>0</v>
      </c>
      <c r="X44" s="219">
        <f t="shared" si="14"/>
        <v>0</v>
      </c>
      <c r="Y44" s="219">
        <f t="shared" si="14"/>
        <v>0</v>
      </c>
      <c r="Z44" s="219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223"/>
      <c r="H45" s="224"/>
      <c r="I45" s="224"/>
      <c r="J45" s="224"/>
      <c r="K45" s="225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223"/>
      <c r="H46" s="224"/>
      <c r="I46" s="224"/>
      <c r="J46" s="224"/>
      <c r="K46" s="225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223"/>
      <c r="H47" s="224"/>
      <c r="I47" s="224"/>
      <c r="J47" s="224"/>
      <c r="K47" s="225"/>
      <c r="L47" s="1"/>
      <c r="M47" s="3"/>
    </row>
    <row r="48" spans="1:26" x14ac:dyDescent="0.15">
      <c r="A48" s="255"/>
      <c r="B48" s="1" t="s">
        <v>85</v>
      </c>
      <c r="C48" s="2"/>
      <c r="D48" s="1">
        <v>5</v>
      </c>
      <c r="E48" s="1"/>
      <c r="F48" s="2"/>
      <c r="G48" s="223"/>
      <c r="H48" s="224"/>
      <c r="I48" s="224"/>
      <c r="J48" s="224"/>
      <c r="K48" s="225"/>
      <c r="L48" s="10">
        <f t="shared" ref="L48:L55" si="15">SUM(C48+D48*$D$47+G48*$G$47+$H$47*H48+$E$47*E48+$I$47*I48+F48+$J$47*J48+$K$47*K48)</f>
        <v>1.4000000000000001</v>
      </c>
      <c r="M48" s="11"/>
    </row>
    <row r="49" spans="1:13" x14ac:dyDescent="0.15">
      <c r="A49" s="255"/>
      <c r="B49" s="1" t="s">
        <v>26</v>
      </c>
      <c r="C49" s="2"/>
      <c r="D49" s="1"/>
      <c r="E49" s="1">
        <v>3</v>
      </c>
      <c r="F49" s="2"/>
      <c r="G49" s="223"/>
      <c r="H49" s="224"/>
      <c r="I49" s="224"/>
      <c r="J49" s="224"/>
      <c r="K49" s="225"/>
      <c r="L49" s="10">
        <f t="shared" si="15"/>
        <v>2.2199999999999998</v>
      </c>
      <c r="M49" s="11"/>
    </row>
    <row r="50" spans="1:13" x14ac:dyDescent="0.15">
      <c r="A50" s="255"/>
      <c r="B50" s="1" t="s">
        <v>28</v>
      </c>
      <c r="C50" s="2"/>
      <c r="D50" s="1"/>
      <c r="E50" s="1">
        <v>2</v>
      </c>
      <c r="F50" s="2"/>
      <c r="G50" s="223"/>
      <c r="H50" s="224"/>
      <c r="I50" s="224"/>
      <c r="J50" s="224"/>
      <c r="K50" s="225"/>
      <c r="L50" s="10">
        <f t="shared" si="15"/>
        <v>1.48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223"/>
      <c r="H51" s="224"/>
      <c r="I51" s="224"/>
      <c r="J51" s="224"/>
      <c r="K51" s="225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223"/>
      <c r="H52" s="224"/>
      <c r="I52" s="224"/>
      <c r="J52" s="224"/>
      <c r="K52" s="225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223"/>
      <c r="H53" s="224"/>
      <c r="I53" s="224"/>
      <c r="J53" s="224"/>
      <c r="K53" s="225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223"/>
      <c r="H54" s="224"/>
      <c r="I54" s="224"/>
      <c r="J54" s="224"/>
      <c r="K54" s="225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223"/>
      <c r="H55" s="224"/>
      <c r="I55" s="224"/>
      <c r="J55" s="224"/>
      <c r="K55" s="225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223"/>
      <c r="H56" s="224"/>
      <c r="I56" s="224"/>
      <c r="J56" s="224"/>
      <c r="K56" s="225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223"/>
      <c r="H57" s="224"/>
      <c r="I57" s="224"/>
      <c r="J57" s="224"/>
      <c r="K57" s="225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223"/>
      <c r="H58" s="224"/>
      <c r="I58" s="224"/>
      <c r="J58" s="224"/>
      <c r="K58" s="225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223"/>
      <c r="H59" s="224"/>
      <c r="I59" s="224"/>
      <c r="J59" s="224"/>
      <c r="K59" s="225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223"/>
      <c r="H60" s="224"/>
      <c r="I60" s="224"/>
      <c r="J60" s="224"/>
      <c r="K60" s="225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223"/>
      <c r="H61" s="224"/>
      <c r="I61" s="224"/>
      <c r="J61" s="224"/>
      <c r="K61" s="225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223"/>
      <c r="H62" s="224"/>
      <c r="I62" s="224"/>
      <c r="J62" s="224"/>
      <c r="K62" s="225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223"/>
      <c r="H63" s="224"/>
      <c r="I63" s="224"/>
      <c r="J63" s="224"/>
      <c r="K63" s="225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226"/>
      <c r="H64" s="227"/>
      <c r="I64" s="227"/>
      <c r="J64" s="227"/>
      <c r="K64" s="228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223"/>
      <c r="H65" s="224"/>
      <c r="I65" s="224"/>
      <c r="J65" s="224"/>
      <c r="K65" s="225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223"/>
      <c r="H66" s="224"/>
      <c r="I66" s="224"/>
      <c r="J66" s="224"/>
      <c r="K66" s="225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223"/>
      <c r="H67" s="224"/>
      <c r="I67" s="224"/>
      <c r="J67" s="224"/>
      <c r="K67" s="225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223"/>
      <c r="H68" s="224"/>
      <c r="I68" s="224"/>
      <c r="J68" s="224"/>
      <c r="K68" s="225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223"/>
      <c r="H69" s="224"/>
      <c r="I69" s="224"/>
      <c r="J69" s="224"/>
      <c r="K69" s="225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223"/>
      <c r="H70" s="224"/>
      <c r="I70" s="224"/>
      <c r="J70" s="224"/>
      <c r="K70" s="225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223"/>
      <c r="H71" s="224"/>
      <c r="I71" s="224"/>
      <c r="J71" s="224"/>
      <c r="K71" s="225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223"/>
      <c r="H72" s="224"/>
      <c r="I72" s="224"/>
      <c r="J72" s="224"/>
      <c r="K72" s="225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226"/>
      <c r="H73" s="227"/>
      <c r="I73" s="227"/>
      <c r="J73" s="227"/>
      <c r="K73" s="228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223"/>
      <c r="H74" s="224"/>
      <c r="I74" s="224"/>
      <c r="J74" s="224"/>
      <c r="K74" s="225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223"/>
      <c r="H75" s="224"/>
      <c r="I75" s="224"/>
      <c r="J75" s="224"/>
      <c r="K75" s="225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223"/>
      <c r="H76" s="224"/>
      <c r="I76" s="224"/>
      <c r="J76" s="224"/>
      <c r="K76" s="225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223"/>
      <c r="H77" s="224"/>
      <c r="I77" s="224"/>
      <c r="J77" s="224"/>
      <c r="K77" s="225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223"/>
      <c r="H78" s="224"/>
      <c r="I78" s="224"/>
      <c r="J78" s="224"/>
      <c r="K78" s="225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223"/>
      <c r="H79" s="224"/>
      <c r="I79" s="224"/>
      <c r="J79" s="224"/>
      <c r="K79" s="225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223"/>
      <c r="H80" s="224"/>
      <c r="I80" s="224"/>
      <c r="J80" s="224"/>
      <c r="K80" s="225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223"/>
      <c r="H81" s="224"/>
      <c r="I81" s="224"/>
      <c r="J81" s="224"/>
      <c r="K81" s="225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226"/>
      <c r="H82" s="227"/>
      <c r="I82" s="227"/>
      <c r="J82" s="227"/>
      <c r="K82" s="228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>
        <v>1</v>
      </c>
      <c r="E84" s="285"/>
      <c r="F84" s="285"/>
      <c r="G84" s="286"/>
      <c r="H84" s="1"/>
      <c r="I84" s="1"/>
      <c r="J84" s="1"/>
      <c r="K84" s="1"/>
      <c r="L84" s="14">
        <f>D84*$D$83+C84</f>
        <v>0.15</v>
      </c>
      <c r="M84" s="15"/>
    </row>
    <row r="85" spans="1:13" x14ac:dyDescent="0.15">
      <c r="A85" s="255"/>
      <c r="B85" s="1" t="s">
        <v>26</v>
      </c>
      <c r="C85" s="2"/>
      <c r="D85" s="284">
        <v>1</v>
      </c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0.15</v>
      </c>
      <c r="M85" s="15"/>
    </row>
    <row r="86" spans="1:13" x14ac:dyDescent="0.15">
      <c r="A86" s="255"/>
      <c r="B86" s="1" t="s">
        <v>28</v>
      </c>
      <c r="C86" s="2"/>
      <c r="D86" s="284">
        <v>1</v>
      </c>
      <c r="E86" s="285"/>
      <c r="F86" s="285"/>
      <c r="G86" s="286"/>
      <c r="H86" s="1"/>
      <c r="I86" s="1"/>
      <c r="J86" s="1"/>
      <c r="K86" s="1"/>
      <c r="L86" s="14">
        <f t="shared" si="19"/>
        <v>0.15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217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217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223"/>
      <c r="H112" s="224"/>
      <c r="I112" s="224"/>
      <c r="J112" s="224"/>
      <c r="K112" s="225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223"/>
      <c r="H113" s="224"/>
      <c r="I113" s="224"/>
      <c r="J113" s="224"/>
      <c r="K113" s="225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223"/>
      <c r="H114" s="224"/>
      <c r="I114" s="224"/>
      <c r="J114" s="224"/>
      <c r="K114" s="225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223"/>
      <c r="H115" s="224"/>
      <c r="I115" s="224"/>
      <c r="J115" s="224"/>
      <c r="K115" s="225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223"/>
      <c r="H116" s="224"/>
      <c r="I116" s="224"/>
      <c r="J116" s="224"/>
      <c r="K116" s="225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223"/>
      <c r="H117" s="224"/>
      <c r="I117" s="224"/>
      <c r="J117" s="224"/>
      <c r="K117" s="225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223"/>
      <c r="H118" s="224"/>
      <c r="I118" s="224"/>
      <c r="J118" s="224"/>
      <c r="K118" s="225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223"/>
      <c r="H119" s="224"/>
      <c r="I119" s="224"/>
      <c r="J119" s="224"/>
      <c r="K119" s="225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226"/>
      <c r="H120" s="227"/>
      <c r="I120" s="227"/>
      <c r="J120" s="227"/>
      <c r="K120" s="228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223"/>
      <c r="H121" s="224"/>
      <c r="I121" s="224"/>
      <c r="J121" s="224"/>
      <c r="K121" s="225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223"/>
      <c r="H122" s="224"/>
      <c r="I122" s="224"/>
      <c r="J122" s="224"/>
      <c r="K122" s="225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223"/>
      <c r="H123" s="224"/>
      <c r="I123" s="224"/>
      <c r="J123" s="224"/>
      <c r="K123" s="225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223"/>
      <c r="H124" s="224"/>
      <c r="I124" s="224"/>
      <c r="J124" s="224"/>
      <c r="K124" s="225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223"/>
      <c r="H125" s="224"/>
      <c r="I125" s="224"/>
      <c r="J125" s="224"/>
      <c r="K125" s="225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223"/>
      <c r="H126" s="224"/>
      <c r="I126" s="224"/>
      <c r="J126" s="224"/>
      <c r="K126" s="225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223"/>
      <c r="H127" s="224"/>
      <c r="I127" s="224"/>
      <c r="J127" s="224"/>
      <c r="K127" s="225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223"/>
      <c r="H128" s="224"/>
      <c r="I128" s="224"/>
      <c r="J128" s="224"/>
      <c r="K128" s="225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226"/>
      <c r="H129" s="227"/>
      <c r="I129" s="227"/>
      <c r="J129" s="227"/>
      <c r="K129" s="228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5.6233333333333331</v>
      </c>
      <c r="E131" s="17">
        <f>C131+D131</f>
        <v>5.6233333333333331</v>
      </c>
    </row>
    <row r="132" spans="1:13" x14ac:dyDescent="0.15">
      <c r="B132" s="1" t="s">
        <v>26</v>
      </c>
      <c r="C132" s="17">
        <f>L4+L13+L22+L31+L40+L49+L58+L67+L76+L85+L99+L104+L114+L123+U44</f>
        <v>7.7133333333333329</v>
      </c>
      <c r="E132" s="17">
        <f t="shared" ref="E132:E138" si="23">C132+D132</f>
        <v>7.7133333333333329</v>
      </c>
      <c r="F132" t="s">
        <v>76</v>
      </c>
    </row>
    <row r="133" spans="1:13" x14ac:dyDescent="0.15">
      <c r="B133" s="1" t="s">
        <v>28</v>
      </c>
      <c r="C133" s="18">
        <f>L5+L14+L23+L32+L41+L50+L59+L68+L77+L86+L92+L96+L101+L108+L115+L124+V44</f>
        <v>4.7633333333333336</v>
      </c>
      <c r="E133" s="17">
        <f t="shared" si="23"/>
        <v>4.7633333333333336</v>
      </c>
      <c r="F133" t="s">
        <v>76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1</v>
      </c>
      <c r="E134" s="17">
        <f t="shared" si="23"/>
        <v>1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1</v>
      </c>
      <c r="E135" s="17">
        <f t="shared" si="23"/>
        <v>1</v>
      </c>
    </row>
    <row r="136" spans="1:13" x14ac:dyDescent="0.15">
      <c r="B136" s="1" t="s">
        <v>32</v>
      </c>
      <c r="C136" s="17">
        <f>L8+L17+L26+L35+L44+L53+L62+L71+L80+L89+L100+L105+L118+L127+W44</f>
        <v>0</v>
      </c>
      <c r="E136" s="17">
        <f t="shared" si="23"/>
        <v>0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24" workbookViewId="0">
      <selection activeCell="B130" sqref="B130:E138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230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240">
        <v>0.4</v>
      </c>
      <c r="Q3" s="240">
        <f>LEN(R3)</f>
        <v>5</v>
      </c>
      <c r="R3" s="240" t="s">
        <v>127</v>
      </c>
      <c r="S3" s="240">
        <f t="shared" ref="S3:S43" si="0">IF(ISNUMBER(FIND("周",R3)),P3/Q3,0)</f>
        <v>0.08</v>
      </c>
      <c r="T3" s="240">
        <f>IF(ISNUMBER(FIND("张",R3)),P3/Q3,0)</f>
        <v>0</v>
      </c>
      <c r="U3" s="240">
        <f>IF(ISNUMBER(FIND("牛",R3)),P3/Q3,0)</f>
        <v>0.08</v>
      </c>
      <c r="V3" s="240">
        <f>IF(ISNUMBER(FIND("芦",R3)),P3/Q3,0)</f>
        <v>0.08</v>
      </c>
      <c r="W3" s="240">
        <f>IF(ISNUMBER(FIND("李",R3)),P3/Q3,0)</f>
        <v>0.08</v>
      </c>
      <c r="X3" s="240">
        <f>IF(ISNUMBER(FIND("赵",R3)),P3/Q3,0)</f>
        <v>0</v>
      </c>
      <c r="Y3" s="240">
        <f>IF(ISNUMBER(FIND("高",R3)),P3/Q3,0)</f>
        <v>0.08</v>
      </c>
      <c r="Z3" s="240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/>
      <c r="H4" s="1"/>
      <c r="I4" s="1"/>
      <c r="J4" s="1"/>
      <c r="K4" s="1"/>
      <c r="L4" s="10">
        <f t="shared" ref="L4:L10" si="2">+D4*$D$2+G4*$G$2+$H$2*H4+$E$2*E4+$I$2*I4+$J$2*J4+$K$2*K4</f>
        <v>0</v>
      </c>
      <c r="M4" s="11"/>
      <c r="N4" s="6" t="s">
        <v>27</v>
      </c>
      <c r="O4" s="13">
        <v>2</v>
      </c>
      <c r="P4" s="240">
        <v>0.4</v>
      </c>
      <c r="Q4" s="240">
        <f t="shared" ref="Q4:Q43" si="3">LEN(R4)</f>
        <v>5</v>
      </c>
      <c r="R4" s="243" t="s">
        <v>127</v>
      </c>
      <c r="S4" s="240">
        <f t="shared" si="0"/>
        <v>0.08</v>
      </c>
      <c r="T4" s="240">
        <f t="shared" ref="T4:T43" si="4">IF(ISNUMBER(FIND("张",R4)),P4/Q4,0)</f>
        <v>0</v>
      </c>
      <c r="U4" s="240">
        <f t="shared" ref="U4:U43" si="5">IF(ISNUMBER(FIND("牛",R4)),P4/Q4,0)</f>
        <v>0.08</v>
      </c>
      <c r="V4" s="240">
        <f t="shared" ref="V4:V43" si="6">IF(ISNUMBER(FIND("芦",R4)),P4/Q4,0)</f>
        <v>0.08</v>
      </c>
      <c r="W4" s="240">
        <f t="shared" ref="W4:W43" si="7">IF(ISNUMBER(FIND("李",R4)),P4/Q4,0)</f>
        <v>0.08</v>
      </c>
      <c r="X4" s="240">
        <f t="shared" ref="X4:X43" si="8">IF(ISNUMBER(FIND("赵",R4)),P4/Q4,0)</f>
        <v>0</v>
      </c>
      <c r="Y4" s="240">
        <f t="shared" ref="Y4:Y43" si="9">IF(ISNUMBER(FIND("高",R4)),P4/Q4,0)</f>
        <v>0.08</v>
      </c>
      <c r="Z4" s="240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240">
        <v>0.4</v>
      </c>
      <c r="Q5" s="240">
        <f t="shared" si="3"/>
        <v>5</v>
      </c>
      <c r="R5" s="243" t="s">
        <v>127</v>
      </c>
      <c r="S5" s="240">
        <f t="shared" si="0"/>
        <v>0.08</v>
      </c>
      <c r="T5" s="240">
        <f t="shared" si="4"/>
        <v>0</v>
      </c>
      <c r="U5" s="240">
        <f t="shared" si="5"/>
        <v>0.08</v>
      </c>
      <c r="V5" s="240">
        <f t="shared" si="6"/>
        <v>0.08</v>
      </c>
      <c r="W5" s="240">
        <f t="shared" si="7"/>
        <v>0.08</v>
      </c>
      <c r="X5" s="240">
        <f t="shared" si="8"/>
        <v>0</v>
      </c>
      <c r="Y5" s="240">
        <f t="shared" si="9"/>
        <v>0.08</v>
      </c>
      <c r="Z5" s="240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240">
        <v>0.4</v>
      </c>
      <c r="Q6" s="240">
        <f t="shared" si="3"/>
        <v>5</v>
      </c>
      <c r="R6" s="243" t="s">
        <v>127</v>
      </c>
      <c r="S6" s="240">
        <f t="shared" si="0"/>
        <v>0.08</v>
      </c>
      <c r="T6" s="240">
        <f t="shared" si="4"/>
        <v>0</v>
      </c>
      <c r="U6" s="240">
        <f t="shared" si="5"/>
        <v>0.08</v>
      </c>
      <c r="V6" s="240">
        <f t="shared" si="6"/>
        <v>0.08</v>
      </c>
      <c r="W6" s="240">
        <f t="shared" si="7"/>
        <v>0.08</v>
      </c>
      <c r="X6" s="240">
        <f t="shared" si="8"/>
        <v>0</v>
      </c>
      <c r="Y6" s="240">
        <f t="shared" si="9"/>
        <v>0.08</v>
      </c>
      <c r="Z6" s="240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240">
        <v>0.4</v>
      </c>
      <c r="Q7" s="240">
        <f t="shared" si="3"/>
        <v>5</v>
      </c>
      <c r="R7" s="243" t="s">
        <v>127</v>
      </c>
      <c r="S7" s="240">
        <f t="shared" si="0"/>
        <v>0.08</v>
      </c>
      <c r="T7" s="240">
        <f t="shared" si="4"/>
        <v>0</v>
      </c>
      <c r="U7" s="240">
        <f t="shared" si="5"/>
        <v>0.08</v>
      </c>
      <c r="V7" s="240">
        <f t="shared" si="6"/>
        <v>0.08</v>
      </c>
      <c r="W7" s="240">
        <f t="shared" si="7"/>
        <v>0.08</v>
      </c>
      <c r="X7" s="240">
        <f t="shared" si="8"/>
        <v>0</v>
      </c>
      <c r="Y7" s="240">
        <f t="shared" si="9"/>
        <v>0.08</v>
      </c>
      <c r="Z7" s="240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2"/>
        <v>0</v>
      </c>
      <c r="M8" s="11"/>
      <c r="O8" s="240">
        <v>6</v>
      </c>
      <c r="P8" s="240">
        <v>0.4</v>
      </c>
      <c r="Q8" s="240">
        <f t="shared" si="3"/>
        <v>5</v>
      </c>
      <c r="R8" s="243" t="s">
        <v>127</v>
      </c>
      <c r="S8" s="240">
        <f t="shared" si="0"/>
        <v>0.08</v>
      </c>
      <c r="T8" s="240">
        <f t="shared" si="4"/>
        <v>0</v>
      </c>
      <c r="U8" s="240">
        <f t="shared" si="5"/>
        <v>0.08</v>
      </c>
      <c r="V8" s="240">
        <f t="shared" si="6"/>
        <v>0.08</v>
      </c>
      <c r="W8" s="240">
        <f t="shared" si="7"/>
        <v>0.08</v>
      </c>
      <c r="X8" s="240">
        <f t="shared" si="8"/>
        <v>0</v>
      </c>
      <c r="Y8" s="240">
        <f t="shared" si="9"/>
        <v>0.08</v>
      </c>
      <c r="Z8" s="240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240">
        <v>7</v>
      </c>
      <c r="P9" s="240">
        <v>0.4</v>
      </c>
      <c r="Q9" s="240">
        <f t="shared" si="3"/>
        <v>5</v>
      </c>
      <c r="R9" s="243" t="s">
        <v>127</v>
      </c>
      <c r="S9" s="240">
        <f t="shared" si="0"/>
        <v>0.08</v>
      </c>
      <c r="T9" s="240">
        <f t="shared" si="4"/>
        <v>0</v>
      </c>
      <c r="U9" s="240">
        <f t="shared" si="5"/>
        <v>0.08</v>
      </c>
      <c r="V9" s="240">
        <f t="shared" si="6"/>
        <v>0.08</v>
      </c>
      <c r="W9" s="240">
        <f t="shared" si="7"/>
        <v>0.08</v>
      </c>
      <c r="X9" s="240">
        <f t="shared" si="8"/>
        <v>0</v>
      </c>
      <c r="Y9" s="240">
        <f t="shared" si="9"/>
        <v>0.08</v>
      </c>
      <c r="Z9" s="240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240">
        <v>8</v>
      </c>
      <c r="P10" s="240">
        <v>0.4</v>
      </c>
      <c r="Q10" s="240">
        <f t="shared" si="3"/>
        <v>5</v>
      </c>
      <c r="R10" s="243" t="s">
        <v>127</v>
      </c>
      <c r="S10" s="240">
        <f t="shared" si="0"/>
        <v>0.08</v>
      </c>
      <c r="T10" s="240">
        <f t="shared" si="4"/>
        <v>0</v>
      </c>
      <c r="U10" s="240">
        <f t="shared" si="5"/>
        <v>0.08</v>
      </c>
      <c r="V10" s="240">
        <f t="shared" si="6"/>
        <v>0.08</v>
      </c>
      <c r="W10" s="240">
        <f t="shared" si="7"/>
        <v>0.08</v>
      </c>
      <c r="X10" s="240">
        <f t="shared" si="8"/>
        <v>0</v>
      </c>
      <c r="Y10" s="240">
        <f t="shared" si="9"/>
        <v>0.08</v>
      </c>
      <c r="Z10" s="240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231"/>
      <c r="H11" s="232"/>
      <c r="I11" s="232"/>
      <c r="J11" s="232"/>
      <c r="K11" s="233"/>
      <c r="L11" s="1"/>
      <c r="M11" s="3"/>
      <c r="O11" s="240">
        <v>9</v>
      </c>
      <c r="P11" s="240">
        <v>0.4</v>
      </c>
      <c r="Q11" s="240">
        <f t="shared" si="3"/>
        <v>5</v>
      </c>
      <c r="R11" s="243" t="s">
        <v>127</v>
      </c>
      <c r="S11" s="240">
        <f t="shared" si="0"/>
        <v>0.08</v>
      </c>
      <c r="T11" s="240">
        <f t="shared" si="4"/>
        <v>0</v>
      </c>
      <c r="U11" s="240">
        <f t="shared" si="5"/>
        <v>0.08</v>
      </c>
      <c r="V11" s="240">
        <f t="shared" si="6"/>
        <v>0.08</v>
      </c>
      <c r="W11" s="240">
        <f t="shared" si="7"/>
        <v>0.08</v>
      </c>
      <c r="X11" s="240">
        <f t="shared" si="8"/>
        <v>0</v>
      </c>
      <c r="Y11" s="240">
        <f t="shared" si="9"/>
        <v>0.08</v>
      </c>
      <c r="Z11" s="240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234"/>
      <c r="H12" s="235"/>
      <c r="I12" s="235"/>
      <c r="J12" s="235"/>
      <c r="K12" s="236"/>
      <c r="L12" s="10">
        <f>C12+D12*$D$11+G12*$G$11+$H$11*H12+$E$11*E12+$I$11*I12+$F$11*F12+$J$11*J12+$K$11*K12</f>
        <v>0</v>
      </c>
      <c r="M12" s="11"/>
      <c r="O12" s="240">
        <v>10</v>
      </c>
      <c r="P12" s="240">
        <v>0.4</v>
      </c>
      <c r="Q12" s="240">
        <f t="shared" si="3"/>
        <v>5</v>
      </c>
      <c r="R12" s="243" t="s">
        <v>127</v>
      </c>
      <c r="S12" s="240">
        <f t="shared" si="0"/>
        <v>0.08</v>
      </c>
      <c r="T12" s="240">
        <f t="shared" si="4"/>
        <v>0</v>
      </c>
      <c r="U12" s="240">
        <f t="shared" si="5"/>
        <v>0.08</v>
      </c>
      <c r="V12" s="240">
        <f t="shared" si="6"/>
        <v>0.08</v>
      </c>
      <c r="W12" s="240">
        <f t="shared" si="7"/>
        <v>0.08</v>
      </c>
      <c r="X12" s="240">
        <f t="shared" si="8"/>
        <v>0</v>
      </c>
      <c r="Y12" s="240">
        <f t="shared" si="9"/>
        <v>0.08</v>
      </c>
      <c r="Z12" s="240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/>
      <c r="F13" s="2"/>
      <c r="G13" s="234"/>
      <c r="H13" s="235"/>
      <c r="I13" s="235"/>
      <c r="J13" s="235"/>
      <c r="K13" s="236"/>
      <c r="L13" s="10">
        <f>C13+D13*$D$11+G13*$G$11+$H$11*H13+$E$11*E13+$I$11*I13+$F$11*F13+$J$11*J13+$K$11*K13</f>
        <v>0</v>
      </c>
      <c r="M13" s="11"/>
      <c r="O13" s="240">
        <v>11</v>
      </c>
      <c r="P13" s="240">
        <v>0.4</v>
      </c>
      <c r="Q13" s="240">
        <f t="shared" si="3"/>
        <v>5</v>
      </c>
      <c r="R13" s="243" t="s">
        <v>127</v>
      </c>
      <c r="S13" s="240">
        <f t="shared" si="0"/>
        <v>0.08</v>
      </c>
      <c r="T13" s="240">
        <f t="shared" si="4"/>
        <v>0</v>
      </c>
      <c r="U13" s="240">
        <f t="shared" si="5"/>
        <v>0.08</v>
      </c>
      <c r="V13" s="240">
        <f t="shared" si="6"/>
        <v>0.08</v>
      </c>
      <c r="W13" s="240">
        <f t="shared" si="7"/>
        <v>0.08</v>
      </c>
      <c r="X13" s="240">
        <f t="shared" si="8"/>
        <v>0</v>
      </c>
      <c r="Y13" s="240">
        <f t="shared" si="9"/>
        <v>0.08</v>
      </c>
      <c r="Z13" s="240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234"/>
      <c r="H14" s="235"/>
      <c r="I14" s="235"/>
      <c r="J14" s="235"/>
      <c r="K14" s="236"/>
      <c r="L14" s="10">
        <f t="shared" ref="L14:L19" si="10">C14+D14*$D$11+G14*$G$11+$H$11*H14+$E$11*E14+$I$11*I14+$F$11*F14+$J$11*J14+$K$11*K14</f>
        <v>0</v>
      </c>
      <c r="M14" s="11"/>
      <c r="O14" s="240">
        <v>12</v>
      </c>
      <c r="P14" s="240">
        <v>0.4</v>
      </c>
      <c r="Q14" s="240">
        <f t="shared" si="3"/>
        <v>5</v>
      </c>
      <c r="R14" s="243" t="s">
        <v>127</v>
      </c>
      <c r="S14" s="240">
        <f t="shared" si="0"/>
        <v>0.08</v>
      </c>
      <c r="T14" s="240">
        <f t="shared" si="4"/>
        <v>0</v>
      </c>
      <c r="U14" s="240">
        <f t="shared" si="5"/>
        <v>0.08</v>
      </c>
      <c r="V14" s="240">
        <f t="shared" si="6"/>
        <v>0.08</v>
      </c>
      <c r="W14" s="240">
        <f t="shared" si="7"/>
        <v>0.08</v>
      </c>
      <c r="X14" s="240">
        <f t="shared" si="8"/>
        <v>0</v>
      </c>
      <c r="Y14" s="240">
        <f t="shared" si="9"/>
        <v>0.08</v>
      </c>
      <c r="Z14" s="240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234"/>
      <c r="H15" s="235"/>
      <c r="I15" s="235"/>
      <c r="J15" s="235"/>
      <c r="K15" s="236"/>
      <c r="L15" s="10">
        <f t="shared" si="10"/>
        <v>0</v>
      </c>
      <c r="M15" s="11"/>
      <c r="O15" s="240">
        <v>13</v>
      </c>
      <c r="P15" s="240">
        <v>0.4</v>
      </c>
      <c r="Q15" s="240">
        <f t="shared" si="3"/>
        <v>0</v>
      </c>
      <c r="R15" s="240"/>
      <c r="S15" s="240">
        <f t="shared" si="0"/>
        <v>0</v>
      </c>
      <c r="T15" s="240">
        <f t="shared" si="4"/>
        <v>0</v>
      </c>
      <c r="U15" s="240">
        <f t="shared" si="5"/>
        <v>0</v>
      </c>
      <c r="V15" s="240">
        <f t="shared" si="6"/>
        <v>0</v>
      </c>
      <c r="W15" s="240">
        <f t="shared" si="7"/>
        <v>0</v>
      </c>
      <c r="X15" s="240">
        <f t="shared" si="8"/>
        <v>0</v>
      </c>
      <c r="Y15" s="240">
        <f t="shared" si="9"/>
        <v>0</v>
      </c>
      <c r="Z15" s="240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234"/>
      <c r="H16" s="235"/>
      <c r="I16" s="235"/>
      <c r="J16" s="235"/>
      <c r="K16" s="236"/>
      <c r="L16" s="10">
        <f t="shared" si="10"/>
        <v>0</v>
      </c>
      <c r="M16" s="11"/>
      <c r="O16" s="240">
        <v>14</v>
      </c>
      <c r="P16" s="240">
        <v>0.4</v>
      </c>
      <c r="Q16" s="240">
        <f t="shared" si="3"/>
        <v>0</v>
      </c>
      <c r="R16" s="240"/>
      <c r="S16" s="240">
        <f t="shared" si="0"/>
        <v>0</v>
      </c>
      <c r="T16" s="240">
        <f t="shared" si="4"/>
        <v>0</v>
      </c>
      <c r="U16" s="240">
        <f t="shared" si="5"/>
        <v>0</v>
      </c>
      <c r="V16" s="240">
        <f t="shared" si="6"/>
        <v>0</v>
      </c>
      <c r="W16" s="240">
        <f t="shared" si="7"/>
        <v>0</v>
      </c>
      <c r="X16" s="240">
        <f t="shared" si="8"/>
        <v>0</v>
      </c>
      <c r="Y16" s="240">
        <f t="shared" si="9"/>
        <v>0</v>
      </c>
      <c r="Z16" s="240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234"/>
      <c r="H17" s="235"/>
      <c r="I17" s="235"/>
      <c r="J17" s="235"/>
      <c r="K17" s="236"/>
      <c r="L17" s="10">
        <f t="shared" si="10"/>
        <v>0</v>
      </c>
      <c r="M17" s="11"/>
      <c r="O17" s="240">
        <v>15</v>
      </c>
      <c r="P17" s="240">
        <v>0.4</v>
      </c>
      <c r="Q17" s="240">
        <f t="shared" si="3"/>
        <v>0</v>
      </c>
      <c r="R17" s="240"/>
      <c r="S17" s="240">
        <f t="shared" si="0"/>
        <v>0</v>
      </c>
      <c r="T17" s="240">
        <f t="shared" si="4"/>
        <v>0</v>
      </c>
      <c r="U17" s="240">
        <f t="shared" si="5"/>
        <v>0</v>
      </c>
      <c r="V17" s="240">
        <f t="shared" si="6"/>
        <v>0</v>
      </c>
      <c r="W17" s="240">
        <f t="shared" si="7"/>
        <v>0</v>
      </c>
      <c r="X17" s="240">
        <f t="shared" si="8"/>
        <v>0</v>
      </c>
      <c r="Y17" s="240">
        <f t="shared" si="9"/>
        <v>0</v>
      </c>
      <c r="Z17" s="240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234"/>
      <c r="H18" s="235"/>
      <c r="I18" s="235"/>
      <c r="J18" s="235"/>
      <c r="K18" s="236"/>
      <c r="L18" s="10">
        <f t="shared" si="10"/>
        <v>0</v>
      </c>
      <c r="M18" s="11"/>
      <c r="O18" s="240">
        <v>16</v>
      </c>
      <c r="P18" s="240">
        <v>0.4</v>
      </c>
      <c r="Q18" s="240">
        <f t="shared" si="3"/>
        <v>0</v>
      </c>
      <c r="R18" s="240"/>
      <c r="S18" s="240">
        <f t="shared" si="0"/>
        <v>0</v>
      </c>
      <c r="T18" s="240">
        <f t="shared" si="4"/>
        <v>0</v>
      </c>
      <c r="U18" s="240">
        <f t="shared" si="5"/>
        <v>0</v>
      </c>
      <c r="V18" s="240">
        <f t="shared" si="6"/>
        <v>0</v>
      </c>
      <c r="W18" s="240">
        <f t="shared" si="7"/>
        <v>0</v>
      </c>
      <c r="X18" s="240">
        <f t="shared" si="8"/>
        <v>0</v>
      </c>
      <c r="Y18" s="240">
        <f t="shared" si="9"/>
        <v>0</v>
      </c>
      <c r="Z18" s="240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234"/>
      <c r="H19" s="235"/>
      <c r="I19" s="235"/>
      <c r="J19" s="235"/>
      <c r="K19" s="236"/>
      <c r="L19" s="10">
        <f t="shared" si="10"/>
        <v>0</v>
      </c>
      <c r="M19" s="11"/>
      <c r="O19" s="240">
        <v>17</v>
      </c>
      <c r="P19" s="240">
        <v>0.4</v>
      </c>
      <c r="Q19" s="240">
        <f t="shared" si="3"/>
        <v>0</v>
      </c>
      <c r="R19" s="240"/>
      <c r="S19" s="240">
        <f t="shared" si="0"/>
        <v>0</v>
      </c>
      <c r="T19" s="240">
        <f t="shared" si="4"/>
        <v>0</v>
      </c>
      <c r="U19" s="240">
        <f t="shared" si="5"/>
        <v>0</v>
      </c>
      <c r="V19" s="240">
        <f t="shared" si="6"/>
        <v>0</v>
      </c>
      <c r="W19" s="240">
        <f t="shared" si="7"/>
        <v>0</v>
      </c>
      <c r="X19" s="240">
        <f t="shared" si="8"/>
        <v>0</v>
      </c>
      <c r="Y19" s="240">
        <f t="shared" si="9"/>
        <v>0</v>
      </c>
      <c r="Z19" s="240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234"/>
      <c r="H20" s="235"/>
      <c r="I20" s="235"/>
      <c r="J20" s="235"/>
      <c r="K20" s="236"/>
      <c r="L20" s="1"/>
      <c r="M20" s="3"/>
      <c r="O20" s="240">
        <v>18</v>
      </c>
      <c r="P20" s="240">
        <v>0.4</v>
      </c>
      <c r="Q20" s="240">
        <f t="shared" si="3"/>
        <v>0</v>
      </c>
      <c r="R20" s="240"/>
      <c r="S20" s="240">
        <f t="shared" si="0"/>
        <v>0</v>
      </c>
      <c r="T20" s="240">
        <f t="shared" si="4"/>
        <v>0</v>
      </c>
      <c r="U20" s="240">
        <f t="shared" si="5"/>
        <v>0</v>
      </c>
      <c r="V20" s="240">
        <f t="shared" si="6"/>
        <v>0</v>
      </c>
      <c r="W20" s="240">
        <f t="shared" si="7"/>
        <v>0</v>
      </c>
      <c r="X20" s="240">
        <f t="shared" si="8"/>
        <v>0</v>
      </c>
      <c r="Y20" s="240">
        <f t="shared" si="9"/>
        <v>0</v>
      </c>
      <c r="Z20" s="240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234"/>
      <c r="H21" s="235"/>
      <c r="I21" s="235"/>
      <c r="J21" s="235"/>
      <c r="K21" s="236"/>
      <c r="L21" s="10">
        <f>SUM(D21*$D$20+G21*$G$20+$H$20*H21+$E$20*E21+$I$20*I21+$J$20*J21+$K$20*K21)</f>
        <v>0</v>
      </c>
      <c r="M21" s="11"/>
      <c r="O21" s="240">
        <v>19</v>
      </c>
      <c r="P21" s="240">
        <v>0.4</v>
      </c>
      <c r="Q21" s="240">
        <f t="shared" si="3"/>
        <v>0</v>
      </c>
      <c r="R21" s="240"/>
      <c r="S21" s="240">
        <f t="shared" si="0"/>
        <v>0</v>
      </c>
      <c r="T21" s="240">
        <f t="shared" si="4"/>
        <v>0</v>
      </c>
      <c r="U21" s="240">
        <f t="shared" si="5"/>
        <v>0</v>
      </c>
      <c r="V21" s="240">
        <f t="shared" si="6"/>
        <v>0</v>
      </c>
      <c r="W21" s="240">
        <f t="shared" si="7"/>
        <v>0</v>
      </c>
      <c r="X21" s="240">
        <f t="shared" si="8"/>
        <v>0</v>
      </c>
      <c r="Y21" s="240">
        <f t="shared" si="9"/>
        <v>0</v>
      </c>
      <c r="Z21" s="240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234"/>
      <c r="H22" s="235"/>
      <c r="I22" s="235"/>
      <c r="J22" s="235"/>
      <c r="K22" s="236"/>
      <c r="L22" s="10">
        <f t="shared" ref="L22:L28" si="11">SUM(D22*$D$20+G22*$G$20+$H$20*H22+$E$20*E22+$I$20*I22+$J$20*J22+$K$20*K22)</f>
        <v>0</v>
      </c>
      <c r="M22" s="11"/>
      <c r="O22" s="240">
        <v>20</v>
      </c>
      <c r="P22" s="240">
        <v>0.4</v>
      </c>
      <c r="Q22" s="240">
        <f t="shared" si="3"/>
        <v>0</v>
      </c>
      <c r="R22" s="240"/>
      <c r="S22" s="240">
        <f t="shared" si="0"/>
        <v>0</v>
      </c>
      <c r="T22" s="240">
        <f t="shared" si="4"/>
        <v>0</v>
      </c>
      <c r="U22" s="240">
        <f t="shared" si="5"/>
        <v>0</v>
      </c>
      <c r="V22" s="240">
        <f t="shared" si="6"/>
        <v>0</v>
      </c>
      <c r="W22" s="240">
        <f t="shared" si="7"/>
        <v>0</v>
      </c>
      <c r="X22" s="240">
        <f t="shared" si="8"/>
        <v>0</v>
      </c>
      <c r="Y22" s="240">
        <f t="shared" si="9"/>
        <v>0</v>
      </c>
      <c r="Z22" s="240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234"/>
      <c r="H23" s="235"/>
      <c r="I23" s="235"/>
      <c r="J23" s="235"/>
      <c r="K23" s="236"/>
      <c r="L23" s="10">
        <f t="shared" si="11"/>
        <v>0</v>
      </c>
      <c r="M23" s="11"/>
      <c r="O23" s="240">
        <v>21</v>
      </c>
      <c r="P23" s="240">
        <v>0.4</v>
      </c>
      <c r="Q23" s="240">
        <f t="shared" si="3"/>
        <v>0</v>
      </c>
      <c r="R23" s="240"/>
      <c r="S23" s="240">
        <f t="shared" si="0"/>
        <v>0</v>
      </c>
      <c r="T23" s="240">
        <f t="shared" si="4"/>
        <v>0</v>
      </c>
      <c r="U23" s="240">
        <f t="shared" si="5"/>
        <v>0</v>
      </c>
      <c r="V23" s="240">
        <f t="shared" si="6"/>
        <v>0</v>
      </c>
      <c r="W23" s="240">
        <f t="shared" si="7"/>
        <v>0</v>
      </c>
      <c r="X23" s="240">
        <f t="shared" si="8"/>
        <v>0</v>
      </c>
      <c r="Y23" s="240">
        <f t="shared" si="9"/>
        <v>0</v>
      </c>
      <c r="Z23" s="240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234"/>
      <c r="H24" s="235"/>
      <c r="I24" s="235"/>
      <c r="J24" s="235"/>
      <c r="K24" s="236"/>
      <c r="L24" s="10">
        <f t="shared" si="11"/>
        <v>0</v>
      </c>
      <c r="M24" s="11"/>
      <c r="O24" s="240">
        <v>22</v>
      </c>
      <c r="P24" s="240">
        <v>0.4</v>
      </c>
      <c r="Q24" s="240">
        <f t="shared" si="3"/>
        <v>0</v>
      </c>
      <c r="R24" s="240"/>
      <c r="S24" s="240">
        <f t="shared" si="0"/>
        <v>0</v>
      </c>
      <c r="T24" s="240">
        <f t="shared" si="4"/>
        <v>0</v>
      </c>
      <c r="U24" s="240">
        <f t="shared" si="5"/>
        <v>0</v>
      </c>
      <c r="V24" s="240">
        <f t="shared" si="6"/>
        <v>0</v>
      </c>
      <c r="W24" s="240">
        <f t="shared" si="7"/>
        <v>0</v>
      </c>
      <c r="X24" s="240">
        <f t="shared" si="8"/>
        <v>0</v>
      </c>
      <c r="Y24" s="240">
        <f t="shared" si="9"/>
        <v>0</v>
      </c>
      <c r="Z24" s="240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234"/>
      <c r="H25" s="235"/>
      <c r="I25" s="235"/>
      <c r="J25" s="235"/>
      <c r="K25" s="236"/>
      <c r="L25" s="10">
        <f t="shared" si="11"/>
        <v>0</v>
      </c>
      <c r="M25" s="11"/>
      <c r="O25" s="240">
        <v>23</v>
      </c>
      <c r="P25" s="240">
        <v>0.4</v>
      </c>
      <c r="Q25" s="240">
        <f t="shared" si="3"/>
        <v>0</v>
      </c>
      <c r="R25" s="240"/>
      <c r="S25" s="240">
        <f t="shared" si="0"/>
        <v>0</v>
      </c>
      <c r="T25" s="240">
        <f t="shared" si="4"/>
        <v>0</v>
      </c>
      <c r="U25" s="240">
        <f t="shared" si="5"/>
        <v>0</v>
      </c>
      <c r="V25" s="240">
        <f t="shared" si="6"/>
        <v>0</v>
      </c>
      <c r="W25" s="240">
        <f t="shared" si="7"/>
        <v>0</v>
      </c>
      <c r="X25" s="240">
        <f t="shared" si="8"/>
        <v>0</v>
      </c>
      <c r="Y25" s="240">
        <f t="shared" si="9"/>
        <v>0</v>
      </c>
      <c r="Z25" s="240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234"/>
      <c r="H26" s="235"/>
      <c r="I26" s="235"/>
      <c r="J26" s="235"/>
      <c r="K26" s="236"/>
      <c r="L26" s="10">
        <f t="shared" si="11"/>
        <v>0</v>
      </c>
      <c r="M26" s="11"/>
      <c r="O26" s="240">
        <v>24</v>
      </c>
      <c r="P26" s="240">
        <v>0.4</v>
      </c>
      <c r="Q26" s="240">
        <f t="shared" si="3"/>
        <v>0</v>
      </c>
      <c r="R26" s="240"/>
      <c r="S26" s="240">
        <f t="shared" si="0"/>
        <v>0</v>
      </c>
      <c r="T26" s="240">
        <f t="shared" si="4"/>
        <v>0</v>
      </c>
      <c r="U26" s="240">
        <f t="shared" si="5"/>
        <v>0</v>
      </c>
      <c r="V26" s="240">
        <f t="shared" si="6"/>
        <v>0</v>
      </c>
      <c r="W26" s="240">
        <f t="shared" si="7"/>
        <v>0</v>
      </c>
      <c r="X26" s="240">
        <f t="shared" si="8"/>
        <v>0</v>
      </c>
      <c r="Y26" s="240">
        <f t="shared" si="9"/>
        <v>0</v>
      </c>
      <c r="Z26" s="240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234"/>
      <c r="H27" s="235"/>
      <c r="I27" s="235"/>
      <c r="J27" s="235"/>
      <c r="K27" s="236"/>
      <c r="L27" s="10">
        <f t="shared" si="11"/>
        <v>0</v>
      </c>
      <c r="M27" s="11"/>
      <c r="O27" s="240">
        <v>25</v>
      </c>
      <c r="P27" s="240">
        <v>0.4</v>
      </c>
      <c r="Q27" s="240">
        <f t="shared" si="3"/>
        <v>0</v>
      </c>
      <c r="R27" s="240"/>
      <c r="S27" s="240">
        <f t="shared" si="0"/>
        <v>0</v>
      </c>
      <c r="T27" s="240">
        <f t="shared" si="4"/>
        <v>0</v>
      </c>
      <c r="U27" s="240">
        <f t="shared" si="5"/>
        <v>0</v>
      </c>
      <c r="V27" s="240">
        <f t="shared" si="6"/>
        <v>0</v>
      </c>
      <c r="W27" s="240">
        <f t="shared" si="7"/>
        <v>0</v>
      </c>
      <c r="X27" s="240">
        <f t="shared" si="8"/>
        <v>0</v>
      </c>
      <c r="Y27" s="240">
        <f t="shared" si="9"/>
        <v>0</v>
      </c>
      <c r="Z27" s="240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234"/>
      <c r="H28" s="235"/>
      <c r="I28" s="235"/>
      <c r="J28" s="235"/>
      <c r="K28" s="236"/>
      <c r="L28" s="10">
        <f t="shared" si="11"/>
        <v>0</v>
      </c>
      <c r="M28" s="11"/>
      <c r="O28" s="240">
        <v>26</v>
      </c>
      <c r="P28" s="240">
        <v>0.4</v>
      </c>
      <c r="Q28" s="240">
        <f t="shared" si="3"/>
        <v>0</v>
      </c>
      <c r="R28" s="240"/>
      <c r="S28" s="240">
        <f t="shared" si="0"/>
        <v>0</v>
      </c>
      <c r="T28" s="240">
        <f t="shared" si="4"/>
        <v>0</v>
      </c>
      <c r="U28" s="240">
        <f t="shared" si="5"/>
        <v>0</v>
      </c>
      <c r="V28" s="240">
        <f t="shared" si="6"/>
        <v>0</v>
      </c>
      <c r="W28" s="240">
        <f t="shared" si="7"/>
        <v>0</v>
      </c>
      <c r="X28" s="240">
        <f t="shared" si="8"/>
        <v>0</v>
      </c>
      <c r="Y28" s="240">
        <f t="shared" si="9"/>
        <v>0</v>
      </c>
      <c r="Z28" s="240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234"/>
      <c r="H29" s="235"/>
      <c r="I29" s="235"/>
      <c r="J29" s="235"/>
      <c r="K29" s="236"/>
      <c r="L29" s="1"/>
      <c r="M29" s="3"/>
      <c r="O29" s="240">
        <v>27</v>
      </c>
      <c r="P29" s="240">
        <v>0.4</v>
      </c>
      <c r="Q29" s="240">
        <f t="shared" si="3"/>
        <v>0</v>
      </c>
      <c r="R29" s="240"/>
      <c r="S29" s="240">
        <f t="shared" si="0"/>
        <v>0</v>
      </c>
      <c r="T29" s="240">
        <f t="shared" si="4"/>
        <v>0</v>
      </c>
      <c r="U29" s="240">
        <f t="shared" si="5"/>
        <v>0</v>
      </c>
      <c r="V29" s="240">
        <f t="shared" si="6"/>
        <v>0</v>
      </c>
      <c r="W29" s="240">
        <f t="shared" si="7"/>
        <v>0</v>
      </c>
      <c r="X29" s="240">
        <f t="shared" si="8"/>
        <v>0</v>
      </c>
      <c r="Y29" s="240">
        <f t="shared" si="9"/>
        <v>0</v>
      </c>
      <c r="Z29" s="240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234"/>
      <c r="H30" s="235"/>
      <c r="I30" s="235"/>
      <c r="J30" s="235"/>
      <c r="K30" s="236"/>
      <c r="L30" s="14">
        <f>SUM(D30*$D$29+G30*$G$29+$H$29*H30+$E$29*E30+$I$29*I30+$J$29*J30+$K$29*K30)</f>
        <v>0</v>
      </c>
      <c r="M30" s="15"/>
      <c r="O30" s="240">
        <v>28</v>
      </c>
      <c r="P30" s="240">
        <v>0.4</v>
      </c>
      <c r="Q30" s="240">
        <f t="shared" si="3"/>
        <v>0</v>
      </c>
      <c r="R30" s="240"/>
      <c r="S30" s="240">
        <f t="shared" si="0"/>
        <v>0</v>
      </c>
      <c r="T30" s="240">
        <f t="shared" si="4"/>
        <v>0</v>
      </c>
      <c r="U30" s="240">
        <f t="shared" si="5"/>
        <v>0</v>
      </c>
      <c r="V30" s="240">
        <f t="shared" si="6"/>
        <v>0</v>
      </c>
      <c r="W30" s="240">
        <f t="shared" si="7"/>
        <v>0</v>
      </c>
      <c r="X30" s="240">
        <f t="shared" si="8"/>
        <v>0</v>
      </c>
      <c r="Y30" s="240">
        <f t="shared" si="9"/>
        <v>0</v>
      </c>
      <c r="Z30" s="240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234"/>
      <c r="H31" s="235"/>
      <c r="I31" s="235"/>
      <c r="J31" s="235"/>
      <c r="K31" s="236"/>
      <c r="L31" s="14">
        <f t="shared" ref="L31:L37" si="12">SUM(D31*$D$29+G31*$G$29+$H$29*H31+$E$29*E31+$I$29*I31+$J$29*J31+$K$29*K31)</f>
        <v>0</v>
      </c>
      <c r="M31" s="15"/>
      <c r="O31" s="240">
        <v>29</v>
      </c>
      <c r="P31" s="240">
        <v>0.4</v>
      </c>
      <c r="Q31" s="240">
        <f t="shared" si="3"/>
        <v>0</v>
      </c>
      <c r="R31" s="240"/>
      <c r="S31" s="240">
        <f t="shared" si="0"/>
        <v>0</v>
      </c>
      <c r="T31" s="240">
        <f t="shared" si="4"/>
        <v>0</v>
      </c>
      <c r="U31" s="240">
        <f t="shared" si="5"/>
        <v>0</v>
      </c>
      <c r="V31" s="240">
        <f t="shared" si="6"/>
        <v>0</v>
      </c>
      <c r="W31" s="240">
        <f t="shared" si="7"/>
        <v>0</v>
      </c>
      <c r="X31" s="240">
        <f t="shared" si="8"/>
        <v>0</v>
      </c>
      <c r="Y31" s="240">
        <f t="shared" si="9"/>
        <v>0</v>
      </c>
      <c r="Z31" s="240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234"/>
      <c r="H32" s="235"/>
      <c r="I32" s="235"/>
      <c r="J32" s="235"/>
      <c r="K32" s="236"/>
      <c r="L32" s="14">
        <f t="shared" si="12"/>
        <v>0</v>
      </c>
      <c r="M32" s="15"/>
      <c r="O32" s="240">
        <v>30</v>
      </c>
      <c r="P32" s="240">
        <v>0.4</v>
      </c>
      <c r="Q32" s="240">
        <f t="shared" si="3"/>
        <v>0</v>
      </c>
      <c r="R32" s="240"/>
      <c r="S32" s="240">
        <f t="shared" si="0"/>
        <v>0</v>
      </c>
      <c r="T32" s="240">
        <f t="shared" si="4"/>
        <v>0</v>
      </c>
      <c r="U32" s="240">
        <f t="shared" si="5"/>
        <v>0</v>
      </c>
      <c r="V32" s="240">
        <f t="shared" si="6"/>
        <v>0</v>
      </c>
      <c r="W32" s="240">
        <f t="shared" si="7"/>
        <v>0</v>
      </c>
      <c r="X32" s="240">
        <f t="shared" si="8"/>
        <v>0</v>
      </c>
      <c r="Y32" s="240">
        <f t="shared" si="9"/>
        <v>0</v>
      </c>
      <c r="Z32" s="240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234"/>
      <c r="H33" s="235"/>
      <c r="I33" s="235"/>
      <c r="J33" s="235"/>
      <c r="K33" s="236"/>
      <c r="L33" s="14">
        <f t="shared" si="12"/>
        <v>0</v>
      </c>
      <c r="M33" s="15"/>
      <c r="O33" s="240">
        <v>31</v>
      </c>
      <c r="P33" s="240"/>
      <c r="Q33" s="240">
        <f t="shared" si="3"/>
        <v>0</v>
      </c>
      <c r="R33" s="240"/>
      <c r="S33" s="240">
        <f t="shared" si="0"/>
        <v>0</v>
      </c>
      <c r="T33" s="240">
        <f t="shared" si="4"/>
        <v>0</v>
      </c>
      <c r="U33" s="240">
        <f t="shared" si="5"/>
        <v>0</v>
      </c>
      <c r="V33" s="240">
        <f t="shared" si="6"/>
        <v>0</v>
      </c>
      <c r="W33" s="240">
        <f t="shared" si="7"/>
        <v>0</v>
      </c>
      <c r="X33" s="240">
        <f t="shared" si="8"/>
        <v>0</v>
      </c>
      <c r="Y33" s="240">
        <f t="shared" si="9"/>
        <v>0</v>
      </c>
      <c r="Z33" s="240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234"/>
      <c r="H34" s="235"/>
      <c r="I34" s="235"/>
      <c r="J34" s="235"/>
      <c r="K34" s="236"/>
      <c r="L34" s="14">
        <f t="shared" si="12"/>
        <v>0</v>
      </c>
      <c r="M34" s="15"/>
      <c r="O34" s="240">
        <v>32</v>
      </c>
      <c r="P34" s="240"/>
      <c r="Q34" s="240">
        <f t="shared" si="3"/>
        <v>0</v>
      </c>
      <c r="R34" s="240"/>
      <c r="S34" s="240">
        <f t="shared" si="0"/>
        <v>0</v>
      </c>
      <c r="T34" s="240">
        <f t="shared" si="4"/>
        <v>0</v>
      </c>
      <c r="U34" s="240">
        <f t="shared" si="5"/>
        <v>0</v>
      </c>
      <c r="V34" s="240">
        <f t="shared" si="6"/>
        <v>0</v>
      </c>
      <c r="W34" s="240">
        <f t="shared" si="7"/>
        <v>0</v>
      </c>
      <c r="X34" s="240">
        <f t="shared" si="8"/>
        <v>0</v>
      </c>
      <c r="Y34" s="240">
        <f t="shared" si="9"/>
        <v>0</v>
      </c>
      <c r="Z34" s="240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234"/>
      <c r="H35" s="235"/>
      <c r="I35" s="235"/>
      <c r="J35" s="235"/>
      <c r="K35" s="236"/>
      <c r="L35" s="14">
        <f t="shared" si="12"/>
        <v>0</v>
      </c>
      <c r="M35" s="15"/>
      <c r="O35" s="240">
        <v>33</v>
      </c>
      <c r="P35" s="240"/>
      <c r="Q35" s="240">
        <f t="shared" si="3"/>
        <v>0</v>
      </c>
      <c r="R35" s="240"/>
      <c r="S35" s="240">
        <f t="shared" si="0"/>
        <v>0</v>
      </c>
      <c r="T35" s="240">
        <f t="shared" si="4"/>
        <v>0</v>
      </c>
      <c r="U35" s="240">
        <f t="shared" si="5"/>
        <v>0</v>
      </c>
      <c r="V35" s="240">
        <f t="shared" si="6"/>
        <v>0</v>
      </c>
      <c r="W35" s="240">
        <f t="shared" si="7"/>
        <v>0</v>
      </c>
      <c r="X35" s="240">
        <f t="shared" si="8"/>
        <v>0</v>
      </c>
      <c r="Y35" s="240">
        <f t="shared" si="9"/>
        <v>0</v>
      </c>
      <c r="Z35" s="240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234"/>
      <c r="H36" s="235"/>
      <c r="I36" s="235"/>
      <c r="J36" s="235"/>
      <c r="K36" s="236"/>
      <c r="L36" s="14">
        <f t="shared" si="12"/>
        <v>0</v>
      </c>
      <c r="M36" s="15"/>
      <c r="O36" s="240">
        <v>34</v>
      </c>
      <c r="P36" s="240"/>
      <c r="Q36" s="240">
        <f t="shared" si="3"/>
        <v>0</v>
      </c>
      <c r="R36" s="240"/>
      <c r="S36" s="240">
        <f t="shared" si="0"/>
        <v>0</v>
      </c>
      <c r="T36" s="240">
        <f t="shared" si="4"/>
        <v>0</v>
      </c>
      <c r="U36" s="240">
        <f t="shared" si="5"/>
        <v>0</v>
      </c>
      <c r="V36" s="240">
        <f t="shared" si="6"/>
        <v>0</v>
      </c>
      <c r="W36" s="240">
        <f t="shared" si="7"/>
        <v>0</v>
      </c>
      <c r="X36" s="240">
        <f t="shared" si="8"/>
        <v>0</v>
      </c>
      <c r="Y36" s="240">
        <f t="shared" si="9"/>
        <v>0</v>
      </c>
      <c r="Z36" s="240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234"/>
      <c r="H37" s="235"/>
      <c r="I37" s="235"/>
      <c r="J37" s="235"/>
      <c r="K37" s="236"/>
      <c r="L37" s="14">
        <f t="shared" si="12"/>
        <v>0</v>
      </c>
      <c r="M37" s="15"/>
      <c r="O37" s="240">
        <v>35</v>
      </c>
      <c r="P37" s="240"/>
      <c r="Q37" s="240">
        <f t="shared" si="3"/>
        <v>0</v>
      </c>
      <c r="R37" s="240"/>
      <c r="S37" s="240">
        <f t="shared" si="0"/>
        <v>0</v>
      </c>
      <c r="T37" s="240">
        <f t="shared" si="4"/>
        <v>0</v>
      </c>
      <c r="U37" s="240">
        <f t="shared" si="5"/>
        <v>0</v>
      </c>
      <c r="V37" s="240">
        <f t="shared" si="6"/>
        <v>0</v>
      </c>
      <c r="W37" s="240">
        <f t="shared" si="7"/>
        <v>0</v>
      </c>
      <c r="X37" s="240">
        <f t="shared" si="8"/>
        <v>0</v>
      </c>
      <c r="Y37" s="240">
        <f t="shared" si="9"/>
        <v>0</v>
      </c>
      <c r="Z37" s="240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234"/>
      <c r="H38" s="235"/>
      <c r="I38" s="235"/>
      <c r="J38" s="235"/>
      <c r="K38" s="236"/>
      <c r="L38" s="1"/>
      <c r="M38" s="3"/>
      <c r="O38" s="240">
        <v>36</v>
      </c>
      <c r="P38" s="240"/>
      <c r="Q38" s="240">
        <f t="shared" si="3"/>
        <v>0</v>
      </c>
      <c r="R38" s="240"/>
      <c r="S38" s="240">
        <f t="shared" si="0"/>
        <v>0</v>
      </c>
      <c r="T38" s="240">
        <f t="shared" si="4"/>
        <v>0</v>
      </c>
      <c r="U38" s="240">
        <f t="shared" si="5"/>
        <v>0</v>
      </c>
      <c r="V38" s="240">
        <f t="shared" si="6"/>
        <v>0</v>
      </c>
      <c r="W38" s="240">
        <f t="shared" si="7"/>
        <v>0</v>
      </c>
      <c r="X38" s="240">
        <f t="shared" si="8"/>
        <v>0</v>
      </c>
      <c r="Y38" s="240">
        <f t="shared" si="9"/>
        <v>0</v>
      </c>
      <c r="Z38" s="240">
        <f t="shared" si="1"/>
        <v>0</v>
      </c>
    </row>
    <row r="39" spans="1:26" x14ac:dyDescent="0.15">
      <c r="A39" s="255"/>
      <c r="B39" s="1" t="s">
        <v>85</v>
      </c>
      <c r="C39" s="2"/>
      <c r="D39" s="1">
        <v>5</v>
      </c>
      <c r="E39" s="1"/>
      <c r="F39" s="2"/>
      <c r="G39" s="234"/>
      <c r="H39" s="235"/>
      <c r="I39" s="235"/>
      <c r="J39" s="235"/>
      <c r="K39" s="236"/>
      <c r="L39" s="10">
        <f>SUM(C39+D39*$D$38+G39*$G$38+$H$38*H39+$E$38*E39+$I$38*I39+F39+$J$38*J39+$K$38*K39)</f>
        <v>1.4000000000000001</v>
      </c>
      <c r="M39" s="11"/>
      <c r="O39" s="240">
        <v>37</v>
      </c>
      <c r="P39" s="240"/>
      <c r="Q39" s="240">
        <f t="shared" si="3"/>
        <v>0</v>
      </c>
      <c r="R39" s="240"/>
      <c r="S39" s="240">
        <f t="shared" si="0"/>
        <v>0</v>
      </c>
      <c r="T39" s="240">
        <f t="shared" si="4"/>
        <v>0</v>
      </c>
      <c r="U39" s="240">
        <f t="shared" si="5"/>
        <v>0</v>
      </c>
      <c r="V39" s="240">
        <f t="shared" si="6"/>
        <v>0</v>
      </c>
      <c r="W39" s="240">
        <f t="shared" si="7"/>
        <v>0</v>
      </c>
      <c r="X39" s="240">
        <f t="shared" si="8"/>
        <v>0</v>
      </c>
      <c r="Y39" s="240">
        <f t="shared" si="9"/>
        <v>0</v>
      </c>
      <c r="Z39" s="240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>
        <v>3</v>
      </c>
      <c r="F40" s="2"/>
      <c r="G40" s="234"/>
      <c r="H40" s="235"/>
      <c r="I40" s="235"/>
      <c r="J40" s="235"/>
      <c r="K40" s="236"/>
      <c r="L40" s="10">
        <f t="shared" ref="L40:L46" si="13">SUM(C40+D40*$D$38+G40*$G$38+$H$38*H40+$E$38*E40+$I$38*I40+F40+$J$38*J40+$K$38*K40)</f>
        <v>1.47</v>
      </c>
      <c r="M40" s="11"/>
      <c r="O40" s="240">
        <v>38</v>
      </c>
      <c r="P40" s="240"/>
      <c r="Q40" s="240">
        <f t="shared" si="3"/>
        <v>0</v>
      </c>
      <c r="R40" s="240"/>
      <c r="S40" s="240">
        <f t="shared" si="0"/>
        <v>0</v>
      </c>
      <c r="T40" s="240">
        <f t="shared" si="4"/>
        <v>0</v>
      </c>
      <c r="U40" s="240">
        <f t="shared" si="5"/>
        <v>0</v>
      </c>
      <c r="V40" s="240">
        <f t="shared" si="6"/>
        <v>0</v>
      </c>
      <c r="W40" s="240">
        <f t="shared" si="7"/>
        <v>0</v>
      </c>
      <c r="X40" s="240">
        <f t="shared" si="8"/>
        <v>0</v>
      </c>
      <c r="Y40" s="240">
        <f t="shared" si="9"/>
        <v>0</v>
      </c>
      <c r="Z40" s="240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234"/>
      <c r="H41" s="235"/>
      <c r="I41" s="235"/>
      <c r="J41" s="235"/>
      <c r="K41" s="236"/>
      <c r="L41" s="10">
        <f>SUM(C41+D41*$D$38+G41*$G$38+$H$38*H41+$E$38*E41+$I$38*I41+F41+$J$38*J41+$K$38*K41)</f>
        <v>0</v>
      </c>
      <c r="M41" s="11"/>
      <c r="O41" s="240">
        <v>39</v>
      </c>
      <c r="P41" s="240"/>
      <c r="Q41" s="240">
        <f t="shared" si="3"/>
        <v>0</v>
      </c>
      <c r="R41" s="240"/>
      <c r="S41" s="240">
        <f t="shared" si="0"/>
        <v>0</v>
      </c>
      <c r="T41" s="240">
        <f t="shared" si="4"/>
        <v>0</v>
      </c>
      <c r="U41" s="240">
        <f t="shared" si="5"/>
        <v>0</v>
      </c>
      <c r="V41" s="240">
        <f t="shared" si="6"/>
        <v>0</v>
      </c>
      <c r="W41" s="240">
        <f t="shared" si="7"/>
        <v>0</v>
      </c>
      <c r="X41" s="240">
        <f t="shared" si="8"/>
        <v>0</v>
      </c>
      <c r="Y41" s="240">
        <f t="shared" si="9"/>
        <v>0</v>
      </c>
      <c r="Z41" s="240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234"/>
      <c r="H42" s="235"/>
      <c r="I42" s="235"/>
      <c r="J42" s="235"/>
      <c r="K42" s="236"/>
      <c r="L42" s="10">
        <f t="shared" si="13"/>
        <v>0</v>
      </c>
      <c r="M42" s="11"/>
      <c r="O42" s="240">
        <v>40</v>
      </c>
      <c r="P42" s="240"/>
      <c r="Q42" s="240">
        <f t="shared" si="3"/>
        <v>0</v>
      </c>
      <c r="R42" s="240"/>
      <c r="S42" s="240">
        <f t="shared" si="0"/>
        <v>0</v>
      </c>
      <c r="T42" s="240">
        <f t="shared" si="4"/>
        <v>0</v>
      </c>
      <c r="U42" s="240">
        <f t="shared" si="5"/>
        <v>0</v>
      </c>
      <c r="V42" s="240">
        <f t="shared" si="6"/>
        <v>0</v>
      </c>
      <c r="W42" s="240">
        <f t="shared" si="7"/>
        <v>0</v>
      </c>
      <c r="X42" s="240">
        <f t="shared" si="8"/>
        <v>0</v>
      </c>
      <c r="Y42" s="240">
        <f t="shared" si="9"/>
        <v>0</v>
      </c>
      <c r="Z42" s="240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234"/>
      <c r="H43" s="235"/>
      <c r="I43" s="235"/>
      <c r="J43" s="235"/>
      <c r="K43" s="236"/>
      <c r="L43" s="10">
        <f t="shared" si="13"/>
        <v>0</v>
      </c>
      <c r="M43" s="11"/>
      <c r="O43" s="240">
        <v>41</v>
      </c>
      <c r="P43" s="240"/>
      <c r="Q43" s="240">
        <f t="shared" si="3"/>
        <v>0</v>
      </c>
      <c r="R43" s="240"/>
      <c r="S43" s="240">
        <f t="shared" si="0"/>
        <v>0</v>
      </c>
      <c r="T43" s="240">
        <f t="shared" si="4"/>
        <v>0</v>
      </c>
      <c r="U43" s="240">
        <f t="shared" si="5"/>
        <v>0</v>
      </c>
      <c r="V43" s="240">
        <f t="shared" si="6"/>
        <v>0</v>
      </c>
      <c r="W43" s="240">
        <f t="shared" si="7"/>
        <v>0</v>
      </c>
      <c r="X43" s="240">
        <f t="shared" si="8"/>
        <v>0</v>
      </c>
      <c r="Y43" s="240">
        <f t="shared" si="9"/>
        <v>0</v>
      </c>
      <c r="Z43" s="240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>
        <v>2</v>
      </c>
      <c r="F44" s="2"/>
      <c r="G44" s="234"/>
      <c r="H44" s="235"/>
      <c r="I44" s="235"/>
      <c r="J44" s="235"/>
      <c r="K44" s="236"/>
      <c r="L44" s="10">
        <f t="shared" si="13"/>
        <v>0.98</v>
      </c>
      <c r="M44" s="11"/>
      <c r="O44" s="240" t="s">
        <v>37</v>
      </c>
      <c r="P44" s="240"/>
      <c r="Q44" s="240"/>
      <c r="R44" s="240"/>
      <c r="S44" s="240">
        <f>SUM(S3:S43)</f>
        <v>0.95999999999999985</v>
      </c>
      <c r="T44" s="240">
        <f t="shared" ref="T44:Z44" si="14">SUM(T3:T43)</f>
        <v>0</v>
      </c>
      <c r="U44" s="240">
        <f t="shared" si="14"/>
        <v>0.95999999999999985</v>
      </c>
      <c r="V44" s="240">
        <f t="shared" si="14"/>
        <v>0.95999999999999985</v>
      </c>
      <c r="W44" s="240">
        <f t="shared" si="14"/>
        <v>0.95999999999999985</v>
      </c>
      <c r="X44" s="240">
        <f t="shared" si="14"/>
        <v>0</v>
      </c>
      <c r="Y44" s="240">
        <f t="shared" si="14"/>
        <v>0.95999999999999985</v>
      </c>
      <c r="Z44" s="240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234"/>
      <c r="H45" s="235"/>
      <c r="I45" s="235"/>
      <c r="J45" s="235"/>
      <c r="K45" s="236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234"/>
      <c r="H46" s="235"/>
      <c r="I46" s="235"/>
      <c r="J46" s="235"/>
      <c r="K46" s="236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234"/>
      <c r="H47" s="235"/>
      <c r="I47" s="235"/>
      <c r="J47" s="235"/>
      <c r="K47" s="236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234"/>
      <c r="H48" s="235"/>
      <c r="I48" s="235"/>
      <c r="J48" s="235"/>
      <c r="K48" s="236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234"/>
      <c r="H49" s="235"/>
      <c r="I49" s="235"/>
      <c r="J49" s="235"/>
      <c r="K49" s="236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234"/>
      <c r="H50" s="235"/>
      <c r="I50" s="235"/>
      <c r="J50" s="235"/>
      <c r="K50" s="236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234"/>
      <c r="H51" s="235"/>
      <c r="I51" s="235"/>
      <c r="J51" s="235"/>
      <c r="K51" s="236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234"/>
      <c r="H52" s="235"/>
      <c r="I52" s="235"/>
      <c r="J52" s="235"/>
      <c r="K52" s="236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234"/>
      <c r="H53" s="235"/>
      <c r="I53" s="235"/>
      <c r="J53" s="235"/>
      <c r="K53" s="236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234"/>
      <c r="H54" s="235"/>
      <c r="I54" s="235"/>
      <c r="J54" s="235"/>
      <c r="K54" s="236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234"/>
      <c r="H55" s="235"/>
      <c r="I55" s="235"/>
      <c r="J55" s="235"/>
      <c r="K55" s="236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234"/>
      <c r="H56" s="235"/>
      <c r="I56" s="235"/>
      <c r="J56" s="235"/>
      <c r="K56" s="236"/>
      <c r="L56" s="1"/>
      <c r="M56" s="3"/>
    </row>
    <row r="57" spans="1:13" x14ac:dyDescent="0.15">
      <c r="A57" s="255"/>
      <c r="B57" s="1" t="s">
        <v>85</v>
      </c>
      <c r="C57" s="2"/>
      <c r="D57" s="1">
        <v>1</v>
      </c>
      <c r="E57" s="1"/>
      <c r="F57" s="2"/>
      <c r="G57" s="234"/>
      <c r="H57" s="235"/>
      <c r="I57" s="235"/>
      <c r="J57" s="235"/>
      <c r="K57" s="236"/>
      <c r="L57" s="10">
        <f>SUM(D57*$D$56+G57*$G$56+$H$56*H57+$E$56*E57+$I$56*I57+$J$56*J57+$K$56*K57)</f>
        <v>0.3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234"/>
      <c r="H58" s="235"/>
      <c r="I58" s="235"/>
      <c r="J58" s="235"/>
      <c r="K58" s="236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234"/>
      <c r="H59" s="235"/>
      <c r="I59" s="235"/>
      <c r="J59" s="235"/>
      <c r="K59" s="236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234"/>
      <c r="H60" s="235"/>
      <c r="I60" s="235"/>
      <c r="J60" s="235"/>
      <c r="K60" s="236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234"/>
      <c r="H61" s="235"/>
      <c r="I61" s="235"/>
      <c r="J61" s="235"/>
      <c r="K61" s="236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>
        <v>1</v>
      </c>
      <c r="F62" s="2"/>
      <c r="G62" s="234"/>
      <c r="H62" s="235"/>
      <c r="I62" s="235"/>
      <c r="J62" s="235"/>
      <c r="K62" s="236"/>
      <c r="L62" s="10">
        <f t="shared" si="16"/>
        <v>0.74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234"/>
      <c r="H63" s="235"/>
      <c r="I63" s="235"/>
      <c r="J63" s="235"/>
      <c r="K63" s="236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237"/>
      <c r="H64" s="238"/>
      <c r="I64" s="238"/>
      <c r="J64" s="238"/>
      <c r="K64" s="239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234"/>
      <c r="H65" s="235"/>
      <c r="I65" s="235"/>
      <c r="J65" s="235"/>
      <c r="K65" s="236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234"/>
      <c r="H66" s="235"/>
      <c r="I66" s="235"/>
      <c r="J66" s="235"/>
      <c r="K66" s="236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234"/>
      <c r="H67" s="235"/>
      <c r="I67" s="235"/>
      <c r="J67" s="235"/>
      <c r="K67" s="236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234"/>
      <c r="H68" s="235"/>
      <c r="I68" s="235"/>
      <c r="J68" s="235"/>
      <c r="K68" s="236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234"/>
      <c r="H69" s="235"/>
      <c r="I69" s="235"/>
      <c r="J69" s="235"/>
      <c r="K69" s="236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234"/>
      <c r="H70" s="235"/>
      <c r="I70" s="235"/>
      <c r="J70" s="235"/>
      <c r="K70" s="236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234"/>
      <c r="H71" s="235"/>
      <c r="I71" s="235"/>
      <c r="J71" s="235"/>
      <c r="K71" s="236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234"/>
      <c r="H72" s="235"/>
      <c r="I72" s="235"/>
      <c r="J72" s="235"/>
      <c r="K72" s="236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237"/>
      <c r="H73" s="238"/>
      <c r="I73" s="238"/>
      <c r="J73" s="238"/>
      <c r="K73" s="239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234"/>
      <c r="H74" s="235"/>
      <c r="I74" s="235"/>
      <c r="J74" s="235"/>
      <c r="K74" s="236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234"/>
      <c r="H75" s="235"/>
      <c r="I75" s="235"/>
      <c r="J75" s="235"/>
      <c r="K75" s="236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234"/>
      <c r="H76" s="235"/>
      <c r="I76" s="235"/>
      <c r="J76" s="235"/>
      <c r="K76" s="236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234"/>
      <c r="H77" s="235"/>
      <c r="I77" s="235"/>
      <c r="J77" s="235"/>
      <c r="K77" s="236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234"/>
      <c r="H78" s="235"/>
      <c r="I78" s="235"/>
      <c r="J78" s="235"/>
      <c r="K78" s="236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234"/>
      <c r="H79" s="235"/>
      <c r="I79" s="235"/>
      <c r="J79" s="235"/>
      <c r="K79" s="236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234"/>
      <c r="H80" s="235"/>
      <c r="I80" s="235"/>
      <c r="J80" s="235"/>
      <c r="K80" s="236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234"/>
      <c r="H81" s="235"/>
      <c r="I81" s="235"/>
      <c r="J81" s="235"/>
      <c r="K81" s="236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237"/>
      <c r="H82" s="238"/>
      <c r="I82" s="238"/>
      <c r="J82" s="238"/>
      <c r="K82" s="239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>
        <v>3</v>
      </c>
      <c r="L96" s="1">
        <f>$C$95*K96</f>
        <v>4.5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>
        <v>2</v>
      </c>
      <c r="L99" s="1">
        <f>$C$98*K99</f>
        <v>0.4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>
        <v>3</v>
      </c>
      <c r="L100" s="1">
        <f>$C$98*K100</f>
        <v>0.60000000000000009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3</v>
      </c>
      <c r="L101" s="1">
        <f>$C$98*K101</f>
        <v>0.60000000000000009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229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229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234"/>
      <c r="H112" s="235"/>
      <c r="I112" s="235"/>
      <c r="J112" s="235"/>
      <c r="K112" s="236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234"/>
      <c r="H113" s="235"/>
      <c r="I113" s="235"/>
      <c r="J113" s="235"/>
      <c r="K113" s="236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234"/>
      <c r="H114" s="235"/>
      <c r="I114" s="235"/>
      <c r="J114" s="235"/>
      <c r="K114" s="236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234"/>
      <c r="H115" s="235"/>
      <c r="I115" s="235"/>
      <c r="J115" s="235"/>
      <c r="K115" s="236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234"/>
      <c r="H116" s="235"/>
      <c r="I116" s="235"/>
      <c r="J116" s="235"/>
      <c r="K116" s="236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234"/>
      <c r="H117" s="235"/>
      <c r="I117" s="235"/>
      <c r="J117" s="235"/>
      <c r="K117" s="236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234"/>
      <c r="H118" s="235"/>
      <c r="I118" s="235"/>
      <c r="J118" s="235"/>
      <c r="K118" s="236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234"/>
      <c r="H119" s="235"/>
      <c r="I119" s="235"/>
      <c r="J119" s="235"/>
      <c r="K119" s="236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237"/>
      <c r="H120" s="238"/>
      <c r="I120" s="238"/>
      <c r="J120" s="238"/>
      <c r="K120" s="239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234"/>
      <c r="H121" s="235"/>
      <c r="I121" s="235"/>
      <c r="J121" s="235"/>
      <c r="K121" s="236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234"/>
      <c r="H122" s="235"/>
      <c r="I122" s="235"/>
      <c r="J122" s="235"/>
      <c r="K122" s="236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234"/>
      <c r="H123" s="235"/>
      <c r="I123" s="235"/>
      <c r="J123" s="235"/>
      <c r="K123" s="236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234"/>
      <c r="H124" s="235"/>
      <c r="I124" s="235"/>
      <c r="J124" s="235"/>
      <c r="K124" s="236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234"/>
      <c r="H125" s="235"/>
      <c r="I125" s="235"/>
      <c r="J125" s="235"/>
      <c r="K125" s="236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234"/>
      <c r="H126" s="235"/>
      <c r="I126" s="235"/>
      <c r="J126" s="235"/>
      <c r="K126" s="236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234"/>
      <c r="H127" s="235"/>
      <c r="I127" s="235"/>
      <c r="J127" s="235"/>
      <c r="K127" s="236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234"/>
      <c r="H128" s="235"/>
      <c r="I128" s="235"/>
      <c r="J128" s="235"/>
      <c r="K128" s="236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237"/>
      <c r="H129" s="238"/>
      <c r="I129" s="238"/>
      <c r="J129" s="238"/>
      <c r="K129" s="239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3.16</v>
      </c>
      <c r="E131" s="17">
        <f>C131+D131</f>
        <v>3.16</v>
      </c>
    </row>
    <row r="132" spans="1:13" x14ac:dyDescent="0.15">
      <c r="B132" s="1" t="s">
        <v>26</v>
      </c>
      <c r="C132" s="17">
        <f>L4+L13+L22+L31+L40+L49+L58+L67+L76+L85+L99+L104+L114+L123+U44</f>
        <v>2.83</v>
      </c>
      <c r="D132">
        <v>1</v>
      </c>
      <c r="E132" s="17">
        <f t="shared" ref="E132:E138" si="23">C132+D132</f>
        <v>3.83</v>
      </c>
      <c r="F132" t="s">
        <v>76</v>
      </c>
    </row>
    <row r="133" spans="1:13" x14ac:dyDescent="0.15">
      <c r="B133" s="1" t="s">
        <v>28</v>
      </c>
      <c r="C133" s="18">
        <f>L5+L14+L23+L32+L41+L50+L59+L68+L77+L86+L92+L96+L101+L108+L115+L124+V44</f>
        <v>7.06</v>
      </c>
      <c r="D133">
        <v>1.5</v>
      </c>
      <c r="E133" s="17">
        <f t="shared" si="23"/>
        <v>8.5599999999999987</v>
      </c>
      <c r="F133" t="s">
        <v>76</v>
      </c>
    </row>
    <row r="134" spans="1:13" x14ac:dyDescent="0.15">
      <c r="B134" s="1" t="s">
        <v>29</v>
      </c>
      <c r="C134" s="17">
        <f>L6+L15+L24+L33+L42+L51+L60+L69+L78+L87+L116+L125+Y44</f>
        <v>0.95999999999999985</v>
      </c>
      <c r="D134">
        <v>1</v>
      </c>
      <c r="E134" s="17">
        <f t="shared" si="23"/>
        <v>1.96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1</v>
      </c>
      <c r="E135" s="17">
        <f t="shared" si="23"/>
        <v>1</v>
      </c>
    </row>
    <row r="136" spans="1:13" x14ac:dyDescent="0.15">
      <c r="B136" s="1" t="s">
        <v>32</v>
      </c>
      <c r="C136" s="17">
        <f>L8+L17+L26+L35+L44+L53+L62+L71+L80+L89+L100+L105+L118+L127+W44</f>
        <v>3.2800000000000002</v>
      </c>
      <c r="E136" s="17">
        <f t="shared" si="23"/>
        <v>3.2800000000000002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03" workbookViewId="0">
      <selection activeCell="L140" sqref="L140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242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243">
        <v>0.4</v>
      </c>
      <c r="Q3" s="243">
        <f>LEN(R3)</f>
        <v>0</v>
      </c>
      <c r="R3" s="243"/>
      <c r="S3" s="243">
        <f t="shared" ref="S3:S43" si="0">IF(ISNUMBER(FIND("周",R3)),P3/Q3,0)</f>
        <v>0</v>
      </c>
      <c r="T3" s="243">
        <f>IF(ISNUMBER(FIND("张",R3)),P3/Q3,0)</f>
        <v>0</v>
      </c>
      <c r="U3" s="243">
        <f>IF(ISNUMBER(FIND("牛",R3)),P3/Q3,0)</f>
        <v>0</v>
      </c>
      <c r="V3" s="243">
        <f>IF(ISNUMBER(FIND("芦",R3)),P3/Q3,0)</f>
        <v>0</v>
      </c>
      <c r="W3" s="243">
        <f>IF(ISNUMBER(FIND("李",R3)),P3/Q3,0)</f>
        <v>0</v>
      </c>
      <c r="X3" s="243">
        <f>IF(ISNUMBER(FIND("赵",R3)),P3/Q3,0)</f>
        <v>0</v>
      </c>
      <c r="Y3" s="243">
        <f>IF(ISNUMBER(FIND("高",R3)),P3/Q3,0)</f>
        <v>0</v>
      </c>
      <c r="Z3" s="243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/>
      <c r="H4" s="1"/>
      <c r="I4" s="1"/>
      <c r="J4" s="1"/>
      <c r="K4" s="1"/>
      <c r="L4" s="10">
        <f t="shared" ref="L4:L10" si="2">+D4*$D$2+G4*$G$2+$H$2*H4+$E$2*E4+$I$2*I4+$J$2*J4+$K$2*K4</f>
        <v>0</v>
      </c>
      <c r="M4" s="11"/>
      <c r="N4" s="6" t="s">
        <v>27</v>
      </c>
      <c r="O4" s="13">
        <v>2</v>
      </c>
      <c r="P4" s="243">
        <v>0.4</v>
      </c>
      <c r="Q4" s="243">
        <f t="shared" ref="Q4:Q43" si="3">LEN(R4)</f>
        <v>0</v>
      </c>
      <c r="R4" s="243"/>
      <c r="S4" s="243">
        <f t="shared" si="0"/>
        <v>0</v>
      </c>
      <c r="T4" s="243">
        <f t="shared" ref="T4:T43" si="4">IF(ISNUMBER(FIND("张",R4)),P4/Q4,0)</f>
        <v>0</v>
      </c>
      <c r="U4" s="243">
        <f t="shared" ref="U4:U43" si="5">IF(ISNUMBER(FIND("牛",R4)),P4/Q4,0)</f>
        <v>0</v>
      </c>
      <c r="V4" s="243">
        <f t="shared" ref="V4:V43" si="6">IF(ISNUMBER(FIND("芦",R4)),P4/Q4,0)</f>
        <v>0</v>
      </c>
      <c r="W4" s="243">
        <f t="shared" ref="W4:W43" si="7">IF(ISNUMBER(FIND("李",R4)),P4/Q4,0)</f>
        <v>0</v>
      </c>
      <c r="X4" s="243">
        <f t="shared" ref="X4:X43" si="8">IF(ISNUMBER(FIND("赵",R4)),P4/Q4,0)</f>
        <v>0</v>
      </c>
      <c r="Y4" s="243">
        <f t="shared" ref="Y4:Y43" si="9">IF(ISNUMBER(FIND("高",R4)),P4/Q4,0)</f>
        <v>0</v>
      </c>
      <c r="Z4" s="243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243">
        <v>0.4</v>
      </c>
      <c r="Q5" s="243">
        <f t="shared" si="3"/>
        <v>0</v>
      </c>
      <c r="R5" s="243"/>
      <c r="S5" s="243">
        <f t="shared" si="0"/>
        <v>0</v>
      </c>
      <c r="T5" s="243">
        <f t="shared" si="4"/>
        <v>0</v>
      </c>
      <c r="U5" s="243">
        <f t="shared" si="5"/>
        <v>0</v>
      </c>
      <c r="V5" s="243">
        <f t="shared" si="6"/>
        <v>0</v>
      </c>
      <c r="W5" s="243">
        <f t="shared" si="7"/>
        <v>0</v>
      </c>
      <c r="X5" s="243">
        <f t="shared" si="8"/>
        <v>0</v>
      </c>
      <c r="Y5" s="243">
        <f t="shared" si="9"/>
        <v>0</v>
      </c>
      <c r="Z5" s="243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243">
        <v>0.4</v>
      </c>
      <c r="Q6" s="243">
        <f t="shared" si="3"/>
        <v>0</v>
      </c>
      <c r="R6" s="243"/>
      <c r="S6" s="243">
        <f t="shared" si="0"/>
        <v>0</v>
      </c>
      <c r="T6" s="243">
        <f t="shared" si="4"/>
        <v>0</v>
      </c>
      <c r="U6" s="243">
        <f t="shared" si="5"/>
        <v>0</v>
      </c>
      <c r="V6" s="243">
        <f t="shared" si="6"/>
        <v>0</v>
      </c>
      <c r="W6" s="243">
        <f t="shared" si="7"/>
        <v>0</v>
      </c>
      <c r="X6" s="243">
        <f t="shared" si="8"/>
        <v>0</v>
      </c>
      <c r="Y6" s="243">
        <f t="shared" si="9"/>
        <v>0</v>
      </c>
      <c r="Z6" s="243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243">
        <v>0.4</v>
      </c>
      <c r="Q7" s="243">
        <f t="shared" si="3"/>
        <v>0</v>
      </c>
      <c r="R7" s="243"/>
      <c r="S7" s="243">
        <f t="shared" si="0"/>
        <v>0</v>
      </c>
      <c r="T7" s="243">
        <f t="shared" si="4"/>
        <v>0</v>
      </c>
      <c r="U7" s="243">
        <f t="shared" si="5"/>
        <v>0</v>
      </c>
      <c r="V7" s="243">
        <f t="shared" si="6"/>
        <v>0</v>
      </c>
      <c r="W7" s="243">
        <f t="shared" si="7"/>
        <v>0</v>
      </c>
      <c r="X7" s="243">
        <f t="shared" si="8"/>
        <v>0</v>
      </c>
      <c r="Y7" s="243">
        <f t="shared" si="9"/>
        <v>0</v>
      </c>
      <c r="Z7" s="243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2"/>
        <v>0</v>
      </c>
      <c r="M8" s="11"/>
      <c r="O8" s="243">
        <v>6</v>
      </c>
      <c r="P8" s="243">
        <v>0.4</v>
      </c>
      <c r="Q8" s="243">
        <f t="shared" si="3"/>
        <v>0</v>
      </c>
      <c r="R8" s="243"/>
      <c r="S8" s="243">
        <f t="shared" si="0"/>
        <v>0</v>
      </c>
      <c r="T8" s="243">
        <f t="shared" si="4"/>
        <v>0</v>
      </c>
      <c r="U8" s="243">
        <f t="shared" si="5"/>
        <v>0</v>
      </c>
      <c r="V8" s="243">
        <f t="shared" si="6"/>
        <v>0</v>
      </c>
      <c r="W8" s="243">
        <f t="shared" si="7"/>
        <v>0</v>
      </c>
      <c r="X8" s="243">
        <f t="shared" si="8"/>
        <v>0</v>
      </c>
      <c r="Y8" s="243">
        <f t="shared" si="9"/>
        <v>0</v>
      </c>
      <c r="Z8" s="243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243">
        <v>7</v>
      </c>
      <c r="P9" s="243">
        <v>0.4</v>
      </c>
      <c r="Q9" s="243">
        <f t="shared" si="3"/>
        <v>0</v>
      </c>
      <c r="R9" s="243"/>
      <c r="S9" s="243">
        <f t="shared" si="0"/>
        <v>0</v>
      </c>
      <c r="T9" s="243">
        <f t="shared" si="4"/>
        <v>0</v>
      </c>
      <c r="U9" s="243">
        <f t="shared" si="5"/>
        <v>0</v>
      </c>
      <c r="V9" s="243">
        <f t="shared" si="6"/>
        <v>0</v>
      </c>
      <c r="W9" s="243">
        <f t="shared" si="7"/>
        <v>0</v>
      </c>
      <c r="X9" s="243">
        <f t="shared" si="8"/>
        <v>0</v>
      </c>
      <c r="Y9" s="243">
        <f t="shared" si="9"/>
        <v>0</v>
      </c>
      <c r="Z9" s="243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243">
        <v>8</v>
      </c>
      <c r="P10" s="243">
        <v>0.4</v>
      </c>
      <c r="Q10" s="243">
        <f t="shared" si="3"/>
        <v>0</v>
      </c>
      <c r="R10" s="243"/>
      <c r="S10" s="243">
        <f t="shared" si="0"/>
        <v>0</v>
      </c>
      <c r="T10" s="243">
        <f t="shared" si="4"/>
        <v>0</v>
      </c>
      <c r="U10" s="243">
        <f t="shared" si="5"/>
        <v>0</v>
      </c>
      <c r="V10" s="243">
        <f t="shared" si="6"/>
        <v>0</v>
      </c>
      <c r="W10" s="243">
        <f t="shared" si="7"/>
        <v>0</v>
      </c>
      <c r="X10" s="243">
        <f t="shared" si="8"/>
        <v>0</v>
      </c>
      <c r="Y10" s="243">
        <f t="shared" si="9"/>
        <v>0</v>
      </c>
      <c r="Z10" s="243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244"/>
      <c r="H11" s="245"/>
      <c r="I11" s="245"/>
      <c r="J11" s="245"/>
      <c r="K11" s="246"/>
      <c r="L11" s="1"/>
      <c r="M11" s="3"/>
      <c r="O11" s="243">
        <v>9</v>
      </c>
      <c r="P11" s="243">
        <v>0.4</v>
      </c>
      <c r="Q11" s="243">
        <f t="shared" si="3"/>
        <v>0</v>
      </c>
      <c r="R11" s="243"/>
      <c r="S11" s="243">
        <f t="shared" si="0"/>
        <v>0</v>
      </c>
      <c r="T11" s="243">
        <f t="shared" si="4"/>
        <v>0</v>
      </c>
      <c r="U11" s="243">
        <f t="shared" si="5"/>
        <v>0</v>
      </c>
      <c r="V11" s="243">
        <f t="shared" si="6"/>
        <v>0</v>
      </c>
      <c r="W11" s="243">
        <f t="shared" si="7"/>
        <v>0</v>
      </c>
      <c r="X11" s="243">
        <f t="shared" si="8"/>
        <v>0</v>
      </c>
      <c r="Y11" s="243">
        <f t="shared" si="9"/>
        <v>0</v>
      </c>
      <c r="Z11" s="243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247"/>
      <c r="H12" s="248"/>
      <c r="I12" s="248"/>
      <c r="J12" s="248"/>
      <c r="K12" s="249"/>
      <c r="L12" s="10">
        <f>C12+D12*$D$11+G12*$G$11+$H$11*H12+$E$11*E12+$I$11*I12+$F$11*F12+$J$11*J12+$K$11*K12</f>
        <v>0</v>
      </c>
      <c r="M12" s="11"/>
      <c r="O12" s="243">
        <v>10</v>
      </c>
      <c r="P12" s="243">
        <v>0.4</v>
      </c>
      <c r="Q12" s="243">
        <f t="shared" si="3"/>
        <v>0</v>
      </c>
      <c r="R12" s="243"/>
      <c r="S12" s="243">
        <f t="shared" si="0"/>
        <v>0</v>
      </c>
      <c r="T12" s="243">
        <f t="shared" si="4"/>
        <v>0</v>
      </c>
      <c r="U12" s="243">
        <f t="shared" si="5"/>
        <v>0</v>
      </c>
      <c r="V12" s="243">
        <f t="shared" si="6"/>
        <v>0</v>
      </c>
      <c r="W12" s="243">
        <f t="shared" si="7"/>
        <v>0</v>
      </c>
      <c r="X12" s="243">
        <f t="shared" si="8"/>
        <v>0</v>
      </c>
      <c r="Y12" s="243">
        <f t="shared" si="9"/>
        <v>0</v>
      </c>
      <c r="Z12" s="243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/>
      <c r="F13" s="2"/>
      <c r="G13" s="247"/>
      <c r="H13" s="248"/>
      <c r="I13" s="248"/>
      <c r="J13" s="248"/>
      <c r="K13" s="249"/>
      <c r="L13" s="10">
        <f>C13+D13*$D$11+G13*$G$11+$H$11*H13+$E$11*E13+$I$11*I13+$F$11*F13+$J$11*J13+$K$11*K13</f>
        <v>0</v>
      </c>
      <c r="M13" s="11"/>
      <c r="O13" s="243">
        <v>11</v>
      </c>
      <c r="P13" s="243">
        <v>0.4</v>
      </c>
      <c r="Q13" s="243">
        <f t="shared" si="3"/>
        <v>0</v>
      </c>
      <c r="R13" s="243"/>
      <c r="S13" s="243">
        <f t="shared" si="0"/>
        <v>0</v>
      </c>
      <c r="T13" s="243">
        <f t="shared" si="4"/>
        <v>0</v>
      </c>
      <c r="U13" s="243">
        <f t="shared" si="5"/>
        <v>0</v>
      </c>
      <c r="V13" s="243">
        <f t="shared" si="6"/>
        <v>0</v>
      </c>
      <c r="W13" s="243">
        <f t="shared" si="7"/>
        <v>0</v>
      </c>
      <c r="X13" s="243">
        <f t="shared" si="8"/>
        <v>0</v>
      </c>
      <c r="Y13" s="243">
        <f t="shared" si="9"/>
        <v>0</v>
      </c>
      <c r="Z13" s="243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247"/>
      <c r="H14" s="248"/>
      <c r="I14" s="248"/>
      <c r="J14" s="248"/>
      <c r="K14" s="249"/>
      <c r="L14" s="10">
        <f t="shared" ref="L14:L19" si="10">C14+D14*$D$11+G14*$G$11+$H$11*H14+$E$11*E14+$I$11*I14+$F$11*F14+$J$11*J14+$K$11*K14</f>
        <v>0</v>
      </c>
      <c r="M14" s="11"/>
      <c r="O14" s="243">
        <v>12</v>
      </c>
      <c r="P14" s="243">
        <v>0.4</v>
      </c>
      <c r="Q14" s="243">
        <f t="shared" si="3"/>
        <v>0</v>
      </c>
      <c r="R14" s="243"/>
      <c r="S14" s="243">
        <f t="shared" si="0"/>
        <v>0</v>
      </c>
      <c r="T14" s="243">
        <f t="shared" si="4"/>
        <v>0</v>
      </c>
      <c r="U14" s="243">
        <f t="shared" si="5"/>
        <v>0</v>
      </c>
      <c r="V14" s="243">
        <f t="shared" si="6"/>
        <v>0</v>
      </c>
      <c r="W14" s="243">
        <f t="shared" si="7"/>
        <v>0</v>
      </c>
      <c r="X14" s="243">
        <f t="shared" si="8"/>
        <v>0</v>
      </c>
      <c r="Y14" s="243">
        <f t="shared" si="9"/>
        <v>0</v>
      </c>
      <c r="Z14" s="243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247"/>
      <c r="H15" s="248"/>
      <c r="I15" s="248"/>
      <c r="J15" s="248"/>
      <c r="K15" s="249"/>
      <c r="L15" s="10">
        <f t="shared" si="10"/>
        <v>0</v>
      </c>
      <c r="M15" s="11"/>
      <c r="O15" s="243">
        <v>13</v>
      </c>
      <c r="P15" s="243">
        <v>0.4</v>
      </c>
      <c r="Q15" s="243">
        <f t="shared" si="3"/>
        <v>0</v>
      </c>
      <c r="R15" s="243"/>
      <c r="S15" s="243">
        <f t="shared" si="0"/>
        <v>0</v>
      </c>
      <c r="T15" s="243">
        <f t="shared" si="4"/>
        <v>0</v>
      </c>
      <c r="U15" s="243">
        <f t="shared" si="5"/>
        <v>0</v>
      </c>
      <c r="V15" s="243">
        <f t="shared" si="6"/>
        <v>0</v>
      </c>
      <c r="W15" s="243">
        <f t="shared" si="7"/>
        <v>0</v>
      </c>
      <c r="X15" s="243">
        <f t="shared" si="8"/>
        <v>0</v>
      </c>
      <c r="Y15" s="243">
        <f t="shared" si="9"/>
        <v>0</v>
      </c>
      <c r="Z15" s="243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247"/>
      <c r="H16" s="248"/>
      <c r="I16" s="248"/>
      <c r="J16" s="248"/>
      <c r="K16" s="249"/>
      <c r="L16" s="10">
        <f t="shared" si="10"/>
        <v>0</v>
      </c>
      <c r="M16" s="11"/>
      <c r="O16" s="243">
        <v>14</v>
      </c>
      <c r="P16" s="243">
        <v>0.4</v>
      </c>
      <c r="Q16" s="243">
        <f t="shared" si="3"/>
        <v>0</v>
      </c>
      <c r="R16" s="243"/>
      <c r="S16" s="243">
        <f t="shared" si="0"/>
        <v>0</v>
      </c>
      <c r="T16" s="243">
        <f t="shared" si="4"/>
        <v>0</v>
      </c>
      <c r="U16" s="243">
        <f t="shared" si="5"/>
        <v>0</v>
      </c>
      <c r="V16" s="243">
        <f t="shared" si="6"/>
        <v>0</v>
      </c>
      <c r="W16" s="243">
        <f t="shared" si="7"/>
        <v>0</v>
      </c>
      <c r="X16" s="243">
        <f t="shared" si="8"/>
        <v>0</v>
      </c>
      <c r="Y16" s="243">
        <f t="shared" si="9"/>
        <v>0</v>
      </c>
      <c r="Z16" s="243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247"/>
      <c r="H17" s="248"/>
      <c r="I17" s="248"/>
      <c r="J17" s="248"/>
      <c r="K17" s="249"/>
      <c r="L17" s="10">
        <f t="shared" si="10"/>
        <v>0</v>
      </c>
      <c r="M17" s="11"/>
      <c r="O17" s="243">
        <v>15</v>
      </c>
      <c r="P17" s="243">
        <v>0.4</v>
      </c>
      <c r="Q17" s="243">
        <f t="shared" si="3"/>
        <v>0</v>
      </c>
      <c r="R17" s="243"/>
      <c r="S17" s="243">
        <f t="shared" si="0"/>
        <v>0</v>
      </c>
      <c r="T17" s="243">
        <f t="shared" si="4"/>
        <v>0</v>
      </c>
      <c r="U17" s="243">
        <f t="shared" si="5"/>
        <v>0</v>
      </c>
      <c r="V17" s="243">
        <f t="shared" si="6"/>
        <v>0</v>
      </c>
      <c r="W17" s="243">
        <f t="shared" si="7"/>
        <v>0</v>
      </c>
      <c r="X17" s="243">
        <f t="shared" si="8"/>
        <v>0</v>
      </c>
      <c r="Y17" s="243">
        <f t="shared" si="9"/>
        <v>0</v>
      </c>
      <c r="Z17" s="243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247"/>
      <c r="H18" s="248"/>
      <c r="I18" s="248"/>
      <c r="J18" s="248"/>
      <c r="K18" s="249"/>
      <c r="L18" s="10">
        <f t="shared" si="10"/>
        <v>0</v>
      </c>
      <c r="M18" s="11"/>
      <c r="O18" s="243">
        <v>16</v>
      </c>
      <c r="P18" s="243">
        <v>0.4</v>
      </c>
      <c r="Q18" s="243">
        <f t="shared" si="3"/>
        <v>0</v>
      </c>
      <c r="R18" s="243"/>
      <c r="S18" s="243">
        <f t="shared" si="0"/>
        <v>0</v>
      </c>
      <c r="T18" s="243">
        <f t="shared" si="4"/>
        <v>0</v>
      </c>
      <c r="U18" s="243">
        <f t="shared" si="5"/>
        <v>0</v>
      </c>
      <c r="V18" s="243">
        <f t="shared" si="6"/>
        <v>0</v>
      </c>
      <c r="W18" s="243">
        <f t="shared" si="7"/>
        <v>0</v>
      </c>
      <c r="X18" s="243">
        <f t="shared" si="8"/>
        <v>0</v>
      </c>
      <c r="Y18" s="243">
        <f t="shared" si="9"/>
        <v>0</v>
      </c>
      <c r="Z18" s="243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247"/>
      <c r="H19" s="248"/>
      <c r="I19" s="248"/>
      <c r="J19" s="248"/>
      <c r="K19" s="249"/>
      <c r="L19" s="10">
        <f t="shared" si="10"/>
        <v>0</v>
      </c>
      <c r="M19" s="11"/>
      <c r="O19" s="243">
        <v>17</v>
      </c>
      <c r="P19" s="243">
        <v>0.4</v>
      </c>
      <c r="Q19" s="243">
        <f t="shared" si="3"/>
        <v>0</v>
      </c>
      <c r="R19" s="243"/>
      <c r="S19" s="243">
        <f t="shared" si="0"/>
        <v>0</v>
      </c>
      <c r="T19" s="243">
        <f t="shared" si="4"/>
        <v>0</v>
      </c>
      <c r="U19" s="243">
        <f t="shared" si="5"/>
        <v>0</v>
      </c>
      <c r="V19" s="243">
        <f t="shared" si="6"/>
        <v>0</v>
      </c>
      <c r="W19" s="243">
        <f t="shared" si="7"/>
        <v>0</v>
      </c>
      <c r="X19" s="243">
        <f t="shared" si="8"/>
        <v>0</v>
      </c>
      <c r="Y19" s="243">
        <f t="shared" si="9"/>
        <v>0</v>
      </c>
      <c r="Z19" s="243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247"/>
      <c r="H20" s="248"/>
      <c r="I20" s="248"/>
      <c r="J20" s="248"/>
      <c r="K20" s="249"/>
      <c r="L20" s="1"/>
      <c r="M20" s="3"/>
      <c r="O20" s="243">
        <v>18</v>
      </c>
      <c r="P20" s="243">
        <v>0.4</v>
      </c>
      <c r="Q20" s="243">
        <f t="shared" si="3"/>
        <v>0</v>
      </c>
      <c r="R20" s="243"/>
      <c r="S20" s="243">
        <f t="shared" si="0"/>
        <v>0</v>
      </c>
      <c r="T20" s="243">
        <f t="shared" si="4"/>
        <v>0</v>
      </c>
      <c r="U20" s="243">
        <f t="shared" si="5"/>
        <v>0</v>
      </c>
      <c r="V20" s="243">
        <f t="shared" si="6"/>
        <v>0</v>
      </c>
      <c r="W20" s="243">
        <f t="shared" si="7"/>
        <v>0</v>
      </c>
      <c r="X20" s="243">
        <f t="shared" si="8"/>
        <v>0</v>
      </c>
      <c r="Y20" s="243">
        <f t="shared" si="9"/>
        <v>0</v>
      </c>
      <c r="Z20" s="243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247"/>
      <c r="H21" s="248"/>
      <c r="I21" s="248"/>
      <c r="J21" s="248"/>
      <c r="K21" s="249"/>
      <c r="L21" s="10">
        <f>SUM(D21*$D$20+G21*$G$20+$H$20*H21+$E$20*E21+$I$20*I21+$J$20*J21+$K$20*K21)</f>
        <v>0</v>
      </c>
      <c r="M21" s="11"/>
      <c r="O21" s="243">
        <v>19</v>
      </c>
      <c r="P21" s="243">
        <v>0.4</v>
      </c>
      <c r="Q21" s="243">
        <f t="shared" si="3"/>
        <v>0</v>
      </c>
      <c r="R21" s="243"/>
      <c r="S21" s="243">
        <f t="shared" si="0"/>
        <v>0</v>
      </c>
      <c r="T21" s="243">
        <f t="shared" si="4"/>
        <v>0</v>
      </c>
      <c r="U21" s="243">
        <f t="shared" si="5"/>
        <v>0</v>
      </c>
      <c r="V21" s="243">
        <f t="shared" si="6"/>
        <v>0</v>
      </c>
      <c r="W21" s="243">
        <f t="shared" si="7"/>
        <v>0</v>
      </c>
      <c r="X21" s="243">
        <f t="shared" si="8"/>
        <v>0</v>
      </c>
      <c r="Y21" s="243">
        <f t="shared" si="9"/>
        <v>0</v>
      </c>
      <c r="Z21" s="243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247"/>
      <c r="H22" s="248"/>
      <c r="I22" s="248"/>
      <c r="J22" s="248"/>
      <c r="K22" s="249"/>
      <c r="L22" s="10">
        <f t="shared" ref="L22:L28" si="11">SUM(D22*$D$20+G22*$G$20+$H$20*H22+$E$20*E22+$I$20*I22+$J$20*J22+$K$20*K22)</f>
        <v>0</v>
      </c>
      <c r="M22" s="11"/>
      <c r="O22" s="243">
        <v>20</v>
      </c>
      <c r="P22" s="243">
        <v>0.4</v>
      </c>
      <c r="Q22" s="243">
        <f t="shared" si="3"/>
        <v>0</v>
      </c>
      <c r="R22" s="243"/>
      <c r="S22" s="243">
        <f t="shared" si="0"/>
        <v>0</v>
      </c>
      <c r="T22" s="243">
        <f t="shared" si="4"/>
        <v>0</v>
      </c>
      <c r="U22" s="243">
        <f t="shared" si="5"/>
        <v>0</v>
      </c>
      <c r="V22" s="243">
        <f t="shared" si="6"/>
        <v>0</v>
      </c>
      <c r="W22" s="243">
        <f t="shared" si="7"/>
        <v>0</v>
      </c>
      <c r="X22" s="243">
        <f t="shared" si="8"/>
        <v>0</v>
      </c>
      <c r="Y22" s="243">
        <f t="shared" si="9"/>
        <v>0</v>
      </c>
      <c r="Z22" s="243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247"/>
      <c r="H23" s="248"/>
      <c r="I23" s="248"/>
      <c r="J23" s="248"/>
      <c r="K23" s="249"/>
      <c r="L23" s="10">
        <f t="shared" si="11"/>
        <v>0</v>
      </c>
      <c r="M23" s="11"/>
      <c r="O23" s="243">
        <v>21</v>
      </c>
      <c r="P23" s="243">
        <v>0.4</v>
      </c>
      <c r="Q23" s="243">
        <f t="shared" si="3"/>
        <v>0</v>
      </c>
      <c r="R23" s="243"/>
      <c r="S23" s="243">
        <f t="shared" si="0"/>
        <v>0</v>
      </c>
      <c r="T23" s="243">
        <f t="shared" si="4"/>
        <v>0</v>
      </c>
      <c r="U23" s="243">
        <f t="shared" si="5"/>
        <v>0</v>
      </c>
      <c r="V23" s="243">
        <f t="shared" si="6"/>
        <v>0</v>
      </c>
      <c r="W23" s="243">
        <f t="shared" si="7"/>
        <v>0</v>
      </c>
      <c r="X23" s="243">
        <f t="shared" si="8"/>
        <v>0</v>
      </c>
      <c r="Y23" s="243">
        <f t="shared" si="9"/>
        <v>0</v>
      </c>
      <c r="Z23" s="243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247"/>
      <c r="H24" s="248"/>
      <c r="I24" s="248"/>
      <c r="J24" s="248"/>
      <c r="K24" s="249"/>
      <c r="L24" s="10">
        <f t="shared" si="11"/>
        <v>0</v>
      </c>
      <c r="M24" s="11"/>
      <c r="O24" s="243">
        <v>22</v>
      </c>
      <c r="P24" s="243">
        <v>0.4</v>
      </c>
      <c r="Q24" s="243">
        <f t="shared" si="3"/>
        <v>0</v>
      </c>
      <c r="R24" s="243"/>
      <c r="S24" s="243">
        <f t="shared" si="0"/>
        <v>0</v>
      </c>
      <c r="T24" s="243">
        <f t="shared" si="4"/>
        <v>0</v>
      </c>
      <c r="U24" s="243">
        <f t="shared" si="5"/>
        <v>0</v>
      </c>
      <c r="V24" s="243">
        <f t="shared" si="6"/>
        <v>0</v>
      </c>
      <c r="W24" s="243">
        <f t="shared" si="7"/>
        <v>0</v>
      </c>
      <c r="X24" s="243">
        <f t="shared" si="8"/>
        <v>0</v>
      </c>
      <c r="Y24" s="243">
        <f t="shared" si="9"/>
        <v>0</v>
      </c>
      <c r="Z24" s="243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247"/>
      <c r="H25" s="248"/>
      <c r="I25" s="248"/>
      <c r="J25" s="248"/>
      <c r="K25" s="249"/>
      <c r="L25" s="10">
        <f t="shared" si="11"/>
        <v>0</v>
      </c>
      <c r="M25" s="11"/>
      <c r="O25" s="243">
        <v>23</v>
      </c>
      <c r="P25" s="243">
        <v>0.4</v>
      </c>
      <c r="Q25" s="243">
        <f t="shared" si="3"/>
        <v>0</v>
      </c>
      <c r="R25" s="243"/>
      <c r="S25" s="243">
        <f t="shared" si="0"/>
        <v>0</v>
      </c>
      <c r="T25" s="243">
        <f t="shared" si="4"/>
        <v>0</v>
      </c>
      <c r="U25" s="243">
        <f t="shared" si="5"/>
        <v>0</v>
      </c>
      <c r="V25" s="243">
        <f t="shared" si="6"/>
        <v>0</v>
      </c>
      <c r="W25" s="243">
        <f t="shared" si="7"/>
        <v>0</v>
      </c>
      <c r="X25" s="243">
        <f t="shared" si="8"/>
        <v>0</v>
      </c>
      <c r="Y25" s="243">
        <f t="shared" si="9"/>
        <v>0</v>
      </c>
      <c r="Z25" s="243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247"/>
      <c r="H26" s="248"/>
      <c r="I26" s="248"/>
      <c r="J26" s="248"/>
      <c r="K26" s="249"/>
      <c r="L26" s="10">
        <f t="shared" si="11"/>
        <v>0</v>
      </c>
      <c r="M26" s="11"/>
      <c r="O26" s="243">
        <v>24</v>
      </c>
      <c r="P26" s="243">
        <v>0.4</v>
      </c>
      <c r="Q26" s="243">
        <f t="shared" si="3"/>
        <v>0</v>
      </c>
      <c r="R26" s="243"/>
      <c r="S26" s="243">
        <f t="shared" si="0"/>
        <v>0</v>
      </c>
      <c r="T26" s="243">
        <f t="shared" si="4"/>
        <v>0</v>
      </c>
      <c r="U26" s="243">
        <f t="shared" si="5"/>
        <v>0</v>
      </c>
      <c r="V26" s="243">
        <f t="shared" si="6"/>
        <v>0</v>
      </c>
      <c r="W26" s="243">
        <f t="shared" si="7"/>
        <v>0</v>
      </c>
      <c r="X26" s="243">
        <f t="shared" si="8"/>
        <v>0</v>
      </c>
      <c r="Y26" s="243">
        <f t="shared" si="9"/>
        <v>0</v>
      </c>
      <c r="Z26" s="243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247"/>
      <c r="H27" s="248"/>
      <c r="I27" s="248"/>
      <c r="J27" s="248"/>
      <c r="K27" s="249"/>
      <c r="L27" s="10">
        <f t="shared" si="11"/>
        <v>0</v>
      </c>
      <c r="M27" s="11"/>
      <c r="O27" s="243">
        <v>25</v>
      </c>
      <c r="P27" s="243">
        <v>0.4</v>
      </c>
      <c r="Q27" s="243">
        <f t="shared" si="3"/>
        <v>0</v>
      </c>
      <c r="R27" s="243"/>
      <c r="S27" s="243">
        <f t="shared" si="0"/>
        <v>0</v>
      </c>
      <c r="T27" s="243">
        <f t="shared" si="4"/>
        <v>0</v>
      </c>
      <c r="U27" s="243">
        <f t="shared" si="5"/>
        <v>0</v>
      </c>
      <c r="V27" s="243">
        <f t="shared" si="6"/>
        <v>0</v>
      </c>
      <c r="W27" s="243">
        <f t="shared" si="7"/>
        <v>0</v>
      </c>
      <c r="X27" s="243">
        <f t="shared" si="8"/>
        <v>0</v>
      </c>
      <c r="Y27" s="243">
        <f t="shared" si="9"/>
        <v>0</v>
      </c>
      <c r="Z27" s="243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247"/>
      <c r="H28" s="248"/>
      <c r="I28" s="248"/>
      <c r="J28" s="248"/>
      <c r="K28" s="249"/>
      <c r="L28" s="10">
        <f t="shared" si="11"/>
        <v>0</v>
      </c>
      <c r="M28" s="11"/>
      <c r="O28" s="243">
        <v>26</v>
      </c>
      <c r="P28" s="243">
        <v>0.4</v>
      </c>
      <c r="Q28" s="243">
        <f t="shared" si="3"/>
        <v>0</v>
      </c>
      <c r="R28" s="243"/>
      <c r="S28" s="243">
        <f t="shared" si="0"/>
        <v>0</v>
      </c>
      <c r="T28" s="243">
        <f t="shared" si="4"/>
        <v>0</v>
      </c>
      <c r="U28" s="243">
        <f t="shared" si="5"/>
        <v>0</v>
      </c>
      <c r="V28" s="243">
        <f t="shared" si="6"/>
        <v>0</v>
      </c>
      <c r="W28" s="243">
        <f t="shared" si="7"/>
        <v>0</v>
      </c>
      <c r="X28" s="243">
        <f t="shared" si="8"/>
        <v>0</v>
      </c>
      <c r="Y28" s="243">
        <f t="shared" si="9"/>
        <v>0</v>
      </c>
      <c r="Z28" s="243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247"/>
      <c r="H29" s="248"/>
      <c r="I29" s="248"/>
      <c r="J29" s="248"/>
      <c r="K29" s="249"/>
      <c r="L29" s="1"/>
      <c r="M29" s="3"/>
      <c r="O29" s="243">
        <v>27</v>
      </c>
      <c r="P29" s="243">
        <v>0.4</v>
      </c>
      <c r="Q29" s="243">
        <f t="shared" si="3"/>
        <v>0</v>
      </c>
      <c r="R29" s="243"/>
      <c r="S29" s="243">
        <f t="shared" si="0"/>
        <v>0</v>
      </c>
      <c r="T29" s="243">
        <f t="shared" si="4"/>
        <v>0</v>
      </c>
      <c r="U29" s="243">
        <f t="shared" si="5"/>
        <v>0</v>
      </c>
      <c r="V29" s="243">
        <f t="shared" si="6"/>
        <v>0</v>
      </c>
      <c r="W29" s="243">
        <f t="shared" si="7"/>
        <v>0</v>
      </c>
      <c r="X29" s="243">
        <f t="shared" si="8"/>
        <v>0</v>
      </c>
      <c r="Y29" s="243">
        <f t="shared" si="9"/>
        <v>0</v>
      </c>
      <c r="Z29" s="243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247"/>
      <c r="H30" s="248"/>
      <c r="I30" s="248"/>
      <c r="J30" s="248"/>
      <c r="K30" s="249"/>
      <c r="L30" s="14">
        <f>SUM(D30*$D$29+G30*$G$29+$H$29*H30+$E$29*E30+$I$29*I30+$J$29*J30+$K$29*K30)</f>
        <v>0</v>
      </c>
      <c r="M30" s="15"/>
      <c r="O30" s="243">
        <v>28</v>
      </c>
      <c r="P30" s="243">
        <v>0.4</v>
      </c>
      <c r="Q30" s="243">
        <f t="shared" si="3"/>
        <v>0</v>
      </c>
      <c r="R30" s="243"/>
      <c r="S30" s="243">
        <f t="shared" si="0"/>
        <v>0</v>
      </c>
      <c r="T30" s="243">
        <f t="shared" si="4"/>
        <v>0</v>
      </c>
      <c r="U30" s="243">
        <f t="shared" si="5"/>
        <v>0</v>
      </c>
      <c r="V30" s="243">
        <f t="shared" si="6"/>
        <v>0</v>
      </c>
      <c r="W30" s="243">
        <f t="shared" si="7"/>
        <v>0</v>
      </c>
      <c r="X30" s="243">
        <f t="shared" si="8"/>
        <v>0</v>
      </c>
      <c r="Y30" s="243">
        <f t="shared" si="9"/>
        <v>0</v>
      </c>
      <c r="Z30" s="243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247"/>
      <c r="H31" s="248"/>
      <c r="I31" s="248"/>
      <c r="J31" s="248"/>
      <c r="K31" s="249"/>
      <c r="L31" s="14">
        <f t="shared" ref="L31:L37" si="12">SUM(D31*$D$29+G31*$G$29+$H$29*H31+$E$29*E31+$I$29*I31+$J$29*J31+$K$29*K31)</f>
        <v>0</v>
      </c>
      <c r="M31" s="15"/>
      <c r="O31" s="243">
        <v>29</v>
      </c>
      <c r="P31" s="243">
        <v>0.4</v>
      </c>
      <c r="Q31" s="243">
        <f t="shared" si="3"/>
        <v>0</v>
      </c>
      <c r="R31" s="243"/>
      <c r="S31" s="243">
        <f t="shared" si="0"/>
        <v>0</v>
      </c>
      <c r="T31" s="243">
        <f t="shared" si="4"/>
        <v>0</v>
      </c>
      <c r="U31" s="243">
        <f t="shared" si="5"/>
        <v>0</v>
      </c>
      <c r="V31" s="243">
        <f t="shared" si="6"/>
        <v>0</v>
      </c>
      <c r="W31" s="243">
        <f t="shared" si="7"/>
        <v>0</v>
      </c>
      <c r="X31" s="243">
        <f t="shared" si="8"/>
        <v>0</v>
      </c>
      <c r="Y31" s="243">
        <f t="shared" si="9"/>
        <v>0</v>
      </c>
      <c r="Z31" s="243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247"/>
      <c r="H32" s="248"/>
      <c r="I32" s="248"/>
      <c r="J32" s="248"/>
      <c r="K32" s="249"/>
      <c r="L32" s="14">
        <f t="shared" si="12"/>
        <v>0</v>
      </c>
      <c r="M32" s="15"/>
      <c r="O32" s="243">
        <v>30</v>
      </c>
      <c r="P32" s="243">
        <v>0.4</v>
      </c>
      <c r="Q32" s="243">
        <f t="shared" si="3"/>
        <v>0</v>
      </c>
      <c r="R32" s="243"/>
      <c r="S32" s="243">
        <f t="shared" si="0"/>
        <v>0</v>
      </c>
      <c r="T32" s="243">
        <f t="shared" si="4"/>
        <v>0</v>
      </c>
      <c r="U32" s="243">
        <f t="shared" si="5"/>
        <v>0</v>
      </c>
      <c r="V32" s="243">
        <f t="shared" si="6"/>
        <v>0</v>
      </c>
      <c r="W32" s="243">
        <f t="shared" si="7"/>
        <v>0</v>
      </c>
      <c r="X32" s="243">
        <f t="shared" si="8"/>
        <v>0</v>
      </c>
      <c r="Y32" s="243">
        <f t="shared" si="9"/>
        <v>0</v>
      </c>
      <c r="Z32" s="243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247"/>
      <c r="H33" s="248"/>
      <c r="I33" s="248"/>
      <c r="J33" s="248"/>
      <c r="K33" s="249"/>
      <c r="L33" s="14">
        <f t="shared" si="12"/>
        <v>0</v>
      </c>
      <c r="M33" s="15"/>
      <c r="O33" s="243">
        <v>31</v>
      </c>
      <c r="P33" s="243"/>
      <c r="Q33" s="243">
        <f t="shared" si="3"/>
        <v>0</v>
      </c>
      <c r="R33" s="243"/>
      <c r="S33" s="243">
        <f t="shared" si="0"/>
        <v>0</v>
      </c>
      <c r="T33" s="243">
        <f t="shared" si="4"/>
        <v>0</v>
      </c>
      <c r="U33" s="243">
        <f t="shared" si="5"/>
        <v>0</v>
      </c>
      <c r="V33" s="243">
        <f t="shared" si="6"/>
        <v>0</v>
      </c>
      <c r="W33" s="243">
        <f t="shared" si="7"/>
        <v>0</v>
      </c>
      <c r="X33" s="243">
        <f t="shared" si="8"/>
        <v>0</v>
      </c>
      <c r="Y33" s="243">
        <f t="shared" si="9"/>
        <v>0</v>
      </c>
      <c r="Z33" s="243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247"/>
      <c r="H34" s="248"/>
      <c r="I34" s="248"/>
      <c r="J34" s="248"/>
      <c r="K34" s="249"/>
      <c r="L34" s="14">
        <f t="shared" si="12"/>
        <v>0</v>
      </c>
      <c r="M34" s="15"/>
      <c r="O34" s="243">
        <v>32</v>
      </c>
      <c r="P34" s="243"/>
      <c r="Q34" s="243">
        <f t="shared" si="3"/>
        <v>0</v>
      </c>
      <c r="R34" s="243"/>
      <c r="S34" s="243">
        <f t="shared" si="0"/>
        <v>0</v>
      </c>
      <c r="T34" s="243">
        <f t="shared" si="4"/>
        <v>0</v>
      </c>
      <c r="U34" s="243">
        <f t="shared" si="5"/>
        <v>0</v>
      </c>
      <c r="V34" s="243">
        <f t="shared" si="6"/>
        <v>0</v>
      </c>
      <c r="W34" s="243">
        <f t="shared" si="7"/>
        <v>0</v>
      </c>
      <c r="X34" s="243">
        <f t="shared" si="8"/>
        <v>0</v>
      </c>
      <c r="Y34" s="243">
        <f t="shared" si="9"/>
        <v>0</v>
      </c>
      <c r="Z34" s="243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247"/>
      <c r="H35" s="248"/>
      <c r="I35" s="248"/>
      <c r="J35" s="248"/>
      <c r="K35" s="249"/>
      <c r="L35" s="14">
        <f t="shared" si="12"/>
        <v>0</v>
      </c>
      <c r="M35" s="15"/>
      <c r="O35" s="243">
        <v>33</v>
      </c>
      <c r="P35" s="243"/>
      <c r="Q35" s="243">
        <f t="shared" si="3"/>
        <v>0</v>
      </c>
      <c r="R35" s="243"/>
      <c r="S35" s="243">
        <f t="shared" si="0"/>
        <v>0</v>
      </c>
      <c r="T35" s="243">
        <f t="shared" si="4"/>
        <v>0</v>
      </c>
      <c r="U35" s="243">
        <f t="shared" si="5"/>
        <v>0</v>
      </c>
      <c r="V35" s="243">
        <f t="shared" si="6"/>
        <v>0</v>
      </c>
      <c r="W35" s="243">
        <f t="shared" si="7"/>
        <v>0</v>
      </c>
      <c r="X35" s="243">
        <f t="shared" si="8"/>
        <v>0</v>
      </c>
      <c r="Y35" s="243">
        <f t="shared" si="9"/>
        <v>0</v>
      </c>
      <c r="Z35" s="243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247"/>
      <c r="H36" s="248"/>
      <c r="I36" s="248"/>
      <c r="J36" s="248"/>
      <c r="K36" s="249"/>
      <c r="L36" s="14">
        <f t="shared" si="12"/>
        <v>0</v>
      </c>
      <c r="M36" s="15"/>
      <c r="O36" s="243">
        <v>34</v>
      </c>
      <c r="P36" s="243"/>
      <c r="Q36" s="243">
        <f t="shared" si="3"/>
        <v>0</v>
      </c>
      <c r="R36" s="243"/>
      <c r="S36" s="243">
        <f t="shared" si="0"/>
        <v>0</v>
      </c>
      <c r="T36" s="243">
        <f t="shared" si="4"/>
        <v>0</v>
      </c>
      <c r="U36" s="243">
        <f t="shared" si="5"/>
        <v>0</v>
      </c>
      <c r="V36" s="243">
        <f t="shared" si="6"/>
        <v>0</v>
      </c>
      <c r="W36" s="243">
        <f t="shared" si="7"/>
        <v>0</v>
      </c>
      <c r="X36" s="243">
        <f t="shared" si="8"/>
        <v>0</v>
      </c>
      <c r="Y36" s="243">
        <f t="shared" si="9"/>
        <v>0</v>
      </c>
      <c r="Z36" s="243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247"/>
      <c r="H37" s="248"/>
      <c r="I37" s="248"/>
      <c r="J37" s="248"/>
      <c r="K37" s="249"/>
      <c r="L37" s="14">
        <f t="shared" si="12"/>
        <v>0</v>
      </c>
      <c r="M37" s="15"/>
      <c r="O37" s="243">
        <v>35</v>
      </c>
      <c r="P37" s="243"/>
      <c r="Q37" s="243">
        <f t="shared" si="3"/>
        <v>0</v>
      </c>
      <c r="R37" s="243"/>
      <c r="S37" s="243">
        <f t="shared" si="0"/>
        <v>0</v>
      </c>
      <c r="T37" s="243">
        <f t="shared" si="4"/>
        <v>0</v>
      </c>
      <c r="U37" s="243">
        <f t="shared" si="5"/>
        <v>0</v>
      </c>
      <c r="V37" s="243">
        <f t="shared" si="6"/>
        <v>0</v>
      </c>
      <c r="W37" s="243">
        <f t="shared" si="7"/>
        <v>0</v>
      </c>
      <c r="X37" s="243">
        <f t="shared" si="8"/>
        <v>0</v>
      </c>
      <c r="Y37" s="243">
        <f t="shared" si="9"/>
        <v>0</v>
      </c>
      <c r="Z37" s="243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247"/>
      <c r="H38" s="248"/>
      <c r="I38" s="248"/>
      <c r="J38" s="248"/>
      <c r="K38" s="249"/>
      <c r="L38" s="1"/>
      <c r="M38" s="3"/>
      <c r="O38" s="243">
        <v>36</v>
      </c>
      <c r="P38" s="243"/>
      <c r="Q38" s="243">
        <f t="shared" si="3"/>
        <v>0</v>
      </c>
      <c r="R38" s="243"/>
      <c r="S38" s="243">
        <f t="shared" si="0"/>
        <v>0</v>
      </c>
      <c r="T38" s="243">
        <f t="shared" si="4"/>
        <v>0</v>
      </c>
      <c r="U38" s="243">
        <f t="shared" si="5"/>
        <v>0</v>
      </c>
      <c r="V38" s="243">
        <f t="shared" si="6"/>
        <v>0</v>
      </c>
      <c r="W38" s="243">
        <f t="shared" si="7"/>
        <v>0</v>
      </c>
      <c r="X38" s="243">
        <f t="shared" si="8"/>
        <v>0</v>
      </c>
      <c r="Y38" s="243">
        <f t="shared" si="9"/>
        <v>0</v>
      </c>
      <c r="Z38" s="243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247"/>
      <c r="H39" s="248"/>
      <c r="I39" s="248"/>
      <c r="J39" s="248"/>
      <c r="K39" s="249"/>
      <c r="L39" s="10">
        <f>SUM(C39+D39*$D$38+G39*$G$38+$H$38*H39+$E$38*E39+$I$38*I39+F39+$J$38*J39+$K$38*K39)</f>
        <v>0</v>
      </c>
      <c r="M39" s="11"/>
      <c r="O39" s="243">
        <v>37</v>
      </c>
      <c r="P39" s="243"/>
      <c r="Q39" s="243">
        <f t="shared" si="3"/>
        <v>0</v>
      </c>
      <c r="R39" s="243"/>
      <c r="S39" s="243">
        <f t="shared" si="0"/>
        <v>0</v>
      </c>
      <c r="T39" s="243">
        <f t="shared" si="4"/>
        <v>0</v>
      </c>
      <c r="U39" s="243">
        <f t="shared" si="5"/>
        <v>0</v>
      </c>
      <c r="V39" s="243">
        <f t="shared" si="6"/>
        <v>0</v>
      </c>
      <c r="W39" s="243">
        <f t="shared" si="7"/>
        <v>0</v>
      </c>
      <c r="X39" s="243">
        <f t="shared" si="8"/>
        <v>0</v>
      </c>
      <c r="Y39" s="243">
        <f t="shared" si="9"/>
        <v>0</v>
      </c>
      <c r="Z39" s="243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247"/>
      <c r="H40" s="248"/>
      <c r="I40" s="248"/>
      <c r="J40" s="248"/>
      <c r="K40" s="249"/>
      <c r="L40" s="10">
        <f t="shared" ref="L40:L46" si="13">SUM(C40+D40*$D$38+G40*$G$38+$H$38*H40+$E$38*E40+$I$38*I40+F40+$J$38*J40+$K$38*K40)</f>
        <v>0</v>
      </c>
      <c r="M40" s="11"/>
      <c r="O40" s="243">
        <v>38</v>
      </c>
      <c r="P40" s="243"/>
      <c r="Q40" s="243">
        <f t="shared" si="3"/>
        <v>0</v>
      </c>
      <c r="R40" s="243"/>
      <c r="S40" s="243">
        <f t="shared" si="0"/>
        <v>0</v>
      </c>
      <c r="T40" s="243">
        <f t="shared" si="4"/>
        <v>0</v>
      </c>
      <c r="U40" s="243">
        <f t="shared" si="5"/>
        <v>0</v>
      </c>
      <c r="V40" s="243">
        <f t="shared" si="6"/>
        <v>0</v>
      </c>
      <c r="W40" s="243">
        <f t="shared" si="7"/>
        <v>0</v>
      </c>
      <c r="X40" s="243">
        <f t="shared" si="8"/>
        <v>0</v>
      </c>
      <c r="Y40" s="243">
        <f t="shared" si="9"/>
        <v>0</v>
      </c>
      <c r="Z40" s="243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247"/>
      <c r="H41" s="248"/>
      <c r="I41" s="248"/>
      <c r="J41" s="248"/>
      <c r="K41" s="249"/>
      <c r="L41" s="10">
        <f>SUM(C41+D41*$D$38+G41*$G$38+$H$38*H41+$E$38*E41+$I$38*I41+F41+$J$38*J41+$K$38*K41)</f>
        <v>0</v>
      </c>
      <c r="M41" s="11"/>
      <c r="O41" s="243">
        <v>39</v>
      </c>
      <c r="P41" s="243"/>
      <c r="Q41" s="243">
        <f t="shared" si="3"/>
        <v>0</v>
      </c>
      <c r="R41" s="243"/>
      <c r="S41" s="243">
        <f t="shared" si="0"/>
        <v>0</v>
      </c>
      <c r="T41" s="243">
        <f t="shared" si="4"/>
        <v>0</v>
      </c>
      <c r="U41" s="243">
        <f t="shared" si="5"/>
        <v>0</v>
      </c>
      <c r="V41" s="243">
        <f t="shared" si="6"/>
        <v>0</v>
      </c>
      <c r="W41" s="243">
        <f t="shared" si="7"/>
        <v>0</v>
      </c>
      <c r="X41" s="243">
        <f t="shared" si="8"/>
        <v>0</v>
      </c>
      <c r="Y41" s="243">
        <f t="shared" si="9"/>
        <v>0</v>
      </c>
      <c r="Z41" s="243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247"/>
      <c r="H42" s="248"/>
      <c r="I42" s="248"/>
      <c r="J42" s="248"/>
      <c r="K42" s="249"/>
      <c r="L42" s="10">
        <f t="shared" si="13"/>
        <v>0</v>
      </c>
      <c r="M42" s="11"/>
      <c r="O42" s="243">
        <v>40</v>
      </c>
      <c r="P42" s="243"/>
      <c r="Q42" s="243">
        <f t="shared" si="3"/>
        <v>0</v>
      </c>
      <c r="R42" s="243"/>
      <c r="S42" s="243">
        <f t="shared" si="0"/>
        <v>0</v>
      </c>
      <c r="T42" s="243">
        <f t="shared" si="4"/>
        <v>0</v>
      </c>
      <c r="U42" s="243">
        <f t="shared" si="5"/>
        <v>0</v>
      </c>
      <c r="V42" s="243">
        <f t="shared" si="6"/>
        <v>0</v>
      </c>
      <c r="W42" s="243">
        <f t="shared" si="7"/>
        <v>0</v>
      </c>
      <c r="X42" s="243">
        <f t="shared" si="8"/>
        <v>0</v>
      </c>
      <c r="Y42" s="243">
        <f t="shared" si="9"/>
        <v>0</v>
      </c>
      <c r="Z42" s="243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247"/>
      <c r="H43" s="248"/>
      <c r="I43" s="248"/>
      <c r="J43" s="248"/>
      <c r="K43" s="249"/>
      <c r="L43" s="10">
        <f t="shared" si="13"/>
        <v>0</v>
      </c>
      <c r="M43" s="11"/>
      <c r="O43" s="243">
        <v>41</v>
      </c>
      <c r="P43" s="243"/>
      <c r="Q43" s="243">
        <f t="shared" si="3"/>
        <v>0</v>
      </c>
      <c r="R43" s="243"/>
      <c r="S43" s="243">
        <f t="shared" si="0"/>
        <v>0</v>
      </c>
      <c r="T43" s="243">
        <f t="shared" si="4"/>
        <v>0</v>
      </c>
      <c r="U43" s="243">
        <f t="shared" si="5"/>
        <v>0</v>
      </c>
      <c r="V43" s="243">
        <f t="shared" si="6"/>
        <v>0</v>
      </c>
      <c r="W43" s="243">
        <f t="shared" si="7"/>
        <v>0</v>
      </c>
      <c r="X43" s="243">
        <f t="shared" si="8"/>
        <v>0</v>
      </c>
      <c r="Y43" s="243">
        <f t="shared" si="9"/>
        <v>0</v>
      </c>
      <c r="Z43" s="243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247"/>
      <c r="H44" s="248"/>
      <c r="I44" s="248"/>
      <c r="J44" s="248"/>
      <c r="K44" s="249"/>
      <c r="L44" s="10">
        <f t="shared" si="13"/>
        <v>0</v>
      </c>
      <c r="M44" s="11"/>
      <c r="O44" s="243" t="s">
        <v>37</v>
      </c>
      <c r="P44" s="243"/>
      <c r="Q44" s="243"/>
      <c r="R44" s="243"/>
      <c r="S44" s="243">
        <f>SUM(S3:S43)</f>
        <v>0</v>
      </c>
      <c r="T44" s="243">
        <f t="shared" ref="T44:Z44" si="14">SUM(T3:T43)</f>
        <v>0</v>
      </c>
      <c r="U44" s="243">
        <f t="shared" si="14"/>
        <v>0</v>
      </c>
      <c r="V44" s="243">
        <f t="shared" si="14"/>
        <v>0</v>
      </c>
      <c r="W44" s="243">
        <f t="shared" si="14"/>
        <v>0</v>
      </c>
      <c r="X44" s="243">
        <f t="shared" si="14"/>
        <v>0</v>
      </c>
      <c r="Y44" s="243">
        <f t="shared" si="14"/>
        <v>0</v>
      </c>
      <c r="Z44" s="243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247"/>
      <c r="H45" s="248"/>
      <c r="I45" s="248"/>
      <c r="J45" s="248"/>
      <c r="K45" s="249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247"/>
      <c r="H46" s="248"/>
      <c r="I46" s="248"/>
      <c r="J46" s="248"/>
      <c r="K46" s="249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247"/>
      <c r="H47" s="248"/>
      <c r="I47" s="248"/>
      <c r="J47" s="248"/>
      <c r="K47" s="249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247"/>
      <c r="H48" s="248"/>
      <c r="I48" s="248"/>
      <c r="J48" s="248"/>
      <c r="K48" s="249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247"/>
      <c r="H49" s="248"/>
      <c r="I49" s="248"/>
      <c r="J49" s="248"/>
      <c r="K49" s="249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247"/>
      <c r="H50" s="248"/>
      <c r="I50" s="248"/>
      <c r="J50" s="248"/>
      <c r="K50" s="249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247"/>
      <c r="H51" s="248"/>
      <c r="I51" s="248"/>
      <c r="J51" s="248"/>
      <c r="K51" s="249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247"/>
      <c r="H52" s="248"/>
      <c r="I52" s="248"/>
      <c r="J52" s="248"/>
      <c r="K52" s="249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247"/>
      <c r="H53" s="248"/>
      <c r="I53" s="248"/>
      <c r="J53" s="248"/>
      <c r="K53" s="249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247"/>
      <c r="H54" s="248"/>
      <c r="I54" s="248"/>
      <c r="J54" s="248"/>
      <c r="K54" s="249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247"/>
      <c r="H55" s="248"/>
      <c r="I55" s="248"/>
      <c r="J55" s="248"/>
      <c r="K55" s="249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247"/>
      <c r="H56" s="248"/>
      <c r="I56" s="248"/>
      <c r="J56" s="248"/>
      <c r="K56" s="249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247"/>
      <c r="H57" s="248"/>
      <c r="I57" s="248"/>
      <c r="J57" s="248"/>
      <c r="K57" s="249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247"/>
      <c r="H58" s="248"/>
      <c r="I58" s="248"/>
      <c r="J58" s="248"/>
      <c r="K58" s="249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247"/>
      <c r="H59" s="248"/>
      <c r="I59" s="248"/>
      <c r="J59" s="248"/>
      <c r="K59" s="249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247"/>
      <c r="H60" s="248"/>
      <c r="I60" s="248"/>
      <c r="J60" s="248"/>
      <c r="K60" s="249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247"/>
      <c r="H61" s="248"/>
      <c r="I61" s="248"/>
      <c r="J61" s="248"/>
      <c r="K61" s="249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247"/>
      <c r="H62" s="248"/>
      <c r="I62" s="248"/>
      <c r="J62" s="248"/>
      <c r="K62" s="249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247"/>
      <c r="H63" s="248"/>
      <c r="I63" s="248"/>
      <c r="J63" s="248"/>
      <c r="K63" s="249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250"/>
      <c r="H64" s="251"/>
      <c r="I64" s="251"/>
      <c r="J64" s="251"/>
      <c r="K64" s="252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247"/>
      <c r="H65" s="248"/>
      <c r="I65" s="248"/>
      <c r="J65" s="248"/>
      <c r="K65" s="249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247"/>
      <c r="H66" s="248"/>
      <c r="I66" s="248"/>
      <c r="J66" s="248"/>
      <c r="K66" s="249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247"/>
      <c r="H67" s="248"/>
      <c r="I67" s="248"/>
      <c r="J67" s="248"/>
      <c r="K67" s="249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247"/>
      <c r="H68" s="248"/>
      <c r="I68" s="248"/>
      <c r="J68" s="248"/>
      <c r="K68" s="249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247"/>
      <c r="H69" s="248"/>
      <c r="I69" s="248"/>
      <c r="J69" s="248"/>
      <c r="K69" s="249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247"/>
      <c r="H70" s="248"/>
      <c r="I70" s="248"/>
      <c r="J70" s="248"/>
      <c r="K70" s="249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247"/>
      <c r="H71" s="248"/>
      <c r="I71" s="248"/>
      <c r="J71" s="248"/>
      <c r="K71" s="249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247"/>
      <c r="H72" s="248"/>
      <c r="I72" s="248"/>
      <c r="J72" s="248"/>
      <c r="K72" s="249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250"/>
      <c r="H73" s="251"/>
      <c r="I73" s="251"/>
      <c r="J73" s="251"/>
      <c r="K73" s="252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247"/>
      <c r="H74" s="248"/>
      <c r="I74" s="248"/>
      <c r="J74" s="248"/>
      <c r="K74" s="249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247"/>
      <c r="H75" s="248"/>
      <c r="I75" s="248"/>
      <c r="J75" s="248"/>
      <c r="K75" s="249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247"/>
      <c r="H76" s="248"/>
      <c r="I76" s="248"/>
      <c r="J76" s="248"/>
      <c r="K76" s="249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247"/>
      <c r="H77" s="248"/>
      <c r="I77" s="248"/>
      <c r="J77" s="248"/>
      <c r="K77" s="249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247"/>
      <c r="H78" s="248"/>
      <c r="I78" s="248"/>
      <c r="J78" s="248"/>
      <c r="K78" s="249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247"/>
      <c r="H79" s="248"/>
      <c r="I79" s="248"/>
      <c r="J79" s="248"/>
      <c r="K79" s="249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247"/>
      <c r="H80" s="248"/>
      <c r="I80" s="248"/>
      <c r="J80" s="248"/>
      <c r="K80" s="249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247"/>
      <c r="H81" s="248"/>
      <c r="I81" s="248"/>
      <c r="J81" s="248"/>
      <c r="K81" s="249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250"/>
      <c r="H82" s="251"/>
      <c r="I82" s="251"/>
      <c r="J82" s="251"/>
      <c r="K82" s="252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241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241" t="s">
        <v>54</v>
      </c>
      <c r="B111" s="1" t="s">
        <v>103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247"/>
      <c r="H112" s="248"/>
      <c r="I112" s="248"/>
      <c r="J112" s="248"/>
      <c r="K112" s="249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247"/>
      <c r="H113" s="248"/>
      <c r="I113" s="248"/>
      <c r="J113" s="248"/>
      <c r="K113" s="249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247"/>
      <c r="H114" s="248"/>
      <c r="I114" s="248"/>
      <c r="J114" s="248"/>
      <c r="K114" s="249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247"/>
      <c r="H115" s="248"/>
      <c r="I115" s="248"/>
      <c r="J115" s="248"/>
      <c r="K115" s="249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247"/>
      <c r="H116" s="248"/>
      <c r="I116" s="248"/>
      <c r="J116" s="248"/>
      <c r="K116" s="249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247"/>
      <c r="H117" s="248"/>
      <c r="I117" s="248"/>
      <c r="J117" s="248"/>
      <c r="K117" s="249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247"/>
      <c r="H118" s="248"/>
      <c r="I118" s="248"/>
      <c r="J118" s="248"/>
      <c r="K118" s="249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247"/>
      <c r="H119" s="248"/>
      <c r="I119" s="248"/>
      <c r="J119" s="248"/>
      <c r="K119" s="249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250"/>
      <c r="H120" s="251"/>
      <c r="I120" s="251"/>
      <c r="J120" s="251"/>
      <c r="K120" s="252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247"/>
      <c r="H121" s="248"/>
      <c r="I121" s="248"/>
      <c r="J121" s="248"/>
      <c r="K121" s="249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247"/>
      <c r="H122" s="248"/>
      <c r="I122" s="248"/>
      <c r="J122" s="248"/>
      <c r="K122" s="249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247"/>
      <c r="H123" s="248"/>
      <c r="I123" s="248"/>
      <c r="J123" s="248"/>
      <c r="K123" s="249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247"/>
      <c r="H124" s="248"/>
      <c r="I124" s="248"/>
      <c r="J124" s="248"/>
      <c r="K124" s="249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247"/>
      <c r="H125" s="248"/>
      <c r="I125" s="248"/>
      <c r="J125" s="248"/>
      <c r="K125" s="249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247"/>
      <c r="H126" s="248"/>
      <c r="I126" s="248"/>
      <c r="J126" s="248"/>
      <c r="K126" s="249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247"/>
      <c r="H127" s="248"/>
      <c r="I127" s="248"/>
      <c r="J127" s="248"/>
      <c r="K127" s="249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247"/>
      <c r="H128" s="248"/>
      <c r="I128" s="248"/>
      <c r="J128" s="248"/>
      <c r="K128" s="249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250"/>
      <c r="H129" s="251"/>
      <c r="I129" s="251"/>
      <c r="J129" s="251"/>
      <c r="K129" s="252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8">
        <f>L3+L12+L21+L30+L39+L48+L57+L66+L75+L84+L103+L107+L113+L122+S44+L111</f>
        <v>0.5</v>
      </c>
      <c r="E131" s="17">
        <f>C131+D131</f>
        <v>0.5</v>
      </c>
    </row>
    <row r="132" spans="1:13" x14ac:dyDescent="0.15">
      <c r="B132" s="1" t="s">
        <v>26</v>
      </c>
      <c r="C132" s="17">
        <f>L4+L13+L22+L31+L40+L49+L58+L67+L76+L85+L99+L104+L114+L123+U44</f>
        <v>0</v>
      </c>
      <c r="E132" s="17">
        <f t="shared" ref="E132:E138" si="23">C132+D132</f>
        <v>0</v>
      </c>
      <c r="F132" t="s">
        <v>76</v>
      </c>
    </row>
    <row r="133" spans="1:13" x14ac:dyDescent="0.15">
      <c r="B133" s="1" t="s">
        <v>28</v>
      </c>
      <c r="C133" s="18">
        <f>L5+L14+L23+L32+L41+L50+L59+L68+L77+L86+L92+L96+L101+L108+L115+L124+V44</f>
        <v>1</v>
      </c>
      <c r="E133" s="17">
        <f t="shared" si="23"/>
        <v>1</v>
      </c>
      <c r="F133" t="s">
        <v>76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1</v>
      </c>
      <c r="E134" s="17">
        <f t="shared" si="23"/>
        <v>1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1</v>
      </c>
      <c r="E135" s="17">
        <f t="shared" si="23"/>
        <v>1</v>
      </c>
    </row>
    <row r="136" spans="1:13" x14ac:dyDescent="0.15">
      <c r="B136" s="1" t="s">
        <v>32</v>
      </c>
      <c r="C136" s="17">
        <f>L8+L17+L26+L35+L44+L53+L62+L71+L80+L89+L100+L105+L118+L127+W44</f>
        <v>0</v>
      </c>
      <c r="E136" s="17">
        <f t="shared" si="23"/>
        <v>0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D27" sqref="D27"/>
    </sheetView>
  </sheetViews>
  <sheetFormatPr defaultColWidth="10.875" defaultRowHeight="13.5" x14ac:dyDescent="0.15"/>
  <cols>
    <col min="1" max="1" width="23.125" style="21" customWidth="1"/>
    <col min="2" max="14" width="9" style="21" bestFit="1" customWidth="1"/>
    <col min="15" max="15" width="9" style="21" customWidth="1"/>
    <col min="16" max="17" width="9" style="21" bestFit="1" customWidth="1"/>
    <col min="18" max="16384" width="10.875" style="21"/>
  </cols>
  <sheetData>
    <row r="1" spans="1:23" x14ac:dyDescent="0.15">
      <c r="A1" s="19"/>
      <c r="B1" s="289" t="s">
        <v>59</v>
      </c>
      <c r="C1" s="289"/>
      <c r="D1" s="289" t="s">
        <v>59</v>
      </c>
      <c r="E1" s="289"/>
      <c r="F1" s="289" t="s">
        <v>60</v>
      </c>
      <c r="G1" s="289"/>
      <c r="H1" s="289" t="s">
        <v>60</v>
      </c>
      <c r="I1" s="289"/>
      <c r="J1" s="289" t="s">
        <v>60</v>
      </c>
      <c r="K1" s="289"/>
      <c r="L1" s="289" t="s">
        <v>60</v>
      </c>
      <c r="M1" s="289"/>
      <c r="N1" s="289" t="s">
        <v>68</v>
      </c>
      <c r="O1" s="289"/>
      <c r="P1" s="290" t="s">
        <v>68</v>
      </c>
      <c r="Q1" s="291"/>
      <c r="R1" s="20" t="s">
        <v>61</v>
      </c>
    </row>
    <row r="2" spans="1:23" x14ac:dyDescent="0.15">
      <c r="A2" s="19"/>
      <c r="B2" s="289" t="s">
        <v>88</v>
      </c>
      <c r="C2" s="289"/>
      <c r="D2" s="289" t="s">
        <v>62</v>
      </c>
      <c r="E2" s="289"/>
      <c r="F2" s="289" t="s">
        <v>63</v>
      </c>
      <c r="G2" s="289"/>
      <c r="H2" s="289" t="s">
        <v>64</v>
      </c>
      <c r="I2" s="289"/>
      <c r="J2" s="289" t="s">
        <v>65</v>
      </c>
      <c r="K2" s="289"/>
      <c r="L2" s="289" t="s">
        <v>66</v>
      </c>
      <c r="M2" s="289"/>
      <c r="N2" s="289" t="s">
        <v>67</v>
      </c>
      <c r="O2" s="289"/>
      <c r="P2" s="290" t="s">
        <v>72</v>
      </c>
      <c r="Q2" s="291"/>
      <c r="R2" s="20"/>
    </row>
    <row r="3" spans="1:23" x14ac:dyDescent="0.15">
      <c r="A3" s="19"/>
      <c r="B3" s="20" t="s">
        <v>71</v>
      </c>
      <c r="C3" s="20" t="s">
        <v>70</v>
      </c>
      <c r="D3" s="20" t="s">
        <v>71</v>
      </c>
      <c r="E3" s="20" t="s">
        <v>70</v>
      </c>
      <c r="F3" s="20" t="s">
        <v>71</v>
      </c>
      <c r="G3" s="20" t="s">
        <v>70</v>
      </c>
      <c r="H3" s="20" t="s">
        <v>71</v>
      </c>
      <c r="I3" s="20" t="s">
        <v>70</v>
      </c>
      <c r="J3" s="20" t="s">
        <v>71</v>
      </c>
      <c r="K3" s="20" t="s">
        <v>70</v>
      </c>
      <c r="L3" s="20" t="s">
        <v>71</v>
      </c>
      <c r="M3" s="20" t="s">
        <v>70</v>
      </c>
      <c r="N3" s="20" t="s">
        <v>71</v>
      </c>
      <c r="O3" s="20" t="s">
        <v>70</v>
      </c>
      <c r="P3" s="20" t="s">
        <v>71</v>
      </c>
      <c r="Q3" s="20" t="s">
        <v>70</v>
      </c>
      <c r="R3" s="20"/>
    </row>
    <row r="4" spans="1:23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3" x14ac:dyDescent="0.15">
      <c r="A5" s="19">
        <v>43916</v>
      </c>
      <c r="B5" s="22"/>
      <c r="C5" s="22"/>
      <c r="D5" s="22">
        <v>6.07</v>
      </c>
      <c r="E5" s="22"/>
      <c r="F5" s="22">
        <v>6.1000000000000005</v>
      </c>
      <c r="G5" s="22">
        <v>1</v>
      </c>
      <c r="H5" s="22">
        <v>4.32</v>
      </c>
      <c r="I5" s="22"/>
      <c r="J5" s="22">
        <v>0.7</v>
      </c>
      <c r="K5" s="22"/>
      <c r="L5" s="22">
        <v>2.8000000000000003</v>
      </c>
      <c r="M5" s="22">
        <v>1.5</v>
      </c>
      <c r="N5" s="22">
        <v>4</v>
      </c>
      <c r="O5" s="22"/>
      <c r="P5" s="22"/>
      <c r="Q5" s="22"/>
      <c r="R5" s="22"/>
    </row>
    <row r="6" spans="1:23" x14ac:dyDescent="0.15">
      <c r="A6" s="19">
        <v>43917</v>
      </c>
      <c r="B6" s="22"/>
      <c r="C6" s="22"/>
      <c r="D6" s="22">
        <v>4.8</v>
      </c>
      <c r="E6" s="22"/>
      <c r="F6" s="22">
        <v>4.2750000000000004</v>
      </c>
      <c r="G6" s="22">
        <v>1</v>
      </c>
      <c r="H6" s="22">
        <v>4.63</v>
      </c>
      <c r="I6" s="22"/>
      <c r="J6" s="22">
        <v>0.7</v>
      </c>
      <c r="K6" s="22"/>
      <c r="L6" s="22">
        <v>3.8200000000000003</v>
      </c>
      <c r="M6" s="22">
        <v>1.5</v>
      </c>
      <c r="N6" s="22">
        <v>1.1199999999999999</v>
      </c>
      <c r="O6" s="22">
        <v>1</v>
      </c>
      <c r="P6" s="22"/>
      <c r="Q6" s="22"/>
      <c r="R6" s="22"/>
    </row>
    <row r="7" spans="1:23" x14ac:dyDescent="0.15">
      <c r="A7" s="19">
        <v>43918</v>
      </c>
      <c r="B7" s="22"/>
      <c r="C7" s="22"/>
      <c r="D7" s="22">
        <v>5.66</v>
      </c>
      <c r="E7" s="22"/>
      <c r="F7" s="22"/>
      <c r="G7" s="22"/>
      <c r="H7" s="22">
        <v>6.86</v>
      </c>
      <c r="I7" s="22"/>
      <c r="J7" s="22">
        <v>1.9</v>
      </c>
      <c r="K7" s="22"/>
      <c r="L7" s="22"/>
      <c r="M7" s="22"/>
      <c r="N7" s="22">
        <v>1.2</v>
      </c>
      <c r="O7" s="22"/>
      <c r="P7" s="22"/>
      <c r="Q7" s="22"/>
      <c r="R7" s="22"/>
    </row>
    <row r="8" spans="1:23" x14ac:dyDescent="0.15">
      <c r="A8" s="19">
        <v>43919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23" x14ac:dyDescent="0.15">
      <c r="A9" s="19">
        <v>43920</v>
      </c>
      <c r="B9" s="22"/>
      <c r="C9" s="22"/>
      <c r="D9" s="22">
        <v>6.5500000000000007</v>
      </c>
      <c r="E9" s="22"/>
      <c r="F9" s="22">
        <v>5.78</v>
      </c>
      <c r="G9" s="22">
        <v>1.5</v>
      </c>
      <c r="H9" s="22">
        <v>8</v>
      </c>
      <c r="I9" s="22"/>
      <c r="J9" s="22">
        <v>0.7</v>
      </c>
      <c r="K9" s="22"/>
      <c r="L9" s="22">
        <v>7.8500000000000005</v>
      </c>
      <c r="M9" s="22">
        <v>2</v>
      </c>
      <c r="N9" s="22">
        <v>0</v>
      </c>
      <c r="O9" s="144">
        <v>4</v>
      </c>
      <c r="P9" s="22"/>
      <c r="Q9" s="22"/>
      <c r="R9" s="22"/>
    </row>
    <row r="10" spans="1:23" x14ac:dyDescent="0.15">
      <c r="A10" s="19">
        <v>43921</v>
      </c>
      <c r="B10" s="22">
        <v>1.2166666666666666</v>
      </c>
      <c r="C10" s="22"/>
      <c r="D10" s="22">
        <v>5.7866666666666671</v>
      </c>
      <c r="E10" s="22"/>
      <c r="F10" s="22">
        <v>6.166666666666667</v>
      </c>
      <c r="G10" s="22">
        <v>1</v>
      </c>
      <c r="H10" s="22">
        <v>5.8766666666666669</v>
      </c>
      <c r="I10" s="22"/>
      <c r="J10" s="22">
        <v>0.7</v>
      </c>
      <c r="K10" s="22"/>
      <c r="L10" s="22">
        <v>3.2666666666666666</v>
      </c>
      <c r="M10" s="22">
        <v>1.5</v>
      </c>
      <c r="N10" s="22">
        <v>1.0666666666666667</v>
      </c>
      <c r="O10" s="22">
        <v>1</v>
      </c>
      <c r="P10" s="22"/>
      <c r="Q10" s="22"/>
      <c r="R10" s="22"/>
    </row>
    <row r="11" spans="1:23" x14ac:dyDescent="0.15">
      <c r="A11" s="19">
        <v>43922</v>
      </c>
      <c r="B11" s="22">
        <v>0.79999999999999993</v>
      </c>
      <c r="C11" s="22">
        <v>1</v>
      </c>
      <c r="D11" s="22">
        <v>3.6399999999999997</v>
      </c>
      <c r="E11" s="22"/>
      <c r="F11" s="22">
        <v>5.2449999999999992</v>
      </c>
      <c r="G11" s="22">
        <v>2</v>
      </c>
      <c r="H11" s="22">
        <v>2.8849999999999998</v>
      </c>
      <c r="I11" s="22"/>
      <c r="J11" s="22">
        <v>0.7</v>
      </c>
      <c r="K11" s="22"/>
      <c r="L11" s="22">
        <v>1.7999999999999998</v>
      </c>
      <c r="M11" s="22">
        <v>1.5</v>
      </c>
      <c r="N11" s="22"/>
      <c r="O11" s="144">
        <v>4</v>
      </c>
      <c r="P11" s="22"/>
      <c r="Q11" s="22"/>
      <c r="R11" s="22"/>
      <c r="S11" s="23"/>
      <c r="T11" s="23"/>
      <c r="U11" s="23"/>
      <c r="V11" s="23"/>
    </row>
    <row r="12" spans="1:23" x14ac:dyDescent="0.15">
      <c r="A12" s="19">
        <v>43923</v>
      </c>
      <c r="B12" s="22">
        <v>0</v>
      </c>
      <c r="C12" s="22"/>
      <c r="D12" s="22">
        <v>4.1399999999999997</v>
      </c>
      <c r="E12" s="22"/>
      <c r="F12" s="22">
        <v>6.7649999999999997</v>
      </c>
      <c r="G12" s="22">
        <v>1</v>
      </c>
      <c r="H12" s="22">
        <v>2.27</v>
      </c>
      <c r="I12" s="22"/>
      <c r="J12" s="22">
        <v>0.7</v>
      </c>
      <c r="K12" s="22"/>
      <c r="L12" s="22">
        <v>4.7</v>
      </c>
      <c r="M12" s="22">
        <v>1.5</v>
      </c>
      <c r="N12" s="22">
        <v>0.79999999999999993</v>
      </c>
      <c r="O12" s="22">
        <v>1</v>
      </c>
      <c r="P12" s="23"/>
      <c r="Q12" s="23"/>
      <c r="R12" s="22"/>
      <c r="S12" s="23"/>
      <c r="T12" s="23"/>
      <c r="U12" s="23"/>
      <c r="V12" s="23"/>
    </row>
    <row r="13" spans="1:23" x14ac:dyDescent="0.15">
      <c r="A13" s="19">
        <v>43924</v>
      </c>
      <c r="B13" s="22">
        <v>1.36</v>
      </c>
      <c r="C13" s="22"/>
      <c r="D13" s="22">
        <v>1.48</v>
      </c>
      <c r="E13" s="22"/>
      <c r="F13" s="22">
        <v>2.78</v>
      </c>
      <c r="G13" s="22">
        <v>1</v>
      </c>
      <c r="H13" s="22">
        <v>1.48</v>
      </c>
      <c r="I13" s="22"/>
      <c r="J13" s="22">
        <v>0.7</v>
      </c>
      <c r="K13" s="22"/>
      <c r="L13" s="22">
        <v>1.48</v>
      </c>
      <c r="M13" s="22">
        <v>1.5</v>
      </c>
      <c r="N13" s="22"/>
      <c r="O13" s="22">
        <v>4</v>
      </c>
      <c r="P13" s="22"/>
      <c r="Q13" s="22"/>
      <c r="R13" s="22"/>
      <c r="S13" s="23"/>
      <c r="T13" s="23"/>
      <c r="U13" s="23"/>
      <c r="V13" s="23"/>
    </row>
    <row r="14" spans="1:23" x14ac:dyDescent="0.15">
      <c r="A14" s="19">
        <v>43925</v>
      </c>
      <c r="B14" s="22"/>
      <c r="C14" s="22"/>
      <c r="D14" s="22"/>
      <c r="E14" s="22"/>
      <c r="F14" s="14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 s="23"/>
      <c r="U14" s="23"/>
      <c r="V14" s="23"/>
    </row>
    <row r="15" spans="1:23" x14ac:dyDescent="0.15">
      <c r="A15" s="19">
        <v>43926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23"/>
      <c r="U15" s="23"/>
      <c r="V15" s="23"/>
    </row>
    <row r="16" spans="1:23" x14ac:dyDescent="0.15">
      <c r="A16" s="19">
        <v>43927</v>
      </c>
      <c r="B16" s="22">
        <v>1.25</v>
      </c>
      <c r="C16" s="22"/>
      <c r="D16" s="22"/>
      <c r="E16" s="22"/>
      <c r="F16" s="22">
        <v>1.4833333333333334</v>
      </c>
      <c r="G16" s="22"/>
      <c r="H16" s="22"/>
      <c r="I16" s="22"/>
      <c r="J16" s="22"/>
      <c r="K16" s="22"/>
      <c r="L16" s="22">
        <v>2.2733333333333334</v>
      </c>
      <c r="M16" s="22"/>
      <c r="N16" s="22"/>
      <c r="O16" s="22"/>
      <c r="P16" s="22"/>
      <c r="Q16" s="22"/>
      <c r="R16" s="22"/>
      <c r="S16" s="23"/>
      <c r="T16" s="23"/>
      <c r="U16" s="23"/>
      <c r="V16" s="23"/>
      <c r="W16" s="23"/>
    </row>
    <row r="17" spans="1:23" x14ac:dyDescent="0.15">
      <c r="A17" s="19">
        <v>43928</v>
      </c>
      <c r="B17" s="22">
        <v>1.8733333333333335</v>
      </c>
      <c r="C17" s="22"/>
      <c r="D17" s="22">
        <v>1.53</v>
      </c>
      <c r="E17" s="22"/>
      <c r="F17" s="22">
        <v>2.4733333333333332</v>
      </c>
      <c r="G17" s="22">
        <v>1</v>
      </c>
      <c r="H17" s="22">
        <v>3.57</v>
      </c>
      <c r="I17" s="22"/>
      <c r="J17" s="22">
        <v>1.2</v>
      </c>
      <c r="K17" s="22"/>
      <c r="L17" s="22">
        <v>3.0333333333333332</v>
      </c>
      <c r="M17" s="22">
        <v>1.5</v>
      </c>
      <c r="N17" s="22"/>
      <c r="O17" s="22">
        <v>4</v>
      </c>
      <c r="P17" s="22"/>
      <c r="Q17" s="22"/>
      <c r="R17" s="22"/>
      <c r="S17" s="23"/>
      <c r="T17" s="23"/>
      <c r="U17" s="23"/>
      <c r="V17" s="23"/>
      <c r="W17" s="23"/>
    </row>
    <row r="18" spans="1:23" x14ac:dyDescent="0.15">
      <c r="A18" s="19">
        <v>43929</v>
      </c>
      <c r="B18" s="22">
        <v>3.0257142857142858</v>
      </c>
      <c r="C18" s="22"/>
      <c r="D18" s="22">
        <v>2.4657142857142857</v>
      </c>
      <c r="E18" s="22"/>
      <c r="F18" s="22">
        <v>5.3857142857142861</v>
      </c>
      <c r="G18" s="22">
        <v>2</v>
      </c>
      <c r="H18" s="22">
        <v>3.9607142857142854</v>
      </c>
      <c r="I18" s="22">
        <v>0.5</v>
      </c>
      <c r="J18" s="22">
        <v>1.5857142857142859</v>
      </c>
      <c r="K18" s="22"/>
      <c r="L18" s="22">
        <v>7.7857142857142856</v>
      </c>
      <c r="M18" s="22">
        <v>1.5</v>
      </c>
      <c r="N18" s="22">
        <v>0.68571428571428583</v>
      </c>
      <c r="O18" s="22">
        <v>1</v>
      </c>
      <c r="P18" s="22"/>
      <c r="Q18" s="22"/>
      <c r="R18" s="22"/>
      <c r="S18" s="23"/>
      <c r="T18" s="23"/>
      <c r="U18" s="23"/>
      <c r="V18" s="23"/>
      <c r="W18" s="23"/>
    </row>
    <row r="19" spans="1:23" x14ac:dyDescent="0.15">
      <c r="A19" s="19">
        <v>43930</v>
      </c>
      <c r="B19" s="22">
        <v>1.78</v>
      </c>
      <c r="C19" s="22"/>
      <c r="D19" s="22">
        <v>5.53</v>
      </c>
      <c r="E19" s="22"/>
      <c r="F19" s="22">
        <v>6.48</v>
      </c>
      <c r="G19" s="22">
        <v>1</v>
      </c>
      <c r="H19" s="22">
        <v>5.1150000000000002</v>
      </c>
      <c r="I19" s="22"/>
      <c r="J19" s="22">
        <v>0.7</v>
      </c>
      <c r="K19" s="22"/>
      <c r="L19" s="22">
        <v>2.2800000000000002</v>
      </c>
      <c r="M19" s="22">
        <v>1.5</v>
      </c>
      <c r="N19" s="22">
        <v>0</v>
      </c>
      <c r="O19" s="22">
        <v>4</v>
      </c>
      <c r="P19" s="22"/>
      <c r="Q19" s="22"/>
      <c r="R19" s="22"/>
      <c r="S19" s="23"/>
      <c r="T19" s="23"/>
      <c r="U19" s="23"/>
      <c r="V19" s="23"/>
      <c r="W19" s="23"/>
    </row>
    <row r="20" spans="1:23" x14ac:dyDescent="0.15">
      <c r="A20" s="19">
        <v>43931</v>
      </c>
      <c r="B20" s="22">
        <v>4.68</v>
      </c>
      <c r="C20" s="22"/>
      <c r="D20" s="22">
        <v>2</v>
      </c>
      <c r="E20" s="22"/>
      <c r="F20" s="22">
        <v>5.754999999999999</v>
      </c>
      <c r="G20" s="22"/>
      <c r="H20" s="22">
        <v>5.22</v>
      </c>
      <c r="I20" s="22">
        <v>0.5</v>
      </c>
      <c r="J20" s="22">
        <v>0.7</v>
      </c>
      <c r="K20" s="22"/>
      <c r="L20" s="22">
        <v>1.7999999999999998</v>
      </c>
      <c r="M20" s="22">
        <v>2</v>
      </c>
      <c r="N20" s="22">
        <v>0</v>
      </c>
      <c r="O20" s="22">
        <v>4</v>
      </c>
      <c r="P20" s="22"/>
      <c r="Q20" s="22"/>
      <c r="R20" s="22"/>
      <c r="S20" s="23"/>
      <c r="T20" s="23"/>
      <c r="U20" s="23"/>
      <c r="V20" s="23"/>
      <c r="W20" s="23"/>
    </row>
    <row r="21" spans="1:23" x14ac:dyDescent="0.15">
      <c r="A21" s="19">
        <v>43932</v>
      </c>
      <c r="B21" s="22"/>
      <c r="C21" s="22"/>
      <c r="D21" s="22">
        <v>2.58</v>
      </c>
      <c r="E21" s="22"/>
      <c r="F21" s="22"/>
      <c r="G21" s="22"/>
      <c r="H21" s="22">
        <v>2</v>
      </c>
      <c r="I21" s="22">
        <v>0.5</v>
      </c>
      <c r="J21" s="22">
        <v>1.1000000000000001</v>
      </c>
      <c r="K21" s="22"/>
      <c r="L21" s="22"/>
      <c r="M21" s="22"/>
      <c r="N21" s="22">
        <v>0.4</v>
      </c>
      <c r="O21" s="22"/>
      <c r="P21" s="22"/>
      <c r="Q21" s="22"/>
      <c r="R21" s="22"/>
      <c r="S21" s="23"/>
      <c r="T21" s="23"/>
      <c r="U21" s="23"/>
      <c r="V21" s="23"/>
      <c r="W21" s="23"/>
    </row>
    <row r="22" spans="1:23" x14ac:dyDescent="0.15">
      <c r="A22" s="19">
        <v>43933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3"/>
      <c r="U22" s="23"/>
      <c r="V22" s="23"/>
      <c r="W22" s="23"/>
    </row>
    <row r="23" spans="1:23" x14ac:dyDescent="0.15">
      <c r="A23" s="19">
        <v>43934</v>
      </c>
      <c r="B23" s="253">
        <v>3.3800000000000003</v>
      </c>
      <c r="C23" s="22"/>
      <c r="D23" s="22">
        <v>1.48</v>
      </c>
      <c r="E23" s="22"/>
      <c r="F23" s="22">
        <v>3.9000000000000004</v>
      </c>
      <c r="G23" s="22">
        <v>1</v>
      </c>
      <c r="H23" s="22">
        <v>2.44</v>
      </c>
      <c r="I23" s="22"/>
      <c r="J23" s="22">
        <v>0.7</v>
      </c>
      <c r="K23" s="22"/>
      <c r="L23" s="22">
        <v>1.48</v>
      </c>
      <c r="M23" s="22">
        <v>1.5</v>
      </c>
      <c r="N23" s="22">
        <v>0</v>
      </c>
      <c r="O23" s="22">
        <v>4</v>
      </c>
      <c r="P23" s="22"/>
      <c r="Q23" s="22"/>
      <c r="R23" s="22"/>
      <c r="S23" s="23"/>
      <c r="T23" s="23"/>
      <c r="U23" s="23"/>
      <c r="V23" s="23"/>
      <c r="W23" s="23"/>
    </row>
    <row r="24" spans="1:23" x14ac:dyDescent="0.15">
      <c r="A24" s="19">
        <v>43935</v>
      </c>
      <c r="B24" s="22">
        <v>4.4400000000000004</v>
      </c>
      <c r="C24" s="22"/>
      <c r="D24" s="22">
        <v>2.2000000000000002</v>
      </c>
      <c r="E24" s="22"/>
      <c r="F24" s="22">
        <v>4.5750000000000002</v>
      </c>
      <c r="G24" s="22">
        <v>1</v>
      </c>
      <c r="H24" s="22">
        <v>4.9000000000000004</v>
      </c>
      <c r="I24" s="22"/>
      <c r="J24" s="22">
        <v>0.7</v>
      </c>
      <c r="K24" s="22"/>
      <c r="L24" s="22">
        <v>3.4000000000000004</v>
      </c>
      <c r="M24" s="22">
        <v>1.5</v>
      </c>
      <c r="N24" s="22">
        <v>1.2</v>
      </c>
      <c r="O24" s="22">
        <v>1</v>
      </c>
      <c r="P24" s="22"/>
      <c r="Q24" s="22"/>
      <c r="R24" s="22"/>
      <c r="S24" s="23"/>
      <c r="T24" s="23"/>
      <c r="U24" s="23"/>
      <c r="V24" s="23"/>
      <c r="W24" s="23"/>
    </row>
    <row r="25" spans="1:23" x14ac:dyDescent="0.15">
      <c r="A25" s="19">
        <v>43936</v>
      </c>
      <c r="B25" s="22">
        <v>4.8900000000000006</v>
      </c>
      <c r="C25" s="22"/>
      <c r="D25" s="22">
        <v>2.4400000000000004</v>
      </c>
      <c r="E25" s="22"/>
      <c r="F25" s="22">
        <v>5.25</v>
      </c>
      <c r="G25" s="22">
        <v>1</v>
      </c>
      <c r="H25" s="22">
        <v>4.6050000000000004</v>
      </c>
      <c r="I25" s="22">
        <v>0.5</v>
      </c>
      <c r="J25" s="22">
        <v>0.7</v>
      </c>
      <c r="K25" s="22"/>
      <c r="L25" s="22">
        <v>4.8900000000000006</v>
      </c>
      <c r="M25" s="22">
        <v>1.5</v>
      </c>
      <c r="N25" s="22">
        <v>0</v>
      </c>
      <c r="O25" s="22">
        <v>4</v>
      </c>
      <c r="P25" s="22"/>
      <c r="Q25" s="22"/>
      <c r="R25" s="22"/>
      <c r="S25" s="23"/>
      <c r="T25" s="23"/>
      <c r="U25" s="23"/>
      <c r="V25" s="23"/>
      <c r="W25" s="23"/>
    </row>
    <row r="26" spans="1:23" x14ac:dyDescent="0.15">
      <c r="A26" s="19">
        <v>43937</v>
      </c>
      <c r="B26" s="22">
        <v>5.6033333333333335</v>
      </c>
      <c r="C26" s="22"/>
      <c r="D26" s="22">
        <v>2.4833333333333334</v>
      </c>
      <c r="E26" s="22"/>
      <c r="F26" s="22">
        <v>7.7333333333333334</v>
      </c>
      <c r="G26" s="22">
        <v>1</v>
      </c>
      <c r="H26" s="22">
        <v>4.663333333333334</v>
      </c>
      <c r="I26" s="22"/>
      <c r="J26" s="22">
        <v>0.7</v>
      </c>
      <c r="K26" s="22"/>
      <c r="L26" s="22">
        <v>3.2833333333333332</v>
      </c>
      <c r="M26" s="22">
        <v>3.5</v>
      </c>
      <c r="N26" s="22">
        <v>1.3333333333333333</v>
      </c>
      <c r="O26" s="22">
        <v>1</v>
      </c>
      <c r="P26" s="22"/>
      <c r="Q26" s="22"/>
      <c r="R26" s="22"/>
      <c r="S26" s="23"/>
      <c r="T26" s="23"/>
      <c r="U26" s="23"/>
      <c r="V26" s="23"/>
      <c r="W26" s="23"/>
    </row>
    <row r="27" spans="1:23" x14ac:dyDescent="0.15">
      <c r="A27" s="19">
        <v>43938</v>
      </c>
      <c r="B27" s="22">
        <v>4.8599999999999994</v>
      </c>
      <c r="C27" s="22"/>
      <c r="D27" s="22">
        <v>2.12</v>
      </c>
      <c r="E27" s="22"/>
      <c r="F27" s="22">
        <v>5.2649999999999997</v>
      </c>
      <c r="G27" s="22">
        <v>3.5</v>
      </c>
      <c r="H27" s="22">
        <v>4.92</v>
      </c>
      <c r="I27" s="22"/>
      <c r="J27" s="22">
        <v>0.7</v>
      </c>
      <c r="K27" s="22"/>
      <c r="L27" s="22">
        <v>3.02</v>
      </c>
      <c r="M27" s="22">
        <v>1.5</v>
      </c>
      <c r="N27" s="22">
        <v>0</v>
      </c>
      <c r="O27" s="22">
        <v>4</v>
      </c>
      <c r="P27" s="22"/>
      <c r="Q27" s="22"/>
      <c r="R27" s="22"/>
      <c r="S27" s="23"/>
      <c r="T27" s="23"/>
      <c r="U27" s="23"/>
      <c r="V27" s="23"/>
      <c r="W27" s="23"/>
    </row>
    <row r="28" spans="1:23" x14ac:dyDescent="0.15">
      <c r="A28" s="19">
        <v>43939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23"/>
      <c r="U28" s="23"/>
      <c r="V28" s="23"/>
      <c r="W28" s="23"/>
    </row>
    <row r="29" spans="1:23" x14ac:dyDescent="0.15">
      <c r="A29" s="19">
        <v>43940</v>
      </c>
      <c r="B29" s="22">
        <v>5.6233333333333331</v>
      </c>
      <c r="C29" s="22"/>
      <c r="D29" s="22"/>
      <c r="E29" s="22"/>
      <c r="F29" s="22">
        <v>7.7133333333333329</v>
      </c>
      <c r="G29" s="22"/>
      <c r="H29" s="22"/>
      <c r="I29" s="22"/>
      <c r="J29" s="22"/>
      <c r="K29" s="22"/>
      <c r="L29" s="22">
        <v>4.7633333333333336</v>
      </c>
      <c r="M29" s="22"/>
      <c r="N29" s="22"/>
      <c r="O29" s="22"/>
      <c r="P29" s="22"/>
      <c r="Q29" s="22"/>
      <c r="R29" s="22"/>
      <c r="S29" s="23"/>
      <c r="T29" s="23"/>
      <c r="U29" s="23"/>
      <c r="V29" s="23"/>
      <c r="W29" s="23"/>
    </row>
    <row r="30" spans="1:23" x14ac:dyDescent="0.15">
      <c r="A30" s="19">
        <v>43941</v>
      </c>
      <c r="B30" s="22">
        <v>3.16</v>
      </c>
      <c r="C30" s="22"/>
      <c r="D30" s="22">
        <v>1</v>
      </c>
      <c r="E30" s="22"/>
      <c r="F30" s="22">
        <v>2.83</v>
      </c>
      <c r="G30" s="22">
        <v>1</v>
      </c>
      <c r="H30" s="22">
        <v>3.2800000000000002</v>
      </c>
      <c r="I30" s="22"/>
      <c r="J30" s="22">
        <v>0.7</v>
      </c>
      <c r="K30" s="22"/>
      <c r="L30" s="22">
        <v>7.06</v>
      </c>
      <c r="M30" s="22">
        <v>1.5</v>
      </c>
      <c r="N30" s="22">
        <v>0.95999999999999985</v>
      </c>
      <c r="O30" s="22">
        <v>1</v>
      </c>
      <c r="P30" s="22"/>
      <c r="Q30" s="22"/>
      <c r="R30" s="22"/>
      <c r="S30" s="23"/>
      <c r="T30" s="23"/>
      <c r="U30" s="23"/>
      <c r="V30" s="23"/>
      <c r="W30" s="23"/>
    </row>
    <row r="31" spans="1:23" x14ac:dyDescent="0.15">
      <c r="A31" s="19">
        <v>43942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3"/>
      <c r="V31" s="23"/>
      <c r="W31" s="23"/>
    </row>
    <row r="32" spans="1:23" x14ac:dyDescent="0.15">
      <c r="A32" s="19">
        <v>43943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3"/>
      <c r="T32" s="23"/>
      <c r="U32" s="23"/>
      <c r="V32" s="23"/>
      <c r="W32" s="23"/>
    </row>
    <row r="33" spans="1:23" x14ac:dyDescent="0.15">
      <c r="A33" s="19">
        <v>43944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23"/>
      <c r="U33" s="23"/>
      <c r="V33" s="23"/>
      <c r="W33" s="23"/>
    </row>
    <row r="34" spans="1:23" x14ac:dyDescent="0.15">
      <c r="A34" s="19">
        <v>43945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23" x14ac:dyDescent="0.15">
      <c r="A35" s="19">
        <v>43946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23" x14ac:dyDescent="0.15">
      <c r="B36" s="23">
        <f t="shared" ref="B36:C36" si="0">SUM(B5:B35)</f>
        <v>47.942380952380958</v>
      </c>
      <c r="C36" s="23">
        <f t="shared" si="0"/>
        <v>1</v>
      </c>
      <c r="D36" s="23">
        <f>SUM(D5:D35)</f>
        <v>63.955714285714279</v>
      </c>
      <c r="E36" s="23">
        <f t="shared" ref="E36" si="1">SUM(E5:E35)</f>
        <v>0</v>
      </c>
      <c r="F36" s="23">
        <f t="shared" ref="F36:G36" si="2">SUM(F5:F35)</f>
        <v>95.955714285714294</v>
      </c>
      <c r="G36" s="23">
        <f t="shared" si="2"/>
        <v>21</v>
      </c>
      <c r="H36" s="23">
        <f t="shared" ref="H36" si="3">SUM(H5:H35)</f>
        <v>80.9957142857143</v>
      </c>
      <c r="I36" s="23">
        <f t="shared" ref="I36:J36" si="4">SUM(I5:I35)</f>
        <v>2</v>
      </c>
      <c r="J36" s="23">
        <f t="shared" si="4"/>
        <v>16.285714285714281</v>
      </c>
      <c r="K36" s="23">
        <f t="shared" ref="K36" si="5">SUM(K5:K35)</f>
        <v>0</v>
      </c>
      <c r="L36" s="23">
        <f t="shared" ref="L36:M36" si="6">SUM(L5:L35)</f>
        <v>70.785714285714278</v>
      </c>
      <c r="M36" s="23">
        <f t="shared" si="6"/>
        <v>28.5</v>
      </c>
      <c r="N36" s="23">
        <f t="shared" ref="N36" si="7">SUM(N5:N35)</f>
        <v>12.765714285714285</v>
      </c>
      <c r="O36" s="23">
        <f t="shared" ref="O36" si="8">SUM(O5:O35)</f>
        <v>43</v>
      </c>
      <c r="P36" s="23">
        <f t="shared" ref="P36" si="9">SUM(P5:P35)</f>
        <v>0</v>
      </c>
      <c r="Q36" s="23">
        <f t="shared" ref="Q36" si="10">SUM(Q5:Q35)</f>
        <v>0</v>
      </c>
    </row>
    <row r="37" spans="1:23" x14ac:dyDescent="0.15">
      <c r="A37" s="21" t="s">
        <v>73</v>
      </c>
      <c r="B37" s="23">
        <f>SUM(B36:C36)</f>
        <v>48.942380952380958</v>
      </c>
      <c r="C37" s="23"/>
      <c r="D37" s="23">
        <f t="shared" ref="D37:P37" si="11">SUM(D36:E36)</f>
        <v>63.955714285714279</v>
      </c>
      <c r="E37" s="23"/>
      <c r="F37" s="23">
        <f t="shared" si="11"/>
        <v>116.95571428571429</v>
      </c>
      <c r="G37" s="23"/>
      <c r="H37" s="23">
        <f t="shared" si="11"/>
        <v>82.9957142857143</v>
      </c>
      <c r="I37" s="23"/>
      <c r="J37" s="23">
        <f t="shared" si="11"/>
        <v>16.285714285714281</v>
      </c>
      <c r="K37" s="23"/>
      <c r="L37" s="23">
        <f t="shared" si="11"/>
        <v>99.285714285714278</v>
      </c>
      <c r="M37" s="23"/>
      <c r="N37" s="23">
        <f t="shared" si="11"/>
        <v>55.765714285714282</v>
      </c>
      <c r="O37" s="23"/>
      <c r="P37" s="23">
        <f t="shared" si="11"/>
        <v>0</v>
      </c>
      <c r="Q37" s="23"/>
    </row>
    <row r="40" spans="1:23" x14ac:dyDescent="0.15">
      <c r="I40" s="23"/>
      <c r="J40" s="23"/>
      <c r="K40" s="23"/>
      <c r="L40" s="23"/>
      <c r="M40" s="23"/>
      <c r="N40" s="23"/>
      <c r="O40" s="23"/>
      <c r="P40" s="23"/>
    </row>
    <row r="41" spans="1:23" x14ac:dyDescent="0.15">
      <c r="J41" s="23"/>
      <c r="K41" s="23"/>
      <c r="L41" s="23"/>
      <c r="M41" s="23"/>
      <c r="N41" s="23"/>
      <c r="O41" s="23"/>
      <c r="P41" s="23"/>
    </row>
    <row r="42" spans="1:23" x14ac:dyDescent="0.15">
      <c r="J42" s="23"/>
      <c r="K42" s="23"/>
      <c r="L42" s="23"/>
      <c r="M42" s="23"/>
      <c r="N42" s="23"/>
      <c r="O42" s="23"/>
      <c r="P42" s="23"/>
    </row>
    <row r="43" spans="1:23" x14ac:dyDescent="0.15">
      <c r="J43" s="23"/>
      <c r="K43" s="23"/>
      <c r="L43" s="23"/>
      <c r="M43" s="23"/>
      <c r="N43" s="23"/>
      <c r="O43" s="23"/>
      <c r="P43" s="23"/>
    </row>
    <row r="44" spans="1:23" x14ac:dyDescent="0.15">
      <c r="J44" s="23"/>
      <c r="K44" s="23"/>
      <c r="L44" s="23"/>
      <c r="M44" s="23"/>
      <c r="N44" s="23"/>
      <c r="O44" s="23"/>
      <c r="P44" s="23"/>
    </row>
    <row r="45" spans="1:23" x14ac:dyDescent="0.15">
      <c r="J45" s="23"/>
      <c r="K45" s="23"/>
      <c r="L45" s="23"/>
      <c r="M45" s="23"/>
      <c r="N45" s="23"/>
      <c r="O45" s="23"/>
      <c r="P45" s="23"/>
    </row>
    <row r="46" spans="1:23" x14ac:dyDescent="0.15">
      <c r="J46" s="23"/>
      <c r="K46" s="23"/>
      <c r="L46" s="23"/>
      <c r="M46" s="23"/>
      <c r="N46" s="23"/>
      <c r="O46" s="23"/>
      <c r="P46" s="23"/>
    </row>
    <row r="47" spans="1:23" x14ac:dyDescent="0.15">
      <c r="J47" s="23"/>
      <c r="K47" s="23"/>
      <c r="L47" s="23"/>
      <c r="M47" s="23"/>
      <c r="N47" s="23"/>
      <c r="O47" s="23"/>
      <c r="P47" s="23"/>
    </row>
    <row r="48" spans="1:23" x14ac:dyDescent="0.15">
      <c r="J48" s="23"/>
      <c r="K48" s="23"/>
      <c r="L48" s="23"/>
      <c r="M48" s="23"/>
      <c r="N48" s="23"/>
      <c r="O48" s="23"/>
      <c r="P48" s="23"/>
    </row>
    <row r="49" spans="9:16" x14ac:dyDescent="0.15">
      <c r="I49" s="23"/>
      <c r="J49" s="23"/>
      <c r="K49" s="23"/>
      <c r="L49" s="23"/>
      <c r="M49" s="23"/>
      <c r="N49" s="23"/>
      <c r="O49" s="23"/>
      <c r="P49" s="23"/>
    </row>
    <row r="50" spans="9:16" x14ac:dyDescent="0.15">
      <c r="I50" s="23"/>
      <c r="J50" s="23"/>
      <c r="K50" s="23"/>
      <c r="L50" s="23"/>
      <c r="M50" s="23"/>
      <c r="N50" s="23"/>
      <c r="O50" s="23"/>
      <c r="P50" s="23"/>
    </row>
    <row r="51" spans="9:16" x14ac:dyDescent="0.15">
      <c r="I51" s="23"/>
      <c r="J51" s="23"/>
      <c r="K51" s="23"/>
      <c r="L51" s="23"/>
      <c r="M51" s="23"/>
      <c r="N51" s="23"/>
      <c r="O51" s="23"/>
      <c r="P51" s="23"/>
    </row>
  </sheetData>
  <mergeCells count="16">
    <mergeCell ref="B2:C2"/>
    <mergeCell ref="B1:C1"/>
    <mergeCell ref="P1:Q1"/>
    <mergeCell ref="D1:E1"/>
    <mergeCell ref="D2:E2"/>
    <mergeCell ref="F2:G2"/>
    <mergeCell ref="F1:G1"/>
    <mergeCell ref="H1:I1"/>
    <mergeCell ref="H2:I2"/>
    <mergeCell ref="N1:O1"/>
    <mergeCell ref="J2:K2"/>
    <mergeCell ref="L2:M2"/>
    <mergeCell ref="N2:O2"/>
    <mergeCell ref="P2:Q2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18" workbookViewId="0">
      <selection activeCell="E144" sqref="E144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49" t="s">
        <v>15</v>
      </c>
      <c r="Q2" s="8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25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50">
        <v>0.4</v>
      </c>
      <c r="Q3" s="50">
        <f>LEN(R3)</f>
        <v>4</v>
      </c>
      <c r="R3" s="50" t="s">
        <v>80</v>
      </c>
      <c r="S3" s="50">
        <f>IF(ISNUMBER(FIND("马",R3)),P3/Q3,0)</f>
        <v>0</v>
      </c>
      <c r="T3" s="50">
        <f>IF(ISNUMBER(FIND("张",R3)),P3/Q3,0)</f>
        <v>0.1</v>
      </c>
      <c r="U3" s="50">
        <f>IF(ISNUMBER(FIND("牛",R3)),P3/Q3,0)</f>
        <v>0</v>
      </c>
      <c r="V3" s="50">
        <f>IF(ISNUMBER(FIND("芦",R3)),P3/Q3,0)</f>
        <v>0</v>
      </c>
      <c r="W3" s="50">
        <f>IF(ISNUMBER(FIND("李",R3)),P3/Q3,0)</f>
        <v>0.1</v>
      </c>
      <c r="X3" s="50">
        <f>IF(ISNUMBER(FIND("赵",R3)),P3/Q3,0)</f>
        <v>0.1</v>
      </c>
      <c r="Y3" s="50">
        <f>IF(ISNUMBER(FIND("高",R3)),P3/Q3,0)</f>
        <v>0.1</v>
      </c>
      <c r="Z3" s="50">
        <f t="shared" ref="Z3:Z43" si="0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/>
      <c r="H4" s="1"/>
      <c r="I4" s="1"/>
      <c r="J4" s="1"/>
      <c r="K4" s="1"/>
      <c r="L4" s="10">
        <f t="shared" ref="L4:L10" si="1">+D4*$D$2+G4*$G$2+$H$2*H4+$E$2*E4+$I$2*I4+$J$2*J4+$K$2*K4</f>
        <v>0</v>
      </c>
      <c r="M4" s="11"/>
      <c r="N4" s="6" t="s">
        <v>27</v>
      </c>
      <c r="O4" s="13">
        <v>2</v>
      </c>
      <c r="P4" s="50">
        <v>0.4</v>
      </c>
      <c r="Q4" s="50">
        <f t="shared" ref="Q4:Q43" si="2">LEN(R4)</f>
        <v>4</v>
      </c>
      <c r="R4" s="71" t="s">
        <v>80</v>
      </c>
      <c r="S4" s="50">
        <f t="shared" ref="S4:S43" si="3">IF(ISNUMBER(FIND("马",R4)),P4/Q4,0)</f>
        <v>0</v>
      </c>
      <c r="T4" s="50">
        <f t="shared" ref="T4:T43" si="4">IF(ISNUMBER(FIND("张",R4)),P4/Q4,0)</f>
        <v>0.1</v>
      </c>
      <c r="U4" s="50">
        <f t="shared" ref="U4:U43" si="5">IF(ISNUMBER(FIND("牛",R4)),P4/Q4,0)</f>
        <v>0</v>
      </c>
      <c r="V4" s="50">
        <f t="shared" ref="V4:V43" si="6">IF(ISNUMBER(FIND("芦",R4)),P4/Q4,0)</f>
        <v>0</v>
      </c>
      <c r="W4" s="50">
        <f t="shared" ref="W4:W43" si="7">IF(ISNUMBER(FIND("李",R4)),P4/Q4,0)</f>
        <v>0.1</v>
      </c>
      <c r="X4" s="50">
        <f t="shared" ref="X4:X43" si="8">IF(ISNUMBER(FIND("赵",R4)),P4/Q4,0)</f>
        <v>0.1</v>
      </c>
      <c r="Y4" s="50">
        <f t="shared" ref="Y4:Y43" si="9">IF(ISNUMBER(FIND("高",R4)),P4/Q4,0)</f>
        <v>0.1</v>
      </c>
      <c r="Z4" s="50">
        <f t="shared" si="0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1"/>
        <v>0</v>
      </c>
      <c r="M5" s="11"/>
      <c r="N5" s="12">
        <v>0.44</v>
      </c>
      <c r="O5" s="13">
        <v>3</v>
      </c>
      <c r="P5" s="50">
        <v>0.4</v>
      </c>
      <c r="Q5" s="50">
        <f t="shared" si="2"/>
        <v>4</v>
      </c>
      <c r="R5" s="71" t="s">
        <v>80</v>
      </c>
      <c r="S5" s="50">
        <f t="shared" si="3"/>
        <v>0</v>
      </c>
      <c r="T5" s="50">
        <f t="shared" si="4"/>
        <v>0.1</v>
      </c>
      <c r="U5" s="50">
        <f t="shared" si="5"/>
        <v>0</v>
      </c>
      <c r="V5" s="50">
        <f t="shared" si="6"/>
        <v>0</v>
      </c>
      <c r="W5" s="50">
        <f t="shared" si="7"/>
        <v>0.1</v>
      </c>
      <c r="X5" s="50">
        <f t="shared" si="8"/>
        <v>0.1</v>
      </c>
      <c r="Y5" s="50">
        <f t="shared" si="9"/>
        <v>0.1</v>
      </c>
      <c r="Z5" s="50">
        <f t="shared" si="0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1"/>
        <v>0</v>
      </c>
      <c r="M6" s="11"/>
      <c r="N6" s="6" t="s">
        <v>30</v>
      </c>
      <c r="O6" s="13">
        <v>4</v>
      </c>
      <c r="P6" s="50">
        <v>0.4</v>
      </c>
      <c r="Q6" s="50">
        <f t="shared" si="2"/>
        <v>4</v>
      </c>
      <c r="R6" s="71" t="s">
        <v>80</v>
      </c>
      <c r="S6" s="50">
        <f t="shared" si="3"/>
        <v>0</v>
      </c>
      <c r="T6" s="50">
        <f t="shared" si="4"/>
        <v>0.1</v>
      </c>
      <c r="U6" s="50">
        <f t="shared" si="5"/>
        <v>0</v>
      </c>
      <c r="V6" s="50">
        <f t="shared" si="6"/>
        <v>0</v>
      </c>
      <c r="W6" s="50">
        <f t="shared" si="7"/>
        <v>0.1</v>
      </c>
      <c r="X6" s="50">
        <f t="shared" si="8"/>
        <v>0.1</v>
      </c>
      <c r="Y6" s="50">
        <f t="shared" si="9"/>
        <v>0.1</v>
      </c>
      <c r="Z6" s="50">
        <f t="shared" si="0"/>
        <v>0</v>
      </c>
    </row>
    <row r="7" spans="1:26" ht="14.25" thickBot="1" x14ac:dyDescent="0.2">
      <c r="A7" s="255"/>
      <c r="B7" s="1" t="s">
        <v>31</v>
      </c>
      <c r="C7" s="1"/>
      <c r="D7" s="1">
        <v>4</v>
      </c>
      <c r="E7" s="1"/>
      <c r="F7" s="1"/>
      <c r="G7" s="1"/>
      <c r="H7" s="1"/>
      <c r="I7" s="1"/>
      <c r="J7" s="1"/>
      <c r="K7" s="1">
        <v>8</v>
      </c>
      <c r="L7" s="10">
        <f t="shared" si="1"/>
        <v>2.96</v>
      </c>
      <c r="M7" s="11"/>
      <c r="N7" s="12">
        <v>0.48</v>
      </c>
      <c r="O7" s="13">
        <v>5</v>
      </c>
      <c r="P7" s="50">
        <v>0.4</v>
      </c>
      <c r="Q7" s="50">
        <f t="shared" si="2"/>
        <v>4</v>
      </c>
      <c r="R7" s="71" t="s">
        <v>80</v>
      </c>
      <c r="S7" s="50">
        <f t="shared" si="3"/>
        <v>0</v>
      </c>
      <c r="T7" s="50">
        <f t="shared" si="4"/>
        <v>0.1</v>
      </c>
      <c r="U7" s="50">
        <f t="shared" si="5"/>
        <v>0</v>
      </c>
      <c r="V7" s="50">
        <f t="shared" si="6"/>
        <v>0</v>
      </c>
      <c r="W7" s="50">
        <f t="shared" si="7"/>
        <v>0.1</v>
      </c>
      <c r="X7" s="50">
        <f t="shared" si="8"/>
        <v>0.1</v>
      </c>
      <c r="Y7" s="50">
        <f t="shared" si="9"/>
        <v>0.1</v>
      </c>
      <c r="Z7" s="50">
        <f t="shared" si="0"/>
        <v>0</v>
      </c>
    </row>
    <row r="8" spans="1:26" x14ac:dyDescent="0.15">
      <c r="A8" s="255"/>
      <c r="B8" s="1" t="s">
        <v>32</v>
      </c>
      <c r="C8" s="1"/>
      <c r="D8" s="1"/>
      <c r="E8" s="1">
        <v>4</v>
      </c>
      <c r="F8" s="1"/>
      <c r="G8" s="1">
        <v>6</v>
      </c>
      <c r="H8" s="1"/>
      <c r="I8" s="1"/>
      <c r="J8" s="1"/>
      <c r="K8" s="1"/>
      <c r="L8" s="10">
        <f t="shared" si="1"/>
        <v>3.6</v>
      </c>
      <c r="M8" s="11"/>
      <c r="O8" s="50">
        <v>6</v>
      </c>
      <c r="P8" s="50">
        <v>0.4</v>
      </c>
      <c r="Q8" s="50">
        <f t="shared" si="2"/>
        <v>4</v>
      </c>
      <c r="R8" s="71" t="s">
        <v>80</v>
      </c>
      <c r="S8" s="50">
        <f t="shared" si="3"/>
        <v>0</v>
      </c>
      <c r="T8" s="50">
        <f t="shared" si="4"/>
        <v>0.1</v>
      </c>
      <c r="U8" s="50">
        <f t="shared" si="5"/>
        <v>0</v>
      </c>
      <c r="V8" s="50">
        <f t="shared" si="6"/>
        <v>0</v>
      </c>
      <c r="W8" s="50">
        <f t="shared" si="7"/>
        <v>0.1</v>
      </c>
      <c r="X8" s="50">
        <f t="shared" si="8"/>
        <v>0.1</v>
      </c>
      <c r="Y8" s="50">
        <f t="shared" si="9"/>
        <v>0.1</v>
      </c>
      <c r="Z8" s="50">
        <f t="shared" si="0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1"/>
        <v>0</v>
      </c>
      <c r="M9" s="11"/>
      <c r="O9" s="50">
        <v>7</v>
      </c>
      <c r="P9" s="50">
        <v>0.4</v>
      </c>
      <c r="Q9" s="50">
        <f t="shared" si="2"/>
        <v>4</v>
      </c>
      <c r="R9" s="71" t="s">
        <v>80</v>
      </c>
      <c r="S9" s="50">
        <f t="shared" si="3"/>
        <v>0</v>
      </c>
      <c r="T9" s="50">
        <f t="shared" si="4"/>
        <v>0.1</v>
      </c>
      <c r="U9" s="50">
        <f t="shared" si="5"/>
        <v>0</v>
      </c>
      <c r="V9" s="50">
        <f t="shared" si="6"/>
        <v>0</v>
      </c>
      <c r="W9" s="50">
        <f t="shared" si="7"/>
        <v>0.1</v>
      </c>
      <c r="X9" s="50">
        <f t="shared" si="8"/>
        <v>0.1</v>
      </c>
      <c r="Y9" s="50">
        <f t="shared" si="9"/>
        <v>0.1</v>
      </c>
      <c r="Z9" s="50">
        <f t="shared" si="0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1"/>
        <v>0</v>
      </c>
      <c r="M10" s="11"/>
      <c r="O10" s="50">
        <v>8</v>
      </c>
      <c r="P10" s="50">
        <v>0.4</v>
      </c>
      <c r="Q10" s="50">
        <f t="shared" si="2"/>
        <v>4</v>
      </c>
      <c r="R10" s="71" t="s">
        <v>80</v>
      </c>
      <c r="S10" s="50">
        <f t="shared" si="3"/>
        <v>0</v>
      </c>
      <c r="T10" s="50">
        <f t="shared" si="4"/>
        <v>0.1</v>
      </c>
      <c r="U10" s="50">
        <f t="shared" si="5"/>
        <v>0</v>
      </c>
      <c r="V10" s="50">
        <f t="shared" si="6"/>
        <v>0</v>
      </c>
      <c r="W10" s="50">
        <f t="shared" si="7"/>
        <v>0.1</v>
      </c>
      <c r="X10" s="50">
        <f t="shared" si="8"/>
        <v>0.1</v>
      </c>
      <c r="Y10" s="50">
        <f t="shared" si="9"/>
        <v>0.1</v>
      </c>
      <c r="Z10" s="50">
        <f t="shared" si="0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51"/>
      <c r="H11" s="52"/>
      <c r="I11" s="52"/>
      <c r="J11" s="52"/>
      <c r="K11" s="53"/>
      <c r="L11" s="1"/>
      <c r="M11" s="3"/>
      <c r="O11" s="50">
        <v>9</v>
      </c>
      <c r="P11" s="50">
        <v>0.4</v>
      </c>
      <c r="Q11" s="50">
        <f t="shared" si="2"/>
        <v>4</v>
      </c>
      <c r="R11" s="71" t="s">
        <v>80</v>
      </c>
      <c r="S11" s="50">
        <f t="shared" si="3"/>
        <v>0</v>
      </c>
      <c r="T11" s="50">
        <f t="shared" si="4"/>
        <v>0.1</v>
      </c>
      <c r="U11" s="50">
        <f t="shared" si="5"/>
        <v>0</v>
      </c>
      <c r="V11" s="50">
        <f t="shared" si="6"/>
        <v>0</v>
      </c>
      <c r="W11" s="50">
        <f t="shared" si="7"/>
        <v>0.1</v>
      </c>
      <c r="X11" s="50">
        <f t="shared" si="8"/>
        <v>0.1</v>
      </c>
      <c r="Y11" s="50">
        <f t="shared" si="9"/>
        <v>0.1</v>
      </c>
      <c r="Z11" s="50">
        <f t="shared" si="0"/>
        <v>0</v>
      </c>
    </row>
    <row r="12" spans="1:26" x14ac:dyDescent="0.15">
      <c r="A12" s="255"/>
      <c r="B12" s="1" t="s">
        <v>25</v>
      </c>
      <c r="C12" s="2"/>
      <c r="D12" s="1"/>
      <c r="E12" s="1"/>
      <c r="F12" s="2"/>
      <c r="G12" s="54"/>
      <c r="H12" s="55"/>
      <c r="I12" s="55"/>
      <c r="J12" s="55"/>
      <c r="K12" s="56"/>
      <c r="L12" s="10">
        <f>C12+D12*$D$11+G12*$G$11+$H$11*H12+$E$11*E12+$I$11*I12+$F$11*F12+$J$11*J12+$K$11*K12</f>
        <v>0</v>
      </c>
      <c r="M12" s="11"/>
      <c r="O12" s="50">
        <v>10</v>
      </c>
      <c r="P12" s="50">
        <v>0.4</v>
      </c>
      <c r="Q12" s="50">
        <f t="shared" si="2"/>
        <v>4</v>
      </c>
      <c r="R12" s="71" t="s">
        <v>80</v>
      </c>
      <c r="S12" s="50">
        <f t="shared" si="3"/>
        <v>0</v>
      </c>
      <c r="T12" s="50">
        <f t="shared" si="4"/>
        <v>0.1</v>
      </c>
      <c r="U12" s="50">
        <f t="shared" si="5"/>
        <v>0</v>
      </c>
      <c r="V12" s="50">
        <f t="shared" si="6"/>
        <v>0</v>
      </c>
      <c r="W12" s="50">
        <f t="shared" si="7"/>
        <v>0.1</v>
      </c>
      <c r="X12" s="50">
        <f t="shared" si="8"/>
        <v>0.1</v>
      </c>
      <c r="Y12" s="50">
        <f t="shared" si="9"/>
        <v>0.1</v>
      </c>
      <c r="Z12" s="50">
        <f t="shared" si="0"/>
        <v>0</v>
      </c>
    </row>
    <row r="13" spans="1:26" x14ac:dyDescent="0.15">
      <c r="A13" s="255"/>
      <c r="B13" s="1" t="s">
        <v>26</v>
      </c>
      <c r="C13" s="2"/>
      <c r="D13" s="1"/>
      <c r="E13" s="1"/>
      <c r="F13" s="2"/>
      <c r="G13" s="54"/>
      <c r="H13" s="55"/>
      <c r="I13" s="55"/>
      <c r="J13" s="55"/>
      <c r="K13" s="56"/>
      <c r="L13" s="10">
        <f>C13+D13*$D$11+G13*$G$11+$H$11*H13+$E$11*E13+$I$11*I13+$F$11*F13+$J$11*J13+$K$11*K13</f>
        <v>0</v>
      </c>
      <c r="M13" s="11"/>
      <c r="O13" s="50">
        <v>11</v>
      </c>
      <c r="P13" s="50">
        <v>0.4</v>
      </c>
      <c r="Q13" s="50">
        <f t="shared" si="2"/>
        <v>4</v>
      </c>
      <c r="R13" s="71" t="s">
        <v>80</v>
      </c>
      <c r="S13" s="50">
        <f t="shared" si="3"/>
        <v>0</v>
      </c>
      <c r="T13" s="50">
        <f t="shared" si="4"/>
        <v>0.1</v>
      </c>
      <c r="U13" s="50">
        <f t="shared" si="5"/>
        <v>0</v>
      </c>
      <c r="V13" s="50">
        <f t="shared" si="6"/>
        <v>0</v>
      </c>
      <c r="W13" s="50">
        <f t="shared" si="7"/>
        <v>0.1</v>
      </c>
      <c r="X13" s="50">
        <f t="shared" si="8"/>
        <v>0.1</v>
      </c>
      <c r="Y13" s="50">
        <f t="shared" si="9"/>
        <v>0.1</v>
      </c>
      <c r="Z13" s="50">
        <f t="shared" si="0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54"/>
      <c r="H14" s="55"/>
      <c r="I14" s="55"/>
      <c r="J14" s="55"/>
      <c r="K14" s="56"/>
      <c r="L14" s="10">
        <f t="shared" ref="L14:L19" si="10">C14+D14*$D$11+G14*$G$11+$H$11*H14+$E$11*E14+$I$11*I14+$F$11*F14+$J$11*J14+$K$11*K14</f>
        <v>0</v>
      </c>
      <c r="M14" s="11"/>
      <c r="O14" s="50">
        <v>12</v>
      </c>
      <c r="P14" s="50">
        <v>0.4</v>
      </c>
      <c r="Q14" s="50">
        <f t="shared" si="2"/>
        <v>4</v>
      </c>
      <c r="R14" s="71" t="s">
        <v>80</v>
      </c>
      <c r="S14" s="50">
        <f t="shared" si="3"/>
        <v>0</v>
      </c>
      <c r="T14" s="50">
        <f t="shared" si="4"/>
        <v>0.1</v>
      </c>
      <c r="U14" s="50">
        <f t="shared" si="5"/>
        <v>0</v>
      </c>
      <c r="V14" s="50">
        <f t="shared" si="6"/>
        <v>0</v>
      </c>
      <c r="W14" s="50">
        <f t="shared" si="7"/>
        <v>0.1</v>
      </c>
      <c r="X14" s="50">
        <f t="shared" si="8"/>
        <v>0.1</v>
      </c>
      <c r="Y14" s="50">
        <f t="shared" si="9"/>
        <v>0.1</v>
      </c>
      <c r="Z14" s="50">
        <f t="shared" si="0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54"/>
      <c r="H15" s="55"/>
      <c r="I15" s="55"/>
      <c r="J15" s="55"/>
      <c r="K15" s="56"/>
      <c r="L15" s="10">
        <f t="shared" si="10"/>
        <v>0</v>
      </c>
      <c r="M15" s="11"/>
      <c r="O15" s="50">
        <v>13</v>
      </c>
      <c r="P15" s="50">
        <v>0.4</v>
      </c>
      <c r="Q15" s="50">
        <f t="shared" si="2"/>
        <v>0</v>
      </c>
      <c r="R15" s="50"/>
      <c r="S15" s="50">
        <f t="shared" si="3"/>
        <v>0</v>
      </c>
      <c r="T15" s="50">
        <f t="shared" si="4"/>
        <v>0</v>
      </c>
      <c r="U15" s="50">
        <f t="shared" si="5"/>
        <v>0</v>
      </c>
      <c r="V15" s="50">
        <f t="shared" si="6"/>
        <v>0</v>
      </c>
      <c r="W15" s="50">
        <f t="shared" si="7"/>
        <v>0</v>
      </c>
      <c r="X15" s="50">
        <f t="shared" si="8"/>
        <v>0</v>
      </c>
      <c r="Y15" s="50">
        <f t="shared" si="9"/>
        <v>0</v>
      </c>
      <c r="Z15" s="50">
        <f t="shared" si="0"/>
        <v>0</v>
      </c>
    </row>
    <row r="16" spans="1:26" x14ac:dyDescent="0.15">
      <c r="A16" s="255"/>
      <c r="B16" s="1" t="s">
        <v>31</v>
      </c>
      <c r="C16" s="2"/>
      <c r="D16" s="1">
        <v>1</v>
      </c>
      <c r="E16" s="1"/>
      <c r="F16" s="2"/>
      <c r="G16" s="54"/>
      <c r="H16" s="55"/>
      <c r="I16" s="55"/>
      <c r="J16" s="55"/>
      <c r="K16" s="56"/>
      <c r="L16" s="10">
        <f t="shared" si="10"/>
        <v>0.5</v>
      </c>
      <c r="M16" s="11"/>
      <c r="O16" s="50">
        <v>14</v>
      </c>
      <c r="P16" s="50">
        <v>0.4</v>
      </c>
      <c r="Q16" s="50">
        <f t="shared" si="2"/>
        <v>0</v>
      </c>
      <c r="R16" s="50"/>
      <c r="S16" s="50">
        <f t="shared" si="3"/>
        <v>0</v>
      </c>
      <c r="T16" s="50">
        <f t="shared" si="4"/>
        <v>0</v>
      </c>
      <c r="U16" s="50">
        <f t="shared" si="5"/>
        <v>0</v>
      </c>
      <c r="V16" s="50">
        <f t="shared" si="6"/>
        <v>0</v>
      </c>
      <c r="W16" s="50">
        <f t="shared" si="7"/>
        <v>0</v>
      </c>
      <c r="X16" s="50">
        <f t="shared" si="8"/>
        <v>0</v>
      </c>
      <c r="Y16" s="50">
        <f t="shared" si="9"/>
        <v>0</v>
      </c>
      <c r="Z16" s="50">
        <f t="shared" si="0"/>
        <v>0</v>
      </c>
    </row>
    <row r="17" spans="1:26" x14ac:dyDescent="0.15">
      <c r="A17" s="255"/>
      <c r="B17" s="1" t="s">
        <v>32</v>
      </c>
      <c r="C17" s="2"/>
      <c r="D17" s="1"/>
      <c r="E17" s="1">
        <v>1</v>
      </c>
      <c r="F17" s="2"/>
      <c r="G17" s="54"/>
      <c r="H17" s="55"/>
      <c r="I17" s="55"/>
      <c r="J17" s="55"/>
      <c r="K17" s="56"/>
      <c r="L17" s="10">
        <f t="shared" si="10"/>
        <v>0.85499999999999998</v>
      </c>
      <c r="M17" s="11"/>
      <c r="O17" s="50">
        <v>15</v>
      </c>
      <c r="P17" s="50">
        <v>0.4</v>
      </c>
      <c r="Q17" s="50">
        <f t="shared" si="2"/>
        <v>0</v>
      </c>
      <c r="R17" s="50"/>
      <c r="S17" s="50">
        <f t="shared" si="3"/>
        <v>0</v>
      </c>
      <c r="T17" s="50">
        <f t="shared" si="4"/>
        <v>0</v>
      </c>
      <c r="U17" s="50">
        <f t="shared" si="5"/>
        <v>0</v>
      </c>
      <c r="V17" s="50">
        <f t="shared" si="6"/>
        <v>0</v>
      </c>
      <c r="W17" s="50">
        <f t="shared" si="7"/>
        <v>0</v>
      </c>
      <c r="X17" s="50">
        <f t="shared" si="8"/>
        <v>0</v>
      </c>
      <c r="Y17" s="50">
        <f t="shared" si="9"/>
        <v>0</v>
      </c>
      <c r="Z17" s="50">
        <f t="shared" si="0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54"/>
      <c r="H18" s="55"/>
      <c r="I18" s="55"/>
      <c r="J18" s="55"/>
      <c r="K18" s="56"/>
      <c r="L18" s="10">
        <f t="shared" si="10"/>
        <v>0</v>
      </c>
      <c r="M18" s="11"/>
      <c r="O18" s="50">
        <v>16</v>
      </c>
      <c r="P18" s="50">
        <v>0.4</v>
      </c>
      <c r="Q18" s="50">
        <f t="shared" si="2"/>
        <v>0</v>
      </c>
      <c r="R18" s="50"/>
      <c r="S18" s="50">
        <f t="shared" si="3"/>
        <v>0</v>
      </c>
      <c r="T18" s="50">
        <f t="shared" si="4"/>
        <v>0</v>
      </c>
      <c r="U18" s="50">
        <f t="shared" si="5"/>
        <v>0</v>
      </c>
      <c r="V18" s="50">
        <f t="shared" si="6"/>
        <v>0</v>
      </c>
      <c r="W18" s="50">
        <f t="shared" si="7"/>
        <v>0</v>
      </c>
      <c r="X18" s="50">
        <f t="shared" si="8"/>
        <v>0</v>
      </c>
      <c r="Y18" s="50">
        <f t="shared" si="9"/>
        <v>0</v>
      </c>
      <c r="Z18" s="50">
        <f t="shared" si="0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54"/>
      <c r="H19" s="55"/>
      <c r="I19" s="55"/>
      <c r="J19" s="55"/>
      <c r="K19" s="56"/>
      <c r="L19" s="10">
        <f t="shared" si="10"/>
        <v>0</v>
      </c>
      <c r="M19" s="11"/>
      <c r="O19" s="50">
        <v>17</v>
      </c>
      <c r="P19" s="50">
        <v>0.4</v>
      </c>
      <c r="Q19" s="50">
        <f t="shared" si="2"/>
        <v>0</v>
      </c>
      <c r="R19" s="50"/>
      <c r="S19" s="50">
        <f t="shared" si="3"/>
        <v>0</v>
      </c>
      <c r="T19" s="50">
        <f t="shared" si="4"/>
        <v>0</v>
      </c>
      <c r="U19" s="50">
        <f t="shared" si="5"/>
        <v>0</v>
      </c>
      <c r="V19" s="50">
        <f t="shared" si="6"/>
        <v>0</v>
      </c>
      <c r="W19" s="50">
        <f t="shared" si="7"/>
        <v>0</v>
      </c>
      <c r="X19" s="50">
        <f t="shared" si="8"/>
        <v>0</v>
      </c>
      <c r="Y19" s="50">
        <f t="shared" si="9"/>
        <v>0</v>
      </c>
      <c r="Z19" s="50">
        <f t="shared" si="0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54"/>
      <c r="H20" s="55"/>
      <c r="I20" s="55"/>
      <c r="J20" s="55"/>
      <c r="K20" s="56"/>
      <c r="L20" s="1"/>
      <c r="M20" s="3"/>
      <c r="O20" s="50">
        <v>18</v>
      </c>
      <c r="P20" s="50">
        <v>0.4</v>
      </c>
      <c r="Q20" s="50">
        <f t="shared" si="2"/>
        <v>0</v>
      </c>
      <c r="R20" s="50"/>
      <c r="S20" s="50">
        <f t="shared" si="3"/>
        <v>0</v>
      </c>
      <c r="T20" s="50">
        <f t="shared" si="4"/>
        <v>0</v>
      </c>
      <c r="U20" s="50">
        <f t="shared" si="5"/>
        <v>0</v>
      </c>
      <c r="V20" s="50">
        <f t="shared" si="6"/>
        <v>0</v>
      </c>
      <c r="W20" s="50">
        <f t="shared" si="7"/>
        <v>0</v>
      </c>
      <c r="X20" s="50">
        <f t="shared" si="8"/>
        <v>0</v>
      </c>
      <c r="Y20" s="50">
        <f t="shared" si="9"/>
        <v>0</v>
      </c>
      <c r="Z20" s="50">
        <f t="shared" si="0"/>
        <v>0</v>
      </c>
    </row>
    <row r="21" spans="1:26" x14ac:dyDescent="0.15">
      <c r="A21" s="255"/>
      <c r="B21" s="1" t="s">
        <v>25</v>
      </c>
      <c r="C21" s="2"/>
      <c r="D21" s="1"/>
      <c r="E21" s="1"/>
      <c r="F21" s="2"/>
      <c r="G21" s="54"/>
      <c r="H21" s="55"/>
      <c r="I21" s="55"/>
      <c r="J21" s="55"/>
      <c r="K21" s="56"/>
      <c r="L21" s="10">
        <f>SUM(D21*$D$20+G21*$G$20+$H$20*H21+$E$20*E21+$I$20*I21+$J$20*J21+$K$20*K21)</f>
        <v>0</v>
      </c>
      <c r="M21" s="11"/>
      <c r="O21" s="50">
        <v>19</v>
      </c>
      <c r="P21" s="50">
        <v>0.4</v>
      </c>
      <c r="Q21" s="50">
        <f t="shared" si="2"/>
        <v>0</v>
      </c>
      <c r="R21" s="50"/>
      <c r="S21" s="50">
        <f t="shared" si="3"/>
        <v>0</v>
      </c>
      <c r="T21" s="50">
        <f t="shared" si="4"/>
        <v>0</v>
      </c>
      <c r="U21" s="50">
        <f t="shared" si="5"/>
        <v>0</v>
      </c>
      <c r="V21" s="50">
        <f t="shared" si="6"/>
        <v>0</v>
      </c>
      <c r="W21" s="50">
        <f t="shared" si="7"/>
        <v>0</v>
      </c>
      <c r="X21" s="50">
        <f t="shared" si="8"/>
        <v>0</v>
      </c>
      <c r="Y21" s="50">
        <f t="shared" si="9"/>
        <v>0</v>
      </c>
      <c r="Z21" s="50">
        <f t="shared" si="0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54"/>
      <c r="H22" s="55"/>
      <c r="I22" s="55"/>
      <c r="J22" s="55"/>
      <c r="K22" s="56"/>
      <c r="L22" s="10">
        <f t="shared" ref="L22:L28" si="11">SUM(D22*$D$20+G22*$G$20+$H$20*H22+$E$20*E22+$I$20*I22+$J$20*J22+$K$20*K22)</f>
        <v>0</v>
      </c>
      <c r="M22" s="11"/>
      <c r="O22" s="50">
        <v>20</v>
      </c>
      <c r="P22" s="50">
        <v>0.4</v>
      </c>
      <c r="Q22" s="50">
        <f t="shared" si="2"/>
        <v>0</v>
      </c>
      <c r="R22" s="50"/>
      <c r="S22" s="50">
        <f t="shared" si="3"/>
        <v>0</v>
      </c>
      <c r="T22" s="50">
        <f t="shared" si="4"/>
        <v>0</v>
      </c>
      <c r="U22" s="50">
        <f t="shared" si="5"/>
        <v>0</v>
      </c>
      <c r="V22" s="50">
        <f t="shared" si="6"/>
        <v>0</v>
      </c>
      <c r="W22" s="50">
        <f t="shared" si="7"/>
        <v>0</v>
      </c>
      <c r="X22" s="50">
        <f t="shared" si="8"/>
        <v>0</v>
      </c>
      <c r="Y22" s="50">
        <f t="shared" si="9"/>
        <v>0</v>
      </c>
      <c r="Z22" s="50">
        <f t="shared" si="0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54"/>
      <c r="H23" s="55"/>
      <c r="I23" s="55"/>
      <c r="J23" s="55"/>
      <c r="K23" s="56"/>
      <c r="L23" s="10">
        <f t="shared" si="11"/>
        <v>0</v>
      </c>
      <c r="M23" s="11"/>
      <c r="O23" s="50">
        <v>21</v>
      </c>
      <c r="P23" s="50">
        <v>0.4</v>
      </c>
      <c r="Q23" s="50">
        <f t="shared" si="2"/>
        <v>0</v>
      </c>
      <c r="R23" s="50"/>
      <c r="S23" s="50">
        <f t="shared" si="3"/>
        <v>0</v>
      </c>
      <c r="T23" s="50">
        <f t="shared" si="4"/>
        <v>0</v>
      </c>
      <c r="U23" s="50">
        <f t="shared" si="5"/>
        <v>0</v>
      </c>
      <c r="V23" s="50">
        <f t="shared" si="6"/>
        <v>0</v>
      </c>
      <c r="W23" s="50">
        <f t="shared" si="7"/>
        <v>0</v>
      </c>
      <c r="X23" s="50">
        <f t="shared" si="8"/>
        <v>0</v>
      </c>
      <c r="Y23" s="50">
        <f t="shared" si="9"/>
        <v>0</v>
      </c>
      <c r="Z23" s="50">
        <f t="shared" si="0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54"/>
      <c r="H24" s="55"/>
      <c r="I24" s="55"/>
      <c r="J24" s="55"/>
      <c r="K24" s="56"/>
      <c r="L24" s="10">
        <f t="shared" si="11"/>
        <v>0</v>
      </c>
      <c r="M24" s="11"/>
      <c r="O24" s="50">
        <v>22</v>
      </c>
      <c r="P24" s="50">
        <v>0.4</v>
      </c>
      <c r="Q24" s="50">
        <f t="shared" si="2"/>
        <v>0</v>
      </c>
      <c r="R24" s="50"/>
      <c r="S24" s="50">
        <f t="shared" si="3"/>
        <v>0</v>
      </c>
      <c r="T24" s="50">
        <f t="shared" si="4"/>
        <v>0</v>
      </c>
      <c r="U24" s="50">
        <f t="shared" si="5"/>
        <v>0</v>
      </c>
      <c r="V24" s="50">
        <f t="shared" si="6"/>
        <v>0</v>
      </c>
      <c r="W24" s="50">
        <f t="shared" si="7"/>
        <v>0</v>
      </c>
      <c r="X24" s="50">
        <f t="shared" si="8"/>
        <v>0</v>
      </c>
      <c r="Y24" s="50">
        <f t="shared" si="9"/>
        <v>0</v>
      </c>
      <c r="Z24" s="50">
        <f t="shared" si="0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54"/>
      <c r="H25" s="55"/>
      <c r="I25" s="55"/>
      <c r="J25" s="55"/>
      <c r="K25" s="56"/>
      <c r="L25" s="10">
        <f t="shared" si="11"/>
        <v>0</v>
      </c>
      <c r="M25" s="11"/>
      <c r="O25" s="50">
        <v>23</v>
      </c>
      <c r="P25" s="50">
        <v>0.4</v>
      </c>
      <c r="Q25" s="50">
        <f t="shared" si="2"/>
        <v>0</v>
      </c>
      <c r="R25" s="50"/>
      <c r="S25" s="50">
        <f t="shared" si="3"/>
        <v>0</v>
      </c>
      <c r="T25" s="50">
        <f t="shared" si="4"/>
        <v>0</v>
      </c>
      <c r="U25" s="50">
        <f t="shared" si="5"/>
        <v>0</v>
      </c>
      <c r="V25" s="50">
        <f t="shared" si="6"/>
        <v>0</v>
      </c>
      <c r="W25" s="50">
        <f t="shared" si="7"/>
        <v>0</v>
      </c>
      <c r="X25" s="50">
        <f t="shared" si="8"/>
        <v>0</v>
      </c>
      <c r="Y25" s="50">
        <f t="shared" si="9"/>
        <v>0</v>
      </c>
      <c r="Z25" s="50">
        <f t="shared" si="0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54"/>
      <c r="H26" s="55"/>
      <c r="I26" s="55"/>
      <c r="J26" s="55"/>
      <c r="K26" s="56"/>
      <c r="L26" s="10">
        <f t="shared" si="11"/>
        <v>0</v>
      </c>
      <c r="M26" s="11"/>
      <c r="O26" s="50">
        <v>24</v>
      </c>
      <c r="P26" s="50">
        <v>0.4</v>
      </c>
      <c r="Q26" s="50">
        <f t="shared" si="2"/>
        <v>0</v>
      </c>
      <c r="R26" s="50"/>
      <c r="S26" s="50">
        <f t="shared" si="3"/>
        <v>0</v>
      </c>
      <c r="T26" s="50">
        <f t="shared" si="4"/>
        <v>0</v>
      </c>
      <c r="U26" s="50">
        <f t="shared" si="5"/>
        <v>0</v>
      </c>
      <c r="V26" s="50">
        <f t="shared" si="6"/>
        <v>0</v>
      </c>
      <c r="W26" s="50">
        <f t="shared" si="7"/>
        <v>0</v>
      </c>
      <c r="X26" s="50">
        <f t="shared" si="8"/>
        <v>0</v>
      </c>
      <c r="Y26" s="50">
        <f t="shared" si="9"/>
        <v>0</v>
      </c>
      <c r="Z26" s="50">
        <f t="shared" si="0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54"/>
      <c r="H27" s="55"/>
      <c r="I27" s="55"/>
      <c r="J27" s="55"/>
      <c r="K27" s="56"/>
      <c r="L27" s="10">
        <f t="shared" si="11"/>
        <v>0</v>
      </c>
      <c r="M27" s="11"/>
      <c r="O27" s="50">
        <v>25</v>
      </c>
      <c r="P27" s="50">
        <v>0.4</v>
      </c>
      <c r="Q27" s="50">
        <f t="shared" si="2"/>
        <v>0</v>
      </c>
      <c r="R27" s="50"/>
      <c r="S27" s="50">
        <f t="shared" si="3"/>
        <v>0</v>
      </c>
      <c r="T27" s="50">
        <f t="shared" si="4"/>
        <v>0</v>
      </c>
      <c r="U27" s="50">
        <f t="shared" si="5"/>
        <v>0</v>
      </c>
      <c r="V27" s="50">
        <f t="shared" si="6"/>
        <v>0</v>
      </c>
      <c r="W27" s="50">
        <f t="shared" si="7"/>
        <v>0</v>
      </c>
      <c r="X27" s="50">
        <f t="shared" si="8"/>
        <v>0</v>
      </c>
      <c r="Y27" s="50">
        <f t="shared" si="9"/>
        <v>0</v>
      </c>
      <c r="Z27" s="50">
        <f t="shared" si="0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54"/>
      <c r="H28" s="55"/>
      <c r="I28" s="55"/>
      <c r="J28" s="55"/>
      <c r="K28" s="56"/>
      <c r="L28" s="10">
        <f t="shared" si="11"/>
        <v>0</v>
      </c>
      <c r="M28" s="11"/>
      <c r="O28" s="50">
        <v>26</v>
      </c>
      <c r="P28" s="50">
        <v>0.4</v>
      </c>
      <c r="Q28" s="50">
        <f t="shared" si="2"/>
        <v>0</v>
      </c>
      <c r="R28" s="50"/>
      <c r="S28" s="50">
        <f t="shared" si="3"/>
        <v>0</v>
      </c>
      <c r="T28" s="50">
        <f t="shared" si="4"/>
        <v>0</v>
      </c>
      <c r="U28" s="50">
        <f t="shared" si="5"/>
        <v>0</v>
      </c>
      <c r="V28" s="50">
        <f t="shared" si="6"/>
        <v>0</v>
      </c>
      <c r="W28" s="50">
        <f t="shared" si="7"/>
        <v>0</v>
      </c>
      <c r="X28" s="50">
        <f t="shared" si="8"/>
        <v>0</v>
      </c>
      <c r="Y28" s="50">
        <f t="shared" si="9"/>
        <v>0</v>
      </c>
      <c r="Z28" s="50">
        <f t="shared" si="0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54"/>
      <c r="H29" s="55"/>
      <c r="I29" s="55"/>
      <c r="J29" s="55"/>
      <c r="K29" s="56"/>
      <c r="L29" s="1"/>
      <c r="M29" s="3"/>
      <c r="O29" s="50">
        <v>27</v>
      </c>
      <c r="P29" s="50">
        <v>0.4</v>
      </c>
      <c r="Q29" s="50">
        <f t="shared" si="2"/>
        <v>0</v>
      </c>
      <c r="R29" s="50"/>
      <c r="S29" s="50">
        <f t="shared" si="3"/>
        <v>0</v>
      </c>
      <c r="T29" s="50">
        <f t="shared" si="4"/>
        <v>0</v>
      </c>
      <c r="U29" s="50">
        <f t="shared" si="5"/>
        <v>0</v>
      </c>
      <c r="V29" s="50">
        <f t="shared" si="6"/>
        <v>0</v>
      </c>
      <c r="W29" s="50">
        <f t="shared" si="7"/>
        <v>0</v>
      </c>
      <c r="X29" s="50">
        <f t="shared" si="8"/>
        <v>0</v>
      </c>
      <c r="Y29" s="50">
        <f t="shared" si="9"/>
        <v>0</v>
      </c>
      <c r="Z29" s="50">
        <f t="shared" si="0"/>
        <v>0</v>
      </c>
    </row>
    <row r="30" spans="1:26" x14ac:dyDescent="0.15">
      <c r="A30" s="255"/>
      <c r="B30" s="1" t="s">
        <v>25</v>
      </c>
      <c r="C30" s="2"/>
      <c r="D30" s="1"/>
      <c r="E30" s="1"/>
      <c r="F30" s="2"/>
      <c r="G30" s="54"/>
      <c r="H30" s="55"/>
      <c r="I30" s="55"/>
      <c r="J30" s="55"/>
      <c r="K30" s="56"/>
      <c r="L30" s="14">
        <f>SUM(D30*$D$29+G30*$G$29+$H$29*H30+$E$29*E30+$I$29*I30+$J$29*J30+$K$29*K30)</f>
        <v>0</v>
      </c>
      <c r="M30" s="15"/>
      <c r="O30" s="50">
        <v>28</v>
      </c>
      <c r="P30" s="50">
        <v>0.4</v>
      </c>
      <c r="Q30" s="50">
        <f t="shared" si="2"/>
        <v>0</v>
      </c>
      <c r="R30" s="50"/>
      <c r="S30" s="50">
        <f t="shared" si="3"/>
        <v>0</v>
      </c>
      <c r="T30" s="50">
        <f t="shared" si="4"/>
        <v>0</v>
      </c>
      <c r="U30" s="50">
        <f t="shared" si="5"/>
        <v>0</v>
      </c>
      <c r="V30" s="50">
        <f t="shared" si="6"/>
        <v>0</v>
      </c>
      <c r="W30" s="50">
        <f t="shared" si="7"/>
        <v>0</v>
      </c>
      <c r="X30" s="50">
        <f t="shared" si="8"/>
        <v>0</v>
      </c>
      <c r="Y30" s="50">
        <f t="shared" si="9"/>
        <v>0</v>
      </c>
      <c r="Z30" s="50">
        <f t="shared" si="0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54"/>
      <c r="H31" s="55"/>
      <c r="I31" s="55"/>
      <c r="J31" s="55"/>
      <c r="K31" s="56"/>
      <c r="L31" s="14">
        <f t="shared" ref="L31:L37" si="12">SUM(D31*$D$29+G31*$G$29+$H$29*H31+$E$29*E31+$I$29*I31+$J$29*J31+$K$29*K31)</f>
        <v>0</v>
      </c>
      <c r="M31" s="15"/>
      <c r="O31" s="50">
        <v>29</v>
      </c>
      <c r="P31" s="50">
        <v>0.4</v>
      </c>
      <c r="Q31" s="50">
        <f t="shared" si="2"/>
        <v>0</v>
      </c>
      <c r="R31" s="50"/>
      <c r="S31" s="50">
        <f t="shared" si="3"/>
        <v>0</v>
      </c>
      <c r="T31" s="50">
        <f t="shared" si="4"/>
        <v>0</v>
      </c>
      <c r="U31" s="50">
        <f t="shared" si="5"/>
        <v>0</v>
      </c>
      <c r="V31" s="50">
        <f t="shared" si="6"/>
        <v>0</v>
      </c>
      <c r="W31" s="50">
        <f t="shared" si="7"/>
        <v>0</v>
      </c>
      <c r="X31" s="50">
        <f t="shared" si="8"/>
        <v>0</v>
      </c>
      <c r="Y31" s="50">
        <f t="shared" si="9"/>
        <v>0</v>
      </c>
      <c r="Z31" s="50">
        <f t="shared" si="0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54"/>
      <c r="H32" s="55"/>
      <c r="I32" s="55"/>
      <c r="J32" s="55"/>
      <c r="K32" s="56"/>
      <c r="L32" s="14">
        <f t="shared" si="12"/>
        <v>0</v>
      </c>
      <c r="M32" s="15"/>
      <c r="O32" s="50">
        <v>30</v>
      </c>
      <c r="P32" s="50">
        <v>0.4</v>
      </c>
      <c r="Q32" s="50">
        <f t="shared" si="2"/>
        <v>0</v>
      </c>
      <c r="R32" s="50"/>
      <c r="S32" s="50">
        <f t="shared" si="3"/>
        <v>0</v>
      </c>
      <c r="T32" s="50">
        <f t="shared" si="4"/>
        <v>0</v>
      </c>
      <c r="U32" s="50">
        <f t="shared" si="5"/>
        <v>0</v>
      </c>
      <c r="V32" s="50">
        <f t="shared" si="6"/>
        <v>0</v>
      </c>
      <c r="W32" s="50">
        <f t="shared" si="7"/>
        <v>0</v>
      </c>
      <c r="X32" s="50">
        <f t="shared" si="8"/>
        <v>0</v>
      </c>
      <c r="Y32" s="50">
        <f t="shared" si="9"/>
        <v>0</v>
      </c>
      <c r="Z32" s="50">
        <f t="shared" si="0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54"/>
      <c r="H33" s="55"/>
      <c r="I33" s="55"/>
      <c r="J33" s="55"/>
      <c r="K33" s="56"/>
      <c r="L33" s="14">
        <f t="shared" si="12"/>
        <v>0</v>
      </c>
      <c r="M33" s="15"/>
      <c r="O33" s="50">
        <v>31</v>
      </c>
      <c r="P33" s="50"/>
      <c r="Q33" s="50">
        <f t="shared" si="2"/>
        <v>0</v>
      </c>
      <c r="R33" s="50"/>
      <c r="S33" s="50">
        <f t="shared" si="3"/>
        <v>0</v>
      </c>
      <c r="T33" s="50">
        <f t="shared" si="4"/>
        <v>0</v>
      </c>
      <c r="U33" s="50">
        <f t="shared" si="5"/>
        <v>0</v>
      </c>
      <c r="V33" s="50">
        <f t="shared" si="6"/>
        <v>0</v>
      </c>
      <c r="W33" s="50">
        <f t="shared" si="7"/>
        <v>0</v>
      </c>
      <c r="X33" s="50">
        <f t="shared" si="8"/>
        <v>0</v>
      </c>
      <c r="Y33" s="50">
        <f t="shared" si="9"/>
        <v>0</v>
      </c>
      <c r="Z33" s="50">
        <f t="shared" si="0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54"/>
      <c r="H34" s="55"/>
      <c r="I34" s="55"/>
      <c r="J34" s="55"/>
      <c r="K34" s="56"/>
      <c r="L34" s="14">
        <f t="shared" si="12"/>
        <v>0</v>
      </c>
      <c r="M34" s="15"/>
      <c r="O34" s="50">
        <v>32</v>
      </c>
      <c r="P34" s="50"/>
      <c r="Q34" s="50">
        <f t="shared" si="2"/>
        <v>0</v>
      </c>
      <c r="R34" s="50"/>
      <c r="S34" s="50">
        <f t="shared" si="3"/>
        <v>0</v>
      </c>
      <c r="T34" s="50">
        <f t="shared" si="4"/>
        <v>0</v>
      </c>
      <c r="U34" s="50">
        <f t="shared" si="5"/>
        <v>0</v>
      </c>
      <c r="V34" s="50">
        <f t="shared" si="6"/>
        <v>0</v>
      </c>
      <c r="W34" s="50">
        <f t="shared" si="7"/>
        <v>0</v>
      </c>
      <c r="X34" s="50">
        <f t="shared" si="8"/>
        <v>0</v>
      </c>
      <c r="Y34" s="50">
        <f t="shared" si="9"/>
        <v>0</v>
      </c>
      <c r="Z34" s="50">
        <f t="shared" si="0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54"/>
      <c r="H35" s="55"/>
      <c r="I35" s="55"/>
      <c r="J35" s="55"/>
      <c r="K35" s="56"/>
      <c r="L35" s="14">
        <f t="shared" si="12"/>
        <v>0</v>
      </c>
      <c r="M35" s="15"/>
      <c r="O35" s="50">
        <v>33</v>
      </c>
      <c r="P35" s="50"/>
      <c r="Q35" s="50">
        <f t="shared" si="2"/>
        <v>0</v>
      </c>
      <c r="R35" s="50"/>
      <c r="S35" s="50">
        <f t="shared" si="3"/>
        <v>0</v>
      </c>
      <c r="T35" s="50">
        <f t="shared" si="4"/>
        <v>0</v>
      </c>
      <c r="U35" s="50">
        <f t="shared" si="5"/>
        <v>0</v>
      </c>
      <c r="V35" s="50">
        <f t="shared" si="6"/>
        <v>0</v>
      </c>
      <c r="W35" s="50">
        <f t="shared" si="7"/>
        <v>0</v>
      </c>
      <c r="X35" s="50">
        <f t="shared" si="8"/>
        <v>0</v>
      </c>
      <c r="Y35" s="50">
        <f t="shared" si="9"/>
        <v>0</v>
      </c>
      <c r="Z35" s="50">
        <f t="shared" si="0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54"/>
      <c r="H36" s="55"/>
      <c r="I36" s="55"/>
      <c r="J36" s="55"/>
      <c r="K36" s="56"/>
      <c r="L36" s="14">
        <f t="shared" si="12"/>
        <v>0</v>
      </c>
      <c r="M36" s="15"/>
      <c r="O36" s="50">
        <v>34</v>
      </c>
      <c r="P36" s="50"/>
      <c r="Q36" s="50">
        <f t="shared" si="2"/>
        <v>0</v>
      </c>
      <c r="R36" s="50"/>
      <c r="S36" s="50">
        <f t="shared" si="3"/>
        <v>0</v>
      </c>
      <c r="T36" s="50">
        <f t="shared" si="4"/>
        <v>0</v>
      </c>
      <c r="U36" s="50">
        <f t="shared" si="5"/>
        <v>0</v>
      </c>
      <c r="V36" s="50">
        <f t="shared" si="6"/>
        <v>0</v>
      </c>
      <c r="W36" s="50">
        <f t="shared" si="7"/>
        <v>0</v>
      </c>
      <c r="X36" s="50">
        <f t="shared" si="8"/>
        <v>0</v>
      </c>
      <c r="Y36" s="50">
        <f t="shared" si="9"/>
        <v>0</v>
      </c>
      <c r="Z36" s="50">
        <f t="shared" si="0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54"/>
      <c r="H37" s="55"/>
      <c r="I37" s="55"/>
      <c r="J37" s="55"/>
      <c r="K37" s="56"/>
      <c r="L37" s="14">
        <f t="shared" si="12"/>
        <v>0</v>
      </c>
      <c r="M37" s="15"/>
      <c r="O37" s="50">
        <v>35</v>
      </c>
      <c r="P37" s="50"/>
      <c r="Q37" s="50">
        <f t="shared" si="2"/>
        <v>0</v>
      </c>
      <c r="R37" s="50"/>
      <c r="S37" s="50">
        <f t="shared" si="3"/>
        <v>0</v>
      </c>
      <c r="T37" s="50">
        <f t="shared" si="4"/>
        <v>0</v>
      </c>
      <c r="U37" s="50">
        <f t="shared" si="5"/>
        <v>0</v>
      </c>
      <c r="V37" s="50">
        <f t="shared" si="6"/>
        <v>0</v>
      </c>
      <c r="W37" s="50">
        <f t="shared" si="7"/>
        <v>0</v>
      </c>
      <c r="X37" s="50">
        <f t="shared" si="8"/>
        <v>0</v>
      </c>
      <c r="Y37" s="50">
        <f t="shared" si="9"/>
        <v>0</v>
      </c>
      <c r="Z37" s="50">
        <f t="shared" si="0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54"/>
      <c r="H38" s="55"/>
      <c r="I38" s="55"/>
      <c r="J38" s="55"/>
      <c r="K38" s="56"/>
      <c r="L38" s="1"/>
      <c r="M38" s="3"/>
      <c r="O38" s="50">
        <v>36</v>
      </c>
      <c r="P38" s="50"/>
      <c r="Q38" s="50">
        <f t="shared" si="2"/>
        <v>0</v>
      </c>
      <c r="R38" s="50"/>
      <c r="S38" s="50">
        <f t="shared" si="3"/>
        <v>0</v>
      </c>
      <c r="T38" s="50">
        <f t="shared" si="4"/>
        <v>0</v>
      </c>
      <c r="U38" s="50">
        <f t="shared" si="5"/>
        <v>0</v>
      </c>
      <c r="V38" s="50">
        <f t="shared" si="6"/>
        <v>0</v>
      </c>
      <c r="W38" s="50">
        <f t="shared" si="7"/>
        <v>0</v>
      </c>
      <c r="X38" s="50">
        <f t="shared" si="8"/>
        <v>0</v>
      </c>
      <c r="Y38" s="50">
        <f t="shared" si="9"/>
        <v>0</v>
      </c>
      <c r="Z38" s="50">
        <f t="shared" si="0"/>
        <v>0</v>
      </c>
    </row>
    <row r="39" spans="1:26" x14ac:dyDescent="0.15">
      <c r="A39" s="255"/>
      <c r="B39" s="1" t="s">
        <v>25</v>
      </c>
      <c r="C39" s="2"/>
      <c r="D39" s="1"/>
      <c r="E39" s="1"/>
      <c r="F39" s="2"/>
      <c r="G39" s="54"/>
      <c r="H39" s="55"/>
      <c r="I39" s="55"/>
      <c r="J39" s="55"/>
      <c r="K39" s="56"/>
      <c r="L39" s="10">
        <f>SUM(C39+D39*$D$38+G39*$G$38+$H$38*H39+$E$38*E39+$I$38*I39+F39+$J$38*J39+$K$38*K39)</f>
        <v>0</v>
      </c>
      <c r="M39" s="11"/>
      <c r="O39" s="50">
        <v>37</v>
      </c>
      <c r="P39" s="50"/>
      <c r="Q39" s="50">
        <f t="shared" si="2"/>
        <v>0</v>
      </c>
      <c r="R39" s="50"/>
      <c r="S39" s="50">
        <f t="shared" si="3"/>
        <v>0</v>
      </c>
      <c r="T39" s="50">
        <f t="shared" si="4"/>
        <v>0</v>
      </c>
      <c r="U39" s="50">
        <f t="shared" si="5"/>
        <v>0</v>
      </c>
      <c r="V39" s="50">
        <f t="shared" si="6"/>
        <v>0</v>
      </c>
      <c r="W39" s="50">
        <f t="shared" si="7"/>
        <v>0</v>
      </c>
      <c r="X39" s="50">
        <f t="shared" si="8"/>
        <v>0</v>
      </c>
      <c r="Y39" s="50">
        <f t="shared" si="9"/>
        <v>0</v>
      </c>
      <c r="Z39" s="50">
        <f t="shared" si="0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54"/>
      <c r="H40" s="55"/>
      <c r="I40" s="55"/>
      <c r="J40" s="55"/>
      <c r="K40" s="56"/>
      <c r="L40" s="10">
        <f t="shared" ref="L40:L46" si="13">SUM(C40+D40*$D$38+G40*$G$38+$H$38*H40+$E$38*E40+$I$38*I40+F40+$J$38*J40+$K$38*K40)</f>
        <v>0</v>
      </c>
      <c r="M40" s="11"/>
      <c r="O40" s="50">
        <v>38</v>
      </c>
      <c r="P40" s="50"/>
      <c r="Q40" s="50">
        <f t="shared" si="2"/>
        <v>0</v>
      </c>
      <c r="R40" s="50"/>
      <c r="S40" s="50">
        <f t="shared" si="3"/>
        <v>0</v>
      </c>
      <c r="T40" s="50">
        <f t="shared" si="4"/>
        <v>0</v>
      </c>
      <c r="U40" s="50">
        <f t="shared" si="5"/>
        <v>0</v>
      </c>
      <c r="V40" s="50">
        <f t="shared" si="6"/>
        <v>0</v>
      </c>
      <c r="W40" s="50">
        <f t="shared" si="7"/>
        <v>0</v>
      </c>
      <c r="X40" s="50">
        <f t="shared" si="8"/>
        <v>0</v>
      </c>
      <c r="Y40" s="50">
        <f t="shared" si="9"/>
        <v>0</v>
      </c>
      <c r="Z40" s="50">
        <f t="shared" si="0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54"/>
      <c r="H41" s="55"/>
      <c r="I41" s="55"/>
      <c r="J41" s="55"/>
      <c r="K41" s="56"/>
      <c r="L41" s="10">
        <f>SUM(C41+D41*$D$38+G41*$G$38+$H$38*H41+$E$38*E41+$I$38*I41+F41+$J$38*J41+$K$38*K41)</f>
        <v>0</v>
      </c>
      <c r="M41" s="11"/>
      <c r="O41" s="50">
        <v>39</v>
      </c>
      <c r="P41" s="50"/>
      <c r="Q41" s="50">
        <f t="shared" si="2"/>
        <v>0</v>
      </c>
      <c r="R41" s="50"/>
      <c r="S41" s="50">
        <f t="shared" si="3"/>
        <v>0</v>
      </c>
      <c r="T41" s="50">
        <f t="shared" si="4"/>
        <v>0</v>
      </c>
      <c r="U41" s="50">
        <f t="shared" si="5"/>
        <v>0</v>
      </c>
      <c r="V41" s="50">
        <f t="shared" si="6"/>
        <v>0</v>
      </c>
      <c r="W41" s="50">
        <f t="shared" si="7"/>
        <v>0</v>
      </c>
      <c r="X41" s="50">
        <f t="shared" si="8"/>
        <v>0</v>
      </c>
      <c r="Y41" s="50">
        <f t="shared" si="9"/>
        <v>0</v>
      </c>
      <c r="Z41" s="50">
        <f t="shared" si="0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54"/>
      <c r="H42" s="55"/>
      <c r="I42" s="55"/>
      <c r="J42" s="55"/>
      <c r="K42" s="56"/>
      <c r="L42" s="10">
        <f t="shared" si="13"/>
        <v>0</v>
      </c>
      <c r="M42" s="11"/>
      <c r="O42" s="50">
        <v>40</v>
      </c>
      <c r="P42" s="50"/>
      <c r="Q42" s="50">
        <f t="shared" si="2"/>
        <v>0</v>
      </c>
      <c r="R42" s="50"/>
      <c r="S42" s="50">
        <f t="shared" si="3"/>
        <v>0</v>
      </c>
      <c r="T42" s="50">
        <f t="shared" si="4"/>
        <v>0</v>
      </c>
      <c r="U42" s="50">
        <f t="shared" si="5"/>
        <v>0</v>
      </c>
      <c r="V42" s="50">
        <f t="shared" si="6"/>
        <v>0</v>
      </c>
      <c r="W42" s="50">
        <f t="shared" si="7"/>
        <v>0</v>
      </c>
      <c r="X42" s="50">
        <f t="shared" si="8"/>
        <v>0</v>
      </c>
      <c r="Y42" s="50">
        <f t="shared" si="9"/>
        <v>0</v>
      </c>
      <c r="Z42" s="50">
        <f t="shared" si="0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54"/>
      <c r="H43" s="55"/>
      <c r="I43" s="55"/>
      <c r="J43" s="55"/>
      <c r="K43" s="56"/>
      <c r="L43" s="10">
        <f t="shared" si="13"/>
        <v>0</v>
      </c>
      <c r="M43" s="11"/>
      <c r="O43" s="50">
        <v>41</v>
      </c>
      <c r="P43" s="50"/>
      <c r="Q43" s="50">
        <f t="shared" si="2"/>
        <v>0</v>
      </c>
      <c r="R43" s="50"/>
      <c r="S43" s="50">
        <f t="shared" si="3"/>
        <v>0</v>
      </c>
      <c r="T43" s="50">
        <f t="shared" si="4"/>
        <v>0</v>
      </c>
      <c r="U43" s="50">
        <f t="shared" si="5"/>
        <v>0</v>
      </c>
      <c r="V43" s="50">
        <f t="shared" si="6"/>
        <v>0</v>
      </c>
      <c r="W43" s="50">
        <f t="shared" si="7"/>
        <v>0</v>
      </c>
      <c r="X43" s="50">
        <f t="shared" si="8"/>
        <v>0</v>
      </c>
      <c r="Y43" s="50">
        <f t="shared" si="9"/>
        <v>0</v>
      </c>
      <c r="Z43" s="50">
        <f t="shared" si="0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54"/>
      <c r="H44" s="55"/>
      <c r="I44" s="55"/>
      <c r="J44" s="55"/>
      <c r="K44" s="56"/>
      <c r="L44" s="10">
        <f t="shared" si="13"/>
        <v>0</v>
      </c>
      <c r="M44" s="11"/>
      <c r="O44" s="50" t="s">
        <v>37</v>
      </c>
      <c r="P44" s="50"/>
      <c r="Q44" s="50"/>
      <c r="R44" s="50"/>
      <c r="S44" s="50">
        <f>SUM(S3:S43)</f>
        <v>0</v>
      </c>
      <c r="T44" s="50">
        <f t="shared" ref="T44:Z44" si="14">SUM(T3:T43)</f>
        <v>1.2</v>
      </c>
      <c r="U44" s="50">
        <f t="shared" si="14"/>
        <v>0</v>
      </c>
      <c r="V44" s="50">
        <f t="shared" si="14"/>
        <v>0</v>
      </c>
      <c r="W44" s="50">
        <f t="shared" si="14"/>
        <v>1.2</v>
      </c>
      <c r="X44" s="50">
        <f t="shared" si="14"/>
        <v>1.2</v>
      </c>
      <c r="Y44" s="50">
        <f t="shared" si="14"/>
        <v>1.2</v>
      </c>
      <c r="Z44" s="50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54"/>
      <c r="H45" s="55"/>
      <c r="I45" s="55"/>
      <c r="J45" s="55"/>
      <c r="K45" s="56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54"/>
      <c r="H46" s="55"/>
      <c r="I46" s="55"/>
      <c r="J46" s="55"/>
      <c r="K46" s="56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54"/>
      <c r="H47" s="55"/>
      <c r="I47" s="55"/>
      <c r="J47" s="55"/>
      <c r="K47" s="56"/>
      <c r="L47" s="1"/>
      <c r="M47" s="3"/>
    </row>
    <row r="48" spans="1:26" x14ac:dyDescent="0.15">
      <c r="A48" s="255"/>
      <c r="B48" s="1" t="s">
        <v>25</v>
      </c>
      <c r="C48" s="2"/>
      <c r="D48" s="1"/>
      <c r="E48" s="1"/>
      <c r="F48" s="2"/>
      <c r="G48" s="54"/>
      <c r="H48" s="55"/>
      <c r="I48" s="55"/>
      <c r="J48" s="55"/>
      <c r="K48" s="56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54"/>
      <c r="H49" s="55"/>
      <c r="I49" s="55"/>
      <c r="J49" s="55"/>
      <c r="K49" s="56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54"/>
      <c r="H50" s="55"/>
      <c r="I50" s="55"/>
      <c r="J50" s="55"/>
      <c r="K50" s="56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54"/>
      <c r="H51" s="55"/>
      <c r="I51" s="55"/>
      <c r="J51" s="55"/>
      <c r="K51" s="56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54"/>
      <c r="H52" s="55"/>
      <c r="I52" s="55"/>
      <c r="J52" s="55"/>
      <c r="K52" s="56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54"/>
      <c r="H53" s="55"/>
      <c r="I53" s="55"/>
      <c r="J53" s="55"/>
      <c r="K53" s="56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54"/>
      <c r="H54" s="55"/>
      <c r="I54" s="55"/>
      <c r="J54" s="55"/>
      <c r="K54" s="56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54"/>
      <c r="H55" s="55"/>
      <c r="I55" s="55"/>
      <c r="J55" s="55"/>
      <c r="K55" s="56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54"/>
      <c r="H56" s="55"/>
      <c r="I56" s="55"/>
      <c r="J56" s="55"/>
      <c r="K56" s="56"/>
      <c r="L56" s="1"/>
      <c r="M56" s="3"/>
    </row>
    <row r="57" spans="1:13" x14ac:dyDescent="0.15">
      <c r="A57" s="255"/>
      <c r="B57" s="1" t="s">
        <v>25</v>
      </c>
      <c r="C57" s="2"/>
      <c r="D57" s="1"/>
      <c r="E57" s="1"/>
      <c r="F57" s="2"/>
      <c r="G57" s="54"/>
      <c r="H57" s="55"/>
      <c r="I57" s="55"/>
      <c r="J57" s="55"/>
      <c r="K57" s="56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54"/>
      <c r="H58" s="55"/>
      <c r="I58" s="55"/>
      <c r="J58" s="55"/>
      <c r="K58" s="56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54"/>
      <c r="H59" s="55"/>
      <c r="I59" s="55"/>
      <c r="J59" s="55"/>
      <c r="K59" s="56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54"/>
      <c r="H60" s="55"/>
      <c r="I60" s="55"/>
      <c r="J60" s="55"/>
      <c r="K60" s="56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54"/>
      <c r="H61" s="55"/>
      <c r="I61" s="55"/>
      <c r="J61" s="55"/>
      <c r="K61" s="56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54"/>
      <c r="H62" s="55"/>
      <c r="I62" s="55"/>
      <c r="J62" s="55"/>
      <c r="K62" s="56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54"/>
      <c r="H63" s="55"/>
      <c r="I63" s="55"/>
      <c r="J63" s="55"/>
      <c r="K63" s="56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57"/>
      <c r="H64" s="58"/>
      <c r="I64" s="58"/>
      <c r="J64" s="58"/>
      <c r="K64" s="59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54"/>
      <c r="H65" s="55"/>
      <c r="I65" s="55"/>
      <c r="J65" s="55"/>
      <c r="K65" s="56"/>
      <c r="L65" s="1"/>
      <c r="M65" s="3"/>
    </row>
    <row r="66" spans="1:13" x14ac:dyDescent="0.15">
      <c r="A66" s="255"/>
      <c r="B66" s="1" t="s">
        <v>25</v>
      </c>
      <c r="C66" s="2"/>
      <c r="D66" s="1"/>
      <c r="E66" s="1"/>
      <c r="F66" s="2"/>
      <c r="G66" s="54"/>
      <c r="H66" s="55"/>
      <c r="I66" s="55"/>
      <c r="J66" s="55"/>
      <c r="K66" s="56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54"/>
      <c r="H67" s="55"/>
      <c r="I67" s="55"/>
      <c r="J67" s="55"/>
      <c r="K67" s="56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54"/>
      <c r="H68" s="55"/>
      <c r="I68" s="55"/>
      <c r="J68" s="55"/>
      <c r="K68" s="56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54"/>
      <c r="H69" s="55"/>
      <c r="I69" s="55"/>
      <c r="J69" s="55"/>
      <c r="K69" s="56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54"/>
      <c r="H70" s="55"/>
      <c r="I70" s="55"/>
      <c r="J70" s="55"/>
      <c r="K70" s="56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54"/>
      <c r="H71" s="55"/>
      <c r="I71" s="55"/>
      <c r="J71" s="55"/>
      <c r="K71" s="56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54"/>
      <c r="H72" s="55"/>
      <c r="I72" s="55"/>
      <c r="J72" s="55"/>
      <c r="K72" s="56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57"/>
      <c r="H73" s="58"/>
      <c r="I73" s="58"/>
      <c r="J73" s="58"/>
      <c r="K73" s="59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54"/>
      <c r="H74" s="55"/>
      <c r="I74" s="55"/>
      <c r="J74" s="55"/>
      <c r="K74" s="56"/>
      <c r="L74" s="1"/>
      <c r="M74" s="3"/>
    </row>
    <row r="75" spans="1:13" x14ac:dyDescent="0.15">
      <c r="A75" s="255"/>
      <c r="B75" s="1" t="s">
        <v>25</v>
      </c>
      <c r="C75" s="2"/>
      <c r="D75" s="1"/>
      <c r="E75" s="1"/>
      <c r="F75" s="2"/>
      <c r="G75" s="54"/>
      <c r="H75" s="55"/>
      <c r="I75" s="55"/>
      <c r="J75" s="55"/>
      <c r="K75" s="56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54"/>
      <c r="H76" s="55"/>
      <c r="I76" s="55"/>
      <c r="J76" s="55"/>
      <c r="K76" s="56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54"/>
      <c r="H77" s="55"/>
      <c r="I77" s="55"/>
      <c r="J77" s="55"/>
      <c r="K77" s="56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54"/>
      <c r="H78" s="55"/>
      <c r="I78" s="55"/>
      <c r="J78" s="55"/>
      <c r="K78" s="56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54"/>
      <c r="H79" s="55"/>
      <c r="I79" s="55"/>
      <c r="J79" s="55"/>
      <c r="K79" s="56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54"/>
      <c r="H80" s="55"/>
      <c r="I80" s="55"/>
      <c r="J80" s="55"/>
      <c r="K80" s="56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54"/>
      <c r="H81" s="55"/>
      <c r="I81" s="55"/>
      <c r="J81" s="55"/>
      <c r="K81" s="56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57"/>
      <c r="H82" s="58"/>
      <c r="I82" s="58"/>
      <c r="J82" s="58"/>
      <c r="K82" s="59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25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25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>
        <v>4</v>
      </c>
      <c r="L105" s="1">
        <f t="shared" si="20"/>
        <v>1.2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25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48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48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54"/>
      <c r="H112" s="55"/>
      <c r="I112" s="55"/>
      <c r="J112" s="55"/>
      <c r="K112" s="56"/>
      <c r="L112" s="1"/>
      <c r="M112" s="3"/>
    </row>
    <row r="113" spans="1:13" x14ac:dyDescent="0.15">
      <c r="A113" s="255"/>
      <c r="B113" s="1" t="s">
        <v>25</v>
      </c>
      <c r="C113" s="2"/>
      <c r="D113" s="1"/>
      <c r="E113" s="1"/>
      <c r="F113" s="2"/>
      <c r="G113" s="54"/>
      <c r="H113" s="55"/>
      <c r="I113" s="55"/>
      <c r="J113" s="55"/>
      <c r="K113" s="56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54"/>
      <c r="H114" s="55"/>
      <c r="I114" s="55"/>
      <c r="J114" s="55"/>
      <c r="K114" s="56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54"/>
      <c r="H115" s="55"/>
      <c r="I115" s="55"/>
      <c r="J115" s="55"/>
      <c r="K115" s="56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54"/>
      <c r="H116" s="55"/>
      <c r="I116" s="55"/>
      <c r="J116" s="55"/>
      <c r="K116" s="56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54"/>
      <c r="H117" s="55"/>
      <c r="I117" s="55"/>
      <c r="J117" s="55"/>
      <c r="K117" s="56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54"/>
      <c r="H118" s="55"/>
      <c r="I118" s="55"/>
      <c r="J118" s="55"/>
      <c r="K118" s="56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54"/>
      <c r="H119" s="55"/>
      <c r="I119" s="55"/>
      <c r="J119" s="55"/>
      <c r="K119" s="56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57"/>
      <c r="H120" s="58"/>
      <c r="I120" s="58"/>
      <c r="J120" s="58"/>
      <c r="K120" s="59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54"/>
      <c r="H121" s="55"/>
      <c r="I121" s="55"/>
      <c r="J121" s="55"/>
      <c r="K121" s="56"/>
      <c r="L121" s="1"/>
      <c r="M121" s="3"/>
    </row>
    <row r="122" spans="1:13" x14ac:dyDescent="0.15">
      <c r="A122" s="255"/>
      <c r="B122" s="1" t="s">
        <v>25</v>
      </c>
      <c r="C122" s="2"/>
      <c r="D122" s="1"/>
      <c r="E122" s="1"/>
      <c r="F122" s="2"/>
      <c r="G122" s="54"/>
      <c r="H122" s="55"/>
      <c r="I122" s="55"/>
      <c r="J122" s="55"/>
      <c r="K122" s="56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54"/>
      <c r="H123" s="55"/>
      <c r="I123" s="55"/>
      <c r="J123" s="55"/>
      <c r="K123" s="56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54"/>
      <c r="H124" s="55"/>
      <c r="I124" s="55"/>
      <c r="J124" s="55"/>
      <c r="K124" s="56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54"/>
      <c r="H125" s="55"/>
      <c r="I125" s="55"/>
      <c r="J125" s="55"/>
      <c r="K125" s="56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54"/>
      <c r="H126" s="55"/>
      <c r="I126" s="55"/>
      <c r="J126" s="55"/>
      <c r="K126" s="56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54"/>
      <c r="H127" s="55"/>
      <c r="I127" s="55"/>
      <c r="J127" s="55"/>
      <c r="K127" s="56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54"/>
      <c r="H128" s="55"/>
      <c r="I128" s="55"/>
      <c r="J128" s="55"/>
      <c r="K128" s="56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57"/>
      <c r="H129" s="58"/>
      <c r="I129" s="58"/>
      <c r="J129" s="58"/>
      <c r="K129" s="59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25</v>
      </c>
      <c r="C131" s="17">
        <f>L3+L12+L21+L30+L39+L48+L57+L66+L75+L84+L103+L107+L113+L122+S44</f>
        <v>0</v>
      </c>
      <c r="E131" s="17">
        <f>C131+D131</f>
        <v>0</v>
      </c>
    </row>
    <row r="132" spans="1:13" x14ac:dyDescent="0.15">
      <c r="B132" s="1" t="s">
        <v>26</v>
      </c>
      <c r="C132" s="17">
        <f>L4+L13+L22+L31+L40+L49+L58+L67+L76+L85+L99+L104+L114+L123+U44</f>
        <v>0</v>
      </c>
      <c r="E132" s="17">
        <f t="shared" ref="E132:E138" si="23">C132+D132</f>
        <v>0</v>
      </c>
    </row>
    <row r="133" spans="1:13" x14ac:dyDescent="0.15">
      <c r="B133" s="1" t="s">
        <v>28</v>
      </c>
      <c r="C133" s="18">
        <f>L5+L14+L23+L32+L41+L50+L59+L68+L77+L86+L92+L96+L101+L108+L115+L124+V44</f>
        <v>1</v>
      </c>
      <c r="E133" s="17">
        <f t="shared" si="23"/>
        <v>1</v>
      </c>
    </row>
    <row r="134" spans="1:13" x14ac:dyDescent="0.15">
      <c r="B134" s="1" t="s">
        <v>29</v>
      </c>
      <c r="C134" s="17">
        <f>L6+L15+L24+L33+L42+L51+L60+L69+L78+L87+L116+L125+Y44</f>
        <v>1.2</v>
      </c>
      <c r="E134" s="17">
        <f t="shared" si="23"/>
        <v>1.2</v>
      </c>
    </row>
    <row r="135" spans="1:13" x14ac:dyDescent="0.15">
      <c r="B135" s="1" t="s">
        <v>31</v>
      </c>
      <c r="C135" s="17">
        <f>L7+L16+L25+L34+L43+L52+L61+L70+L79+L88+L110+L111+L117+L126+T44</f>
        <v>5.66</v>
      </c>
      <c r="E135" s="17">
        <f t="shared" si="23"/>
        <v>5.66</v>
      </c>
    </row>
    <row r="136" spans="1:13" x14ac:dyDescent="0.15">
      <c r="B136" s="1" t="s">
        <v>32</v>
      </c>
      <c r="C136" s="17">
        <f>L8+L17+L26+L35+L44+L53+L62+L71+L80+L89+L100+L105+L118+L127+W44</f>
        <v>6.8550000000000004</v>
      </c>
      <c r="E136" s="17">
        <f t="shared" si="23"/>
        <v>6.8550000000000004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1.9</v>
      </c>
      <c r="E137" s="17">
        <f t="shared" si="23"/>
        <v>1.9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12" workbookViewId="0">
      <selection activeCell="C136" sqref="C136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61" t="s">
        <v>15</v>
      </c>
      <c r="Q2" s="8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25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71">
        <v>0.4</v>
      </c>
      <c r="Q3" s="71">
        <f>LEN(R3)</f>
        <v>4</v>
      </c>
      <c r="R3" s="71" t="s">
        <v>81</v>
      </c>
      <c r="S3" s="71">
        <f>IF(ISNUMBER(FIND("马",R3)),P3/Q3,0)</f>
        <v>0</v>
      </c>
      <c r="T3" s="71">
        <f>IF(ISNUMBER(FIND("张",R3)),P3/Q3,0)</f>
        <v>0.1</v>
      </c>
      <c r="U3" s="71">
        <f>IF(ISNUMBER(FIND("牛",R3)),P3/Q3,0)</f>
        <v>0.1</v>
      </c>
      <c r="V3" s="71">
        <f>IF(ISNUMBER(FIND("芦",R3)),P3/Q3,0)</f>
        <v>0.1</v>
      </c>
      <c r="W3" s="71">
        <f>IF(ISNUMBER(FIND("李",R3)),P3/Q3,0)</f>
        <v>0.1</v>
      </c>
      <c r="X3" s="71">
        <f>IF(ISNUMBER(FIND("赵",R3)),P3/Q3,0)</f>
        <v>0</v>
      </c>
      <c r="Y3" s="71">
        <f>IF(ISNUMBER(FIND("高",R3)),P3/Q3,0)</f>
        <v>0</v>
      </c>
      <c r="Z3" s="71">
        <f t="shared" ref="Z3:Z43" si="0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>
        <v>1</v>
      </c>
      <c r="F4" s="1"/>
      <c r="G4" s="1">
        <v>1</v>
      </c>
      <c r="H4" s="1"/>
      <c r="I4" s="1"/>
      <c r="J4" s="1"/>
      <c r="K4" s="1">
        <v>15</v>
      </c>
      <c r="L4" s="10">
        <f t="shared" ref="L4:L10" si="1">+D4*$D$2+G4*$G$2+$H$2*H4+$E$2*E4+$I$2*I4+$J$2*J4+$K$2*K4</f>
        <v>3.05</v>
      </c>
      <c r="M4" s="11"/>
      <c r="N4" s="6" t="s">
        <v>27</v>
      </c>
      <c r="O4" s="13">
        <v>2</v>
      </c>
      <c r="P4" s="71">
        <v>0.4</v>
      </c>
      <c r="Q4" s="71">
        <f t="shared" ref="Q4:Q43" si="2">LEN(R4)</f>
        <v>4</v>
      </c>
      <c r="R4" s="74" t="s">
        <v>81</v>
      </c>
      <c r="S4" s="71">
        <f t="shared" ref="S4:S43" si="3">IF(ISNUMBER(FIND("马",R4)),P4/Q4,0)</f>
        <v>0</v>
      </c>
      <c r="T4" s="71">
        <f t="shared" ref="T4:T43" si="4">IF(ISNUMBER(FIND("张",R4)),P4/Q4,0)</f>
        <v>0.1</v>
      </c>
      <c r="U4" s="71">
        <f t="shared" ref="U4:U43" si="5">IF(ISNUMBER(FIND("牛",R4)),P4/Q4,0)</f>
        <v>0.1</v>
      </c>
      <c r="V4" s="71">
        <f t="shared" ref="V4:V43" si="6">IF(ISNUMBER(FIND("芦",R4)),P4/Q4,0)</f>
        <v>0.1</v>
      </c>
      <c r="W4" s="71">
        <f t="shared" ref="W4:W43" si="7">IF(ISNUMBER(FIND("李",R4)),P4/Q4,0)</f>
        <v>0.1</v>
      </c>
      <c r="X4" s="71">
        <f t="shared" ref="X4:X43" si="8">IF(ISNUMBER(FIND("赵",R4)),P4/Q4,0)</f>
        <v>0</v>
      </c>
      <c r="Y4" s="71">
        <f t="shared" ref="Y4:Y43" si="9">IF(ISNUMBER(FIND("高",R4)),P4/Q4,0)</f>
        <v>0</v>
      </c>
      <c r="Z4" s="71">
        <f t="shared" si="0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>
        <v>11</v>
      </c>
      <c r="L5" s="10">
        <f t="shared" si="1"/>
        <v>1.65</v>
      </c>
      <c r="M5" s="11"/>
      <c r="N5" s="12">
        <v>0.44</v>
      </c>
      <c r="O5" s="13">
        <v>3</v>
      </c>
      <c r="P5" s="71">
        <v>0.4</v>
      </c>
      <c r="Q5" s="71">
        <f t="shared" si="2"/>
        <v>4</v>
      </c>
      <c r="R5" s="74" t="s">
        <v>81</v>
      </c>
      <c r="S5" s="71">
        <f t="shared" si="3"/>
        <v>0</v>
      </c>
      <c r="T5" s="71">
        <f t="shared" si="4"/>
        <v>0.1</v>
      </c>
      <c r="U5" s="71">
        <f t="shared" si="5"/>
        <v>0.1</v>
      </c>
      <c r="V5" s="71">
        <f t="shared" si="6"/>
        <v>0.1</v>
      </c>
      <c r="W5" s="71">
        <f t="shared" si="7"/>
        <v>0.1</v>
      </c>
      <c r="X5" s="71">
        <f t="shared" si="8"/>
        <v>0</v>
      </c>
      <c r="Y5" s="71">
        <f t="shared" si="9"/>
        <v>0</v>
      </c>
      <c r="Z5" s="71">
        <f t="shared" si="0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1"/>
        <v>0</v>
      </c>
      <c r="M6" s="11"/>
      <c r="N6" s="6" t="s">
        <v>30</v>
      </c>
      <c r="O6" s="13">
        <v>4</v>
      </c>
      <c r="P6" s="71">
        <v>0.4</v>
      </c>
      <c r="Q6" s="71">
        <f t="shared" si="2"/>
        <v>4</v>
      </c>
      <c r="R6" s="74" t="s">
        <v>81</v>
      </c>
      <c r="S6" s="71">
        <f t="shared" si="3"/>
        <v>0</v>
      </c>
      <c r="T6" s="71">
        <f t="shared" si="4"/>
        <v>0.1</v>
      </c>
      <c r="U6" s="71">
        <f t="shared" si="5"/>
        <v>0.1</v>
      </c>
      <c r="V6" s="71">
        <f t="shared" si="6"/>
        <v>0.1</v>
      </c>
      <c r="W6" s="71">
        <f t="shared" si="7"/>
        <v>0.1</v>
      </c>
      <c r="X6" s="71">
        <f t="shared" si="8"/>
        <v>0</v>
      </c>
      <c r="Y6" s="71">
        <f t="shared" si="9"/>
        <v>0</v>
      </c>
      <c r="Z6" s="71">
        <f t="shared" si="0"/>
        <v>0</v>
      </c>
    </row>
    <row r="7" spans="1:26" ht="14.25" thickBot="1" x14ac:dyDescent="0.2">
      <c r="A7" s="255"/>
      <c r="B7" s="1" t="s">
        <v>31</v>
      </c>
      <c r="C7" s="1"/>
      <c r="D7" s="1">
        <v>2</v>
      </c>
      <c r="E7" s="1"/>
      <c r="F7" s="1"/>
      <c r="G7" s="1"/>
      <c r="H7" s="1"/>
      <c r="I7" s="1"/>
      <c r="J7" s="1"/>
      <c r="K7" s="1"/>
      <c r="L7" s="10">
        <f t="shared" si="1"/>
        <v>0.88</v>
      </c>
      <c r="M7" s="11"/>
      <c r="N7" s="12">
        <v>0.48</v>
      </c>
      <c r="O7" s="13">
        <v>5</v>
      </c>
      <c r="P7" s="71">
        <v>0.4</v>
      </c>
      <c r="Q7" s="71">
        <f t="shared" si="2"/>
        <v>4</v>
      </c>
      <c r="R7" s="74" t="s">
        <v>81</v>
      </c>
      <c r="S7" s="71">
        <f t="shared" si="3"/>
        <v>0</v>
      </c>
      <c r="T7" s="71">
        <f t="shared" si="4"/>
        <v>0.1</v>
      </c>
      <c r="U7" s="71">
        <f t="shared" si="5"/>
        <v>0.1</v>
      </c>
      <c r="V7" s="71">
        <f t="shared" si="6"/>
        <v>0.1</v>
      </c>
      <c r="W7" s="71">
        <f t="shared" si="7"/>
        <v>0.1</v>
      </c>
      <c r="X7" s="71">
        <f t="shared" si="8"/>
        <v>0</v>
      </c>
      <c r="Y7" s="71">
        <f t="shared" si="9"/>
        <v>0</v>
      </c>
      <c r="Z7" s="71">
        <f t="shared" si="0"/>
        <v>0</v>
      </c>
    </row>
    <row r="8" spans="1:26" x14ac:dyDescent="0.15">
      <c r="A8" s="255"/>
      <c r="B8" s="1" t="s">
        <v>32</v>
      </c>
      <c r="C8" s="1"/>
      <c r="D8" s="1"/>
      <c r="E8" s="1">
        <v>1</v>
      </c>
      <c r="F8" s="1"/>
      <c r="G8" s="1">
        <v>2</v>
      </c>
      <c r="H8" s="1">
        <v>2</v>
      </c>
      <c r="I8" s="1"/>
      <c r="J8" s="1"/>
      <c r="K8" s="1"/>
      <c r="L8" s="10">
        <f t="shared" si="1"/>
        <v>1.4</v>
      </c>
      <c r="M8" s="11"/>
      <c r="O8" s="71">
        <v>6</v>
      </c>
      <c r="P8" s="71">
        <v>0.4</v>
      </c>
      <c r="Q8" s="71">
        <f t="shared" si="2"/>
        <v>4</v>
      </c>
      <c r="R8" s="74" t="s">
        <v>81</v>
      </c>
      <c r="S8" s="71">
        <f t="shared" si="3"/>
        <v>0</v>
      </c>
      <c r="T8" s="71">
        <f t="shared" si="4"/>
        <v>0.1</v>
      </c>
      <c r="U8" s="71">
        <f t="shared" si="5"/>
        <v>0.1</v>
      </c>
      <c r="V8" s="71">
        <f t="shared" si="6"/>
        <v>0.1</v>
      </c>
      <c r="W8" s="71">
        <f t="shared" si="7"/>
        <v>0.1</v>
      </c>
      <c r="X8" s="71">
        <f t="shared" si="8"/>
        <v>0</v>
      </c>
      <c r="Y8" s="71">
        <f t="shared" si="9"/>
        <v>0</v>
      </c>
      <c r="Z8" s="71">
        <f t="shared" si="0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1"/>
        <v>0</v>
      </c>
      <c r="M9" s="11"/>
      <c r="O9" s="71">
        <v>7</v>
      </c>
      <c r="P9" s="71">
        <v>0.4</v>
      </c>
      <c r="Q9" s="71">
        <f t="shared" si="2"/>
        <v>4</v>
      </c>
      <c r="R9" s="74" t="s">
        <v>81</v>
      </c>
      <c r="S9" s="71">
        <f t="shared" si="3"/>
        <v>0</v>
      </c>
      <c r="T9" s="71">
        <f t="shared" si="4"/>
        <v>0.1</v>
      </c>
      <c r="U9" s="71">
        <f t="shared" si="5"/>
        <v>0.1</v>
      </c>
      <c r="V9" s="71">
        <f t="shared" si="6"/>
        <v>0.1</v>
      </c>
      <c r="W9" s="71">
        <f t="shared" si="7"/>
        <v>0.1</v>
      </c>
      <c r="X9" s="71">
        <f t="shared" si="8"/>
        <v>0</v>
      </c>
      <c r="Y9" s="71">
        <f t="shared" si="9"/>
        <v>0</v>
      </c>
      <c r="Z9" s="71">
        <f t="shared" si="0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1"/>
        <v>0</v>
      </c>
      <c r="M10" s="11"/>
      <c r="O10" s="71">
        <v>8</v>
      </c>
      <c r="P10" s="71">
        <v>0.4</v>
      </c>
      <c r="Q10" s="71">
        <f t="shared" si="2"/>
        <v>4</v>
      </c>
      <c r="R10" s="74" t="s">
        <v>81</v>
      </c>
      <c r="S10" s="71">
        <f t="shared" si="3"/>
        <v>0</v>
      </c>
      <c r="T10" s="71">
        <f t="shared" si="4"/>
        <v>0.1</v>
      </c>
      <c r="U10" s="71">
        <f t="shared" si="5"/>
        <v>0.1</v>
      </c>
      <c r="V10" s="71">
        <f t="shared" si="6"/>
        <v>0.1</v>
      </c>
      <c r="W10" s="71">
        <f t="shared" si="7"/>
        <v>0.1</v>
      </c>
      <c r="X10" s="71">
        <f t="shared" si="8"/>
        <v>0</v>
      </c>
      <c r="Y10" s="71">
        <f t="shared" si="9"/>
        <v>0</v>
      </c>
      <c r="Z10" s="71">
        <f t="shared" si="0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62"/>
      <c r="H11" s="63"/>
      <c r="I11" s="63"/>
      <c r="J11" s="63"/>
      <c r="K11" s="64"/>
      <c r="L11" s="1"/>
      <c r="M11" s="3"/>
      <c r="O11" s="71">
        <v>9</v>
      </c>
      <c r="P11" s="71">
        <v>0.4</v>
      </c>
      <c r="Q11" s="71">
        <f t="shared" si="2"/>
        <v>4</v>
      </c>
      <c r="R11" s="74" t="s">
        <v>81</v>
      </c>
      <c r="S11" s="71">
        <f t="shared" si="3"/>
        <v>0</v>
      </c>
      <c r="T11" s="71">
        <f t="shared" si="4"/>
        <v>0.1</v>
      </c>
      <c r="U11" s="71">
        <f t="shared" si="5"/>
        <v>0.1</v>
      </c>
      <c r="V11" s="71">
        <f t="shared" si="6"/>
        <v>0.1</v>
      </c>
      <c r="W11" s="71">
        <f t="shared" si="7"/>
        <v>0.1</v>
      </c>
      <c r="X11" s="71">
        <f t="shared" si="8"/>
        <v>0</v>
      </c>
      <c r="Y11" s="71">
        <f t="shared" si="9"/>
        <v>0</v>
      </c>
      <c r="Z11" s="71">
        <f t="shared" si="0"/>
        <v>0</v>
      </c>
    </row>
    <row r="12" spans="1:26" x14ac:dyDescent="0.15">
      <c r="A12" s="255"/>
      <c r="B12" s="1" t="s">
        <v>25</v>
      </c>
      <c r="C12" s="2"/>
      <c r="D12" s="1"/>
      <c r="E12" s="1"/>
      <c r="F12" s="2"/>
      <c r="G12" s="65"/>
      <c r="H12" s="66"/>
      <c r="I12" s="66"/>
      <c r="J12" s="66"/>
      <c r="K12" s="67"/>
      <c r="L12" s="10">
        <f>C12+D12*$D$11+G12*$G$11+$H$11*H12+$E$11*E12+$I$11*I12+$F$11*F12+$J$11*J12+$K$11*K12</f>
        <v>0</v>
      </c>
      <c r="M12" s="11"/>
      <c r="O12" s="71">
        <v>10</v>
      </c>
      <c r="P12" s="71">
        <v>0.4</v>
      </c>
      <c r="Q12" s="71">
        <f t="shared" si="2"/>
        <v>4</v>
      </c>
      <c r="R12" s="74" t="s">
        <v>81</v>
      </c>
      <c r="S12" s="71">
        <f t="shared" si="3"/>
        <v>0</v>
      </c>
      <c r="T12" s="71">
        <f t="shared" si="4"/>
        <v>0.1</v>
      </c>
      <c r="U12" s="71">
        <f t="shared" si="5"/>
        <v>0.1</v>
      </c>
      <c r="V12" s="71">
        <f t="shared" si="6"/>
        <v>0.1</v>
      </c>
      <c r="W12" s="71">
        <f t="shared" si="7"/>
        <v>0.1</v>
      </c>
      <c r="X12" s="71">
        <f t="shared" si="8"/>
        <v>0</v>
      </c>
      <c r="Y12" s="71">
        <f t="shared" si="9"/>
        <v>0</v>
      </c>
      <c r="Z12" s="71">
        <f t="shared" si="0"/>
        <v>0</v>
      </c>
    </row>
    <row r="13" spans="1:26" x14ac:dyDescent="0.15">
      <c r="A13" s="255"/>
      <c r="B13" s="1" t="s">
        <v>26</v>
      </c>
      <c r="C13" s="2"/>
      <c r="D13" s="1"/>
      <c r="E13" s="1"/>
      <c r="F13" s="2"/>
      <c r="G13" s="65"/>
      <c r="H13" s="66"/>
      <c r="I13" s="66"/>
      <c r="J13" s="66"/>
      <c r="K13" s="67"/>
      <c r="L13" s="10">
        <f>C13+D13*$D$11+G13*$G$11+$H$11*H13+$E$11*E13+$I$11*I13+$F$11*F13+$J$11*J13+$K$11*K13</f>
        <v>0</v>
      </c>
      <c r="M13" s="11"/>
      <c r="O13" s="71">
        <v>11</v>
      </c>
      <c r="P13" s="71">
        <v>0.4</v>
      </c>
      <c r="Q13" s="71">
        <f t="shared" si="2"/>
        <v>4</v>
      </c>
      <c r="R13" s="74" t="s">
        <v>81</v>
      </c>
      <c r="S13" s="71">
        <f t="shared" si="3"/>
        <v>0</v>
      </c>
      <c r="T13" s="71">
        <f t="shared" si="4"/>
        <v>0.1</v>
      </c>
      <c r="U13" s="71">
        <f t="shared" si="5"/>
        <v>0.1</v>
      </c>
      <c r="V13" s="71">
        <f t="shared" si="6"/>
        <v>0.1</v>
      </c>
      <c r="W13" s="71">
        <f t="shared" si="7"/>
        <v>0.1</v>
      </c>
      <c r="X13" s="71">
        <f t="shared" si="8"/>
        <v>0</v>
      </c>
      <c r="Y13" s="71">
        <f t="shared" si="9"/>
        <v>0</v>
      </c>
      <c r="Z13" s="71">
        <f t="shared" si="0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65"/>
      <c r="H14" s="66"/>
      <c r="I14" s="66"/>
      <c r="J14" s="66"/>
      <c r="K14" s="67"/>
      <c r="L14" s="10">
        <f t="shared" ref="L14:L19" si="10">C14+D14*$D$11+G14*$G$11+$H$11*H14+$E$11*E14+$I$11*I14+$F$11*F14+$J$11*J14+$K$11*K14</f>
        <v>0</v>
      </c>
      <c r="M14" s="11"/>
      <c r="O14" s="71">
        <v>12</v>
      </c>
      <c r="P14" s="71">
        <v>0.4</v>
      </c>
      <c r="Q14" s="71">
        <f t="shared" si="2"/>
        <v>4</v>
      </c>
      <c r="R14" s="74" t="s">
        <v>81</v>
      </c>
      <c r="S14" s="71">
        <f t="shared" si="3"/>
        <v>0</v>
      </c>
      <c r="T14" s="71">
        <f t="shared" si="4"/>
        <v>0.1</v>
      </c>
      <c r="U14" s="71">
        <f t="shared" si="5"/>
        <v>0.1</v>
      </c>
      <c r="V14" s="71">
        <f t="shared" si="6"/>
        <v>0.1</v>
      </c>
      <c r="W14" s="71">
        <f t="shared" si="7"/>
        <v>0.1</v>
      </c>
      <c r="X14" s="71">
        <f t="shared" si="8"/>
        <v>0</v>
      </c>
      <c r="Y14" s="71">
        <f t="shared" si="9"/>
        <v>0</v>
      </c>
      <c r="Z14" s="71">
        <f t="shared" si="0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65"/>
      <c r="H15" s="66"/>
      <c r="I15" s="66"/>
      <c r="J15" s="66"/>
      <c r="K15" s="67"/>
      <c r="L15" s="10">
        <f t="shared" si="10"/>
        <v>0</v>
      </c>
      <c r="M15" s="11"/>
      <c r="O15" s="71">
        <v>13</v>
      </c>
      <c r="P15" s="71">
        <v>0.4</v>
      </c>
      <c r="Q15" s="71">
        <f t="shared" si="2"/>
        <v>4</v>
      </c>
      <c r="R15" s="74" t="s">
        <v>81</v>
      </c>
      <c r="S15" s="71">
        <f t="shared" si="3"/>
        <v>0</v>
      </c>
      <c r="T15" s="71">
        <f t="shared" si="4"/>
        <v>0.1</v>
      </c>
      <c r="U15" s="71">
        <f t="shared" si="5"/>
        <v>0.1</v>
      </c>
      <c r="V15" s="71">
        <f t="shared" si="6"/>
        <v>0.1</v>
      </c>
      <c r="W15" s="71">
        <f t="shared" si="7"/>
        <v>0.1</v>
      </c>
      <c r="X15" s="71">
        <f t="shared" si="8"/>
        <v>0</v>
      </c>
      <c r="Y15" s="71">
        <f t="shared" si="9"/>
        <v>0</v>
      </c>
      <c r="Z15" s="71">
        <f t="shared" si="0"/>
        <v>0</v>
      </c>
    </row>
    <row r="16" spans="1:26" x14ac:dyDescent="0.15">
      <c r="A16" s="255"/>
      <c r="B16" s="1" t="s">
        <v>31</v>
      </c>
      <c r="C16" s="2"/>
      <c r="D16" s="1">
        <v>4</v>
      </c>
      <c r="E16" s="1"/>
      <c r="F16" s="2"/>
      <c r="G16" s="65"/>
      <c r="H16" s="66"/>
      <c r="I16" s="66"/>
      <c r="J16" s="66"/>
      <c r="K16" s="67"/>
      <c r="L16" s="10">
        <f t="shared" si="10"/>
        <v>2</v>
      </c>
      <c r="M16" s="11"/>
      <c r="O16" s="71">
        <v>14</v>
      </c>
      <c r="P16" s="71">
        <v>0.4</v>
      </c>
      <c r="Q16" s="71">
        <f t="shared" si="2"/>
        <v>4</v>
      </c>
      <c r="R16" s="74" t="s">
        <v>81</v>
      </c>
      <c r="S16" s="71">
        <f t="shared" si="3"/>
        <v>0</v>
      </c>
      <c r="T16" s="71">
        <f t="shared" si="4"/>
        <v>0.1</v>
      </c>
      <c r="U16" s="71">
        <f t="shared" si="5"/>
        <v>0.1</v>
      </c>
      <c r="V16" s="71">
        <f t="shared" si="6"/>
        <v>0.1</v>
      </c>
      <c r="W16" s="71">
        <f t="shared" si="7"/>
        <v>0.1</v>
      </c>
      <c r="X16" s="71">
        <f t="shared" si="8"/>
        <v>0</v>
      </c>
      <c r="Y16" s="71">
        <f t="shared" si="9"/>
        <v>0</v>
      </c>
      <c r="Z16" s="71">
        <f t="shared" si="0"/>
        <v>0</v>
      </c>
    </row>
    <row r="17" spans="1:26" x14ac:dyDescent="0.15">
      <c r="A17" s="255"/>
      <c r="B17" s="1" t="s">
        <v>32</v>
      </c>
      <c r="C17" s="2"/>
      <c r="D17" s="1"/>
      <c r="E17" s="1">
        <v>4</v>
      </c>
      <c r="F17" s="2"/>
      <c r="G17" s="65"/>
      <c r="H17" s="66"/>
      <c r="I17" s="66"/>
      <c r="J17" s="66"/>
      <c r="K17" s="67"/>
      <c r="L17" s="10">
        <f t="shared" si="10"/>
        <v>3.42</v>
      </c>
      <c r="M17" s="11"/>
      <c r="O17" s="71">
        <v>15</v>
      </c>
      <c r="P17" s="71">
        <v>0.4</v>
      </c>
      <c r="Q17" s="71">
        <f t="shared" si="2"/>
        <v>0</v>
      </c>
      <c r="R17" s="71"/>
      <c r="S17" s="71">
        <f t="shared" si="3"/>
        <v>0</v>
      </c>
      <c r="T17" s="71">
        <f t="shared" si="4"/>
        <v>0</v>
      </c>
      <c r="U17" s="71">
        <f t="shared" si="5"/>
        <v>0</v>
      </c>
      <c r="V17" s="71">
        <f t="shared" si="6"/>
        <v>0</v>
      </c>
      <c r="W17" s="71">
        <f t="shared" si="7"/>
        <v>0</v>
      </c>
      <c r="X17" s="71">
        <f t="shared" si="8"/>
        <v>0</v>
      </c>
      <c r="Y17" s="71">
        <f t="shared" si="9"/>
        <v>0</v>
      </c>
      <c r="Z17" s="71">
        <f t="shared" si="0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65"/>
      <c r="H18" s="66"/>
      <c r="I18" s="66"/>
      <c r="J18" s="66"/>
      <c r="K18" s="67"/>
      <c r="L18" s="10">
        <f t="shared" si="10"/>
        <v>0</v>
      </c>
      <c r="M18" s="11"/>
      <c r="O18" s="71">
        <v>16</v>
      </c>
      <c r="P18" s="71">
        <v>0.4</v>
      </c>
      <c r="Q18" s="71">
        <f t="shared" si="2"/>
        <v>0</v>
      </c>
      <c r="R18" s="71"/>
      <c r="S18" s="71">
        <f t="shared" si="3"/>
        <v>0</v>
      </c>
      <c r="T18" s="71">
        <f t="shared" si="4"/>
        <v>0</v>
      </c>
      <c r="U18" s="71">
        <f t="shared" si="5"/>
        <v>0</v>
      </c>
      <c r="V18" s="71">
        <f t="shared" si="6"/>
        <v>0</v>
      </c>
      <c r="W18" s="71">
        <f t="shared" si="7"/>
        <v>0</v>
      </c>
      <c r="X18" s="71">
        <f t="shared" si="8"/>
        <v>0</v>
      </c>
      <c r="Y18" s="71">
        <f t="shared" si="9"/>
        <v>0</v>
      </c>
      <c r="Z18" s="71">
        <f t="shared" si="0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65"/>
      <c r="H19" s="66"/>
      <c r="I19" s="66"/>
      <c r="J19" s="66"/>
      <c r="K19" s="67"/>
      <c r="L19" s="10">
        <f t="shared" si="10"/>
        <v>0</v>
      </c>
      <c r="M19" s="11"/>
      <c r="O19" s="71">
        <v>17</v>
      </c>
      <c r="P19" s="71">
        <v>0.4</v>
      </c>
      <c r="Q19" s="71">
        <f t="shared" si="2"/>
        <v>0</v>
      </c>
      <c r="R19" s="71"/>
      <c r="S19" s="71">
        <f t="shared" si="3"/>
        <v>0</v>
      </c>
      <c r="T19" s="71">
        <f t="shared" si="4"/>
        <v>0</v>
      </c>
      <c r="U19" s="71">
        <f t="shared" si="5"/>
        <v>0</v>
      </c>
      <c r="V19" s="71">
        <f t="shared" si="6"/>
        <v>0</v>
      </c>
      <c r="W19" s="71">
        <f t="shared" si="7"/>
        <v>0</v>
      </c>
      <c r="X19" s="71">
        <f t="shared" si="8"/>
        <v>0</v>
      </c>
      <c r="Y19" s="71">
        <f t="shared" si="9"/>
        <v>0</v>
      </c>
      <c r="Z19" s="71">
        <f t="shared" si="0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65"/>
      <c r="H20" s="66"/>
      <c r="I20" s="66"/>
      <c r="J20" s="66"/>
      <c r="K20" s="67"/>
      <c r="L20" s="1"/>
      <c r="M20" s="3"/>
      <c r="O20" s="71">
        <v>18</v>
      </c>
      <c r="P20" s="71">
        <v>0.4</v>
      </c>
      <c r="Q20" s="71">
        <f t="shared" si="2"/>
        <v>0</v>
      </c>
      <c r="R20" s="71"/>
      <c r="S20" s="71">
        <f t="shared" si="3"/>
        <v>0</v>
      </c>
      <c r="T20" s="71">
        <f t="shared" si="4"/>
        <v>0</v>
      </c>
      <c r="U20" s="71">
        <f t="shared" si="5"/>
        <v>0</v>
      </c>
      <c r="V20" s="71">
        <f t="shared" si="6"/>
        <v>0</v>
      </c>
      <c r="W20" s="71">
        <f t="shared" si="7"/>
        <v>0</v>
      </c>
      <c r="X20" s="71">
        <f t="shared" si="8"/>
        <v>0</v>
      </c>
      <c r="Y20" s="71">
        <f t="shared" si="9"/>
        <v>0</v>
      </c>
      <c r="Z20" s="71">
        <f t="shared" si="0"/>
        <v>0</v>
      </c>
    </row>
    <row r="21" spans="1:26" x14ac:dyDescent="0.15">
      <c r="A21" s="255"/>
      <c r="B21" s="1" t="s">
        <v>25</v>
      </c>
      <c r="C21" s="2"/>
      <c r="D21" s="1"/>
      <c r="E21" s="1"/>
      <c r="F21" s="2"/>
      <c r="G21" s="65"/>
      <c r="H21" s="66"/>
      <c r="I21" s="66"/>
      <c r="J21" s="66"/>
      <c r="K21" s="67"/>
      <c r="L21" s="10">
        <f>SUM(D21*$D$20+G21*$G$20+$H$20*H21+$E$20*E21+$I$20*I21+$J$20*J21+$K$20*K21)</f>
        <v>0</v>
      </c>
      <c r="M21" s="11"/>
      <c r="O21" s="71">
        <v>19</v>
      </c>
      <c r="P21" s="71">
        <v>0.4</v>
      </c>
      <c r="Q21" s="71">
        <f t="shared" si="2"/>
        <v>0</v>
      </c>
      <c r="R21" s="71"/>
      <c r="S21" s="71">
        <f t="shared" si="3"/>
        <v>0</v>
      </c>
      <c r="T21" s="71">
        <f t="shared" si="4"/>
        <v>0</v>
      </c>
      <c r="U21" s="71">
        <f t="shared" si="5"/>
        <v>0</v>
      </c>
      <c r="V21" s="71">
        <f t="shared" si="6"/>
        <v>0</v>
      </c>
      <c r="W21" s="71">
        <f t="shared" si="7"/>
        <v>0</v>
      </c>
      <c r="X21" s="71">
        <f t="shared" si="8"/>
        <v>0</v>
      </c>
      <c r="Y21" s="71">
        <f t="shared" si="9"/>
        <v>0</v>
      </c>
      <c r="Z21" s="71">
        <f t="shared" si="0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65"/>
      <c r="H22" s="66"/>
      <c r="I22" s="66"/>
      <c r="J22" s="66"/>
      <c r="K22" s="67"/>
      <c r="L22" s="10">
        <f t="shared" ref="L22:L28" si="11">SUM(D22*$D$20+G22*$G$20+$H$20*H22+$E$20*E22+$I$20*I22+$J$20*J22+$K$20*K22)</f>
        <v>0</v>
      </c>
      <c r="M22" s="11"/>
      <c r="O22" s="71">
        <v>20</v>
      </c>
      <c r="P22" s="71">
        <v>0.4</v>
      </c>
      <c r="Q22" s="71">
        <f t="shared" si="2"/>
        <v>0</v>
      </c>
      <c r="R22" s="71"/>
      <c r="S22" s="71">
        <f t="shared" si="3"/>
        <v>0</v>
      </c>
      <c r="T22" s="71">
        <f t="shared" si="4"/>
        <v>0</v>
      </c>
      <c r="U22" s="71">
        <f t="shared" si="5"/>
        <v>0</v>
      </c>
      <c r="V22" s="71">
        <f t="shared" si="6"/>
        <v>0</v>
      </c>
      <c r="W22" s="71">
        <f t="shared" si="7"/>
        <v>0</v>
      </c>
      <c r="X22" s="71">
        <f t="shared" si="8"/>
        <v>0</v>
      </c>
      <c r="Y22" s="71">
        <f t="shared" si="9"/>
        <v>0</v>
      </c>
      <c r="Z22" s="71">
        <f t="shared" si="0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65"/>
      <c r="H23" s="66"/>
      <c r="I23" s="66"/>
      <c r="J23" s="66"/>
      <c r="K23" s="67"/>
      <c r="L23" s="10">
        <f t="shared" si="11"/>
        <v>0</v>
      </c>
      <c r="M23" s="11"/>
      <c r="O23" s="71">
        <v>21</v>
      </c>
      <c r="P23" s="71">
        <v>0.4</v>
      </c>
      <c r="Q23" s="71">
        <f t="shared" si="2"/>
        <v>0</v>
      </c>
      <c r="R23" s="71"/>
      <c r="S23" s="71">
        <f t="shared" si="3"/>
        <v>0</v>
      </c>
      <c r="T23" s="71">
        <f t="shared" si="4"/>
        <v>0</v>
      </c>
      <c r="U23" s="71">
        <f t="shared" si="5"/>
        <v>0</v>
      </c>
      <c r="V23" s="71">
        <f t="shared" si="6"/>
        <v>0</v>
      </c>
      <c r="W23" s="71">
        <f t="shared" si="7"/>
        <v>0</v>
      </c>
      <c r="X23" s="71">
        <f t="shared" si="8"/>
        <v>0</v>
      </c>
      <c r="Y23" s="71">
        <f t="shared" si="9"/>
        <v>0</v>
      </c>
      <c r="Z23" s="71">
        <f t="shared" si="0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65"/>
      <c r="H24" s="66"/>
      <c r="I24" s="66"/>
      <c r="J24" s="66"/>
      <c r="K24" s="67"/>
      <c r="L24" s="10">
        <f t="shared" si="11"/>
        <v>0</v>
      </c>
      <c r="M24" s="11"/>
      <c r="O24" s="71">
        <v>22</v>
      </c>
      <c r="P24" s="71">
        <v>0.4</v>
      </c>
      <c r="Q24" s="71">
        <f t="shared" si="2"/>
        <v>0</v>
      </c>
      <c r="R24" s="71"/>
      <c r="S24" s="71">
        <f t="shared" si="3"/>
        <v>0</v>
      </c>
      <c r="T24" s="71">
        <f t="shared" si="4"/>
        <v>0</v>
      </c>
      <c r="U24" s="71">
        <f t="shared" si="5"/>
        <v>0</v>
      </c>
      <c r="V24" s="71">
        <f t="shared" si="6"/>
        <v>0</v>
      </c>
      <c r="W24" s="71">
        <f t="shared" si="7"/>
        <v>0</v>
      </c>
      <c r="X24" s="71">
        <f t="shared" si="8"/>
        <v>0</v>
      </c>
      <c r="Y24" s="71">
        <f t="shared" si="9"/>
        <v>0</v>
      </c>
      <c r="Z24" s="71">
        <f t="shared" si="0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65"/>
      <c r="H25" s="66"/>
      <c r="I25" s="66"/>
      <c r="J25" s="66"/>
      <c r="K25" s="67"/>
      <c r="L25" s="10">
        <f t="shared" si="11"/>
        <v>0</v>
      </c>
      <c r="M25" s="11"/>
      <c r="O25" s="71">
        <v>23</v>
      </c>
      <c r="P25" s="71">
        <v>0.4</v>
      </c>
      <c r="Q25" s="71">
        <f t="shared" si="2"/>
        <v>0</v>
      </c>
      <c r="R25" s="71"/>
      <c r="S25" s="71">
        <f t="shared" si="3"/>
        <v>0</v>
      </c>
      <c r="T25" s="71">
        <f t="shared" si="4"/>
        <v>0</v>
      </c>
      <c r="U25" s="71">
        <f t="shared" si="5"/>
        <v>0</v>
      </c>
      <c r="V25" s="71">
        <f t="shared" si="6"/>
        <v>0</v>
      </c>
      <c r="W25" s="71">
        <f t="shared" si="7"/>
        <v>0</v>
      </c>
      <c r="X25" s="71">
        <f t="shared" si="8"/>
        <v>0</v>
      </c>
      <c r="Y25" s="71">
        <f t="shared" si="9"/>
        <v>0</v>
      </c>
      <c r="Z25" s="71">
        <f t="shared" si="0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65"/>
      <c r="H26" s="66"/>
      <c r="I26" s="66"/>
      <c r="J26" s="66"/>
      <c r="K26" s="67"/>
      <c r="L26" s="10">
        <f t="shared" si="11"/>
        <v>0</v>
      </c>
      <c r="M26" s="11"/>
      <c r="O26" s="71">
        <v>24</v>
      </c>
      <c r="P26" s="71">
        <v>0.4</v>
      </c>
      <c r="Q26" s="71">
        <f t="shared" si="2"/>
        <v>0</v>
      </c>
      <c r="R26" s="71"/>
      <c r="S26" s="71">
        <f t="shared" si="3"/>
        <v>0</v>
      </c>
      <c r="T26" s="71">
        <f t="shared" si="4"/>
        <v>0</v>
      </c>
      <c r="U26" s="71">
        <f t="shared" si="5"/>
        <v>0</v>
      </c>
      <c r="V26" s="71">
        <f t="shared" si="6"/>
        <v>0</v>
      </c>
      <c r="W26" s="71">
        <f t="shared" si="7"/>
        <v>0</v>
      </c>
      <c r="X26" s="71">
        <f t="shared" si="8"/>
        <v>0</v>
      </c>
      <c r="Y26" s="71">
        <f t="shared" si="9"/>
        <v>0</v>
      </c>
      <c r="Z26" s="71">
        <f t="shared" si="0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65"/>
      <c r="H27" s="66"/>
      <c r="I27" s="66"/>
      <c r="J27" s="66"/>
      <c r="K27" s="67"/>
      <c r="L27" s="10">
        <f t="shared" si="11"/>
        <v>0</v>
      </c>
      <c r="M27" s="11"/>
      <c r="O27" s="71">
        <v>25</v>
      </c>
      <c r="P27" s="71">
        <v>0.4</v>
      </c>
      <c r="Q27" s="71">
        <f t="shared" si="2"/>
        <v>0</v>
      </c>
      <c r="R27" s="71"/>
      <c r="S27" s="71">
        <f t="shared" si="3"/>
        <v>0</v>
      </c>
      <c r="T27" s="71">
        <f t="shared" si="4"/>
        <v>0</v>
      </c>
      <c r="U27" s="71">
        <f t="shared" si="5"/>
        <v>0</v>
      </c>
      <c r="V27" s="71">
        <f t="shared" si="6"/>
        <v>0</v>
      </c>
      <c r="W27" s="71">
        <f t="shared" si="7"/>
        <v>0</v>
      </c>
      <c r="X27" s="71">
        <f t="shared" si="8"/>
        <v>0</v>
      </c>
      <c r="Y27" s="71">
        <f t="shared" si="9"/>
        <v>0</v>
      </c>
      <c r="Z27" s="71">
        <f t="shared" si="0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65"/>
      <c r="H28" s="66"/>
      <c r="I28" s="66"/>
      <c r="J28" s="66"/>
      <c r="K28" s="67"/>
      <c r="L28" s="10">
        <f t="shared" si="11"/>
        <v>0</v>
      </c>
      <c r="M28" s="11"/>
      <c r="O28" s="71">
        <v>26</v>
      </c>
      <c r="P28" s="71">
        <v>0.4</v>
      </c>
      <c r="Q28" s="71">
        <f t="shared" si="2"/>
        <v>0</v>
      </c>
      <c r="R28" s="71"/>
      <c r="S28" s="71">
        <f t="shared" si="3"/>
        <v>0</v>
      </c>
      <c r="T28" s="71">
        <f t="shared" si="4"/>
        <v>0</v>
      </c>
      <c r="U28" s="71">
        <f t="shared" si="5"/>
        <v>0</v>
      </c>
      <c r="V28" s="71">
        <f t="shared" si="6"/>
        <v>0</v>
      </c>
      <c r="W28" s="71">
        <f t="shared" si="7"/>
        <v>0</v>
      </c>
      <c r="X28" s="71">
        <f t="shared" si="8"/>
        <v>0</v>
      </c>
      <c r="Y28" s="71">
        <f t="shared" si="9"/>
        <v>0</v>
      </c>
      <c r="Z28" s="71">
        <f t="shared" si="0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65"/>
      <c r="H29" s="66"/>
      <c r="I29" s="66"/>
      <c r="J29" s="66"/>
      <c r="K29" s="67"/>
      <c r="L29" s="1"/>
      <c r="M29" s="3"/>
      <c r="O29" s="71">
        <v>27</v>
      </c>
      <c r="P29" s="71">
        <v>0.4</v>
      </c>
      <c r="Q29" s="71">
        <f t="shared" si="2"/>
        <v>0</v>
      </c>
      <c r="R29" s="71"/>
      <c r="S29" s="71">
        <f t="shared" si="3"/>
        <v>0</v>
      </c>
      <c r="T29" s="71">
        <f t="shared" si="4"/>
        <v>0</v>
      </c>
      <c r="U29" s="71">
        <f t="shared" si="5"/>
        <v>0</v>
      </c>
      <c r="V29" s="71">
        <f t="shared" si="6"/>
        <v>0</v>
      </c>
      <c r="W29" s="71">
        <f t="shared" si="7"/>
        <v>0</v>
      </c>
      <c r="X29" s="71">
        <f t="shared" si="8"/>
        <v>0</v>
      </c>
      <c r="Y29" s="71">
        <f t="shared" si="9"/>
        <v>0</v>
      </c>
      <c r="Z29" s="71">
        <f t="shared" si="0"/>
        <v>0</v>
      </c>
    </row>
    <row r="30" spans="1:26" x14ac:dyDescent="0.15">
      <c r="A30" s="255"/>
      <c r="B30" s="1" t="s">
        <v>25</v>
      </c>
      <c r="C30" s="2"/>
      <c r="D30" s="1"/>
      <c r="E30" s="1"/>
      <c r="F30" s="2"/>
      <c r="G30" s="65"/>
      <c r="H30" s="66"/>
      <c r="I30" s="66"/>
      <c r="J30" s="66"/>
      <c r="K30" s="67"/>
      <c r="L30" s="14">
        <f>SUM(D30*$D$29+G30*$G$29+$H$29*H30+$E$29*E30+$I$29*I30+$J$29*J30+$K$29*K30)</f>
        <v>0</v>
      </c>
      <c r="M30" s="15"/>
      <c r="O30" s="71">
        <v>28</v>
      </c>
      <c r="P30" s="71">
        <v>0.4</v>
      </c>
      <c r="Q30" s="71">
        <f t="shared" si="2"/>
        <v>0</v>
      </c>
      <c r="R30" s="71"/>
      <c r="S30" s="71">
        <f t="shared" si="3"/>
        <v>0</v>
      </c>
      <c r="T30" s="71">
        <f t="shared" si="4"/>
        <v>0</v>
      </c>
      <c r="U30" s="71">
        <f t="shared" si="5"/>
        <v>0</v>
      </c>
      <c r="V30" s="71">
        <f t="shared" si="6"/>
        <v>0</v>
      </c>
      <c r="W30" s="71">
        <f t="shared" si="7"/>
        <v>0</v>
      </c>
      <c r="X30" s="71">
        <f t="shared" si="8"/>
        <v>0</v>
      </c>
      <c r="Y30" s="71">
        <f t="shared" si="9"/>
        <v>0</v>
      </c>
      <c r="Z30" s="71">
        <f t="shared" si="0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65"/>
      <c r="H31" s="66"/>
      <c r="I31" s="66"/>
      <c r="J31" s="66"/>
      <c r="K31" s="67"/>
      <c r="L31" s="14">
        <f t="shared" ref="L31:L37" si="12">SUM(D31*$D$29+G31*$G$29+$H$29*H31+$E$29*E31+$I$29*I31+$J$29*J31+$K$29*K31)</f>
        <v>0</v>
      </c>
      <c r="M31" s="15"/>
      <c r="O31" s="71">
        <v>29</v>
      </c>
      <c r="P31" s="71">
        <v>0.4</v>
      </c>
      <c r="Q31" s="71">
        <f t="shared" si="2"/>
        <v>0</v>
      </c>
      <c r="R31" s="71"/>
      <c r="S31" s="71">
        <f t="shared" si="3"/>
        <v>0</v>
      </c>
      <c r="T31" s="71">
        <f t="shared" si="4"/>
        <v>0</v>
      </c>
      <c r="U31" s="71">
        <f t="shared" si="5"/>
        <v>0</v>
      </c>
      <c r="V31" s="71">
        <f t="shared" si="6"/>
        <v>0</v>
      </c>
      <c r="W31" s="71">
        <f t="shared" si="7"/>
        <v>0</v>
      </c>
      <c r="X31" s="71">
        <f t="shared" si="8"/>
        <v>0</v>
      </c>
      <c r="Y31" s="71">
        <f t="shared" si="9"/>
        <v>0</v>
      </c>
      <c r="Z31" s="71">
        <f t="shared" si="0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65"/>
      <c r="H32" s="66"/>
      <c r="I32" s="66"/>
      <c r="J32" s="66"/>
      <c r="K32" s="67"/>
      <c r="L32" s="14">
        <f t="shared" si="12"/>
        <v>0</v>
      </c>
      <c r="M32" s="15"/>
      <c r="O32" s="71">
        <v>30</v>
      </c>
      <c r="P32" s="71">
        <v>0.4</v>
      </c>
      <c r="Q32" s="71">
        <f t="shared" si="2"/>
        <v>0</v>
      </c>
      <c r="R32" s="71"/>
      <c r="S32" s="71">
        <f t="shared" si="3"/>
        <v>0</v>
      </c>
      <c r="T32" s="71">
        <f t="shared" si="4"/>
        <v>0</v>
      </c>
      <c r="U32" s="71">
        <f t="shared" si="5"/>
        <v>0</v>
      </c>
      <c r="V32" s="71">
        <f t="shared" si="6"/>
        <v>0</v>
      </c>
      <c r="W32" s="71">
        <f t="shared" si="7"/>
        <v>0</v>
      </c>
      <c r="X32" s="71">
        <f t="shared" si="8"/>
        <v>0</v>
      </c>
      <c r="Y32" s="71">
        <f t="shared" si="9"/>
        <v>0</v>
      </c>
      <c r="Z32" s="71">
        <f t="shared" si="0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65"/>
      <c r="H33" s="66"/>
      <c r="I33" s="66"/>
      <c r="J33" s="66"/>
      <c r="K33" s="67"/>
      <c r="L33" s="14">
        <f t="shared" si="12"/>
        <v>0</v>
      </c>
      <c r="M33" s="15"/>
      <c r="O33" s="71">
        <v>31</v>
      </c>
      <c r="P33" s="71"/>
      <c r="Q33" s="71">
        <f t="shared" si="2"/>
        <v>0</v>
      </c>
      <c r="R33" s="71"/>
      <c r="S33" s="71">
        <f t="shared" si="3"/>
        <v>0</v>
      </c>
      <c r="T33" s="71">
        <f t="shared" si="4"/>
        <v>0</v>
      </c>
      <c r="U33" s="71">
        <f t="shared" si="5"/>
        <v>0</v>
      </c>
      <c r="V33" s="71">
        <f t="shared" si="6"/>
        <v>0</v>
      </c>
      <c r="W33" s="71">
        <f t="shared" si="7"/>
        <v>0</v>
      </c>
      <c r="X33" s="71">
        <f t="shared" si="8"/>
        <v>0</v>
      </c>
      <c r="Y33" s="71">
        <f t="shared" si="9"/>
        <v>0</v>
      </c>
      <c r="Z33" s="71">
        <f t="shared" si="0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65"/>
      <c r="H34" s="66"/>
      <c r="I34" s="66"/>
      <c r="J34" s="66"/>
      <c r="K34" s="67"/>
      <c r="L34" s="14">
        <f t="shared" si="12"/>
        <v>0</v>
      </c>
      <c r="M34" s="15"/>
      <c r="O34" s="71">
        <v>32</v>
      </c>
      <c r="P34" s="71"/>
      <c r="Q34" s="71">
        <f t="shared" si="2"/>
        <v>0</v>
      </c>
      <c r="R34" s="71"/>
      <c r="S34" s="71">
        <f t="shared" si="3"/>
        <v>0</v>
      </c>
      <c r="T34" s="71">
        <f t="shared" si="4"/>
        <v>0</v>
      </c>
      <c r="U34" s="71">
        <f t="shared" si="5"/>
        <v>0</v>
      </c>
      <c r="V34" s="71">
        <f t="shared" si="6"/>
        <v>0</v>
      </c>
      <c r="W34" s="71">
        <f t="shared" si="7"/>
        <v>0</v>
      </c>
      <c r="X34" s="71">
        <f t="shared" si="8"/>
        <v>0</v>
      </c>
      <c r="Y34" s="71">
        <f t="shared" si="9"/>
        <v>0</v>
      </c>
      <c r="Z34" s="71">
        <f t="shared" si="0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65"/>
      <c r="H35" s="66"/>
      <c r="I35" s="66"/>
      <c r="J35" s="66"/>
      <c r="K35" s="67"/>
      <c r="L35" s="14">
        <f t="shared" si="12"/>
        <v>0</v>
      </c>
      <c r="M35" s="15"/>
      <c r="O35" s="71">
        <v>33</v>
      </c>
      <c r="P35" s="71"/>
      <c r="Q35" s="71">
        <f t="shared" si="2"/>
        <v>0</v>
      </c>
      <c r="R35" s="71"/>
      <c r="S35" s="71">
        <f t="shared" si="3"/>
        <v>0</v>
      </c>
      <c r="T35" s="71">
        <f t="shared" si="4"/>
        <v>0</v>
      </c>
      <c r="U35" s="71">
        <f t="shared" si="5"/>
        <v>0</v>
      </c>
      <c r="V35" s="71">
        <f t="shared" si="6"/>
        <v>0</v>
      </c>
      <c r="W35" s="71">
        <f t="shared" si="7"/>
        <v>0</v>
      </c>
      <c r="X35" s="71">
        <f t="shared" si="8"/>
        <v>0</v>
      </c>
      <c r="Y35" s="71">
        <f t="shared" si="9"/>
        <v>0</v>
      </c>
      <c r="Z35" s="71">
        <f t="shared" si="0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65"/>
      <c r="H36" s="66"/>
      <c r="I36" s="66"/>
      <c r="J36" s="66"/>
      <c r="K36" s="67"/>
      <c r="L36" s="14">
        <f t="shared" si="12"/>
        <v>0</v>
      </c>
      <c r="M36" s="15"/>
      <c r="O36" s="71">
        <v>34</v>
      </c>
      <c r="P36" s="71"/>
      <c r="Q36" s="71">
        <f t="shared" si="2"/>
        <v>0</v>
      </c>
      <c r="R36" s="71"/>
      <c r="S36" s="71">
        <f t="shared" si="3"/>
        <v>0</v>
      </c>
      <c r="T36" s="71">
        <f t="shared" si="4"/>
        <v>0</v>
      </c>
      <c r="U36" s="71">
        <f t="shared" si="5"/>
        <v>0</v>
      </c>
      <c r="V36" s="71">
        <f t="shared" si="6"/>
        <v>0</v>
      </c>
      <c r="W36" s="71">
        <f t="shared" si="7"/>
        <v>0</v>
      </c>
      <c r="X36" s="71">
        <f t="shared" si="8"/>
        <v>0</v>
      </c>
      <c r="Y36" s="71">
        <f t="shared" si="9"/>
        <v>0</v>
      </c>
      <c r="Z36" s="71">
        <f t="shared" si="0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65"/>
      <c r="H37" s="66"/>
      <c r="I37" s="66"/>
      <c r="J37" s="66"/>
      <c r="K37" s="67"/>
      <c r="L37" s="14">
        <f t="shared" si="12"/>
        <v>0</v>
      </c>
      <c r="M37" s="15"/>
      <c r="O37" s="71">
        <v>35</v>
      </c>
      <c r="P37" s="71"/>
      <c r="Q37" s="71">
        <f t="shared" si="2"/>
        <v>0</v>
      </c>
      <c r="R37" s="71"/>
      <c r="S37" s="71">
        <f t="shared" si="3"/>
        <v>0</v>
      </c>
      <c r="T37" s="71">
        <f t="shared" si="4"/>
        <v>0</v>
      </c>
      <c r="U37" s="71">
        <f t="shared" si="5"/>
        <v>0</v>
      </c>
      <c r="V37" s="71">
        <f t="shared" si="6"/>
        <v>0</v>
      </c>
      <c r="W37" s="71">
        <f t="shared" si="7"/>
        <v>0</v>
      </c>
      <c r="X37" s="71">
        <f t="shared" si="8"/>
        <v>0</v>
      </c>
      <c r="Y37" s="71">
        <f t="shared" si="9"/>
        <v>0</v>
      </c>
      <c r="Z37" s="71">
        <f t="shared" si="0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65"/>
      <c r="H38" s="66"/>
      <c r="I38" s="66"/>
      <c r="J38" s="66"/>
      <c r="K38" s="67"/>
      <c r="L38" s="1"/>
      <c r="M38" s="3"/>
      <c r="O38" s="71">
        <v>36</v>
      </c>
      <c r="P38" s="71"/>
      <c r="Q38" s="71">
        <f t="shared" si="2"/>
        <v>0</v>
      </c>
      <c r="R38" s="71"/>
      <c r="S38" s="71">
        <f t="shared" si="3"/>
        <v>0</v>
      </c>
      <c r="T38" s="71">
        <f t="shared" si="4"/>
        <v>0</v>
      </c>
      <c r="U38" s="71">
        <f t="shared" si="5"/>
        <v>0</v>
      </c>
      <c r="V38" s="71">
        <f t="shared" si="6"/>
        <v>0</v>
      </c>
      <c r="W38" s="71">
        <f t="shared" si="7"/>
        <v>0</v>
      </c>
      <c r="X38" s="71">
        <f t="shared" si="8"/>
        <v>0</v>
      </c>
      <c r="Y38" s="71">
        <f t="shared" si="9"/>
        <v>0</v>
      </c>
      <c r="Z38" s="71">
        <f t="shared" si="0"/>
        <v>0</v>
      </c>
    </row>
    <row r="39" spans="1:26" x14ac:dyDescent="0.15">
      <c r="A39" s="255"/>
      <c r="B39" s="1" t="s">
        <v>25</v>
      </c>
      <c r="C39" s="2"/>
      <c r="D39" s="1"/>
      <c r="E39" s="1"/>
      <c r="F39" s="2"/>
      <c r="G39" s="65"/>
      <c r="H39" s="66"/>
      <c r="I39" s="66"/>
      <c r="J39" s="66"/>
      <c r="K39" s="67"/>
      <c r="L39" s="10">
        <f>SUM(C39+D39*$D$38+G39*$G$38+$H$38*H39+$E$38*E39+$I$38*I39+F39+$J$38*J39+$K$38*K39)</f>
        <v>0</v>
      </c>
      <c r="M39" s="11"/>
      <c r="O39" s="71">
        <v>37</v>
      </c>
      <c r="P39" s="71"/>
      <c r="Q39" s="71">
        <f t="shared" si="2"/>
        <v>0</v>
      </c>
      <c r="R39" s="71"/>
      <c r="S39" s="71">
        <f t="shared" si="3"/>
        <v>0</v>
      </c>
      <c r="T39" s="71">
        <f t="shared" si="4"/>
        <v>0</v>
      </c>
      <c r="U39" s="71">
        <f t="shared" si="5"/>
        <v>0</v>
      </c>
      <c r="V39" s="71">
        <f t="shared" si="6"/>
        <v>0</v>
      </c>
      <c r="W39" s="71">
        <f t="shared" si="7"/>
        <v>0</v>
      </c>
      <c r="X39" s="71">
        <f t="shared" si="8"/>
        <v>0</v>
      </c>
      <c r="Y39" s="71">
        <f t="shared" si="9"/>
        <v>0</v>
      </c>
      <c r="Z39" s="71">
        <f t="shared" si="0"/>
        <v>0</v>
      </c>
    </row>
    <row r="40" spans="1:26" x14ac:dyDescent="0.15">
      <c r="A40" s="255"/>
      <c r="B40" s="1" t="s">
        <v>26</v>
      </c>
      <c r="C40" s="2"/>
      <c r="D40" s="1"/>
      <c r="E40" s="1">
        <v>1</v>
      </c>
      <c r="F40" s="2"/>
      <c r="G40" s="65"/>
      <c r="H40" s="66"/>
      <c r="I40" s="66"/>
      <c r="J40" s="66"/>
      <c r="K40" s="67"/>
      <c r="L40" s="10">
        <f t="shared" ref="L40:L46" si="13">SUM(C40+D40*$D$38+G40*$G$38+$H$38*H40+$E$38*E40+$I$38*I40+F40+$J$38*J40+$K$38*K40)</f>
        <v>0.49</v>
      </c>
      <c r="M40" s="11"/>
      <c r="O40" s="71">
        <v>38</v>
      </c>
      <c r="P40" s="71"/>
      <c r="Q40" s="71">
        <f t="shared" si="2"/>
        <v>0</v>
      </c>
      <c r="R40" s="71"/>
      <c r="S40" s="71">
        <f t="shared" si="3"/>
        <v>0</v>
      </c>
      <c r="T40" s="71">
        <f t="shared" si="4"/>
        <v>0</v>
      </c>
      <c r="U40" s="71">
        <f t="shared" si="5"/>
        <v>0</v>
      </c>
      <c r="V40" s="71">
        <f t="shared" si="6"/>
        <v>0</v>
      </c>
      <c r="W40" s="71">
        <f t="shared" si="7"/>
        <v>0</v>
      </c>
      <c r="X40" s="71">
        <f t="shared" si="8"/>
        <v>0</v>
      </c>
      <c r="Y40" s="71">
        <f t="shared" si="9"/>
        <v>0</v>
      </c>
      <c r="Z40" s="71">
        <f t="shared" si="0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65"/>
      <c r="H41" s="66"/>
      <c r="I41" s="66"/>
      <c r="J41" s="66"/>
      <c r="K41" s="67"/>
      <c r="L41" s="10">
        <f>SUM(C41+D41*$D$38+G41*$G$38+$H$38*H41+$E$38*E41+$I$38*I41+F41+$J$38*J41+$K$38*K41)</f>
        <v>0</v>
      </c>
      <c r="M41" s="11"/>
      <c r="O41" s="71">
        <v>39</v>
      </c>
      <c r="P41" s="71"/>
      <c r="Q41" s="71">
        <f t="shared" si="2"/>
        <v>0</v>
      </c>
      <c r="R41" s="71"/>
      <c r="S41" s="71">
        <f t="shared" si="3"/>
        <v>0</v>
      </c>
      <c r="T41" s="71">
        <f t="shared" si="4"/>
        <v>0</v>
      </c>
      <c r="U41" s="71">
        <f t="shared" si="5"/>
        <v>0</v>
      </c>
      <c r="V41" s="71">
        <f t="shared" si="6"/>
        <v>0</v>
      </c>
      <c r="W41" s="71">
        <f t="shared" si="7"/>
        <v>0</v>
      </c>
      <c r="X41" s="71">
        <f t="shared" si="8"/>
        <v>0</v>
      </c>
      <c r="Y41" s="71">
        <f t="shared" si="9"/>
        <v>0</v>
      </c>
      <c r="Z41" s="71">
        <f t="shared" si="0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65"/>
      <c r="H42" s="66"/>
      <c r="I42" s="66"/>
      <c r="J42" s="66"/>
      <c r="K42" s="67"/>
      <c r="L42" s="10">
        <f t="shared" si="13"/>
        <v>0</v>
      </c>
      <c r="M42" s="11"/>
      <c r="O42" s="71">
        <v>40</v>
      </c>
      <c r="P42" s="71"/>
      <c r="Q42" s="71">
        <f t="shared" si="2"/>
        <v>0</v>
      </c>
      <c r="R42" s="71"/>
      <c r="S42" s="71">
        <f t="shared" si="3"/>
        <v>0</v>
      </c>
      <c r="T42" s="71">
        <f t="shared" si="4"/>
        <v>0</v>
      </c>
      <c r="U42" s="71">
        <f t="shared" si="5"/>
        <v>0</v>
      </c>
      <c r="V42" s="71">
        <f t="shared" si="6"/>
        <v>0</v>
      </c>
      <c r="W42" s="71">
        <f t="shared" si="7"/>
        <v>0</v>
      </c>
      <c r="X42" s="71">
        <f t="shared" si="8"/>
        <v>0</v>
      </c>
      <c r="Y42" s="71">
        <f t="shared" si="9"/>
        <v>0</v>
      </c>
      <c r="Z42" s="71">
        <f t="shared" si="0"/>
        <v>0</v>
      </c>
    </row>
    <row r="43" spans="1:26" x14ac:dyDescent="0.15">
      <c r="A43" s="255"/>
      <c r="B43" s="1" t="s">
        <v>31</v>
      </c>
      <c r="C43" s="2"/>
      <c r="D43" s="1">
        <v>3</v>
      </c>
      <c r="E43" s="1"/>
      <c r="F43" s="2"/>
      <c r="G43" s="65"/>
      <c r="H43" s="66"/>
      <c r="I43" s="66"/>
      <c r="J43" s="66"/>
      <c r="K43" s="67"/>
      <c r="L43" s="10">
        <f t="shared" si="13"/>
        <v>0.84000000000000008</v>
      </c>
      <c r="M43" s="11"/>
      <c r="O43" s="71">
        <v>41</v>
      </c>
      <c r="P43" s="71"/>
      <c r="Q43" s="71">
        <f t="shared" si="2"/>
        <v>0</v>
      </c>
      <c r="R43" s="71"/>
      <c r="S43" s="71">
        <f t="shared" si="3"/>
        <v>0</v>
      </c>
      <c r="T43" s="71">
        <f t="shared" si="4"/>
        <v>0</v>
      </c>
      <c r="U43" s="71">
        <f t="shared" si="5"/>
        <v>0</v>
      </c>
      <c r="V43" s="71">
        <f t="shared" si="6"/>
        <v>0</v>
      </c>
      <c r="W43" s="71">
        <f t="shared" si="7"/>
        <v>0</v>
      </c>
      <c r="X43" s="71">
        <f t="shared" si="8"/>
        <v>0</v>
      </c>
      <c r="Y43" s="71">
        <f t="shared" si="9"/>
        <v>0</v>
      </c>
      <c r="Z43" s="71">
        <f t="shared" si="0"/>
        <v>0</v>
      </c>
    </row>
    <row r="44" spans="1:26" x14ac:dyDescent="0.15">
      <c r="A44" s="255"/>
      <c r="B44" s="1" t="s">
        <v>32</v>
      </c>
      <c r="C44" s="2"/>
      <c r="D44" s="1"/>
      <c r="E44" s="1">
        <v>2</v>
      </c>
      <c r="F44" s="2"/>
      <c r="G44" s="65"/>
      <c r="H44" s="66"/>
      <c r="I44" s="66"/>
      <c r="J44" s="66"/>
      <c r="K44" s="67"/>
      <c r="L44" s="10">
        <f t="shared" si="13"/>
        <v>0.98</v>
      </c>
      <c r="M44" s="11"/>
      <c r="O44" s="71" t="s">
        <v>37</v>
      </c>
      <c r="P44" s="71"/>
      <c r="Q44" s="71"/>
      <c r="R44" s="71"/>
      <c r="S44" s="71">
        <f>SUM(S3:S43)</f>
        <v>0</v>
      </c>
      <c r="T44" s="71">
        <f t="shared" ref="T44:Z44" si="14">SUM(T3:T43)</f>
        <v>1.4000000000000001</v>
      </c>
      <c r="U44" s="71">
        <f t="shared" si="14"/>
        <v>1.4000000000000001</v>
      </c>
      <c r="V44" s="71">
        <f t="shared" si="14"/>
        <v>1.4000000000000001</v>
      </c>
      <c r="W44" s="71">
        <f t="shared" si="14"/>
        <v>1.4000000000000001</v>
      </c>
      <c r="X44" s="71">
        <f t="shared" si="14"/>
        <v>0</v>
      </c>
      <c r="Y44" s="71">
        <f t="shared" si="14"/>
        <v>0</v>
      </c>
      <c r="Z44" s="71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65"/>
      <c r="H45" s="66"/>
      <c r="I45" s="66"/>
      <c r="J45" s="66"/>
      <c r="K45" s="67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65"/>
      <c r="H46" s="66"/>
      <c r="I46" s="66"/>
      <c r="J46" s="66"/>
      <c r="K46" s="67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65"/>
      <c r="H47" s="66"/>
      <c r="I47" s="66"/>
      <c r="J47" s="66"/>
      <c r="K47" s="67"/>
      <c r="L47" s="1"/>
      <c r="M47" s="3"/>
    </row>
    <row r="48" spans="1:26" x14ac:dyDescent="0.15">
      <c r="A48" s="255"/>
      <c r="B48" s="1" t="s">
        <v>25</v>
      </c>
      <c r="C48" s="2"/>
      <c r="D48" s="1"/>
      <c r="E48" s="1"/>
      <c r="F48" s="2"/>
      <c r="G48" s="65"/>
      <c r="H48" s="66"/>
      <c r="I48" s="66"/>
      <c r="J48" s="66"/>
      <c r="K48" s="67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>
        <v>1</v>
      </c>
      <c r="F49" s="2"/>
      <c r="G49" s="65"/>
      <c r="H49" s="66"/>
      <c r="I49" s="66"/>
      <c r="J49" s="66"/>
      <c r="K49" s="67"/>
      <c r="L49" s="10">
        <f t="shared" si="15"/>
        <v>0.74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65"/>
      <c r="H50" s="66"/>
      <c r="I50" s="66"/>
      <c r="J50" s="66"/>
      <c r="K50" s="67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65"/>
      <c r="H51" s="66"/>
      <c r="I51" s="66"/>
      <c r="J51" s="66"/>
      <c r="K51" s="67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>
        <v>1</v>
      </c>
      <c r="E52" s="1"/>
      <c r="F52" s="2"/>
      <c r="G52" s="65"/>
      <c r="H52" s="66"/>
      <c r="I52" s="66"/>
      <c r="J52" s="66"/>
      <c r="K52" s="67"/>
      <c r="L52" s="10">
        <f t="shared" si="15"/>
        <v>0.28000000000000003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65"/>
      <c r="H53" s="66"/>
      <c r="I53" s="66"/>
      <c r="J53" s="66"/>
      <c r="K53" s="67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65"/>
      <c r="H54" s="66"/>
      <c r="I54" s="66"/>
      <c r="J54" s="66"/>
      <c r="K54" s="67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65"/>
      <c r="H55" s="66"/>
      <c r="I55" s="66"/>
      <c r="J55" s="66"/>
      <c r="K55" s="67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65"/>
      <c r="H56" s="66"/>
      <c r="I56" s="66"/>
      <c r="J56" s="66"/>
      <c r="K56" s="67"/>
      <c r="L56" s="1"/>
      <c r="M56" s="3"/>
    </row>
    <row r="57" spans="1:13" x14ac:dyDescent="0.15">
      <c r="A57" s="255"/>
      <c r="B57" s="1" t="s">
        <v>25</v>
      </c>
      <c r="C57" s="2"/>
      <c r="D57" s="1"/>
      <c r="E57" s="1"/>
      <c r="F57" s="2"/>
      <c r="G57" s="65"/>
      <c r="H57" s="66"/>
      <c r="I57" s="66"/>
      <c r="J57" s="66"/>
      <c r="K57" s="67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65"/>
      <c r="H58" s="66"/>
      <c r="I58" s="66"/>
      <c r="J58" s="66"/>
      <c r="K58" s="67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65"/>
      <c r="H59" s="66"/>
      <c r="I59" s="66"/>
      <c r="J59" s="66"/>
      <c r="K59" s="67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65"/>
      <c r="H60" s="66"/>
      <c r="I60" s="66"/>
      <c r="J60" s="66"/>
      <c r="K60" s="67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65"/>
      <c r="H61" s="66"/>
      <c r="I61" s="66"/>
      <c r="J61" s="66"/>
      <c r="K61" s="67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65"/>
      <c r="H62" s="66"/>
      <c r="I62" s="66"/>
      <c r="J62" s="66"/>
      <c r="K62" s="67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65"/>
      <c r="H63" s="66"/>
      <c r="I63" s="66"/>
      <c r="J63" s="66"/>
      <c r="K63" s="67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68"/>
      <c r="H64" s="69"/>
      <c r="I64" s="69"/>
      <c r="J64" s="69"/>
      <c r="K64" s="70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65"/>
      <c r="H65" s="66"/>
      <c r="I65" s="66"/>
      <c r="J65" s="66"/>
      <c r="K65" s="67"/>
      <c r="L65" s="1"/>
      <c r="M65" s="3"/>
    </row>
    <row r="66" spans="1:13" x14ac:dyDescent="0.15">
      <c r="A66" s="255"/>
      <c r="B66" s="1" t="s">
        <v>25</v>
      </c>
      <c r="C66" s="2"/>
      <c r="D66" s="1"/>
      <c r="E66" s="1"/>
      <c r="F66" s="2"/>
      <c r="G66" s="65"/>
      <c r="H66" s="66"/>
      <c r="I66" s="66"/>
      <c r="J66" s="66"/>
      <c r="K66" s="67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>
        <v>1</v>
      </c>
      <c r="F67" s="2"/>
      <c r="G67" s="65"/>
      <c r="H67" s="66"/>
      <c r="I67" s="66"/>
      <c r="J67" s="66"/>
      <c r="K67" s="67"/>
      <c r="L67" s="10">
        <f t="shared" si="17"/>
        <v>0.1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65"/>
      <c r="H68" s="66"/>
      <c r="I68" s="66"/>
      <c r="J68" s="66"/>
      <c r="K68" s="67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65"/>
      <c r="H69" s="66"/>
      <c r="I69" s="66"/>
      <c r="J69" s="66"/>
      <c r="K69" s="67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>
        <v>1</v>
      </c>
      <c r="E70" s="1"/>
      <c r="F70" s="2"/>
      <c r="G70" s="65"/>
      <c r="H70" s="66"/>
      <c r="I70" s="66"/>
      <c r="J70" s="66"/>
      <c r="K70" s="67"/>
      <c r="L70" s="10">
        <f>SUM(C70+D70*$D$65+G70*$G$56+$H$56*H70+$E$65*E70+$I$56*I70+F70+$J$56*J70+$K$56*K70)</f>
        <v>0.15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65"/>
      <c r="H71" s="66"/>
      <c r="I71" s="66"/>
      <c r="J71" s="66"/>
      <c r="K71" s="67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65"/>
      <c r="H72" s="66"/>
      <c r="I72" s="66"/>
      <c r="J72" s="66"/>
      <c r="K72" s="67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68"/>
      <c r="H73" s="69"/>
      <c r="I73" s="69"/>
      <c r="J73" s="69"/>
      <c r="K73" s="70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65"/>
      <c r="H74" s="66"/>
      <c r="I74" s="66"/>
      <c r="J74" s="66"/>
      <c r="K74" s="67"/>
      <c r="L74" s="1"/>
      <c r="M74" s="3"/>
    </row>
    <row r="75" spans="1:13" x14ac:dyDescent="0.15">
      <c r="A75" s="255"/>
      <c r="B75" s="1" t="s">
        <v>25</v>
      </c>
      <c r="C75" s="2"/>
      <c r="D75" s="1"/>
      <c r="E75" s="1"/>
      <c r="F75" s="2"/>
      <c r="G75" s="65"/>
      <c r="H75" s="66"/>
      <c r="I75" s="66"/>
      <c r="J75" s="66"/>
      <c r="K75" s="67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65"/>
      <c r="H76" s="66"/>
      <c r="I76" s="66"/>
      <c r="J76" s="66"/>
      <c r="K76" s="67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65"/>
      <c r="H77" s="66"/>
      <c r="I77" s="66"/>
      <c r="J77" s="66"/>
      <c r="K77" s="67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65"/>
      <c r="H78" s="66"/>
      <c r="I78" s="66"/>
      <c r="J78" s="66"/>
      <c r="K78" s="67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65"/>
      <c r="H79" s="66"/>
      <c r="I79" s="66"/>
      <c r="J79" s="66"/>
      <c r="K79" s="67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65"/>
      <c r="H80" s="66"/>
      <c r="I80" s="66"/>
      <c r="J80" s="66"/>
      <c r="K80" s="67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65"/>
      <c r="H81" s="66"/>
      <c r="I81" s="66"/>
      <c r="J81" s="66"/>
      <c r="K81" s="67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68"/>
      <c r="H82" s="69"/>
      <c r="I82" s="69"/>
      <c r="J82" s="69"/>
      <c r="K82" s="70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25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>
        <v>2</v>
      </c>
      <c r="L96" s="1">
        <f>$C$95*K96</f>
        <v>3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>
        <v>1</v>
      </c>
      <c r="L100" s="1">
        <f>$C$98*K100</f>
        <v>0.2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4</v>
      </c>
      <c r="L101" s="1">
        <f>$C$98*K101</f>
        <v>0.8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25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>
        <v>2</v>
      </c>
      <c r="L105" s="1">
        <f t="shared" si="20"/>
        <v>0.6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25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60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60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65"/>
      <c r="H112" s="66"/>
      <c r="I112" s="66"/>
      <c r="J112" s="66"/>
      <c r="K112" s="67"/>
      <c r="L112" s="1"/>
      <c r="M112" s="3"/>
    </row>
    <row r="113" spans="1:13" x14ac:dyDescent="0.15">
      <c r="A113" s="255"/>
      <c r="B113" s="1" t="s">
        <v>25</v>
      </c>
      <c r="C113" s="2"/>
      <c r="D113" s="1"/>
      <c r="E113" s="1"/>
      <c r="F113" s="2"/>
      <c r="G113" s="65"/>
      <c r="H113" s="66"/>
      <c r="I113" s="66"/>
      <c r="J113" s="66"/>
      <c r="K113" s="67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65"/>
      <c r="H114" s="66"/>
      <c r="I114" s="66"/>
      <c r="J114" s="66"/>
      <c r="K114" s="67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65"/>
      <c r="H115" s="66"/>
      <c r="I115" s="66"/>
      <c r="J115" s="66"/>
      <c r="K115" s="67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65"/>
      <c r="H116" s="66"/>
      <c r="I116" s="66"/>
      <c r="J116" s="66"/>
      <c r="K116" s="67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65"/>
      <c r="H117" s="66"/>
      <c r="I117" s="66"/>
      <c r="J117" s="66"/>
      <c r="K117" s="67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65"/>
      <c r="H118" s="66"/>
      <c r="I118" s="66"/>
      <c r="J118" s="66"/>
      <c r="K118" s="67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65"/>
      <c r="H119" s="66"/>
      <c r="I119" s="66"/>
      <c r="J119" s="66"/>
      <c r="K119" s="67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68"/>
      <c r="H120" s="69"/>
      <c r="I120" s="69"/>
      <c r="J120" s="69"/>
      <c r="K120" s="70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65"/>
      <c r="H121" s="66"/>
      <c r="I121" s="66"/>
      <c r="J121" s="66"/>
      <c r="K121" s="67"/>
      <c r="L121" s="1"/>
      <c r="M121" s="3"/>
    </row>
    <row r="122" spans="1:13" x14ac:dyDescent="0.15">
      <c r="A122" s="255"/>
      <c r="B122" s="1" t="s">
        <v>25</v>
      </c>
      <c r="C122" s="2"/>
      <c r="D122" s="1"/>
      <c r="E122" s="1"/>
      <c r="F122" s="2"/>
      <c r="G122" s="65"/>
      <c r="H122" s="66"/>
      <c r="I122" s="66"/>
      <c r="J122" s="66"/>
      <c r="K122" s="67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65"/>
      <c r="H123" s="66"/>
      <c r="I123" s="66"/>
      <c r="J123" s="66"/>
      <c r="K123" s="67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65"/>
      <c r="H124" s="66"/>
      <c r="I124" s="66"/>
      <c r="J124" s="66"/>
      <c r="K124" s="67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65"/>
      <c r="H125" s="66"/>
      <c r="I125" s="66"/>
      <c r="J125" s="66"/>
      <c r="K125" s="67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65"/>
      <c r="H126" s="66"/>
      <c r="I126" s="66"/>
      <c r="J126" s="66"/>
      <c r="K126" s="67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65"/>
      <c r="H127" s="66"/>
      <c r="I127" s="66"/>
      <c r="J127" s="66"/>
      <c r="K127" s="67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65"/>
      <c r="H128" s="66"/>
      <c r="I128" s="66"/>
      <c r="J128" s="66"/>
      <c r="K128" s="67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68"/>
      <c r="H129" s="69"/>
      <c r="I129" s="69"/>
      <c r="J129" s="69"/>
      <c r="K129" s="70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25</v>
      </c>
      <c r="C131" s="17">
        <f>L3+L12+L21+L30+L39+L48+L57+L66+L75+L84+L103+L107+L113+L122+S44</f>
        <v>0</v>
      </c>
      <c r="E131" s="17">
        <f>C131+D131</f>
        <v>0</v>
      </c>
    </row>
    <row r="132" spans="1:13" x14ac:dyDescent="0.15">
      <c r="B132" s="1" t="s">
        <v>26</v>
      </c>
      <c r="C132" s="17">
        <f>L4+L13+L22+L31+L40+L49+L58+L67+L76+L85+L99+L104+L114+L123+U44</f>
        <v>5.78</v>
      </c>
      <c r="D132">
        <v>1.5</v>
      </c>
      <c r="E132" s="17">
        <f t="shared" ref="E132:E138" si="23">C132+D132</f>
        <v>7.28</v>
      </c>
      <c r="F132" t="s">
        <v>84</v>
      </c>
    </row>
    <row r="133" spans="1:13" x14ac:dyDescent="0.15">
      <c r="B133" s="1" t="s">
        <v>28</v>
      </c>
      <c r="C133" s="18">
        <f>L5+L14+L23+L32+L41+L50+L59+L68+L77+L86+L92+L96+L101+L108+L115+L124+V44</f>
        <v>7.8500000000000005</v>
      </c>
      <c r="D133">
        <v>2</v>
      </c>
      <c r="E133" s="17">
        <f t="shared" si="23"/>
        <v>9.8500000000000014</v>
      </c>
      <c r="F133" t="s">
        <v>83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82</v>
      </c>
    </row>
    <row r="135" spans="1:13" x14ac:dyDescent="0.15">
      <c r="B135" s="1" t="s">
        <v>31</v>
      </c>
      <c r="C135" s="17">
        <f>L7+L16+L25+L34+L43+L52+L61+L70+L79+L88+L110+L111+L117+L126+T44</f>
        <v>6.5500000000000007</v>
      </c>
      <c r="E135" s="17">
        <f t="shared" si="23"/>
        <v>6.5500000000000007</v>
      </c>
    </row>
    <row r="136" spans="1:13" x14ac:dyDescent="0.15">
      <c r="B136" s="1" t="s">
        <v>32</v>
      </c>
      <c r="C136" s="17">
        <f>L8+L17+L26+L35+L44+L53+L62+L71+L80+L89+L100+L105+L118+L127+W44</f>
        <v>8</v>
      </c>
      <c r="E136" s="17">
        <f t="shared" si="23"/>
        <v>8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C2" sqref="C2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73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74">
        <v>0.4</v>
      </c>
      <c r="Q3" s="74">
        <f>LEN(R3)</f>
        <v>6</v>
      </c>
      <c r="R3" s="74" t="s">
        <v>87</v>
      </c>
      <c r="S3" s="74">
        <f t="shared" ref="S3:S43" si="0">IF(ISNUMBER(FIND("周",R3)),P3/Q3,0)</f>
        <v>6.6666666666666666E-2</v>
      </c>
      <c r="T3" s="74">
        <f>IF(ISNUMBER(FIND("张",R3)),P3/Q3,0)</f>
        <v>6.6666666666666666E-2</v>
      </c>
      <c r="U3" s="74">
        <f>IF(ISNUMBER(FIND("牛",R3)),P3/Q3,0)</f>
        <v>6.6666666666666666E-2</v>
      </c>
      <c r="V3" s="74">
        <f>IF(ISNUMBER(FIND("芦",R3)),P3/Q3,0)</f>
        <v>6.6666666666666666E-2</v>
      </c>
      <c r="W3" s="74">
        <f>IF(ISNUMBER(FIND("李",R3)),P3/Q3,0)</f>
        <v>6.6666666666666666E-2</v>
      </c>
      <c r="X3" s="74">
        <f>IF(ISNUMBER(FIND("赵",R3)),P3/Q3,0)</f>
        <v>0</v>
      </c>
      <c r="Y3" s="74">
        <f>IF(ISNUMBER(FIND("高",R3)),P3/Q3,0)</f>
        <v>6.6666666666666666E-2</v>
      </c>
      <c r="Z3" s="74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>
        <v>1</v>
      </c>
      <c r="F4" s="1"/>
      <c r="G4" s="1">
        <v>3</v>
      </c>
      <c r="H4" s="1">
        <v>1</v>
      </c>
      <c r="I4" s="1"/>
      <c r="J4" s="1">
        <v>1</v>
      </c>
      <c r="K4" s="1">
        <v>8</v>
      </c>
      <c r="L4" s="10">
        <f t="shared" ref="L4:L10" si="2">+D4*$D$2+G4*$G$2+$H$2*H4+$E$2*E4+$I$2*I4+$J$2*J4+$K$2*K4</f>
        <v>2.75</v>
      </c>
      <c r="M4" s="11"/>
      <c r="N4" s="6" t="s">
        <v>27</v>
      </c>
      <c r="O4" s="13">
        <v>2</v>
      </c>
      <c r="P4" s="74">
        <v>0.4</v>
      </c>
      <c r="Q4" s="74">
        <f t="shared" ref="Q4:Q43" si="3">LEN(R4)</f>
        <v>6</v>
      </c>
      <c r="R4" s="98" t="s">
        <v>87</v>
      </c>
      <c r="S4" s="74">
        <f t="shared" si="0"/>
        <v>6.6666666666666666E-2</v>
      </c>
      <c r="T4" s="74">
        <f t="shared" ref="T4:T43" si="4">IF(ISNUMBER(FIND("张",R4)),P4/Q4,0)</f>
        <v>6.6666666666666666E-2</v>
      </c>
      <c r="U4" s="74">
        <f t="shared" ref="U4:U43" si="5">IF(ISNUMBER(FIND("牛",R4)),P4/Q4,0)</f>
        <v>6.6666666666666666E-2</v>
      </c>
      <c r="V4" s="74">
        <f t="shared" ref="V4:V43" si="6">IF(ISNUMBER(FIND("芦",R4)),P4/Q4,0)</f>
        <v>6.6666666666666666E-2</v>
      </c>
      <c r="W4" s="74">
        <f t="shared" ref="W4:W43" si="7">IF(ISNUMBER(FIND("李",R4)),P4/Q4,0)</f>
        <v>6.6666666666666666E-2</v>
      </c>
      <c r="X4" s="74">
        <f t="shared" ref="X4:X43" si="8">IF(ISNUMBER(FIND("赵",R4)),P4/Q4,0)</f>
        <v>0</v>
      </c>
      <c r="Y4" s="74">
        <f t="shared" ref="Y4:Y43" si="9">IF(ISNUMBER(FIND("高",R4)),P4/Q4,0)</f>
        <v>6.6666666666666666E-2</v>
      </c>
      <c r="Z4" s="74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>
        <v>8</v>
      </c>
      <c r="L5" s="10">
        <f t="shared" si="2"/>
        <v>1.2</v>
      </c>
      <c r="M5" s="11"/>
      <c r="N5" s="12">
        <v>0.44</v>
      </c>
      <c r="O5" s="13">
        <v>3</v>
      </c>
      <c r="P5" s="74">
        <v>0.4</v>
      </c>
      <c r="Q5" s="74">
        <f t="shared" si="3"/>
        <v>6</v>
      </c>
      <c r="R5" s="98" t="s">
        <v>87</v>
      </c>
      <c r="S5" s="74">
        <f t="shared" si="0"/>
        <v>6.6666666666666666E-2</v>
      </c>
      <c r="T5" s="74">
        <f t="shared" si="4"/>
        <v>6.6666666666666666E-2</v>
      </c>
      <c r="U5" s="74">
        <f t="shared" si="5"/>
        <v>6.6666666666666666E-2</v>
      </c>
      <c r="V5" s="74">
        <f t="shared" si="6"/>
        <v>6.6666666666666666E-2</v>
      </c>
      <c r="W5" s="74">
        <f t="shared" si="7"/>
        <v>6.6666666666666666E-2</v>
      </c>
      <c r="X5" s="74">
        <f t="shared" si="8"/>
        <v>0</v>
      </c>
      <c r="Y5" s="74">
        <f t="shared" si="9"/>
        <v>6.6666666666666666E-2</v>
      </c>
      <c r="Z5" s="74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74">
        <v>0.4</v>
      </c>
      <c r="Q6" s="74">
        <f t="shared" si="3"/>
        <v>6</v>
      </c>
      <c r="R6" s="98" t="s">
        <v>87</v>
      </c>
      <c r="S6" s="74">
        <f t="shared" si="0"/>
        <v>6.6666666666666666E-2</v>
      </c>
      <c r="T6" s="74">
        <f t="shared" si="4"/>
        <v>6.6666666666666666E-2</v>
      </c>
      <c r="U6" s="74">
        <f t="shared" si="5"/>
        <v>6.6666666666666666E-2</v>
      </c>
      <c r="V6" s="74">
        <f t="shared" si="6"/>
        <v>6.6666666666666666E-2</v>
      </c>
      <c r="W6" s="74">
        <f t="shared" si="7"/>
        <v>6.6666666666666666E-2</v>
      </c>
      <c r="X6" s="74">
        <f t="shared" si="8"/>
        <v>0</v>
      </c>
      <c r="Y6" s="74">
        <f t="shared" si="9"/>
        <v>6.6666666666666666E-2</v>
      </c>
      <c r="Z6" s="74">
        <f t="shared" si="1"/>
        <v>0</v>
      </c>
    </row>
    <row r="7" spans="1:26" ht="14.25" thickBot="1" x14ac:dyDescent="0.2">
      <c r="A7" s="255"/>
      <c r="B7" s="1" t="s">
        <v>31</v>
      </c>
      <c r="C7" s="1"/>
      <c r="D7" s="1">
        <v>3</v>
      </c>
      <c r="E7" s="1"/>
      <c r="F7" s="1"/>
      <c r="G7" s="1"/>
      <c r="H7" s="1"/>
      <c r="I7" s="1"/>
      <c r="J7" s="1"/>
      <c r="K7" s="1"/>
      <c r="L7" s="10">
        <f t="shared" si="2"/>
        <v>1.32</v>
      </c>
      <c r="M7" s="11"/>
      <c r="N7" s="12">
        <v>0.48</v>
      </c>
      <c r="O7" s="13">
        <v>5</v>
      </c>
      <c r="P7" s="74">
        <v>0.4</v>
      </c>
      <c r="Q7" s="74">
        <f t="shared" si="3"/>
        <v>6</v>
      </c>
      <c r="R7" s="98" t="s">
        <v>87</v>
      </c>
      <c r="S7" s="74">
        <f t="shared" si="0"/>
        <v>6.6666666666666666E-2</v>
      </c>
      <c r="T7" s="74">
        <f t="shared" si="4"/>
        <v>6.6666666666666666E-2</v>
      </c>
      <c r="U7" s="74">
        <f t="shared" si="5"/>
        <v>6.6666666666666666E-2</v>
      </c>
      <c r="V7" s="74">
        <f t="shared" si="6"/>
        <v>6.6666666666666666E-2</v>
      </c>
      <c r="W7" s="74">
        <f t="shared" si="7"/>
        <v>6.6666666666666666E-2</v>
      </c>
      <c r="X7" s="74">
        <f t="shared" si="8"/>
        <v>0</v>
      </c>
      <c r="Y7" s="74">
        <f t="shared" si="9"/>
        <v>6.6666666666666666E-2</v>
      </c>
      <c r="Z7" s="74">
        <f t="shared" si="1"/>
        <v>0</v>
      </c>
    </row>
    <row r="8" spans="1:26" x14ac:dyDescent="0.15">
      <c r="A8" s="255"/>
      <c r="B8" s="1" t="s">
        <v>32</v>
      </c>
      <c r="C8" s="1"/>
      <c r="D8" s="1"/>
      <c r="E8" s="1">
        <v>2</v>
      </c>
      <c r="F8" s="1"/>
      <c r="G8" s="1">
        <v>4</v>
      </c>
      <c r="H8" s="1"/>
      <c r="I8" s="1"/>
      <c r="J8" s="1"/>
      <c r="K8" s="1"/>
      <c r="L8" s="10">
        <f t="shared" si="2"/>
        <v>2</v>
      </c>
      <c r="M8" s="11"/>
      <c r="O8" s="74">
        <v>6</v>
      </c>
      <c r="P8" s="74">
        <v>0.4</v>
      </c>
      <c r="Q8" s="74">
        <f t="shared" si="3"/>
        <v>6</v>
      </c>
      <c r="R8" s="98" t="s">
        <v>87</v>
      </c>
      <c r="S8" s="74">
        <f t="shared" si="0"/>
        <v>6.6666666666666666E-2</v>
      </c>
      <c r="T8" s="74">
        <f t="shared" si="4"/>
        <v>6.6666666666666666E-2</v>
      </c>
      <c r="U8" s="74">
        <f t="shared" si="5"/>
        <v>6.6666666666666666E-2</v>
      </c>
      <c r="V8" s="74">
        <f t="shared" si="6"/>
        <v>6.6666666666666666E-2</v>
      </c>
      <c r="W8" s="74">
        <f t="shared" si="7"/>
        <v>6.6666666666666666E-2</v>
      </c>
      <c r="X8" s="74">
        <f t="shared" si="8"/>
        <v>0</v>
      </c>
      <c r="Y8" s="74">
        <f t="shared" si="9"/>
        <v>6.6666666666666666E-2</v>
      </c>
      <c r="Z8" s="74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74">
        <v>7</v>
      </c>
      <c r="P9" s="74">
        <v>0.4</v>
      </c>
      <c r="Q9" s="74">
        <f t="shared" si="3"/>
        <v>6</v>
      </c>
      <c r="R9" s="98" t="s">
        <v>87</v>
      </c>
      <c r="S9" s="74">
        <f t="shared" si="0"/>
        <v>6.6666666666666666E-2</v>
      </c>
      <c r="T9" s="74">
        <f t="shared" si="4"/>
        <v>6.6666666666666666E-2</v>
      </c>
      <c r="U9" s="74">
        <f t="shared" si="5"/>
        <v>6.6666666666666666E-2</v>
      </c>
      <c r="V9" s="74">
        <f t="shared" si="6"/>
        <v>6.6666666666666666E-2</v>
      </c>
      <c r="W9" s="74">
        <f t="shared" si="7"/>
        <v>6.6666666666666666E-2</v>
      </c>
      <c r="X9" s="74">
        <f t="shared" si="8"/>
        <v>0</v>
      </c>
      <c r="Y9" s="74">
        <f t="shared" si="9"/>
        <v>6.6666666666666666E-2</v>
      </c>
      <c r="Z9" s="74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74">
        <v>8</v>
      </c>
      <c r="P10" s="74">
        <v>0.4</v>
      </c>
      <c r="Q10" s="74">
        <f t="shared" si="3"/>
        <v>6</v>
      </c>
      <c r="R10" s="98" t="s">
        <v>87</v>
      </c>
      <c r="S10" s="74">
        <f t="shared" si="0"/>
        <v>6.6666666666666666E-2</v>
      </c>
      <c r="T10" s="74">
        <f t="shared" si="4"/>
        <v>6.6666666666666666E-2</v>
      </c>
      <c r="U10" s="74">
        <f t="shared" si="5"/>
        <v>6.6666666666666666E-2</v>
      </c>
      <c r="V10" s="74">
        <f t="shared" si="6"/>
        <v>6.6666666666666666E-2</v>
      </c>
      <c r="W10" s="74">
        <f t="shared" si="7"/>
        <v>6.6666666666666666E-2</v>
      </c>
      <c r="X10" s="74">
        <f t="shared" si="8"/>
        <v>0</v>
      </c>
      <c r="Y10" s="74">
        <f t="shared" si="9"/>
        <v>6.6666666666666666E-2</v>
      </c>
      <c r="Z10" s="74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75"/>
      <c r="H11" s="76"/>
      <c r="I11" s="76"/>
      <c r="J11" s="76"/>
      <c r="K11" s="77"/>
      <c r="L11" s="1"/>
      <c r="M11" s="3"/>
      <c r="O11" s="74">
        <v>9</v>
      </c>
      <c r="P11" s="74">
        <v>0.4</v>
      </c>
      <c r="Q11" s="74">
        <f t="shared" si="3"/>
        <v>6</v>
      </c>
      <c r="R11" s="98" t="s">
        <v>87</v>
      </c>
      <c r="S11" s="74">
        <f t="shared" si="0"/>
        <v>6.6666666666666666E-2</v>
      </c>
      <c r="T11" s="74">
        <f t="shared" si="4"/>
        <v>6.6666666666666666E-2</v>
      </c>
      <c r="U11" s="74">
        <f t="shared" si="5"/>
        <v>6.6666666666666666E-2</v>
      </c>
      <c r="V11" s="74">
        <f t="shared" si="6"/>
        <v>6.6666666666666666E-2</v>
      </c>
      <c r="W11" s="74">
        <f t="shared" si="7"/>
        <v>6.6666666666666666E-2</v>
      </c>
      <c r="X11" s="74">
        <f t="shared" si="8"/>
        <v>0</v>
      </c>
      <c r="Y11" s="74">
        <f t="shared" si="9"/>
        <v>6.6666666666666666E-2</v>
      </c>
      <c r="Z11" s="74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78"/>
      <c r="H12" s="79"/>
      <c r="I12" s="79"/>
      <c r="J12" s="79"/>
      <c r="K12" s="80"/>
      <c r="L12" s="10">
        <f>C12+D12*$D$11+G12*$G$11+$H$11*H12+$E$11*E12+$I$11*I12+$F$11*F12+$J$11*J12+$K$11*K12</f>
        <v>0</v>
      </c>
      <c r="M12" s="11"/>
      <c r="O12" s="74">
        <v>10</v>
      </c>
      <c r="P12" s="74">
        <v>0.4</v>
      </c>
      <c r="Q12" s="74">
        <f t="shared" si="3"/>
        <v>6</v>
      </c>
      <c r="R12" s="98" t="s">
        <v>87</v>
      </c>
      <c r="S12" s="74">
        <f t="shared" si="0"/>
        <v>6.6666666666666666E-2</v>
      </c>
      <c r="T12" s="74">
        <f t="shared" si="4"/>
        <v>6.6666666666666666E-2</v>
      </c>
      <c r="U12" s="74">
        <f t="shared" si="5"/>
        <v>6.6666666666666666E-2</v>
      </c>
      <c r="V12" s="74">
        <f t="shared" si="6"/>
        <v>6.6666666666666666E-2</v>
      </c>
      <c r="W12" s="74">
        <f t="shared" si="7"/>
        <v>6.6666666666666666E-2</v>
      </c>
      <c r="X12" s="74">
        <f t="shared" si="8"/>
        <v>0</v>
      </c>
      <c r="Y12" s="74">
        <f t="shared" si="9"/>
        <v>6.6666666666666666E-2</v>
      </c>
      <c r="Z12" s="74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2</v>
      </c>
      <c r="F13" s="2"/>
      <c r="G13" s="78"/>
      <c r="H13" s="79"/>
      <c r="I13" s="79"/>
      <c r="J13" s="79"/>
      <c r="K13" s="80"/>
      <c r="L13" s="10">
        <f>C13+D13*$D$11+G13*$G$11+$H$11*H13+$E$11*E13+$I$11*I13+$F$11*F13+$J$11*J13+$K$11*K13</f>
        <v>1.71</v>
      </c>
      <c r="M13" s="11"/>
      <c r="O13" s="74">
        <v>11</v>
      </c>
      <c r="P13" s="74">
        <v>0.4</v>
      </c>
      <c r="Q13" s="74">
        <f t="shared" si="3"/>
        <v>6</v>
      </c>
      <c r="R13" s="98" t="s">
        <v>87</v>
      </c>
      <c r="S13" s="74">
        <f t="shared" si="0"/>
        <v>6.6666666666666666E-2</v>
      </c>
      <c r="T13" s="74">
        <f t="shared" si="4"/>
        <v>6.6666666666666666E-2</v>
      </c>
      <c r="U13" s="74">
        <f t="shared" si="5"/>
        <v>6.6666666666666666E-2</v>
      </c>
      <c r="V13" s="74">
        <f t="shared" si="6"/>
        <v>6.6666666666666666E-2</v>
      </c>
      <c r="W13" s="74">
        <f t="shared" si="7"/>
        <v>6.6666666666666666E-2</v>
      </c>
      <c r="X13" s="74">
        <f t="shared" si="8"/>
        <v>0</v>
      </c>
      <c r="Y13" s="74">
        <f t="shared" si="9"/>
        <v>6.6666666666666666E-2</v>
      </c>
      <c r="Z13" s="74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78"/>
      <c r="H14" s="79"/>
      <c r="I14" s="79"/>
      <c r="J14" s="79"/>
      <c r="K14" s="80"/>
      <c r="L14" s="10">
        <f t="shared" ref="L14:L19" si="10">C14+D14*$D$11+G14*$G$11+$H$11*H14+$E$11*E14+$I$11*I14+$F$11*F14+$J$11*J14+$K$11*K14</f>
        <v>0</v>
      </c>
      <c r="M14" s="11"/>
      <c r="O14" s="74">
        <v>12</v>
      </c>
      <c r="P14" s="74">
        <v>0.4</v>
      </c>
      <c r="Q14" s="74">
        <f t="shared" si="3"/>
        <v>6</v>
      </c>
      <c r="R14" s="98" t="s">
        <v>87</v>
      </c>
      <c r="S14" s="74">
        <f t="shared" si="0"/>
        <v>6.6666666666666666E-2</v>
      </c>
      <c r="T14" s="74">
        <f t="shared" si="4"/>
        <v>6.6666666666666666E-2</v>
      </c>
      <c r="U14" s="74">
        <f t="shared" si="5"/>
        <v>6.6666666666666666E-2</v>
      </c>
      <c r="V14" s="74">
        <f t="shared" si="6"/>
        <v>6.6666666666666666E-2</v>
      </c>
      <c r="W14" s="74">
        <f t="shared" si="7"/>
        <v>6.6666666666666666E-2</v>
      </c>
      <c r="X14" s="74">
        <f t="shared" si="8"/>
        <v>0</v>
      </c>
      <c r="Y14" s="74">
        <f t="shared" si="9"/>
        <v>6.6666666666666666E-2</v>
      </c>
      <c r="Z14" s="74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78"/>
      <c r="H15" s="79"/>
      <c r="I15" s="79"/>
      <c r="J15" s="79"/>
      <c r="K15" s="80"/>
      <c r="L15" s="10">
        <f t="shared" si="10"/>
        <v>0</v>
      </c>
      <c r="M15" s="11"/>
      <c r="O15" s="74">
        <v>13</v>
      </c>
      <c r="P15" s="74">
        <v>0.4</v>
      </c>
      <c r="Q15" s="74">
        <f t="shared" si="3"/>
        <v>6</v>
      </c>
      <c r="R15" s="98" t="s">
        <v>87</v>
      </c>
      <c r="S15" s="74">
        <f t="shared" si="0"/>
        <v>6.6666666666666666E-2</v>
      </c>
      <c r="T15" s="74">
        <f t="shared" si="4"/>
        <v>6.6666666666666666E-2</v>
      </c>
      <c r="U15" s="74">
        <f t="shared" si="5"/>
        <v>6.6666666666666666E-2</v>
      </c>
      <c r="V15" s="74">
        <f t="shared" si="6"/>
        <v>6.6666666666666666E-2</v>
      </c>
      <c r="W15" s="74">
        <f t="shared" si="7"/>
        <v>6.6666666666666666E-2</v>
      </c>
      <c r="X15" s="74">
        <f t="shared" si="8"/>
        <v>0</v>
      </c>
      <c r="Y15" s="74">
        <f t="shared" si="9"/>
        <v>6.6666666666666666E-2</v>
      </c>
      <c r="Z15" s="74">
        <f t="shared" si="1"/>
        <v>0</v>
      </c>
    </row>
    <row r="16" spans="1:26" x14ac:dyDescent="0.15">
      <c r="A16" s="255"/>
      <c r="B16" s="1" t="s">
        <v>31</v>
      </c>
      <c r="C16" s="2"/>
      <c r="D16" s="1">
        <v>3</v>
      </c>
      <c r="E16" s="1"/>
      <c r="F16" s="2"/>
      <c r="G16" s="78"/>
      <c r="H16" s="79"/>
      <c r="I16" s="79"/>
      <c r="J16" s="79"/>
      <c r="K16" s="80"/>
      <c r="L16" s="10">
        <f t="shared" si="10"/>
        <v>1.5</v>
      </c>
      <c r="M16" s="11"/>
      <c r="O16" s="74">
        <v>14</v>
      </c>
      <c r="P16" s="74">
        <v>0.4</v>
      </c>
      <c r="Q16" s="74">
        <f t="shared" si="3"/>
        <v>6</v>
      </c>
      <c r="R16" s="98" t="s">
        <v>87</v>
      </c>
      <c r="S16" s="74">
        <f t="shared" si="0"/>
        <v>6.6666666666666666E-2</v>
      </c>
      <c r="T16" s="74">
        <f t="shared" si="4"/>
        <v>6.6666666666666666E-2</v>
      </c>
      <c r="U16" s="74">
        <f t="shared" si="5"/>
        <v>6.6666666666666666E-2</v>
      </c>
      <c r="V16" s="74">
        <f t="shared" si="6"/>
        <v>6.6666666666666666E-2</v>
      </c>
      <c r="W16" s="74">
        <f t="shared" si="7"/>
        <v>6.6666666666666666E-2</v>
      </c>
      <c r="X16" s="74">
        <f t="shared" si="8"/>
        <v>0</v>
      </c>
      <c r="Y16" s="74">
        <f t="shared" si="9"/>
        <v>6.6666666666666666E-2</v>
      </c>
      <c r="Z16" s="74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>
        <v>1</v>
      </c>
      <c r="F17" s="2"/>
      <c r="G17" s="78"/>
      <c r="H17" s="79"/>
      <c r="I17" s="79"/>
      <c r="J17" s="79"/>
      <c r="K17" s="80"/>
      <c r="L17" s="10">
        <f t="shared" si="10"/>
        <v>0.85499999999999998</v>
      </c>
      <c r="M17" s="11"/>
      <c r="O17" s="74">
        <v>15</v>
      </c>
      <c r="P17" s="74">
        <v>0.4</v>
      </c>
      <c r="Q17" s="74">
        <f t="shared" si="3"/>
        <v>6</v>
      </c>
      <c r="R17" s="98" t="s">
        <v>87</v>
      </c>
      <c r="S17" s="74">
        <f t="shared" si="0"/>
        <v>6.6666666666666666E-2</v>
      </c>
      <c r="T17" s="74">
        <f t="shared" si="4"/>
        <v>6.6666666666666666E-2</v>
      </c>
      <c r="U17" s="74">
        <f t="shared" si="5"/>
        <v>6.6666666666666666E-2</v>
      </c>
      <c r="V17" s="74">
        <f t="shared" si="6"/>
        <v>6.6666666666666666E-2</v>
      </c>
      <c r="W17" s="74">
        <f t="shared" si="7"/>
        <v>6.6666666666666666E-2</v>
      </c>
      <c r="X17" s="74">
        <f t="shared" si="8"/>
        <v>0</v>
      </c>
      <c r="Y17" s="74">
        <f t="shared" si="9"/>
        <v>6.6666666666666666E-2</v>
      </c>
      <c r="Z17" s="74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78"/>
      <c r="H18" s="79"/>
      <c r="I18" s="79"/>
      <c r="J18" s="79"/>
      <c r="K18" s="80"/>
      <c r="L18" s="10">
        <f t="shared" si="10"/>
        <v>0</v>
      </c>
      <c r="M18" s="11"/>
      <c r="O18" s="74">
        <v>16</v>
      </c>
      <c r="P18" s="74">
        <v>0.4</v>
      </c>
      <c r="Q18" s="74">
        <f t="shared" si="3"/>
        <v>6</v>
      </c>
      <c r="R18" s="98" t="s">
        <v>87</v>
      </c>
      <c r="S18" s="74">
        <f t="shared" si="0"/>
        <v>6.6666666666666666E-2</v>
      </c>
      <c r="T18" s="74">
        <f t="shared" si="4"/>
        <v>6.6666666666666666E-2</v>
      </c>
      <c r="U18" s="74">
        <f t="shared" si="5"/>
        <v>6.6666666666666666E-2</v>
      </c>
      <c r="V18" s="74">
        <f t="shared" si="6"/>
        <v>6.6666666666666666E-2</v>
      </c>
      <c r="W18" s="74">
        <f t="shared" si="7"/>
        <v>6.6666666666666666E-2</v>
      </c>
      <c r="X18" s="74">
        <f t="shared" si="8"/>
        <v>0</v>
      </c>
      <c r="Y18" s="74">
        <f t="shared" si="9"/>
        <v>6.6666666666666666E-2</v>
      </c>
      <c r="Z18" s="74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78"/>
      <c r="H19" s="79"/>
      <c r="I19" s="79"/>
      <c r="J19" s="79"/>
      <c r="K19" s="80"/>
      <c r="L19" s="10">
        <f t="shared" si="10"/>
        <v>0</v>
      </c>
      <c r="M19" s="11"/>
      <c r="O19" s="74">
        <v>17</v>
      </c>
      <c r="P19" s="74">
        <v>0.4</v>
      </c>
      <c r="Q19" s="74">
        <f t="shared" si="3"/>
        <v>0</v>
      </c>
      <c r="R19" s="74"/>
      <c r="S19" s="74">
        <f t="shared" si="0"/>
        <v>0</v>
      </c>
      <c r="T19" s="74">
        <f t="shared" si="4"/>
        <v>0</v>
      </c>
      <c r="U19" s="74">
        <f t="shared" si="5"/>
        <v>0</v>
      </c>
      <c r="V19" s="74">
        <f t="shared" si="6"/>
        <v>0</v>
      </c>
      <c r="W19" s="74">
        <f t="shared" si="7"/>
        <v>0</v>
      </c>
      <c r="X19" s="74">
        <f t="shared" si="8"/>
        <v>0</v>
      </c>
      <c r="Y19" s="74">
        <f t="shared" si="9"/>
        <v>0</v>
      </c>
      <c r="Z19" s="74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78"/>
      <c r="H20" s="79"/>
      <c r="I20" s="79"/>
      <c r="J20" s="79"/>
      <c r="K20" s="80"/>
      <c r="L20" s="1"/>
      <c r="M20" s="3"/>
      <c r="O20" s="74">
        <v>18</v>
      </c>
      <c r="P20" s="74">
        <v>0.4</v>
      </c>
      <c r="Q20" s="74">
        <f t="shared" si="3"/>
        <v>0</v>
      </c>
      <c r="R20" s="74"/>
      <c r="S20" s="74">
        <f t="shared" si="0"/>
        <v>0</v>
      </c>
      <c r="T20" s="74">
        <f t="shared" si="4"/>
        <v>0</v>
      </c>
      <c r="U20" s="74">
        <f t="shared" si="5"/>
        <v>0</v>
      </c>
      <c r="V20" s="74">
        <f t="shared" si="6"/>
        <v>0</v>
      </c>
      <c r="W20" s="74">
        <f t="shared" si="7"/>
        <v>0</v>
      </c>
      <c r="X20" s="74">
        <f t="shared" si="8"/>
        <v>0</v>
      </c>
      <c r="Y20" s="74">
        <f t="shared" si="9"/>
        <v>0</v>
      </c>
      <c r="Z20" s="74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78"/>
      <c r="H21" s="79"/>
      <c r="I21" s="79"/>
      <c r="J21" s="79"/>
      <c r="K21" s="80"/>
      <c r="L21" s="10">
        <f>SUM(D21*$D$20+G21*$G$20+$H$20*H21+$E$20*E21+$I$20*I21+$J$20*J21+$K$20*K21)</f>
        <v>0</v>
      </c>
      <c r="M21" s="11"/>
      <c r="O21" s="74">
        <v>19</v>
      </c>
      <c r="P21" s="74">
        <v>0.4</v>
      </c>
      <c r="Q21" s="74">
        <f t="shared" si="3"/>
        <v>0</v>
      </c>
      <c r="R21" s="74"/>
      <c r="S21" s="74">
        <f t="shared" si="0"/>
        <v>0</v>
      </c>
      <c r="T21" s="74">
        <f t="shared" si="4"/>
        <v>0</v>
      </c>
      <c r="U21" s="74">
        <f t="shared" si="5"/>
        <v>0</v>
      </c>
      <c r="V21" s="74">
        <f t="shared" si="6"/>
        <v>0</v>
      </c>
      <c r="W21" s="74">
        <f t="shared" si="7"/>
        <v>0</v>
      </c>
      <c r="X21" s="74">
        <f t="shared" si="8"/>
        <v>0</v>
      </c>
      <c r="Y21" s="74">
        <f t="shared" si="9"/>
        <v>0</v>
      </c>
      <c r="Z21" s="74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78"/>
      <c r="H22" s="79"/>
      <c r="I22" s="79"/>
      <c r="J22" s="79"/>
      <c r="K22" s="80"/>
      <c r="L22" s="10">
        <f t="shared" ref="L22:L28" si="11">SUM(D22*$D$20+G22*$G$20+$H$20*H22+$E$20*E22+$I$20*I22+$J$20*J22+$K$20*K22)</f>
        <v>0</v>
      </c>
      <c r="M22" s="11"/>
      <c r="O22" s="74">
        <v>20</v>
      </c>
      <c r="P22" s="74">
        <v>0.4</v>
      </c>
      <c r="Q22" s="74">
        <f t="shared" si="3"/>
        <v>0</v>
      </c>
      <c r="R22" s="74"/>
      <c r="S22" s="74">
        <f t="shared" si="0"/>
        <v>0</v>
      </c>
      <c r="T22" s="74">
        <f t="shared" si="4"/>
        <v>0</v>
      </c>
      <c r="U22" s="74">
        <f t="shared" si="5"/>
        <v>0</v>
      </c>
      <c r="V22" s="74">
        <f t="shared" si="6"/>
        <v>0</v>
      </c>
      <c r="W22" s="74">
        <f t="shared" si="7"/>
        <v>0</v>
      </c>
      <c r="X22" s="74">
        <f t="shared" si="8"/>
        <v>0</v>
      </c>
      <c r="Y22" s="74">
        <f t="shared" si="9"/>
        <v>0</v>
      </c>
      <c r="Z22" s="74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78"/>
      <c r="H23" s="79"/>
      <c r="I23" s="79"/>
      <c r="J23" s="79"/>
      <c r="K23" s="80"/>
      <c r="L23" s="10">
        <f t="shared" si="11"/>
        <v>0</v>
      </c>
      <c r="M23" s="11"/>
      <c r="O23" s="74">
        <v>21</v>
      </c>
      <c r="P23" s="74">
        <v>0.4</v>
      </c>
      <c r="Q23" s="74">
        <f t="shared" si="3"/>
        <v>0</v>
      </c>
      <c r="R23" s="74"/>
      <c r="S23" s="74">
        <f t="shared" si="0"/>
        <v>0</v>
      </c>
      <c r="T23" s="74">
        <f t="shared" si="4"/>
        <v>0</v>
      </c>
      <c r="U23" s="74">
        <f t="shared" si="5"/>
        <v>0</v>
      </c>
      <c r="V23" s="74">
        <f t="shared" si="6"/>
        <v>0</v>
      </c>
      <c r="W23" s="74">
        <f t="shared" si="7"/>
        <v>0</v>
      </c>
      <c r="X23" s="74">
        <f t="shared" si="8"/>
        <v>0</v>
      </c>
      <c r="Y23" s="74">
        <f t="shared" si="9"/>
        <v>0</v>
      </c>
      <c r="Z23" s="74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78"/>
      <c r="H24" s="79"/>
      <c r="I24" s="79"/>
      <c r="J24" s="79"/>
      <c r="K24" s="80"/>
      <c r="L24" s="10">
        <f t="shared" si="11"/>
        <v>0</v>
      </c>
      <c r="M24" s="11"/>
      <c r="O24" s="74">
        <v>22</v>
      </c>
      <c r="P24" s="74">
        <v>0.4</v>
      </c>
      <c r="Q24" s="74">
        <f t="shared" si="3"/>
        <v>0</v>
      </c>
      <c r="R24" s="74"/>
      <c r="S24" s="74">
        <f t="shared" si="0"/>
        <v>0</v>
      </c>
      <c r="T24" s="74">
        <f t="shared" si="4"/>
        <v>0</v>
      </c>
      <c r="U24" s="74">
        <f t="shared" si="5"/>
        <v>0</v>
      </c>
      <c r="V24" s="74">
        <f t="shared" si="6"/>
        <v>0</v>
      </c>
      <c r="W24" s="74">
        <f t="shared" si="7"/>
        <v>0</v>
      </c>
      <c r="X24" s="74">
        <f t="shared" si="8"/>
        <v>0</v>
      </c>
      <c r="Y24" s="74">
        <f t="shared" si="9"/>
        <v>0</v>
      </c>
      <c r="Z24" s="74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78"/>
      <c r="H25" s="79"/>
      <c r="I25" s="79"/>
      <c r="J25" s="79"/>
      <c r="K25" s="80"/>
      <c r="L25" s="10">
        <f t="shared" si="11"/>
        <v>0</v>
      </c>
      <c r="M25" s="11"/>
      <c r="O25" s="74">
        <v>23</v>
      </c>
      <c r="P25" s="74">
        <v>0.4</v>
      </c>
      <c r="Q25" s="74">
        <f t="shared" si="3"/>
        <v>0</v>
      </c>
      <c r="R25" s="74"/>
      <c r="S25" s="74">
        <f t="shared" si="0"/>
        <v>0</v>
      </c>
      <c r="T25" s="74">
        <f t="shared" si="4"/>
        <v>0</v>
      </c>
      <c r="U25" s="74">
        <f t="shared" si="5"/>
        <v>0</v>
      </c>
      <c r="V25" s="74">
        <f t="shared" si="6"/>
        <v>0</v>
      </c>
      <c r="W25" s="74">
        <f t="shared" si="7"/>
        <v>0</v>
      </c>
      <c r="X25" s="74">
        <f t="shared" si="8"/>
        <v>0</v>
      </c>
      <c r="Y25" s="74">
        <f t="shared" si="9"/>
        <v>0</v>
      </c>
      <c r="Z25" s="74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78"/>
      <c r="H26" s="79"/>
      <c r="I26" s="79"/>
      <c r="J26" s="79"/>
      <c r="K26" s="80"/>
      <c r="L26" s="10">
        <f t="shared" si="11"/>
        <v>0</v>
      </c>
      <c r="M26" s="11"/>
      <c r="O26" s="74">
        <v>24</v>
      </c>
      <c r="P26" s="74">
        <v>0.4</v>
      </c>
      <c r="Q26" s="74">
        <f t="shared" si="3"/>
        <v>0</v>
      </c>
      <c r="R26" s="74"/>
      <c r="S26" s="74">
        <f t="shared" si="0"/>
        <v>0</v>
      </c>
      <c r="T26" s="74">
        <f t="shared" si="4"/>
        <v>0</v>
      </c>
      <c r="U26" s="74">
        <f t="shared" si="5"/>
        <v>0</v>
      </c>
      <c r="V26" s="74">
        <f t="shared" si="6"/>
        <v>0</v>
      </c>
      <c r="W26" s="74">
        <f t="shared" si="7"/>
        <v>0</v>
      </c>
      <c r="X26" s="74">
        <f t="shared" si="8"/>
        <v>0</v>
      </c>
      <c r="Y26" s="74">
        <f t="shared" si="9"/>
        <v>0</v>
      </c>
      <c r="Z26" s="74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78"/>
      <c r="H27" s="79"/>
      <c r="I27" s="79"/>
      <c r="J27" s="79"/>
      <c r="K27" s="80"/>
      <c r="L27" s="10">
        <f t="shared" si="11"/>
        <v>0</v>
      </c>
      <c r="M27" s="11"/>
      <c r="O27" s="74">
        <v>25</v>
      </c>
      <c r="P27" s="74">
        <v>0.4</v>
      </c>
      <c r="Q27" s="74">
        <f t="shared" si="3"/>
        <v>0</v>
      </c>
      <c r="R27" s="74"/>
      <c r="S27" s="74">
        <f t="shared" si="0"/>
        <v>0</v>
      </c>
      <c r="T27" s="74">
        <f t="shared" si="4"/>
        <v>0</v>
      </c>
      <c r="U27" s="74">
        <f t="shared" si="5"/>
        <v>0</v>
      </c>
      <c r="V27" s="74">
        <f t="shared" si="6"/>
        <v>0</v>
      </c>
      <c r="W27" s="74">
        <f t="shared" si="7"/>
        <v>0</v>
      </c>
      <c r="X27" s="74">
        <f t="shared" si="8"/>
        <v>0</v>
      </c>
      <c r="Y27" s="74">
        <f t="shared" si="9"/>
        <v>0</v>
      </c>
      <c r="Z27" s="74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78"/>
      <c r="H28" s="79"/>
      <c r="I28" s="79"/>
      <c r="J28" s="79"/>
      <c r="K28" s="80"/>
      <c r="L28" s="10">
        <f t="shared" si="11"/>
        <v>0</v>
      </c>
      <c r="M28" s="11"/>
      <c r="O28" s="74">
        <v>26</v>
      </c>
      <c r="P28" s="74">
        <v>0.4</v>
      </c>
      <c r="Q28" s="74">
        <f t="shared" si="3"/>
        <v>0</v>
      </c>
      <c r="R28" s="74"/>
      <c r="S28" s="74">
        <f t="shared" si="0"/>
        <v>0</v>
      </c>
      <c r="T28" s="74">
        <f t="shared" si="4"/>
        <v>0</v>
      </c>
      <c r="U28" s="74">
        <f t="shared" si="5"/>
        <v>0</v>
      </c>
      <c r="V28" s="74">
        <f t="shared" si="6"/>
        <v>0</v>
      </c>
      <c r="W28" s="74">
        <f t="shared" si="7"/>
        <v>0</v>
      </c>
      <c r="X28" s="74">
        <f t="shared" si="8"/>
        <v>0</v>
      </c>
      <c r="Y28" s="74">
        <f t="shared" si="9"/>
        <v>0</v>
      </c>
      <c r="Z28" s="74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78"/>
      <c r="H29" s="79"/>
      <c r="I29" s="79"/>
      <c r="J29" s="79"/>
      <c r="K29" s="80"/>
      <c r="L29" s="1"/>
      <c r="M29" s="3"/>
      <c r="O29" s="74">
        <v>27</v>
      </c>
      <c r="P29" s="74">
        <v>0.4</v>
      </c>
      <c r="Q29" s="74">
        <f t="shared" si="3"/>
        <v>0</v>
      </c>
      <c r="R29" s="74"/>
      <c r="S29" s="74">
        <f t="shared" si="0"/>
        <v>0</v>
      </c>
      <c r="T29" s="74">
        <f t="shared" si="4"/>
        <v>0</v>
      </c>
      <c r="U29" s="74">
        <f t="shared" si="5"/>
        <v>0</v>
      </c>
      <c r="V29" s="74">
        <f t="shared" si="6"/>
        <v>0</v>
      </c>
      <c r="W29" s="74">
        <f t="shared" si="7"/>
        <v>0</v>
      </c>
      <c r="X29" s="74">
        <f t="shared" si="8"/>
        <v>0</v>
      </c>
      <c r="Y29" s="74">
        <f t="shared" si="9"/>
        <v>0</v>
      </c>
      <c r="Z29" s="74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78"/>
      <c r="H30" s="79"/>
      <c r="I30" s="79"/>
      <c r="J30" s="79"/>
      <c r="K30" s="80"/>
      <c r="L30" s="14">
        <f>SUM(D30*$D$29+G30*$G$29+$H$29*H30+$E$29*E30+$I$29*I30+$J$29*J30+$K$29*K30)</f>
        <v>0</v>
      </c>
      <c r="M30" s="15"/>
      <c r="O30" s="74">
        <v>28</v>
      </c>
      <c r="P30" s="74">
        <v>0.4</v>
      </c>
      <c r="Q30" s="74">
        <f t="shared" si="3"/>
        <v>0</v>
      </c>
      <c r="R30" s="74"/>
      <c r="S30" s="74">
        <f t="shared" si="0"/>
        <v>0</v>
      </c>
      <c r="T30" s="74">
        <f t="shared" si="4"/>
        <v>0</v>
      </c>
      <c r="U30" s="74">
        <f t="shared" si="5"/>
        <v>0</v>
      </c>
      <c r="V30" s="74">
        <f t="shared" si="6"/>
        <v>0</v>
      </c>
      <c r="W30" s="74">
        <f t="shared" si="7"/>
        <v>0</v>
      </c>
      <c r="X30" s="74">
        <f t="shared" si="8"/>
        <v>0</v>
      </c>
      <c r="Y30" s="74">
        <f t="shared" si="9"/>
        <v>0</v>
      </c>
      <c r="Z30" s="74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78"/>
      <c r="H31" s="79"/>
      <c r="I31" s="79"/>
      <c r="J31" s="79"/>
      <c r="K31" s="80"/>
      <c r="L31" s="14">
        <f t="shared" ref="L31:L37" si="12">SUM(D31*$D$29+G31*$G$29+$H$29*H31+$E$29*E31+$I$29*I31+$J$29*J31+$K$29*K31)</f>
        <v>0</v>
      </c>
      <c r="M31" s="15"/>
      <c r="O31" s="74">
        <v>29</v>
      </c>
      <c r="P31" s="74">
        <v>0.4</v>
      </c>
      <c r="Q31" s="74">
        <f t="shared" si="3"/>
        <v>0</v>
      </c>
      <c r="R31" s="74"/>
      <c r="S31" s="74">
        <f t="shared" si="0"/>
        <v>0</v>
      </c>
      <c r="T31" s="74">
        <f t="shared" si="4"/>
        <v>0</v>
      </c>
      <c r="U31" s="74">
        <f t="shared" si="5"/>
        <v>0</v>
      </c>
      <c r="V31" s="74">
        <f t="shared" si="6"/>
        <v>0</v>
      </c>
      <c r="W31" s="74">
        <f t="shared" si="7"/>
        <v>0</v>
      </c>
      <c r="X31" s="74">
        <f t="shared" si="8"/>
        <v>0</v>
      </c>
      <c r="Y31" s="74">
        <f t="shared" si="9"/>
        <v>0</v>
      </c>
      <c r="Z31" s="74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78"/>
      <c r="H32" s="79"/>
      <c r="I32" s="79"/>
      <c r="J32" s="79"/>
      <c r="K32" s="80"/>
      <c r="L32" s="14">
        <f t="shared" si="12"/>
        <v>0</v>
      </c>
      <c r="M32" s="15"/>
      <c r="O32" s="74">
        <v>30</v>
      </c>
      <c r="P32" s="74">
        <v>0.4</v>
      </c>
      <c r="Q32" s="74">
        <f t="shared" si="3"/>
        <v>0</v>
      </c>
      <c r="R32" s="74"/>
      <c r="S32" s="74">
        <f t="shared" si="0"/>
        <v>0</v>
      </c>
      <c r="T32" s="74">
        <f t="shared" si="4"/>
        <v>0</v>
      </c>
      <c r="U32" s="74">
        <f t="shared" si="5"/>
        <v>0</v>
      </c>
      <c r="V32" s="74">
        <f t="shared" si="6"/>
        <v>0</v>
      </c>
      <c r="W32" s="74">
        <f t="shared" si="7"/>
        <v>0</v>
      </c>
      <c r="X32" s="74">
        <f t="shared" si="8"/>
        <v>0</v>
      </c>
      <c r="Y32" s="74">
        <f t="shared" si="9"/>
        <v>0</v>
      </c>
      <c r="Z32" s="74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78"/>
      <c r="H33" s="79"/>
      <c r="I33" s="79"/>
      <c r="J33" s="79"/>
      <c r="K33" s="80"/>
      <c r="L33" s="14">
        <f t="shared" si="12"/>
        <v>0</v>
      </c>
      <c r="M33" s="15"/>
      <c r="O33" s="74">
        <v>31</v>
      </c>
      <c r="P33" s="74"/>
      <c r="Q33" s="74">
        <f t="shared" si="3"/>
        <v>0</v>
      </c>
      <c r="R33" s="74"/>
      <c r="S33" s="74">
        <f t="shared" si="0"/>
        <v>0</v>
      </c>
      <c r="T33" s="74">
        <f t="shared" si="4"/>
        <v>0</v>
      </c>
      <c r="U33" s="74">
        <f t="shared" si="5"/>
        <v>0</v>
      </c>
      <c r="V33" s="74">
        <f t="shared" si="6"/>
        <v>0</v>
      </c>
      <c r="W33" s="74">
        <f t="shared" si="7"/>
        <v>0</v>
      </c>
      <c r="X33" s="74">
        <f t="shared" si="8"/>
        <v>0</v>
      </c>
      <c r="Y33" s="74">
        <f t="shared" si="9"/>
        <v>0</v>
      </c>
      <c r="Z33" s="74">
        <f t="shared" si="1"/>
        <v>0</v>
      </c>
    </row>
    <row r="34" spans="1:26" x14ac:dyDescent="0.15">
      <c r="A34" s="255"/>
      <c r="B34" s="1" t="s">
        <v>31</v>
      </c>
      <c r="C34" s="2"/>
      <c r="D34" s="1">
        <v>1</v>
      </c>
      <c r="E34" s="1"/>
      <c r="F34" s="2"/>
      <c r="G34" s="78"/>
      <c r="H34" s="79"/>
      <c r="I34" s="79"/>
      <c r="J34" s="79"/>
      <c r="K34" s="80"/>
      <c r="L34" s="14">
        <f t="shared" si="12"/>
        <v>0.47</v>
      </c>
      <c r="M34" s="15"/>
      <c r="O34" s="74">
        <v>32</v>
      </c>
      <c r="P34" s="74"/>
      <c r="Q34" s="74">
        <f t="shared" si="3"/>
        <v>0</v>
      </c>
      <c r="R34" s="74"/>
      <c r="S34" s="74">
        <f t="shared" si="0"/>
        <v>0</v>
      </c>
      <c r="T34" s="74">
        <f t="shared" si="4"/>
        <v>0</v>
      </c>
      <c r="U34" s="74">
        <f t="shared" si="5"/>
        <v>0</v>
      </c>
      <c r="V34" s="74">
        <f t="shared" si="6"/>
        <v>0</v>
      </c>
      <c r="W34" s="74">
        <f t="shared" si="7"/>
        <v>0</v>
      </c>
      <c r="X34" s="74">
        <f t="shared" si="8"/>
        <v>0</v>
      </c>
      <c r="Y34" s="74">
        <f t="shared" si="9"/>
        <v>0</v>
      </c>
      <c r="Z34" s="74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>
        <v>1</v>
      </c>
      <c r="F35" s="2"/>
      <c r="G35" s="78"/>
      <c r="H35" s="79"/>
      <c r="I35" s="79"/>
      <c r="J35" s="79"/>
      <c r="K35" s="80"/>
      <c r="L35" s="14">
        <f t="shared" si="12"/>
        <v>0.85499999999999998</v>
      </c>
      <c r="M35" s="15"/>
      <c r="O35" s="74">
        <v>33</v>
      </c>
      <c r="P35" s="74"/>
      <c r="Q35" s="74">
        <f t="shared" si="3"/>
        <v>0</v>
      </c>
      <c r="R35" s="74"/>
      <c r="S35" s="74">
        <f t="shared" si="0"/>
        <v>0</v>
      </c>
      <c r="T35" s="74">
        <f t="shared" si="4"/>
        <v>0</v>
      </c>
      <c r="U35" s="74">
        <f t="shared" si="5"/>
        <v>0</v>
      </c>
      <c r="V35" s="74">
        <f t="shared" si="6"/>
        <v>0</v>
      </c>
      <c r="W35" s="74">
        <f t="shared" si="7"/>
        <v>0</v>
      </c>
      <c r="X35" s="74">
        <f t="shared" si="8"/>
        <v>0</v>
      </c>
      <c r="Y35" s="74">
        <f t="shared" si="9"/>
        <v>0</v>
      </c>
      <c r="Z35" s="74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78"/>
      <c r="H36" s="79"/>
      <c r="I36" s="79"/>
      <c r="J36" s="79"/>
      <c r="K36" s="80"/>
      <c r="L36" s="14">
        <f t="shared" si="12"/>
        <v>0</v>
      </c>
      <c r="M36" s="15"/>
      <c r="O36" s="74">
        <v>34</v>
      </c>
      <c r="P36" s="74"/>
      <c r="Q36" s="74">
        <f t="shared" si="3"/>
        <v>0</v>
      </c>
      <c r="R36" s="74"/>
      <c r="S36" s="74">
        <f t="shared" si="0"/>
        <v>0</v>
      </c>
      <c r="T36" s="74">
        <f t="shared" si="4"/>
        <v>0</v>
      </c>
      <c r="U36" s="74">
        <f t="shared" si="5"/>
        <v>0</v>
      </c>
      <c r="V36" s="74">
        <f t="shared" si="6"/>
        <v>0</v>
      </c>
      <c r="W36" s="74">
        <f t="shared" si="7"/>
        <v>0</v>
      </c>
      <c r="X36" s="74">
        <f t="shared" si="8"/>
        <v>0</v>
      </c>
      <c r="Y36" s="74">
        <f t="shared" si="9"/>
        <v>0</v>
      </c>
      <c r="Z36" s="74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78"/>
      <c r="H37" s="79"/>
      <c r="I37" s="79"/>
      <c r="J37" s="79"/>
      <c r="K37" s="80"/>
      <c r="L37" s="14">
        <f t="shared" si="12"/>
        <v>0</v>
      </c>
      <c r="M37" s="15"/>
      <c r="O37" s="74">
        <v>35</v>
      </c>
      <c r="P37" s="74"/>
      <c r="Q37" s="74">
        <f t="shared" si="3"/>
        <v>0</v>
      </c>
      <c r="R37" s="74"/>
      <c r="S37" s="74">
        <f t="shared" si="0"/>
        <v>0</v>
      </c>
      <c r="T37" s="74">
        <f t="shared" si="4"/>
        <v>0</v>
      </c>
      <c r="U37" s="74">
        <f t="shared" si="5"/>
        <v>0</v>
      </c>
      <c r="V37" s="74">
        <f t="shared" si="6"/>
        <v>0</v>
      </c>
      <c r="W37" s="74">
        <f t="shared" si="7"/>
        <v>0</v>
      </c>
      <c r="X37" s="74">
        <f t="shared" si="8"/>
        <v>0</v>
      </c>
      <c r="Y37" s="74">
        <f t="shared" si="9"/>
        <v>0</v>
      </c>
      <c r="Z37" s="74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78"/>
      <c r="H38" s="79"/>
      <c r="I38" s="79"/>
      <c r="J38" s="79"/>
      <c r="K38" s="80"/>
      <c r="L38" s="1"/>
      <c r="M38" s="3"/>
      <c r="O38" s="74">
        <v>36</v>
      </c>
      <c r="P38" s="74"/>
      <c r="Q38" s="74">
        <f t="shared" si="3"/>
        <v>0</v>
      </c>
      <c r="R38" s="74"/>
      <c r="S38" s="74">
        <f t="shared" si="0"/>
        <v>0</v>
      </c>
      <c r="T38" s="74">
        <f t="shared" si="4"/>
        <v>0</v>
      </c>
      <c r="U38" s="74">
        <f t="shared" si="5"/>
        <v>0</v>
      </c>
      <c r="V38" s="74">
        <f t="shared" si="6"/>
        <v>0</v>
      </c>
      <c r="W38" s="74">
        <f t="shared" si="7"/>
        <v>0</v>
      </c>
      <c r="X38" s="74">
        <f t="shared" si="8"/>
        <v>0</v>
      </c>
      <c r="Y38" s="74">
        <f t="shared" si="9"/>
        <v>0</v>
      </c>
      <c r="Z38" s="74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78"/>
      <c r="H39" s="79"/>
      <c r="I39" s="79"/>
      <c r="J39" s="79"/>
      <c r="K39" s="80"/>
      <c r="L39" s="10">
        <f>SUM(C39+D39*$D$38+G39*$G$38+$H$38*H39+$E$38*E39+$I$38*I39+F39+$J$38*J39+$K$38*K39)</f>
        <v>0</v>
      </c>
      <c r="M39" s="11"/>
      <c r="O39" s="74">
        <v>37</v>
      </c>
      <c r="P39" s="74"/>
      <c r="Q39" s="74">
        <f t="shared" si="3"/>
        <v>0</v>
      </c>
      <c r="R39" s="74"/>
      <c r="S39" s="74">
        <f t="shared" si="0"/>
        <v>0</v>
      </c>
      <c r="T39" s="74">
        <f t="shared" si="4"/>
        <v>0</v>
      </c>
      <c r="U39" s="74">
        <f t="shared" si="5"/>
        <v>0</v>
      </c>
      <c r="V39" s="74">
        <f t="shared" si="6"/>
        <v>0</v>
      </c>
      <c r="W39" s="74">
        <f t="shared" si="7"/>
        <v>0</v>
      </c>
      <c r="X39" s="74">
        <f t="shared" si="8"/>
        <v>0</v>
      </c>
      <c r="Y39" s="74">
        <f t="shared" si="9"/>
        <v>0</v>
      </c>
      <c r="Z39" s="74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>
        <v>1</v>
      </c>
      <c r="F40" s="2"/>
      <c r="G40" s="78"/>
      <c r="H40" s="79"/>
      <c r="I40" s="79"/>
      <c r="J40" s="79"/>
      <c r="K40" s="80"/>
      <c r="L40" s="10">
        <f t="shared" ref="L40:L46" si="13">SUM(C40+D40*$D$38+G40*$G$38+$H$38*H40+$E$38*E40+$I$38*I40+F40+$J$38*J40+$K$38*K40)</f>
        <v>0.49</v>
      </c>
      <c r="M40" s="11"/>
      <c r="O40" s="74">
        <v>38</v>
      </c>
      <c r="P40" s="74"/>
      <c r="Q40" s="74">
        <f t="shared" si="3"/>
        <v>0</v>
      </c>
      <c r="R40" s="74"/>
      <c r="S40" s="74">
        <f t="shared" si="0"/>
        <v>0</v>
      </c>
      <c r="T40" s="74">
        <f t="shared" si="4"/>
        <v>0</v>
      </c>
      <c r="U40" s="74">
        <f t="shared" si="5"/>
        <v>0</v>
      </c>
      <c r="V40" s="74">
        <f t="shared" si="6"/>
        <v>0</v>
      </c>
      <c r="W40" s="74">
        <f t="shared" si="7"/>
        <v>0</v>
      </c>
      <c r="X40" s="74">
        <f t="shared" si="8"/>
        <v>0</v>
      </c>
      <c r="Y40" s="74">
        <f t="shared" si="9"/>
        <v>0</v>
      </c>
      <c r="Z40" s="74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78"/>
      <c r="H41" s="79"/>
      <c r="I41" s="79"/>
      <c r="J41" s="79"/>
      <c r="K41" s="80"/>
      <c r="L41" s="10">
        <f>SUM(C41+D41*$D$38+G41*$G$38+$H$38*H41+$E$38*E41+$I$38*I41+F41+$J$38*J41+$K$38*K41)</f>
        <v>0</v>
      </c>
      <c r="M41" s="11"/>
      <c r="O41" s="74">
        <v>39</v>
      </c>
      <c r="P41" s="74"/>
      <c r="Q41" s="74">
        <f t="shared" si="3"/>
        <v>0</v>
      </c>
      <c r="R41" s="74"/>
      <c r="S41" s="74">
        <f t="shared" si="0"/>
        <v>0</v>
      </c>
      <c r="T41" s="74">
        <f t="shared" si="4"/>
        <v>0</v>
      </c>
      <c r="U41" s="74">
        <f t="shared" si="5"/>
        <v>0</v>
      </c>
      <c r="V41" s="74">
        <f t="shared" si="6"/>
        <v>0</v>
      </c>
      <c r="W41" s="74">
        <f t="shared" si="7"/>
        <v>0</v>
      </c>
      <c r="X41" s="74">
        <f t="shared" si="8"/>
        <v>0</v>
      </c>
      <c r="Y41" s="74">
        <f t="shared" si="9"/>
        <v>0</v>
      </c>
      <c r="Z41" s="74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78"/>
      <c r="H42" s="79"/>
      <c r="I42" s="79"/>
      <c r="J42" s="79"/>
      <c r="K42" s="80"/>
      <c r="L42" s="10">
        <f t="shared" si="13"/>
        <v>0</v>
      </c>
      <c r="M42" s="11"/>
      <c r="O42" s="74">
        <v>40</v>
      </c>
      <c r="P42" s="74"/>
      <c r="Q42" s="74">
        <f t="shared" si="3"/>
        <v>0</v>
      </c>
      <c r="R42" s="74"/>
      <c r="S42" s="74">
        <f t="shared" si="0"/>
        <v>0</v>
      </c>
      <c r="T42" s="74">
        <f t="shared" si="4"/>
        <v>0</v>
      </c>
      <c r="U42" s="74">
        <f t="shared" si="5"/>
        <v>0</v>
      </c>
      <c r="V42" s="74">
        <f t="shared" si="6"/>
        <v>0</v>
      </c>
      <c r="W42" s="74">
        <f t="shared" si="7"/>
        <v>0</v>
      </c>
      <c r="X42" s="74">
        <f t="shared" si="8"/>
        <v>0</v>
      </c>
      <c r="Y42" s="74">
        <f t="shared" si="9"/>
        <v>0</v>
      </c>
      <c r="Z42" s="74">
        <f t="shared" si="1"/>
        <v>0</v>
      </c>
    </row>
    <row r="43" spans="1:26" x14ac:dyDescent="0.15">
      <c r="A43" s="255"/>
      <c r="B43" s="1" t="s">
        <v>31</v>
      </c>
      <c r="C43" s="2"/>
      <c r="D43" s="1">
        <v>1</v>
      </c>
      <c r="E43" s="1"/>
      <c r="F43" s="2"/>
      <c r="G43" s="78"/>
      <c r="H43" s="79"/>
      <c r="I43" s="79"/>
      <c r="J43" s="79"/>
      <c r="K43" s="80"/>
      <c r="L43" s="10">
        <f t="shared" si="13"/>
        <v>0.28000000000000003</v>
      </c>
      <c r="M43" s="11"/>
      <c r="O43" s="74">
        <v>41</v>
      </c>
      <c r="P43" s="74"/>
      <c r="Q43" s="74">
        <f t="shared" si="3"/>
        <v>0</v>
      </c>
      <c r="R43" s="74"/>
      <c r="S43" s="74">
        <f t="shared" si="0"/>
        <v>0</v>
      </c>
      <c r="T43" s="74">
        <f t="shared" si="4"/>
        <v>0</v>
      </c>
      <c r="U43" s="74">
        <f t="shared" si="5"/>
        <v>0</v>
      </c>
      <c r="V43" s="74">
        <f t="shared" si="6"/>
        <v>0</v>
      </c>
      <c r="W43" s="74">
        <f t="shared" si="7"/>
        <v>0</v>
      </c>
      <c r="X43" s="74">
        <f t="shared" si="8"/>
        <v>0</v>
      </c>
      <c r="Y43" s="74">
        <f t="shared" si="9"/>
        <v>0</v>
      </c>
      <c r="Z43" s="74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78"/>
      <c r="H44" s="79"/>
      <c r="I44" s="79"/>
      <c r="J44" s="79"/>
      <c r="K44" s="80"/>
      <c r="L44" s="10">
        <f t="shared" si="13"/>
        <v>0</v>
      </c>
      <c r="M44" s="11"/>
      <c r="O44" s="74" t="s">
        <v>37</v>
      </c>
      <c r="P44" s="74"/>
      <c r="Q44" s="74"/>
      <c r="R44" s="74"/>
      <c r="S44" s="74">
        <f>SUM(S3:S43)</f>
        <v>1.0666666666666667</v>
      </c>
      <c r="T44" s="74">
        <f t="shared" ref="T44:Z44" si="14">SUM(T3:T43)</f>
        <v>1.0666666666666667</v>
      </c>
      <c r="U44" s="74">
        <f t="shared" si="14"/>
        <v>1.0666666666666667</v>
      </c>
      <c r="V44" s="74">
        <f t="shared" si="14"/>
        <v>1.0666666666666667</v>
      </c>
      <c r="W44" s="74">
        <f t="shared" si="14"/>
        <v>1.0666666666666667</v>
      </c>
      <c r="X44" s="74">
        <f t="shared" si="14"/>
        <v>0</v>
      </c>
      <c r="Y44" s="74">
        <f t="shared" si="14"/>
        <v>1.0666666666666667</v>
      </c>
      <c r="Z44" s="74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78"/>
      <c r="H45" s="79"/>
      <c r="I45" s="79"/>
      <c r="J45" s="79"/>
      <c r="K45" s="80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78"/>
      <c r="H46" s="79"/>
      <c r="I46" s="79"/>
      <c r="J46" s="79"/>
      <c r="K46" s="80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78"/>
      <c r="H47" s="79"/>
      <c r="I47" s="79"/>
      <c r="J47" s="79"/>
      <c r="K47" s="80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78"/>
      <c r="H48" s="79"/>
      <c r="I48" s="79"/>
      <c r="J48" s="79"/>
      <c r="K48" s="80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78"/>
      <c r="H49" s="79"/>
      <c r="I49" s="79"/>
      <c r="J49" s="79"/>
      <c r="K49" s="80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78"/>
      <c r="H50" s="79"/>
      <c r="I50" s="79"/>
      <c r="J50" s="79"/>
      <c r="K50" s="80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78"/>
      <c r="H51" s="79"/>
      <c r="I51" s="79"/>
      <c r="J51" s="79"/>
      <c r="K51" s="80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78"/>
      <c r="H52" s="79"/>
      <c r="I52" s="79"/>
      <c r="J52" s="79"/>
      <c r="K52" s="80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78"/>
      <c r="H53" s="79"/>
      <c r="I53" s="79"/>
      <c r="J53" s="79"/>
      <c r="K53" s="80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78"/>
      <c r="H54" s="79"/>
      <c r="I54" s="79"/>
      <c r="J54" s="79"/>
      <c r="K54" s="80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78"/>
      <c r="H55" s="79"/>
      <c r="I55" s="79"/>
      <c r="J55" s="79"/>
      <c r="K55" s="80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78"/>
      <c r="H56" s="79"/>
      <c r="I56" s="79"/>
      <c r="J56" s="79"/>
      <c r="K56" s="80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78"/>
      <c r="H57" s="79"/>
      <c r="I57" s="79"/>
      <c r="J57" s="79"/>
      <c r="K57" s="80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78"/>
      <c r="H58" s="79"/>
      <c r="I58" s="79"/>
      <c r="J58" s="79"/>
      <c r="K58" s="80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78"/>
      <c r="H59" s="79"/>
      <c r="I59" s="79"/>
      <c r="J59" s="79"/>
      <c r="K59" s="80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78"/>
      <c r="H60" s="79"/>
      <c r="I60" s="79"/>
      <c r="J60" s="79"/>
      <c r="K60" s="80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78"/>
      <c r="H61" s="79"/>
      <c r="I61" s="79"/>
      <c r="J61" s="79"/>
      <c r="K61" s="80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78"/>
      <c r="H62" s="79"/>
      <c r="I62" s="79"/>
      <c r="J62" s="79"/>
      <c r="K62" s="80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78"/>
      <c r="H63" s="79"/>
      <c r="I63" s="79"/>
      <c r="J63" s="79"/>
      <c r="K63" s="80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81"/>
      <c r="H64" s="82"/>
      <c r="I64" s="82"/>
      <c r="J64" s="82"/>
      <c r="K64" s="83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78"/>
      <c r="H65" s="79"/>
      <c r="I65" s="79"/>
      <c r="J65" s="79"/>
      <c r="K65" s="80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78"/>
      <c r="H66" s="79"/>
      <c r="I66" s="79"/>
      <c r="J66" s="79"/>
      <c r="K66" s="80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78"/>
      <c r="H67" s="79"/>
      <c r="I67" s="79"/>
      <c r="J67" s="79"/>
      <c r="K67" s="80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78"/>
      <c r="H68" s="79"/>
      <c r="I68" s="79"/>
      <c r="J68" s="79"/>
      <c r="K68" s="80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78"/>
      <c r="H69" s="79"/>
      <c r="I69" s="79"/>
      <c r="J69" s="79"/>
      <c r="K69" s="80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78"/>
      <c r="H70" s="79"/>
      <c r="I70" s="79"/>
      <c r="J70" s="79"/>
      <c r="K70" s="80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78"/>
      <c r="H71" s="79"/>
      <c r="I71" s="79"/>
      <c r="J71" s="79"/>
      <c r="K71" s="80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78"/>
      <c r="H72" s="79"/>
      <c r="I72" s="79"/>
      <c r="J72" s="79"/>
      <c r="K72" s="80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81"/>
      <c r="H73" s="82"/>
      <c r="I73" s="82"/>
      <c r="J73" s="82"/>
      <c r="K73" s="83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78"/>
      <c r="H74" s="79"/>
      <c r="I74" s="79"/>
      <c r="J74" s="79"/>
      <c r="K74" s="80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78"/>
      <c r="H75" s="79"/>
      <c r="I75" s="79"/>
      <c r="J75" s="79"/>
      <c r="K75" s="80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78"/>
      <c r="H76" s="79"/>
      <c r="I76" s="79"/>
      <c r="J76" s="79"/>
      <c r="K76" s="80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78"/>
      <c r="H77" s="79"/>
      <c r="I77" s="79"/>
      <c r="J77" s="79"/>
      <c r="K77" s="80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78"/>
      <c r="H78" s="79"/>
      <c r="I78" s="79"/>
      <c r="J78" s="79"/>
      <c r="K78" s="80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78"/>
      <c r="H79" s="79"/>
      <c r="I79" s="79"/>
      <c r="J79" s="79"/>
      <c r="K79" s="80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78"/>
      <c r="H80" s="79"/>
      <c r="I80" s="79"/>
      <c r="J80" s="79"/>
      <c r="K80" s="80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78"/>
      <c r="H81" s="79"/>
      <c r="I81" s="79"/>
      <c r="J81" s="79"/>
      <c r="K81" s="80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81"/>
      <c r="H82" s="82"/>
      <c r="I82" s="82"/>
      <c r="J82" s="82"/>
      <c r="K82" s="83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>
        <v>1</v>
      </c>
      <c r="E84" s="285"/>
      <c r="F84" s="285"/>
      <c r="G84" s="286"/>
      <c r="H84" s="1"/>
      <c r="I84" s="1"/>
      <c r="J84" s="1"/>
      <c r="K84" s="1"/>
      <c r="L84" s="14">
        <f>D84*$D$83+C84</f>
        <v>0.15</v>
      </c>
      <c r="M84" s="15"/>
    </row>
    <row r="85" spans="1:13" x14ac:dyDescent="0.15">
      <c r="A85" s="255"/>
      <c r="B85" s="1" t="s">
        <v>26</v>
      </c>
      <c r="C85" s="2"/>
      <c r="D85" s="284">
        <v>1</v>
      </c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0.15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>
        <v>1</v>
      </c>
      <c r="E88" s="285"/>
      <c r="F88" s="285"/>
      <c r="G88" s="286"/>
      <c r="H88" s="1"/>
      <c r="I88" s="1"/>
      <c r="J88" s="1"/>
      <c r="K88" s="1"/>
      <c r="L88" s="14">
        <f t="shared" si="19"/>
        <v>0.15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>
        <v>1</v>
      </c>
      <c r="L100" s="1">
        <f>$C$98*K100</f>
        <v>0.2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>
        <v>3</v>
      </c>
      <c r="L105" s="1">
        <f t="shared" si="20"/>
        <v>0.89999999999999991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72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72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78"/>
      <c r="H112" s="79"/>
      <c r="I112" s="79"/>
      <c r="J112" s="79"/>
      <c r="K112" s="80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78"/>
      <c r="H113" s="79"/>
      <c r="I113" s="79"/>
      <c r="J113" s="79"/>
      <c r="K113" s="80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78"/>
      <c r="H114" s="79"/>
      <c r="I114" s="79"/>
      <c r="J114" s="79"/>
      <c r="K114" s="80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78"/>
      <c r="H115" s="79"/>
      <c r="I115" s="79"/>
      <c r="J115" s="79"/>
      <c r="K115" s="80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78"/>
      <c r="H116" s="79"/>
      <c r="I116" s="79"/>
      <c r="J116" s="79"/>
      <c r="K116" s="80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78"/>
      <c r="H117" s="79"/>
      <c r="I117" s="79"/>
      <c r="J117" s="79"/>
      <c r="K117" s="80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78"/>
      <c r="H118" s="79"/>
      <c r="I118" s="79"/>
      <c r="J118" s="79"/>
      <c r="K118" s="80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78"/>
      <c r="H119" s="79"/>
      <c r="I119" s="79"/>
      <c r="J119" s="79"/>
      <c r="K119" s="80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81"/>
      <c r="H120" s="82"/>
      <c r="I120" s="82"/>
      <c r="J120" s="82"/>
      <c r="K120" s="83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78"/>
      <c r="H121" s="79"/>
      <c r="I121" s="79"/>
      <c r="J121" s="79"/>
      <c r="K121" s="80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78"/>
      <c r="H122" s="79"/>
      <c r="I122" s="79"/>
      <c r="J122" s="79"/>
      <c r="K122" s="80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78"/>
      <c r="H123" s="79"/>
      <c r="I123" s="79"/>
      <c r="J123" s="79"/>
      <c r="K123" s="80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78"/>
      <c r="H124" s="79"/>
      <c r="I124" s="79"/>
      <c r="J124" s="79"/>
      <c r="K124" s="80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78"/>
      <c r="H125" s="79"/>
      <c r="I125" s="79"/>
      <c r="J125" s="79"/>
      <c r="K125" s="80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78"/>
      <c r="H126" s="79"/>
      <c r="I126" s="79"/>
      <c r="J126" s="79"/>
      <c r="K126" s="80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78"/>
      <c r="H127" s="79"/>
      <c r="I127" s="79"/>
      <c r="J127" s="79"/>
      <c r="K127" s="80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78"/>
      <c r="H128" s="79"/>
      <c r="I128" s="79"/>
      <c r="J128" s="79"/>
      <c r="K128" s="80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81"/>
      <c r="H129" s="82"/>
      <c r="I129" s="82"/>
      <c r="J129" s="82"/>
      <c r="K129" s="83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7">
        <f>L3+L12+L21+L30+L39+L48+L57+L66+L75+L84+L103+L107+L113+L122+S44</f>
        <v>1.2166666666666666</v>
      </c>
      <c r="E131" s="17">
        <f>C131+D131</f>
        <v>1.2166666666666666</v>
      </c>
    </row>
    <row r="132" spans="1:13" x14ac:dyDescent="0.15">
      <c r="B132" s="1" t="s">
        <v>26</v>
      </c>
      <c r="C132" s="17">
        <f>L4+L13+L22+L31+L40+L49+L58+L67+L76+L85+L99+L104+L114+L123+U44</f>
        <v>6.166666666666667</v>
      </c>
      <c r="D132">
        <v>1</v>
      </c>
      <c r="E132" s="17">
        <f t="shared" ref="E132:E138" si="23">C132+D132</f>
        <v>7.166666666666667</v>
      </c>
      <c r="F132" t="s">
        <v>89</v>
      </c>
    </row>
    <row r="133" spans="1:13" x14ac:dyDescent="0.15">
      <c r="B133" s="1" t="s">
        <v>28</v>
      </c>
      <c r="C133" s="18">
        <f>L5+L14+L23+L32+L41+L50+L59+L68+L77+L86+L92+L96+L101+L108+L115+L124+V44</f>
        <v>3.2666666666666666</v>
      </c>
      <c r="D133">
        <v>1.5</v>
      </c>
      <c r="E133" s="17">
        <f t="shared" si="23"/>
        <v>4.7666666666666666</v>
      </c>
      <c r="F133" t="s">
        <v>89</v>
      </c>
    </row>
    <row r="134" spans="1:13" x14ac:dyDescent="0.15">
      <c r="B134" s="1" t="s">
        <v>29</v>
      </c>
      <c r="C134" s="17">
        <f>L6+L15+L24+L33+L42+L51+L60+L69+L78+L87+L116+L125+Y44</f>
        <v>1.0666666666666667</v>
      </c>
      <c r="D134">
        <v>1</v>
      </c>
      <c r="E134" s="17">
        <f t="shared" si="23"/>
        <v>2.0666666666666664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5.7866666666666671</v>
      </c>
      <c r="E135" s="17">
        <f t="shared" si="23"/>
        <v>5.7866666666666671</v>
      </c>
    </row>
    <row r="136" spans="1:13" x14ac:dyDescent="0.15">
      <c r="B136" s="1" t="s">
        <v>32</v>
      </c>
      <c r="C136" s="17">
        <f>L8+L17+L26+L35+L44+L53+L62+L71+L80+L89+L100+L105+L118+L127+W44</f>
        <v>5.8766666666666669</v>
      </c>
      <c r="E136" s="17">
        <f t="shared" si="23"/>
        <v>5.8766666666666669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09" workbookViewId="0">
      <selection activeCell="C137" sqref="C137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85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95">
        <v>0.4</v>
      </c>
      <c r="Q3" s="95">
        <f>LEN(R3)</f>
        <v>5</v>
      </c>
      <c r="R3" s="95" t="s">
        <v>90</v>
      </c>
      <c r="S3" s="95">
        <f t="shared" ref="S3:S43" si="0">IF(ISNUMBER(FIND("周",R3)),P3/Q3,0)</f>
        <v>0.08</v>
      </c>
      <c r="T3" s="95">
        <f>IF(ISNUMBER(FIND("张",R3)),P3/Q3,0)</f>
        <v>0.08</v>
      </c>
      <c r="U3" s="95">
        <f>IF(ISNUMBER(FIND("牛",R3)),P3/Q3,0)</f>
        <v>0.08</v>
      </c>
      <c r="V3" s="95">
        <f>IF(ISNUMBER(FIND("芦",R3)),P3/Q3,0)</f>
        <v>0.08</v>
      </c>
      <c r="W3" s="95">
        <f>IF(ISNUMBER(FIND("李",R3)),P3/Q3,0)</f>
        <v>0.08</v>
      </c>
      <c r="X3" s="95">
        <f>IF(ISNUMBER(FIND("赵",R3)),P3/Q3,0)</f>
        <v>0</v>
      </c>
      <c r="Y3" s="95">
        <f>IF(ISNUMBER(FIND("高",R3)),P3/Q3,0)</f>
        <v>0</v>
      </c>
      <c r="Z3" s="95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/>
      <c r="H4" s="1">
        <v>2</v>
      </c>
      <c r="I4" s="1"/>
      <c r="J4" s="1">
        <v>1</v>
      </c>
      <c r="K4" s="1">
        <v>15</v>
      </c>
      <c r="L4" s="10">
        <f t="shared" ref="L4:L10" si="2">+D4*$D$2+G4*$G$2+$H$2*H4+$E$2*E4+$I$2*I4+$J$2*J4+$K$2*K4</f>
        <v>2.8</v>
      </c>
      <c r="M4" s="11"/>
      <c r="N4" s="6" t="s">
        <v>27</v>
      </c>
      <c r="O4" s="13">
        <v>2</v>
      </c>
      <c r="P4" s="95">
        <v>0.4</v>
      </c>
      <c r="Q4" s="95">
        <f t="shared" ref="Q4:Q43" si="3">LEN(R4)</f>
        <v>5</v>
      </c>
      <c r="R4" s="98" t="s">
        <v>90</v>
      </c>
      <c r="S4" s="95">
        <f t="shared" si="0"/>
        <v>0.08</v>
      </c>
      <c r="T4" s="95">
        <f t="shared" ref="T4:T43" si="4">IF(ISNUMBER(FIND("张",R4)),P4/Q4,0)</f>
        <v>0.08</v>
      </c>
      <c r="U4" s="95">
        <f t="shared" ref="U4:U43" si="5">IF(ISNUMBER(FIND("牛",R4)),P4/Q4,0)</f>
        <v>0.08</v>
      </c>
      <c r="V4" s="95">
        <f t="shared" ref="V4:V43" si="6">IF(ISNUMBER(FIND("芦",R4)),P4/Q4,0)</f>
        <v>0.08</v>
      </c>
      <c r="W4" s="95">
        <f t="shared" ref="W4:W43" si="7">IF(ISNUMBER(FIND("李",R4)),P4/Q4,0)</f>
        <v>0.08</v>
      </c>
      <c r="X4" s="95">
        <f t="shared" ref="X4:X43" si="8">IF(ISNUMBER(FIND("赵",R4)),P4/Q4,0)</f>
        <v>0</v>
      </c>
      <c r="Y4" s="95">
        <f t="shared" ref="Y4:Y43" si="9">IF(ISNUMBER(FIND("高",R4)),P4/Q4,0)</f>
        <v>0</v>
      </c>
      <c r="Z4" s="95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95">
        <v>0.4</v>
      </c>
      <c r="Q5" s="95">
        <f t="shared" si="3"/>
        <v>5</v>
      </c>
      <c r="R5" s="98" t="s">
        <v>90</v>
      </c>
      <c r="S5" s="95">
        <f t="shared" si="0"/>
        <v>0.08</v>
      </c>
      <c r="T5" s="95">
        <f t="shared" si="4"/>
        <v>0.08</v>
      </c>
      <c r="U5" s="95">
        <f t="shared" si="5"/>
        <v>0.08</v>
      </c>
      <c r="V5" s="95">
        <f t="shared" si="6"/>
        <v>0.08</v>
      </c>
      <c r="W5" s="95">
        <f t="shared" si="7"/>
        <v>0.08</v>
      </c>
      <c r="X5" s="95">
        <f t="shared" si="8"/>
        <v>0</v>
      </c>
      <c r="Y5" s="95">
        <f t="shared" si="9"/>
        <v>0</v>
      </c>
      <c r="Z5" s="95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95">
        <v>0.4</v>
      </c>
      <c r="Q6" s="95">
        <f t="shared" si="3"/>
        <v>5</v>
      </c>
      <c r="R6" s="98" t="s">
        <v>90</v>
      </c>
      <c r="S6" s="95">
        <f t="shared" si="0"/>
        <v>0.08</v>
      </c>
      <c r="T6" s="95">
        <f t="shared" si="4"/>
        <v>0.08</v>
      </c>
      <c r="U6" s="95">
        <f t="shared" si="5"/>
        <v>0.08</v>
      </c>
      <c r="V6" s="95">
        <f t="shared" si="6"/>
        <v>0.08</v>
      </c>
      <c r="W6" s="95">
        <f t="shared" si="7"/>
        <v>0.08</v>
      </c>
      <c r="X6" s="95">
        <f t="shared" si="8"/>
        <v>0</v>
      </c>
      <c r="Y6" s="95">
        <f t="shared" si="9"/>
        <v>0</v>
      </c>
      <c r="Z6" s="95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95">
        <v>0.4</v>
      </c>
      <c r="Q7" s="95">
        <f t="shared" si="3"/>
        <v>5</v>
      </c>
      <c r="R7" s="98" t="s">
        <v>90</v>
      </c>
      <c r="S7" s="95">
        <f t="shared" si="0"/>
        <v>0.08</v>
      </c>
      <c r="T7" s="95">
        <f t="shared" si="4"/>
        <v>0.08</v>
      </c>
      <c r="U7" s="95">
        <f t="shared" si="5"/>
        <v>0.08</v>
      </c>
      <c r="V7" s="95">
        <f t="shared" si="6"/>
        <v>0.08</v>
      </c>
      <c r="W7" s="95">
        <f t="shared" si="7"/>
        <v>0.08</v>
      </c>
      <c r="X7" s="95">
        <f t="shared" si="8"/>
        <v>0</v>
      </c>
      <c r="Y7" s="95">
        <f t="shared" si="9"/>
        <v>0</v>
      </c>
      <c r="Z7" s="95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2"/>
        <v>0</v>
      </c>
      <c r="M8" s="11"/>
      <c r="O8" s="95">
        <v>6</v>
      </c>
      <c r="P8" s="95">
        <v>0.4</v>
      </c>
      <c r="Q8" s="95">
        <f t="shared" si="3"/>
        <v>5</v>
      </c>
      <c r="R8" s="98" t="s">
        <v>90</v>
      </c>
      <c r="S8" s="95">
        <f t="shared" si="0"/>
        <v>0.08</v>
      </c>
      <c r="T8" s="95">
        <f t="shared" si="4"/>
        <v>0.08</v>
      </c>
      <c r="U8" s="95">
        <f t="shared" si="5"/>
        <v>0.08</v>
      </c>
      <c r="V8" s="95">
        <f t="shared" si="6"/>
        <v>0.08</v>
      </c>
      <c r="W8" s="95">
        <f t="shared" si="7"/>
        <v>0.08</v>
      </c>
      <c r="X8" s="95">
        <f t="shared" si="8"/>
        <v>0</v>
      </c>
      <c r="Y8" s="95">
        <f t="shared" si="9"/>
        <v>0</v>
      </c>
      <c r="Z8" s="95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95">
        <v>7</v>
      </c>
      <c r="P9" s="95">
        <v>0.4</v>
      </c>
      <c r="Q9" s="95">
        <f t="shared" si="3"/>
        <v>5</v>
      </c>
      <c r="R9" s="98" t="s">
        <v>90</v>
      </c>
      <c r="S9" s="95">
        <f t="shared" si="0"/>
        <v>0.08</v>
      </c>
      <c r="T9" s="95">
        <f t="shared" si="4"/>
        <v>0.08</v>
      </c>
      <c r="U9" s="95">
        <f t="shared" si="5"/>
        <v>0.08</v>
      </c>
      <c r="V9" s="95">
        <f t="shared" si="6"/>
        <v>0.08</v>
      </c>
      <c r="W9" s="95">
        <f t="shared" si="7"/>
        <v>0.08</v>
      </c>
      <c r="X9" s="95">
        <f t="shared" si="8"/>
        <v>0</v>
      </c>
      <c r="Y9" s="95">
        <f t="shared" si="9"/>
        <v>0</v>
      </c>
      <c r="Z9" s="95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95">
        <v>8</v>
      </c>
      <c r="P10" s="95">
        <v>0.4</v>
      </c>
      <c r="Q10" s="95">
        <f t="shared" si="3"/>
        <v>5</v>
      </c>
      <c r="R10" s="98" t="s">
        <v>90</v>
      </c>
      <c r="S10" s="95">
        <f t="shared" si="0"/>
        <v>0.08</v>
      </c>
      <c r="T10" s="95">
        <f t="shared" si="4"/>
        <v>0.08</v>
      </c>
      <c r="U10" s="95">
        <f t="shared" si="5"/>
        <v>0.08</v>
      </c>
      <c r="V10" s="95">
        <f t="shared" si="6"/>
        <v>0.08</v>
      </c>
      <c r="W10" s="95">
        <f t="shared" si="7"/>
        <v>0.08</v>
      </c>
      <c r="X10" s="95">
        <f t="shared" si="8"/>
        <v>0</v>
      </c>
      <c r="Y10" s="95">
        <f t="shared" si="9"/>
        <v>0</v>
      </c>
      <c r="Z10" s="95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86"/>
      <c r="H11" s="87"/>
      <c r="I11" s="87"/>
      <c r="J11" s="87"/>
      <c r="K11" s="88"/>
      <c r="L11" s="1"/>
      <c r="M11" s="3"/>
      <c r="O11" s="95">
        <v>9</v>
      </c>
      <c r="P11" s="95">
        <v>0.4</v>
      </c>
      <c r="Q11" s="95">
        <f t="shared" si="3"/>
        <v>5</v>
      </c>
      <c r="R11" s="98" t="s">
        <v>90</v>
      </c>
      <c r="S11" s="95">
        <f t="shared" si="0"/>
        <v>0.08</v>
      </c>
      <c r="T11" s="95">
        <f t="shared" si="4"/>
        <v>0.08</v>
      </c>
      <c r="U11" s="95">
        <f t="shared" si="5"/>
        <v>0.08</v>
      </c>
      <c r="V11" s="95">
        <f t="shared" si="6"/>
        <v>0.08</v>
      </c>
      <c r="W11" s="95">
        <f t="shared" si="7"/>
        <v>0.08</v>
      </c>
      <c r="X11" s="95">
        <f t="shared" si="8"/>
        <v>0</v>
      </c>
      <c r="Y11" s="95">
        <f t="shared" si="9"/>
        <v>0</v>
      </c>
      <c r="Z11" s="95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89"/>
      <c r="H12" s="90"/>
      <c r="I12" s="90"/>
      <c r="J12" s="90"/>
      <c r="K12" s="91"/>
      <c r="L12" s="10">
        <f>C12+D12*$D$11+G12*$G$11+$H$11*H12+$E$11*E12+$I$11*I12+$F$11*F12+$J$11*J12+$K$11*K12</f>
        <v>0</v>
      </c>
      <c r="M12" s="11"/>
      <c r="O12" s="95">
        <v>10</v>
      </c>
      <c r="P12" s="95">
        <v>0.4</v>
      </c>
      <c r="Q12" s="95">
        <f t="shared" si="3"/>
        <v>5</v>
      </c>
      <c r="R12" s="98" t="s">
        <v>90</v>
      </c>
      <c r="S12" s="95">
        <f t="shared" si="0"/>
        <v>0.08</v>
      </c>
      <c r="T12" s="95">
        <f t="shared" si="4"/>
        <v>0.08</v>
      </c>
      <c r="U12" s="95">
        <f t="shared" si="5"/>
        <v>0.08</v>
      </c>
      <c r="V12" s="95">
        <f t="shared" si="6"/>
        <v>0.08</v>
      </c>
      <c r="W12" s="95">
        <f t="shared" si="7"/>
        <v>0.08</v>
      </c>
      <c r="X12" s="95">
        <f t="shared" si="8"/>
        <v>0</v>
      </c>
      <c r="Y12" s="95">
        <f t="shared" si="9"/>
        <v>0</v>
      </c>
      <c r="Z12" s="95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1</v>
      </c>
      <c r="F13" s="2"/>
      <c r="G13" s="89"/>
      <c r="H13" s="90"/>
      <c r="I13" s="90"/>
      <c r="J13" s="90"/>
      <c r="K13" s="91"/>
      <c r="L13" s="10">
        <f>C13+D13*$D$11+G13*$G$11+$H$11*H13+$E$11*E13+$I$11*I13+$F$11*F13+$J$11*J13+$K$11*K13</f>
        <v>0.85499999999999998</v>
      </c>
      <c r="M13" s="11"/>
      <c r="O13" s="95">
        <v>11</v>
      </c>
      <c r="P13" s="95">
        <v>0.4</v>
      </c>
      <c r="Q13" s="95">
        <f t="shared" si="3"/>
        <v>0</v>
      </c>
      <c r="R13" s="95"/>
      <c r="S13" s="95">
        <f t="shared" si="0"/>
        <v>0</v>
      </c>
      <c r="T13" s="95">
        <f t="shared" si="4"/>
        <v>0</v>
      </c>
      <c r="U13" s="95">
        <f t="shared" si="5"/>
        <v>0</v>
      </c>
      <c r="V13" s="95">
        <f t="shared" si="6"/>
        <v>0</v>
      </c>
      <c r="W13" s="95">
        <f t="shared" si="7"/>
        <v>0</v>
      </c>
      <c r="X13" s="95">
        <f t="shared" si="8"/>
        <v>0</v>
      </c>
      <c r="Y13" s="95">
        <f t="shared" si="9"/>
        <v>0</v>
      </c>
      <c r="Z13" s="95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89"/>
      <c r="H14" s="90"/>
      <c r="I14" s="90"/>
      <c r="J14" s="90"/>
      <c r="K14" s="91"/>
      <c r="L14" s="10">
        <f t="shared" ref="L14:L19" si="10">C14+D14*$D$11+G14*$G$11+$H$11*H14+$E$11*E14+$I$11*I14+$F$11*F14+$J$11*J14+$K$11*K14</f>
        <v>0</v>
      </c>
      <c r="M14" s="11"/>
      <c r="O14" s="95">
        <v>12</v>
      </c>
      <c r="P14" s="95">
        <v>0.4</v>
      </c>
      <c r="Q14" s="95">
        <f t="shared" si="3"/>
        <v>0</v>
      </c>
      <c r="R14" s="95"/>
      <c r="S14" s="95">
        <f t="shared" si="0"/>
        <v>0</v>
      </c>
      <c r="T14" s="95">
        <f t="shared" si="4"/>
        <v>0</v>
      </c>
      <c r="U14" s="95">
        <f t="shared" si="5"/>
        <v>0</v>
      </c>
      <c r="V14" s="95">
        <f t="shared" si="6"/>
        <v>0</v>
      </c>
      <c r="W14" s="95">
        <f t="shared" si="7"/>
        <v>0</v>
      </c>
      <c r="X14" s="95">
        <f t="shared" si="8"/>
        <v>0</v>
      </c>
      <c r="Y14" s="95">
        <f t="shared" si="9"/>
        <v>0</v>
      </c>
      <c r="Z14" s="95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89"/>
      <c r="H15" s="90"/>
      <c r="I15" s="90"/>
      <c r="J15" s="90"/>
      <c r="K15" s="91"/>
      <c r="L15" s="10">
        <f t="shared" si="10"/>
        <v>0</v>
      </c>
      <c r="M15" s="11"/>
      <c r="O15" s="95">
        <v>13</v>
      </c>
      <c r="P15" s="95">
        <v>0.4</v>
      </c>
      <c r="Q15" s="95">
        <f t="shared" si="3"/>
        <v>0</v>
      </c>
      <c r="R15" s="95"/>
      <c r="S15" s="95">
        <f t="shared" si="0"/>
        <v>0</v>
      </c>
      <c r="T15" s="95">
        <f t="shared" si="4"/>
        <v>0</v>
      </c>
      <c r="U15" s="95">
        <f t="shared" si="5"/>
        <v>0</v>
      </c>
      <c r="V15" s="95">
        <f t="shared" si="6"/>
        <v>0</v>
      </c>
      <c r="W15" s="95">
        <f t="shared" si="7"/>
        <v>0</v>
      </c>
      <c r="X15" s="95">
        <f t="shared" si="8"/>
        <v>0</v>
      </c>
      <c r="Y15" s="95">
        <f t="shared" si="9"/>
        <v>0</v>
      </c>
      <c r="Z15" s="95">
        <f t="shared" si="1"/>
        <v>0</v>
      </c>
    </row>
    <row r="16" spans="1:26" x14ac:dyDescent="0.15">
      <c r="A16" s="255"/>
      <c r="B16" s="1" t="s">
        <v>31</v>
      </c>
      <c r="C16" s="2"/>
      <c r="D16" s="1">
        <v>2</v>
      </c>
      <c r="E16" s="1"/>
      <c r="F16" s="2"/>
      <c r="G16" s="89"/>
      <c r="H16" s="90"/>
      <c r="I16" s="90"/>
      <c r="J16" s="90"/>
      <c r="K16" s="91"/>
      <c r="L16" s="10">
        <f t="shared" si="10"/>
        <v>1</v>
      </c>
      <c r="M16" s="11"/>
      <c r="O16" s="95">
        <v>14</v>
      </c>
      <c r="P16" s="95">
        <v>0.4</v>
      </c>
      <c r="Q16" s="95">
        <f t="shared" si="3"/>
        <v>0</v>
      </c>
      <c r="R16" s="95"/>
      <c r="S16" s="95">
        <f t="shared" si="0"/>
        <v>0</v>
      </c>
      <c r="T16" s="95">
        <f t="shared" si="4"/>
        <v>0</v>
      </c>
      <c r="U16" s="95">
        <f t="shared" si="5"/>
        <v>0</v>
      </c>
      <c r="V16" s="95">
        <f t="shared" si="6"/>
        <v>0</v>
      </c>
      <c r="W16" s="95">
        <f t="shared" si="7"/>
        <v>0</v>
      </c>
      <c r="X16" s="95">
        <f t="shared" si="8"/>
        <v>0</v>
      </c>
      <c r="Y16" s="95">
        <f t="shared" si="9"/>
        <v>0</v>
      </c>
      <c r="Z16" s="95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>
        <v>1</v>
      </c>
      <c r="F17" s="2"/>
      <c r="G17" s="89"/>
      <c r="H17" s="90"/>
      <c r="I17" s="90"/>
      <c r="J17" s="90"/>
      <c r="K17" s="91"/>
      <c r="L17" s="10">
        <f t="shared" si="10"/>
        <v>0.85499999999999998</v>
      </c>
      <c r="M17" s="11"/>
      <c r="O17" s="95">
        <v>15</v>
      </c>
      <c r="P17" s="95">
        <v>0.4</v>
      </c>
      <c r="Q17" s="95">
        <f t="shared" si="3"/>
        <v>0</v>
      </c>
      <c r="R17" s="95"/>
      <c r="S17" s="95">
        <f t="shared" si="0"/>
        <v>0</v>
      </c>
      <c r="T17" s="95">
        <f t="shared" si="4"/>
        <v>0</v>
      </c>
      <c r="U17" s="95">
        <f t="shared" si="5"/>
        <v>0</v>
      </c>
      <c r="V17" s="95">
        <f t="shared" si="6"/>
        <v>0</v>
      </c>
      <c r="W17" s="95">
        <f t="shared" si="7"/>
        <v>0</v>
      </c>
      <c r="X17" s="95">
        <f t="shared" si="8"/>
        <v>0</v>
      </c>
      <c r="Y17" s="95">
        <f t="shared" si="9"/>
        <v>0</v>
      </c>
      <c r="Z17" s="95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89"/>
      <c r="H18" s="90"/>
      <c r="I18" s="90"/>
      <c r="J18" s="90"/>
      <c r="K18" s="91"/>
      <c r="L18" s="10">
        <f t="shared" si="10"/>
        <v>0</v>
      </c>
      <c r="M18" s="11"/>
      <c r="O18" s="95">
        <v>16</v>
      </c>
      <c r="P18" s="95">
        <v>0.4</v>
      </c>
      <c r="Q18" s="95">
        <f t="shared" si="3"/>
        <v>0</v>
      </c>
      <c r="R18" s="95"/>
      <c r="S18" s="95">
        <f t="shared" si="0"/>
        <v>0</v>
      </c>
      <c r="T18" s="95">
        <f t="shared" si="4"/>
        <v>0</v>
      </c>
      <c r="U18" s="95">
        <f t="shared" si="5"/>
        <v>0</v>
      </c>
      <c r="V18" s="95">
        <f t="shared" si="6"/>
        <v>0</v>
      </c>
      <c r="W18" s="95">
        <f t="shared" si="7"/>
        <v>0</v>
      </c>
      <c r="X18" s="95">
        <f t="shared" si="8"/>
        <v>0</v>
      </c>
      <c r="Y18" s="95">
        <f t="shared" si="9"/>
        <v>0</v>
      </c>
      <c r="Z18" s="95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89"/>
      <c r="H19" s="90"/>
      <c r="I19" s="90"/>
      <c r="J19" s="90"/>
      <c r="K19" s="91"/>
      <c r="L19" s="10">
        <f t="shared" si="10"/>
        <v>0</v>
      </c>
      <c r="M19" s="11"/>
      <c r="O19" s="95">
        <v>17</v>
      </c>
      <c r="P19" s="95">
        <v>0.4</v>
      </c>
      <c r="Q19" s="95">
        <f t="shared" si="3"/>
        <v>0</v>
      </c>
      <c r="R19" s="95"/>
      <c r="S19" s="95">
        <f t="shared" si="0"/>
        <v>0</v>
      </c>
      <c r="T19" s="95">
        <f t="shared" si="4"/>
        <v>0</v>
      </c>
      <c r="U19" s="95">
        <f t="shared" si="5"/>
        <v>0</v>
      </c>
      <c r="V19" s="95">
        <f t="shared" si="6"/>
        <v>0</v>
      </c>
      <c r="W19" s="95">
        <f t="shared" si="7"/>
        <v>0</v>
      </c>
      <c r="X19" s="95">
        <f t="shared" si="8"/>
        <v>0</v>
      </c>
      <c r="Y19" s="95">
        <f t="shared" si="9"/>
        <v>0</v>
      </c>
      <c r="Z19" s="95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89"/>
      <c r="H20" s="90"/>
      <c r="I20" s="90"/>
      <c r="J20" s="90"/>
      <c r="K20" s="91"/>
      <c r="L20" s="1"/>
      <c r="M20" s="3"/>
      <c r="O20" s="95">
        <v>18</v>
      </c>
      <c r="P20" s="95">
        <v>0.4</v>
      </c>
      <c r="Q20" s="95">
        <f t="shared" si="3"/>
        <v>0</v>
      </c>
      <c r="R20" s="95"/>
      <c r="S20" s="95">
        <f t="shared" si="0"/>
        <v>0</v>
      </c>
      <c r="T20" s="95">
        <f t="shared" si="4"/>
        <v>0</v>
      </c>
      <c r="U20" s="95">
        <f t="shared" si="5"/>
        <v>0</v>
      </c>
      <c r="V20" s="95">
        <f t="shared" si="6"/>
        <v>0</v>
      </c>
      <c r="W20" s="95">
        <f t="shared" si="7"/>
        <v>0</v>
      </c>
      <c r="X20" s="95">
        <f t="shared" si="8"/>
        <v>0</v>
      </c>
      <c r="Y20" s="95">
        <f t="shared" si="9"/>
        <v>0</v>
      </c>
      <c r="Z20" s="95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89"/>
      <c r="H21" s="90"/>
      <c r="I21" s="90"/>
      <c r="J21" s="90"/>
      <c r="K21" s="91"/>
      <c r="L21" s="10">
        <f>SUM(D21*$D$20+G21*$G$20+$H$20*H21+$E$20*E21+$I$20*I21+$J$20*J21+$K$20*K21)</f>
        <v>0</v>
      </c>
      <c r="M21" s="11"/>
      <c r="O21" s="95">
        <v>19</v>
      </c>
      <c r="P21" s="95">
        <v>0.4</v>
      </c>
      <c r="Q21" s="95">
        <f t="shared" si="3"/>
        <v>0</v>
      </c>
      <c r="R21" s="95"/>
      <c r="S21" s="95">
        <f t="shared" si="0"/>
        <v>0</v>
      </c>
      <c r="T21" s="95">
        <f t="shared" si="4"/>
        <v>0</v>
      </c>
      <c r="U21" s="95">
        <f t="shared" si="5"/>
        <v>0</v>
      </c>
      <c r="V21" s="95">
        <f t="shared" si="6"/>
        <v>0</v>
      </c>
      <c r="W21" s="95">
        <f t="shared" si="7"/>
        <v>0</v>
      </c>
      <c r="X21" s="95">
        <f t="shared" si="8"/>
        <v>0</v>
      </c>
      <c r="Y21" s="95">
        <f t="shared" si="9"/>
        <v>0</v>
      </c>
      <c r="Z21" s="95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89"/>
      <c r="H22" s="90"/>
      <c r="I22" s="90"/>
      <c r="J22" s="90"/>
      <c r="K22" s="91"/>
      <c r="L22" s="10">
        <f t="shared" ref="L22:L28" si="11">SUM(D22*$D$20+G22*$G$20+$H$20*H22+$E$20*E22+$I$20*I22+$J$20*J22+$K$20*K22)</f>
        <v>0</v>
      </c>
      <c r="M22" s="11"/>
      <c r="O22" s="95">
        <v>20</v>
      </c>
      <c r="P22" s="95">
        <v>0.4</v>
      </c>
      <c r="Q22" s="95">
        <f t="shared" si="3"/>
        <v>0</v>
      </c>
      <c r="R22" s="95"/>
      <c r="S22" s="95">
        <f t="shared" si="0"/>
        <v>0</v>
      </c>
      <c r="T22" s="95">
        <f t="shared" si="4"/>
        <v>0</v>
      </c>
      <c r="U22" s="95">
        <f t="shared" si="5"/>
        <v>0</v>
      </c>
      <c r="V22" s="95">
        <f t="shared" si="6"/>
        <v>0</v>
      </c>
      <c r="W22" s="95">
        <f t="shared" si="7"/>
        <v>0</v>
      </c>
      <c r="X22" s="95">
        <f t="shared" si="8"/>
        <v>0</v>
      </c>
      <c r="Y22" s="95">
        <f t="shared" si="9"/>
        <v>0</v>
      </c>
      <c r="Z22" s="95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89"/>
      <c r="H23" s="90"/>
      <c r="I23" s="90"/>
      <c r="J23" s="90"/>
      <c r="K23" s="91"/>
      <c r="L23" s="10">
        <f t="shared" si="11"/>
        <v>0</v>
      </c>
      <c r="M23" s="11"/>
      <c r="O23" s="95">
        <v>21</v>
      </c>
      <c r="P23" s="95">
        <v>0.4</v>
      </c>
      <c r="Q23" s="95">
        <f t="shared" si="3"/>
        <v>0</v>
      </c>
      <c r="R23" s="95"/>
      <c r="S23" s="95">
        <f t="shared" si="0"/>
        <v>0</v>
      </c>
      <c r="T23" s="95">
        <f t="shared" si="4"/>
        <v>0</v>
      </c>
      <c r="U23" s="95">
        <f t="shared" si="5"/>
        <v>0</v>
      </c>
      <c r="V23" s="95">
        <f t="shared" si="6"/>
        <v>0</v>
      </c>
      <c r="W23" s="95">
        <f t="shared" si="7"/>
        <v>0</v>
      </c>
      <c r="X23" s="95">
        <f t="shared" si="8"/>
        <v>0</v>
      </c>
      <c r="Y23" s="95">
        <f t="shared" si="9"/>
        <v>0</v>
      </c>
      <c r="Z23" s="95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89"/>
      <c r="H24" s="90"/>
      <c r="I24" s="90"/>
      <c r="J24" s="90"/>
      <c r="K24" s="91"/>
      <c r="L24" s="10">
        <f t="shared" si="11"/>
        <v>0</v>
      </c>
      <c r="M24" s="11"/>
      <c r="O24" s="95">
        <v>22</v>
      </c>
      <c r="P24" s="95">
        <v>0.4</v>
      </c>
      <c r="Q24" s="95">
        <f t="shared" si="3"/>
        <v>0</v>
      </c>
      <c r="R24" s="95"/>
      <c r="S24" s="95">
        <f t="shared" si="0"/>
        <v>0</v>
      </c>
      <c r="T24" s="95">
        <f t="shared" si="4"/>
        <v>0</v>
      </c>
      <c r="U24" s="95">
        <f t="shared" si="5"/>
        <v>0</v>
      </c>
      <c r="V24" s="95">
        <f t="shared" si="6"/>
        <v>0</v>
      </c>
      <c r="W24" s="95">
        <f t="shared" si="7"/>
        <v>0</v>
      </c>
      <c r="X24" s="95">
        <f t="shared" si="8"/>
        <v>0</v>
      </c>
      <c r="Y24" s="95">
        <f t="shared" si="9"/>
        <v>0</v>
      </c>
      <c r="Z24" s="95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89"/>
      <c r="H25" s="90"/>
      <c r="I25" s="90"/>
      <c r="J25" s="90"/>
      <c r="K25" s="91"/>
      <c r="L25" s="10">
        <f t="shared" si="11"/>
        <v>0</v>
      </c>
      <c r="M25" s="11"/>
      <c r="O25" s="95">
        <v>23</v>
      </c>
      <c r="P25" s="95">
        <v>0.4</v>
      </c>
      <c r="Q25" s="95">
        <f t="shared" si="3"/>
        <v>0</v>
      </c>
      <c r="R25" s="95"/>
      <c r="S25" s="95">
        <f t="shared" si="0"/>
        <v>0</v>
      </c>
      <c r="T25" s="95">
        <f t="shared" si="4"/>
        <v>0</v>
      </c>
      <c r="U25" s="95">
        <f t="shared" si="5"/>
        <v>0</v>
      </c>
      <c r="V25" s="95">
        <f t="shared" si="6"/>
        <v>0</v>
      </c>
      <c r="W25" s="95">
        <f t="shared" si="7"/>
        <v>0</v>
      </c>
      <c r="X25" s="95">
        <f t="shared" si="8"/>
        <v>0</v>
      </c>
      <c r="Y25" s="95">
        <f t="shared" si="9"/>
        <v>0</v>
      </c>
      <c r="Z25" s="95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89"/>
      <c r="H26" s="90"/>
      <c r="I26" s="90"/>
      <c r="J26" s="90"/>
      <c r="K26" s="91"/>
      <c r="L26" s="10">
        <f t="shared" si="11"/>
        <v>0</v>
      </c>
      <c r="M26" s="11"/>
      <c r="O26" s="95">
        <v>24</v>
      </c>
      <c r="P26" s="95">
        <v>0.4</v>
      </c>
      <c r="Q26" s="95">
        <f t="shared" si="3"/>
        <v>0</v>
      </c>
      <c r="R26" s="95"/>
      <c r="S26" s="95">
        <f t="shared" si="0"/>
        <v>0</v>
      </c>
      <c r="T26" s="95">
        <f t="shared" si="4"/>
        <v>0</v>
      </c>
      <c r="U26" s="95">
        <f t="shared" si="5"/>
        <v>0</v>
      </c>
      <c r="V26" s="95">
        <f t="shared" si="6"/>
        <v>0</v>
      </c>
      <c r="W26" s="95">
        <f t="shared" si="7"/>
        <v>0</v>
      </c>
      <c r="X26" s="95">
        <f t="shared" si="8"/>
        <v>0</v>
      </c>
      <c r="Y26" s="95">
        <f t="shared" si="9"/>
        <v>0</v>
      </c>
      <c r="Z26" s="95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89"/>
      <c r="H27" s="90"/>
      <c r="I27" s="90"/>
      <c r="J27" s="90"/>
      <c r="K27" s="91"/>
      <c r="L27" s="10">
        <f t="shared" si="11"/>
        <v>0</v>
      </c>
      <c r="M27" s="11"/>
      <c r="O27" s="95">
        <v>25</v>
      </c>
      <c r="P27" s="95">
        <v>0.4</v>
      </c>
      <c r="Q27" s="95">
        <f t="shared" si="3"/>
        <v>0</v>
      </c>
      <c r="R27" s="95"/>
      <c r="S27" s="95">
        <f t="shared" si="0"/>
        <v>0</v>
      </c>
      <c r="T27" s="95">
        <f t="shared" si="4"/>
        <v>0</v>
      </c>
      <c r="U27" s="95">
        <f t="shared" si="5"/>
        <v>0</v>
      </c>
      <c r="V27" s="95">
        <f t="shared" si="6"/>
        <v>0</v>
      </c>
      <c r="W27" s="95">
        <f t="shared" si="7"/>
        <v>0</v>
      </c>
      <c r="X27" s="95">
        <f t="shared" si="8"/>
        <v>0</v>
      </c>
      <c r="Y27" s="95">
        <f t="shared" si="9"/>
        <v>0</v>
      </c>
      <c r="Z27" s="95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89"/>
      <c r="H28" s="90"/>
      <c r="I28" s="90"/>
      <c r="J28" s="90"/>
      <c r="K28" s="91"/>
      <c r="L28" s="10">
        <f t="shared" si="11"/>
        <v>0</v>
      </c>
      <c r="M28" s="11"/>
      <c r="O28" s="95">
        <v>26</v>
      </c>
      <c r="P28" s="95">
        <v>0.4</v>
      </c>
      <c r="Q28" s="95">
        <f t="shared" si="3"/>
        <v>0</v>
      </c>
      <c r="R28" s="95"/>
      <c r="S28" s="95">
        <f t="shared" si="0"/>
        <v>0</v>
      </c>
      <c r="T28" s="95">
        <f t="shared" si="4"/>
        <v>0</v>
      </c>
      <c r="U28" s="95">
        <f t="shared" si="5"/>
        <v>0</v>
      </c>
      <c r="V28" s="95">
        <f t="shared" si="6"/>
        <v>0</v>
      </c>
      <c r="W28" s="95">
        <f t="shared" si="7"/>
        <v>0</v>
      </c>
      <c r="X28" s="95">
        <f t="shared" si="8"/>
        <v>0</v>
      </c>
      <c r="Y28" s="95">
        <f t="shared" si="9"/>
        <v>0</v>
      </c>
      <c r="Z28" s="95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89"/>
      <c r="H29" s="90"/>
      <c r="I29" s="90"/>
      <c r="J29" s="90"/>
      <c r="K29" s="91"/>
      <c r="L29" s="1"/>
      <c r="M29" s="3"/>
      <c r="O29" s="95">
        <v>27</v>
      </c>
      <c r="P29" s="95">
        <v>0.4</v>
      </c>
      <c r="Q29" s="95">
        <f t="shared" si="3"/>
        <v>0</v>
      </c>
      <c r="R29" s="95"/>
      <c r="S29" s="95">
        <f t="shared" si="0"/>
        <v>0</v>
      </c>
      <c r="T29" s="95">
        <f t="shared" si="4"/>
        <v>0</v>
      </c>
      <c r="U29" s="95">
        <f t="shared" si="5"/>
        <v>0</v>
      </c>
      <c r="V29" s="95">
        <f t="shared" si="6"/>
        <v>0</v>
      </c>
      <c r="W29" s="95">
        <f t="shared" si="7"/>
        <v>0</v>
      </c>
      <c r="X29" s="95">
        <f t="shared" si="8"/>
        <v>0</v>
      </c>
      <c r="Y29" s="95">
        <f t="shared" si="9"/>
        <v>0</v>
      </c>
      <c r="Z29" s="95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89"/>
      <c r="H30" s="90"/>
      <c r="I30" s="90"/>
      <c r="J30" s="90"/>
      <c r="K30" s="91"/>
      <c r="L30" s="14">
        <f>SUM(D30*$D$29+G30*$G$29+$H$29*H30+$E$29*E30+$I$29*I30+$J$29*J30+$K$29*K30)</f>
        <v>0</v>
      </c>
      <c r="M30" s="15"/>
      <c r="O30" s="95">
        <v>28</v>
      </c>
      <c r="P30" s="95">
        <v>0.4</v>
      </c>
      <c r="Q30" s="95">
        <f t="shared" si="3"/>
        <v>0</v>
      </c>
      <c r="R30" s="95"/>
      <c r="S30" s="95">
        <f t="shared" si="0"/>
        <v>0</v>
      </c>
      <c r="T30" s="95">
        <f t="shared" si="4"/>
        <v>0</v>
      </c>
      <c r="U30" s="95">
        <f t="shared" si="5"/>
        <v>0</v>
      </c>
      <c r="V30" s="95">
        <f t="shared" si="6"/>
        <v>0</v>
      </c>
      <c r="W30" s="95">
        <f t="shared" si="7"/>
        <v>0</v>
      </c>
      <c r="X30" s="95">
        <f t="shared" si="8"/>
        <v>0</v>
      </c>
      <c r="Y30" s="95">
        <f t="shared" si="9"/>
        <v>0</v>
      </c>
      <c r="Z30" s="95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89"/>
      <c r="H31" s="90"/>
      <c r="I31" s="90"/>
      <c r="J31" s="90"/>
      <c r="K31" s="91"/>
      <c r="L31" s="14">
        <f t="shared" ref="L31:L37" si="12">SUM(D31*$D$29+G31*$G$29+$H$29*H31+$E$29*E31+$I$29*I31+$J$29*J31+$K$29*K31)</f>
        <v>0</v>
      </c>
      <c r="M31" s="15"/>
      <c r="O31" s="95">
        <v>29</v>
      </c>
      <c r="P31" s="95">
        <v>0.4</v>
      </c>
      <c r="Q31" s="95">
        <f t="shared" si="3"/>
        <v>0</v>
      </c>
      <c r="R31" s="95"/>
      <c r="S31" s="95">
        <f t="shared" si="0"/>
        <v>0</v>
      </c>
      <c r="T31" s="95">
        <f t="shared" si="4"/>
        <v>0</v>
      </c>
      <c r="U31" s="95">
        <f t="shared" si="5"/>
        <v>0</v>
      </c>
      <c r="V31" s="95">
        <f t="shared" si="6"/>
        <v>0</v>
      </c>
      <c r="W31" s="95">
        <f t="shared" si="7"/>
        <v>0</v>
      </c>
      <c r="X31" s="95">
        <f t="shared" si="8"/>
        <v>0</v>
      </c>
      <c r="Y31" s="95">
        <f t="shared" si="9"/>
        <v>0</v>
      </c>
      <c r="Z31" s="95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89"/>
      <c r="H32" s="90"/>
      <c r="I32" s="90"/>
      <c r="J32" s="90"/>
      <c r="K32" s="91"/>
      <c r="L32" s="14">
        <f t="shared" si="12"/>
        <v>0</v>
      </c>
      <c r="M32" s="15"/>
      <c r="O32" s="95">
        <v>30</v>
      </c>
      <c r="P32" s="95">
        <v>0.4</v>
      </c>
      <c r="Q32" s="95">
        <f t="shared" si="3"/>
        <v>0</v>
      </c>
      <c r="R32" s="95"/>
      <c r="S32" s="95">
        <f t="shared" si="0"/>
        <v>0</v>
      </c>
      <c r="T32" s="95">
        <f t="shared" si="4"/>
        <v>0</v>
      </c>
      <c r="U32" s="95">
        <f t="shared" si="5"/>
        <v>0</v>
      </c>
      <c r="V32" s="95">
        <f t="shared" si="6"/>
        <v>0</v>
      </c>
      <c r="W32" s="95">
        <f t="shared" si="7"/>
        <v>0</v>
      </c>
      <c r="X32" s="95">
        <f t="shared" si="8"/>
        <v>0</v>
      </c>
      <c r="Y32" s="95">
        <f t="shared" si="9"/>
        <v>0</v>
      </c>
      <c r="Z32" s="95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89"/>
      <c r="H33" s="90"/>
      <c r="I33" s="90"/>
      <c r="J33" s="90"/>
      <c r="K33" s="91"/>
      <c r="L33" s="14">
        <f t="shared" si="12"/>
        <v>0</v>
      </c>
      <c r="M33" s="15"/>
      <c r="O33" s="95">
        <v>31</v>
      </c>
      <c r="P33" s="95"/>
      <c r="Q33" s="95">
        <f t="shared" si="3"/>
        <v>0</v>
      </c>
      <c r="R33" s="95"/>
      <c r="S33" s="95">
        <f t="shared" si="0"/>
        <v>0</v>
      </c>
      <c r="T33" s="95">
        <f t="shared" si="4"/>
        <v>0</v>
      </c>
      <c r="U33" s="95">
        <f t="shared" si="5"/>
        <v>0</v>
      </c>
      <c r="V33" s="95">
        <f t="shared" si="6"/>
        <v>0</v>
      </c>
      <c r="W33" s="95">
        <f t="shared" si="7"/>
        <v>0</v>
      </c>
      <c r="X33" s="95">
        <f t="shared" si="8"/>
        <v>0</v>
      </c>
      <c r="Y33" s="95">
        <f t="shared" si="9"/>
        <v>0</v>
      </c>
      <c r="Z33" s="95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89"/>
      <c r="H34" s="90"/>
      <c r="I34" s="90"/>
      <c r="J34" s="90"/>
      <c r="K34" s="91"/>
      <c r="L34" s="14">
        <f t="shared" si="12"/>
        <v>0</v>
      </c>
      <c r="M34" s="15"/>
      <c r="O34" s="95">
        <v>32</v>
      </c>
      <c r="P34" s="95"/>
      <c r="Q34" s="95">
        <f t="shared" si="3"/>
        <v>0</v>
      </c>
      <c r="R34" s="95"/>
      <c r="S34" s="95">
        <f t="shared" si="0"/>
        <v>0</v>
      </c>
      <c r="T34" s="95">
        <f t="shared" si="4"/>
        <v>0</v>
      </c>
      <c r="U34" s="95">
        <f t="shared" si="5"/>
        <v>0</v>
      </c>
      <c r="V34" s="95">
        <f t="shared" si="6"/>
        <v>0</v>
      </c>
      <c r="W34" s="95">
        <f t="shared" si="7"/>
        <v>0</v>
      </c>
      <c r="X34" s="95">
        <f t="shared" si="8"/>
        <v>0</v>
      </c>
      <c r="Y34" s="95">
        <f t="shared" si="9"/>
        <v>0</v>
      </c>
      <c r="Z34" s="95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89"/>
      <c r="H35" s="90"/>
      <c r="I35" s="90"/>
      <c r="J35" s="90"/>
      <c r="K35" s="91"/>
      <c r="L35" s="14">
        <f t="shared" si="12"/>
        <v>0</v>
      </c>
      <c r="M35" s="15"/>
      <c r="O35" s="95">
        <v>33</v>
      </c>
      <c r="P35" s="95"/>
      <c r="Q35" s="95">
        <f t="shared" si="3"/>
        <v>0</v>
      </c>
      <c r="R35" s="95"/>
      <c r="S35" s="95">
        <f t="shared" si="0"/>
        <v>0</v>
      </c>
      <c r="T35" s="95">
        <f t="shared" si="4"/>
        <v>0</v>
      </c>
      <c r="U35" s="95">
        <f t="shared" si="5"/>
        <v>0</v>
      </c>
      <c r="V35" s="95">
        <f t="shared" si="6"/>
        <v>0</v>
      </c>
      <c r="W35" s="95">
        <f t="shared" si="7"/>
        <v>0</v>
      </c>
      <c r="X35" s="95">
        <f t="shared" si="8"/>
        <v>0</v>
      </c>
      <c r="Y35" s="95">
        <f t="shared" si="9"/>
        <v>0</v>
      </c>
      <c r="Z35" s="95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89"/>
      <c r="H36" s="90"/>
      <c r="I36" s="90"/>
      <c r="J36" s="90"/>
      <c r="K36" s="91"/>
      <c r="L36" s="14">
        <f t="shared" si="12"/>
        <v>0</v>
      </c>
      <c r="M36" s="15"/>
      <c r="O36" s="95">
        <v>34</v>
      </c>
      <c r="P36" s="95"/>
      <c r="Q36" s="95">
        <f t="shared" si="3"/>
        <v>0</v>
      </c>
      <c r="R36" s="95"/>
      <c r="S36" s="95">
        <f t="shared" si="0"/>
        <v>0</v>
      </c>
      <c r="T36" s="95">
        <f t="shared" si="4"/>
        <v>0</v>
      </c>
      <c r="U36" s="95">
        <f t="shared" si="5"/>
        <v>0</v>
      </c>
      <c r="V36" s="95">
        <f t="shared" si="6"/>
        <v>0</v>
      </c>
      <c r="W36" s="95">
        <f t="shared" si="7"/>
        <v>0</v>
      </c>
      <c r="X36" s="95">
        <f t="shared" si="8"/>
        <v>0</v>
      </c>
      <c r="Y36" s="95">
        <f t="shared" si="9"/>
        <v>0</v>
      </c>
      <c r="Z36" s="95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89"/>
      <c r="H37" s="90"/>
      <c r="I37" s="90"/>
      <c r="J37" s="90"/>
      <c r="K37" s="91"/>
      <c r="L37" s="14">
        <f t="shared" si="12"/>
        <v>0</v>
      </c>
      <c r="M37" s="15"/>
      <c r="O37" s="95">
        <v>35</v>
      </c>
      <c r="P37" s="95"/>
      <c r="Q37" s="95">
        <f t="shared" si="3"/>
        <v>0</v>
      </c>
      <c r="R37" s="95"/>
      <c r="S37" s="95">
        <f t="shared" si="0"/>
        <v>0</v>
      </c>
      <c r="T37" s="95">
        <f t="shared" si="4"/>
        <v>0</v>
      </c>
      <c r="U37" s="95">
        <f t="shared" si="5"/>
        <v>0</v>
      </c>
      <c r="V37" s="95">
        <f t="shared" si="6"/>
        <v>0</v>
      </c>
      <c r="W37" s="95">
        <f t="shared" si="7"/>
        <v>0</v>
      </c>
      <c r="X37" s="95">
        <f t="shared" si="8"/>
        <v>0</v>
      </c>
      <c r="Y37" s="95">
        <f t="shared" si="9"/>
        <v>0</v>
      </c>
      <c r="Z37" s="95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89"/>
      <c r="H38" s="90"/>
      <c r="I38" s="90"/>
      <c r="J38" s="90"/>
      <c r="K38" s="91"/>
      <c r="L38" s="1"/>
      <c r="M38" s="3"/>
      <c r="O38" s="95">
        <v>36</v>
      </c>
      <c r="P38" s="95"/>
      <c r="Q38" s="95">
        <f t="shared" si="3"/>
        <v>0</v>
      </c>
      <c r="R38" s="95"/>
      <c r="S38" s="95">
        <f t="shared" si="0"/>
        <v>0</v>
      </c>
      <c r="T38" s="95">
        <f t="shared" si="4"/>
        <v>0</v>
      </c>
      <c r="U38" s="95">
        <f t="shared" si="5"/>
        <v>0</v>
      </c>
      <c r="V38" s="95">
        <f t="shared" si="6"/>
        <v>0</v>
      </c>
      <c r="W38" s="95">
        <f t="shared" si="7"/>
        <v>0</v>
      </c>
      <c r="X38" s="95">
        <f t="shared" si="8"/>
        <v>0</v>
      </c>
      <c r="Y38" s="95">
        <f t="shared" si="9"/>
        <v>0</v>
      </c>
      <c r="Z38" s="95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89"/>
      <c r="H39" s="90"/>
      <c r="I39" s="90"/>
      <c r="J39" s="90"/>
      <c r="K39" s="91"/>
      <c r="L39" s="10">
        <f>SUM(C39+D39*$D$38+G39*$G$38+$H$38*H39+$E$38*E39+$I$38*I39+F39+$J$38*J39+$K$38*K39)</f>
        <v>0</v>
      </c>
      <c r="M39" s="11"/>
      <c r="O39" s="95">
        <v>37</v>
      </c>
      <c r="P39" s="95"/>
      <c r="Q39" s="95">
        <f t="shared" si="3"/>
        <v>0</v>
      </c>
      <c r="R39" s="95"/>
      <c r="S39" s="95">
        <f t="shared" si="0"/>
        <v>0</v>
      </c>
      <c r="T39" s="95">
        <f t="shared" si="4"/>
        <v>0</v>
      </c>
      <c r="U39" s="95">
        <f t="shared" si="5"/>
        <v>0</v>
      </c>
      <c r="V39" s="95">
        <f t="shared" si="6"/>
        <v>0</v>
      </c>
      <c r="W39" s="95">
        <f t="shared" si="7"/>
        <v>0</v>
      </c>
      <c r="X39" s="95">
        <f t="shared" si="8"/>
        <v>0</v>
      </c>
      <c r="Y39" s="95">
        <f t="shared" si="9"/>
        <v>0</v>
      </c>
      <c r="Z39" s="95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>
        <v>1</v>
      </c>
      <c r="F40" s="2"/>
      <c r="G40" s="89"/>
      <c r="H40" s="90"/>
      <c r="I40" s="90"/>
      <c r="J40" s="90"/>
      <c r="K40" s="91"/>
      <c r="L40" s="10">
        <f t="shared" ref="L40:L46" si="13">SUM(C40+D40*$D$38+G40*$G$38+$H$38*H40+$E$38*E40+$I$38*I40+F40+$J$38*J40+$K$38*K40)</f>
        <v>0.49</v>
      </c>
      <c r="M40" s="11"/>
      <c r="O40" s="95">
        <v>38</v>
      </c>
      <c r="P40" s="95"/>
      <c r="Q40" s="95">
        <f t="shared" si="3"/>
        <v>0</v>
      </c>
      <c r="R40" s="95"/>
      <c r="S40" s="95">
        <f t="shared" si="0"/>
        <v>0</v>
      </c>
      <c r="T40" s="95">
        <f t="shared" si="4"/>
        <v>0</v>
      </c>
      <c r="U40" s="95">
        <f t="shared" si="5"/>
        <v>0</v>
      </c>
      <c r="V40" s="95">
        <f t="shared" si="6"/>
        <v>0</v>
      </c>
      <c r="W40" s="95">
        <f t="shared" si="7"/>
        <v>0</v>
      </c>
      <c r="X40" s="95">
        <f t="shared" si="8"/>
        <v>0</v>
      </c>
      <c r="Y40" s="95">
        <f t="shared" si="9"/>
        <v>0</v>
      </c>
      <c r="Z40" s="95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89"/>
      <c r="H41" s="90"/>
      <c r="I41" s="90"/>
      <c r="J41" s="90"/>
      <c r="K41" s="91"/>
      <c r="L41" s="10">
        <f>SUM(C41+D41*$D$38+G41*$G$38+$H$38*H41+$E$38*E41+$I$38*I41+F41+$J$38*J41+$K$38*K41)</f>
        <v>0</v>
      </c>
      <c r="M41" s="11"/>
      <c r="O41" s="95">
        <v>39</v>
      </c>
      <c r="P41" s="95"/>
      <c r="Q41" s="95">
        <f t="shared" si="3"/>
        <v>0</v>
      </c>
      <c r="R41" s="95"/>
      <c r="S41" s="95">
        <f t="shared" si="0"/>
        <v>0</v>
      </c>
      <c r="T41" s="95">
        <f t="shared" si="4"/>
        <v>0</v>
      </c>
      <c r="U41" s="95">
        <f t="shared" si="5"/>
        <v>0</v>
      </c>
      <c r="V41" s="95">
        <f t="shared" si="6"/>
        <v>0</v>
      </c>
      <c r="W41" s="95">
        <f t="shared" si="7"/>
        <v>0</v>
      </c>
      <c r="X41" s="95">
        <f t="shared" si="8"/>
        <v>0</v>
      </c>
      <c r="Y41" s="95">
        <f t="shared" si="9"/>
        <v>0</v>
      </c>
      <c r="Z41" s="95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89"/>
      <c r="H42" s="90"/>
      <c r="I42" s="90"/>
      <c r="J42" s="90"/>
      <c r="K42" s="91"/>
      <c r="L42" s="10">
        <f t="shared" si="13"/>
        <v>0</v>
      </c>
      <c r="M42" s="11"/>
      <c r="O42" s="95">
        <v>40</v>
      </c>
      <c r="P42" s="95"/>
      <c r="Q42" s="95">
        <f t="shared" si="3"/>
        <v>0</v>
      </c>
      <c r="R42" s="95"/>
      <c r="S42" s="95">
        <f t="shared" si="0"/>
        <v>0</v>
      </c>
      <c r="T42" s="95">
        <f t="shared" si="4"/>
        <v>0</v>
      </c>
      <c r="U42" s="95">
        <f t="shared" si="5"/>
        <v>0</v>
      </c>
      <c r="V42" s="95">
        <f t="shared" si="6"/>
        <v>0</v>
      </c>
      <c r="W42" s="95">
        <f t="shared" si="7"/>
        <v>0</v>
      </c>
      <c r="X42" s="95">
        <f t="shared" si="8"/>
        <v>0</v>
      </c>
      <c r="Y42" s="95">
        <f t="shared" si="9"/>
        <v>0</v>
      </c>
      <c r="Z42" s="95">
        <f t="shared" si="1"/>
        <v>0</v>
      </c>
    </row>
    <row r="43" spans="1:26" x14ac:dyDescent="0.15">
      <c r="A43" s="255"/>
      <c r="B43" s="1" t="s">
        <v>31</v>
      </c>
      <c r="C43" s="2"/>
      <c r="D43" s="1">
        <v>2</v>
      </c>
      <c r="E43" s="1"/>
      <c r="F43" s="2"/>
      <c r="G43" s="89"/>
      <c r="H43" s="90"/>
      <c r="I43" s="90"/>
      <c r="J43" s="90"/>
      <c r="K43" s="91"/>
      <c r="L43" s="10">
        <f t="shared" si="13"/>
        <v>0.56000000000000005</v>
      </c>
      <c r="M43" s="11"/>
      <c r="O43" s="95">
        <v>41</v>
      </c>
      <c r="P43" s="95"/>
      <c r="Q43" s="95">
        <f t="shared" si="3"/>
        <v>0</v>
      </c>
      <c r="R43" s="95"/>
      <c r="S43" s="95">
        <f t="shared" si="0"/>
        <v>0</v>
      </c>
      <c r="T43" s="95">
        <f t="shared" si="4"/>
        <v>0</v>
      </c>
      <c r="U43" s="95">
        <f t="shared" si="5"/>
        <v>0</v>
      </c>
      <c r="V43" s="95">
        <f t="shared" si="6"/>
        <v>0</v>
      </c>
      <c r="W43" s="95">
        <f t="shared" si="7"/>
        <v>0</v>
      </c>
      <c r="X43" s="95">
        <f t="shared" si="8"/>
        <v>0</v>
      </c>
      <c r="Y43" s="95">
        <f t="shared" si="9"/>
        <v>0</v>
      </c>
      <c r="Z43" s="95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>
        <v>1</v>
      </c>
      <c r="F44" s="2"/>
      <c r="G44" s="89"/>
      <c r="H44" s="90"/>
      <c r="I44" s="90"/>
      <c r="J44" s="90"/>
      <c r="K44" s="91"/>
      <c r="L44" s="10">
        <f t="shared" si="13"/>
        <v>0.49</v>
      </c>
      <c r="M44" s="11"/>
      <c r="O44" s="95" t="s">
        <v>37</v>
      </c>
      <c r="P44" s="95"/>
      <c r="Q44" s="95"/>
      <c r="R44" s="95"/>
      <c r="S44" s="95">
        <f>SUM(S3:S43)</f>
        <v>0.79999999999999993</v>
      </c>
      <c r="T44" s="95">
        <f t="shared" ref="T44:Z44" si="14">SUM(T3:T43)</f>
        <v>0.79999999999999993</v>
      </c>
      <c r="U44" s="95">
        <f t="shared" si="14"/>
        <v>0.79999999999999993</v>
      </c>
      <c r="V44" s="95">
        <f t="shared" si="14"/>
        <v>0.79999999999999993</v>
      </c>
      <c r="W44" s="95">
        <f t="shared" si="14"/>
        <v>0.79999999999999993</v>
      </c>
      <c r="X44" s="95">
        <f t="shared" si="14"/>
        <v>0</v>
      </c>
      <c r="Y44" s="95">
        <f t="shared" si="14"/>
        <v>0</v>
      </c>
      <c r="Z44" s="95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89"/>
      <c r="H45" s="90"/>
      <c r="I45" s="90"/>
      <c r="J45" s="90"/>
      <c r="K45" s="91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89"/>
      <c r="H46" s="90"/>
      <c r="I46" s="90"/>
      <c r="J46" s="90"/>
      <c r="K46" s="91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89"/>
      <c r="H47" s="90"/>
      <c r="I47" s="90"/>
      <c r="J47" s="90"/>
      <c r="K47" s="91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89"/>
      <c r="H48" s="90"/>
      <c r="I48" s="90"/>
      <c r="J48" s="90"/>
      <c r="K48" s="91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89"/>
      <c r="H49" s="90"/>
      <c r="I49" s="90"/>
      <c r="J49" s="90"/>
      <c r="K49" s="91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89"/>
      <c r="H50" s="90"/>
      <c r="I50" s="90"/>
      <c r="J50" s="90"/>
      <c r="K50" s="91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89"/>
      <c r="H51" s="90"/>
      <c r="I51" s="90"/>
      <c r="J51" s="90"/>
      <c r="K51" s="91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>
        <v>1</v>
      </c>
      <c r="E52" s="1"/>
      <c r="F52" s="2"/>
      <c r="G52" s="89"/>
      <c r="H52" s="90"/>
      <c r="I52" s="90"/>
      <c r="J52" s="90"/>
      <c r="K52" s="91"/>
      <c r="L52" s="10">
        <f t="shared" si="15"/>
        <v>0.28000000000000003</v>
      </c>
      <c r="M52" s="11"/>
    </row>
    <row r="53" spans="1:13" x14ac:dyDescent="0.15">
      <c r="A53" s="255"/>
      <c r="B53" s="1" t="s">
        <v>32</v>
      </c>
      <c r="C53" s="2"/>
      <c r="D53" s="1"/>
      <c r="E53" s="1">
        <v>1</v>
      </c>
      <c r="F53" s="2"/>
      <c r="G53" s="89"/>
      <c r="H53" s="90"/>
      <c r="I53" s="90"/>
      <c r="J53" s="90"/>
      <c r="K53" s="91"/>
      <c r="L53" s="10">
        <f t="shared" si="15"/>
        <v>0.74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89"/>
      <c r="H54" s="90"/>
      <c r="I54" s="90"/>
      <c r="J54" s="90"/>
      <c r="K54" s="91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89"/>
      <c r="H55" s="90"/>
      <c r="I55" s="90"/>
      <c r="J55" s="90"/>
      <c r="K55" s="91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89"/>
      <c r="H56" s="90"/>
      <c r="I56" s="90"/>
      <c r="J56" s="90"/>
      <c r="K56" s="91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89"/>
      <c r="H57" s="90"/>
      <c r="I57" s="90"/>
      <c r="J57" s="90"/>
      <c r="K57" s="91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89"/>
      <c r="H58" s="90"/>
      <c r="I58" s="90"/>
      <c r="J58" s="90"/>
      <c r="K58" s="91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89"/>
      <c r="H59" s="90"/>
      <c r="I59" s="90"/>
      <c r="J59" s="90"/>
      <c r="K59" s="91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89"/>
      <c r="H60" s="90"/>
      <c r="I60" s="90"/>
      <c r="J60" s="90"/>
      <c r="K60" s="91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89"/>
      <c r="H61" s="90"/>
      <c r="I61" s="90"/>
      <c r="J61" s="90"/>
      <c r="K61" s="91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89"/>
      <c r="H62" s="90"/>
      <c r="I62" s="90"/>
      <c r="J62" s="90"/>
      <c r="K62" s="91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89"/>
      <c r="H63" s="90"/>
      <c r="I63" s="90"/>
      <c r="J63" s="90"/>
      <c r="K63" s="91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92"/>
      <c r="H64" s="93"/>
      <c r="I64" s="93"/>
      <c r="J64" s="93"/>
      <c r="K64" s="94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89"/>
      <c r="H65" s="90"/>
      <c r="I65" s="90"/>
      <c r="J65" s="90"/>
      <c r="K65" s="91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89"/>
      <c r="H66" s="90"/>
      <c r="I66" s="90"/>
      <c r="J66" s="90"/>
      <c r="K66" s="91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89"/>
      <c r="H67" s="90"/>
      <c r="I67" s="90"/>
      <c r="J67" s="90"/>
      <c r="K67" s="91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89"/>
      <c r="H68" s="90"/>
      <c r="I68" s="90"/>
      <c r="J68" s="90"/>
      <c r="K68" s="91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89"/>
      <c r="H69" s="90"/>
      <c r="I69" s="90"/>
      <c r="J69" s="90"/>
      <c r="K69" s="91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89"/>
      <c r="H70" s="90"/>
      <c r="I70" s="90"/>
      <c r="J70" s="90"/>
      <c r="K70" s="91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89"/>
      <c r="H71" s="90"/>
      <c r="I71" s="90"/>
      <c r="J71" s="90"/>
      <c r="K71" s="91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89"/>
      <c r="H72" s="90"/>
      <c r="I72" s="90"/>
      <c r="J72" s="90"/>
      <c r="K72" s="91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92"/>
      <c r="H73" s="93"/>
      <c r="I73" s="93"/>
      <c r="J73" s="93"/>
      <c r="K73" s="94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89"/>
      <c r="H74" s="90"/>
      <c r="I74" s="90"/>
      <c r="J74" s="90"/>
      <c r="K74" s="91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89"/>
      <c r="H75" s="90"/>
      <c r="I75" s="90"/>
      <c r="J75" s="90"/>
      <c r="K75" s="91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89"/>
      <c r="H76" s="90"/>
      <c r="I76" s="90"/>
      <c r="J76" s="90"/>
      <c r="K76" s="91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89"/>
      <c r="H77" s="90"/>
      <c r="I77" s="90"/>
      <c r="J77" s="90"/>
      <c r="K77" s="91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89"/>
      <c r="H78" s="90"/>
      <c r="I78" s="90"/>
      <c r="J78" s="90"/>
      <c r="K78" s="91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89"/>
      <c r="H79" s="90"/>
      <c r="I79" s="90"/>
      <c r="J79" s="90"/>
      <c r="K79" s="91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89"/>
      <c r="H80" s="90"/>
      <c r="I80" s="90"/>
      <c r="J80" s="90"/>
      <c r="K80" s="91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89"/>
      <c r="H81" s="90"/>
      <c r="I81" s="90"/>
      <c r="J81" s="90"/>
      <c r="K81" s="91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92"/>
      <c r="H82" s="93"/>
      <c r="I82" s="93"/>
      <c r="J82" s="93"/>
      <c r="K82" s="94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>
        <v>1</v>
      </c>
      <c r="L104" s="1">
        <f t="shared" si="20"/>
        <v>0.3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84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84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89"/>
      <c r="H112" s="90"/>
      <c r="I112" s="90"/>
      <c r="J112" s="90"/>
      <c r="K112" s="91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89"/>
      <c r="H113" s="90"/>
      <c r="I113" s="90"/>
      <c r="J113" s="90"/>
      <c r="K113" s="91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89"/>
      <c r="H114" s="90"/>
      <c r="I114" s="90"/>
      <c r="J114" s="90"/>
      <c r="K114" s="91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89"/>
      <c r="H115" s="90"/>
      <c r="I115" s="90"/>
      <c r="J115" s="90"/>
      <c r="K115" s="91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89"/>
      <c r="H116" s="90"/>
      <c r="I116" s="90"/>
      <c r="J116" s="90"/>
      <c r="K116" s="91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89"/>
      <c r="H117" s="90"/>
      <c r="I117" s="90"/>
      <c r="J117" s="90"/>
      <c r="K117" s="91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89"/>
      <c r="H118" s="90"/>
      <c r="I118" s="90"/>
      <c r="J118" s="90"/>
      <c r="K118" s="91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89"/>
      <c r="H119" s="90"/>
      <c r="I119" s="90"/>
      <c r="J119" s="90"/>
      <c r="K119" s="91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92"/>
      <c r="H120" s="93"/>
      <c r="I120" s="93"/>
      <c r="J120" s="93"/>
      <c r="K120" s="94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89"/>
      <c r="H121" s="90"/>
      <c r="I121" s="90"/>
      <c r="J121" s="90"/>
      <c r="K121" s="91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89"/>
      <c r="H122" s="90"/>
      <c r="I122" s="90"/>
      <c r="J122" s="90"/>
      <c r="K122" s="91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89"/>
      <c r="H123" s="90"/>
      <c r="I123" s="90"/>
      <c r="J123" s="90"/>
      <c r="K123" s="91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89"/>
      <c r="H124" s="90"/>
      <c r="I124" s="90"/>
      <c r="J124" s="90"/>
      <c r="K124" s="91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89"/>
      <c r="H125" s="90"/>
      <c r="I125" s="90"/>
      <c r="J125" s="90"/>
      <c r="K125" s="91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89"/>
      <c r="H126" s="90"/>
      <c r="I126" s="90"/>
      <c r="J126" s="90"/>
      <c r="K126" s="91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89"/>
      <c r="H127" s="90"/>
      <c r="I127" s="90"/>
      <c r="J127" s="90"/>
      <c r="K127" s="91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89"/>
      <c r="H128" s="90"/>
      <c r="I128" s="90"/>
      <c r="J128" s="90"/>
      <c r="K128" s="91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92"/>
      <c r="H129" s="93"/>
      <c r="I129" s="93"/>
      <c r="J129" s="93"/>
      <c r="K129" s="94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7">
        <f>L3+L12+L21+L30+L39+L48+L57+L66+L75+L84+L103+L107+L113+L122+S44</f>
        <v>0.79999999999999993</v>
      </c>
      <c r="D131">
        <v>1</v>
      </c>
      <c r="E131" s="17">
        <f>C131+D131</f>
        <v>1.7999999999999998</v>
      </c>
      <c r="F131" t="s">
        <v>93</v>
      </c>
    </row>
    <row r="132" spans="1:13" x14ac:dyDescent="0.15">
      <c r="B132" s="1" t="s">
        <v>26</v>
      </c>
      <c r="C132" s="17">
        <f>L4+L13+L22+L31+L40+L49+L58+L67+L76+L85+L99+L104+L114+L123+U44</f>
        <v>5.2449999999999992</v>
      </c>
      <c r="D132">
        <v>2</v>
      </c>
      <c r="E132" s="17">
        <f t="shared" ref="E132:E138" si="23">C132+D132</f>
        <v>7.2449999999999992</v>
      </c>
      <c r="F132" t="s">
        <v>92</v>
      </c>
    </row>
    <row r="133" spans="1:13" x14ac:dyDescent="0.15">
      <c r="B133" s="1" t="s">
        <v>28</v>
      </c>
      <c r="C133" s="18">
        <f>L5+L14+L23+L32+L41+L50+L59+L68+L77+L86+L92+L96+L101+L108+L115+L124+V44</f>
        <v>1.7999999999999998</v>
      </c>
      <c r="D133">
        <v>1.5</v>
      </c>
      <c r="E133" s="17">
        <f t="shared" si="23"/>
        <v>3.3</v>
      </c>
      <c r="F133" t="s">
        <v>91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3.6399999999999997</v>
      </c>
      <c r="E135" s="17">
        <f t="shared" si="23"/>
        <v>3.6399999999999997</v>
      </c>
    </row>
    <row r="136" spans="1:13" x14ac:dyDescent="0.15">
      <c r="B136" s="1" t="s">
        <v>32</v>
      </c>
      <c r="C136" s="17">
        <f>L8+L17+L26+L35+L44+L53+L62+L71+L80+L89+L100+L105+L118+L127+W44</f>
        <v>2.8849999999999998</v>
      </c>
      <c r="E136" s="17">
        <f t="shared" si="23"/>
        <v>2.8849999999999998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12" workbookViewId="0">
      <selection activeCell="F150" sqref="F150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97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/>
      <c r="E3" s="1"/>
      <c r="F3" s="1"/>
      <c r="G3" s="1"/>
      <c r="H3" s="1"/>
      <c r="I3" s="1"/>
      <c r="J3" s="1"/>
      <c r="K3" s="1"/>
      <c r="L3" s="10">
        <f>+D3*$D$2+G3*$G$2+$H$2*H3+$E$2*E3+$I$2*I3+$J$2*J3+$K$2*K3</f>
        <v>0</v>
      </c>
      <c r="M3" s="11"/>
      <c r="N3" s="12">
        <v>0.4</v>
      </c>
      <c r="O3" s="13">
        <v>1</v>
      </c>
      <c r="P3" s="98">
        <v>0.4</v>
      </c>
      <c r="Q3" s="98">
        <f>LEN(R3)</f>
        <v>6</v>
      </c>
      <c r="R3" s="98" t="s">
        <v>95</v>
      </c>
      <c r="S3" s="98">
        <f t="shared" ref="S3:S43" si="0">IF(ISNUMBER(FIND("周",R3)),P3/Q3,0)</f>
        <v>6.6666666666666666E-2</v>
      </c>
      <c r="T3" s="98">
        <f>IF(ISNUMBER(FIND("张",R3)),P3/Q3,0)</f>
        <v>6.6666666666666666E-2</v>
      </c>
      <c r="U3" s="98">
        <f>IF(ISNUMBER(FIND("牛",R3)),P3/Q3,0)</f>
        <v>6.6666666666666666E-2</v>
      </c>
      <c r="V3" s="98">
        <f>IF(ISNUMBER(FIND("芦",R3)),P3/Q3,0)</f>
        <v>6.6666666666666666E-2</v>
      </c>
      <c r="W3" s="98">
        <f>IF(ISNUMBER(FIND("李",R3)),P3/Q3,0)</f>
        <v>6.6666666666666666E-2</v>
      </c>
      <c r="X3" s="98">
        <f>IF(ISNUMBER(FIND("赵",R3)),P3/Q3,0)</f>
        <v>0</v>
      </c>
      <c r="Y3" s="98">
        <f>IF(ISNUMBER(FIND("高",R3)),P3/Q3,0)</f>
        <v>6.6666666666666666E-2</v>
      </c>
      <c r="Z3" s="98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/>
      <c r="F4" s="1"/>
      <c r="G4" s="1">
        <v>3</v>
      </c>
      <c r="H4" s="1">
        <v>2</v>
      </c>
      <c r="I4" s="1"/>
      <c r="J4" s="1"/>
      <c r="K4" s="1">
        <v>12</v>
      </c>
      <c r="L4" s="10">
        <f t="shared" ref="L4:L10" si="2">+D4*$D$2+G4*$G$2+$H$2*H4+$E$2*E4+$I$2*I4+$J$2*J4+$K$2*K4</f>
        <v>2.8</v>
      </c>
      <c r="M4" s="11"/>
      <c r="N4" s="6" t="s">
        <v>27</v>
      </c>
      <c r="O4" s="13">
        <v>2</v>
      </c>
      <c r="P4" s="98">
        <v>0.4</v>
      </c>
      <c r="Q4" s="98">
        <f t="shared" ref="Q4:Q43" si="3">LEN(R4)</f>
        <v>6</v>
      </c>
      <c r="R4" s="119" t="s">
        <v>95</v>
      </c>
      <c r="S4" s="98">
        <f t="shared" si="0"/>
        <v>6.6666666666666666E-2</v>
      </c>
      <c r="T4" s="98">
        <f t="shared" ref="T4:T43" si="4">IF(ISNUMBER(FIND("张",R4)),P4/Q4,0)</f>
        <v>6.6666666666666666E-2</v>
      </c>
      <c r="U4" s="98">
        <f t="shared" ref="U4:U43" si="5">IF(ISNUMBER(FIND("牛",R4)),P4/Q4,0)</f>
        <v>6.6666666666666666E-2</v>
      </c>
      <c r="V4" s="98">
        <f t="shared" ref="V4:V43" si="6">IF(ISNUMBER(FIND("芦",R4)),P4/Q4,0)</f>
        <v>6.6666666666666666E-2</v>
      </c>
      <c r="W4" s="98">
        <f t="shared" ref="W4:W43" si="7">IF(ISNUMBER(FIND("李",R4)),P4/Q4,0)</f>
        <v>6.6666666666666666E-2</v>
      </c>
      <c r="X4" s="98">
        <f t="shared" ref="X4:X43" si="8">IF(ISNUMBER(FIND("赵",R4)),P4/Q4,0)</f>
        <v>0</v>
      </c>
      <c r="Y4" s="98">
        <f t="shared" ref="Y4:Y43" si="9">IF(ISNUMBER(FIND("高",R4)),P4/Q4,0)</f>
        <v>6.6666666666666666E-2</v>
      </c>
      <c r="Z4" s="98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98">
        <v>0.4</v>
      </c>
      <c r="Q5" s="98">
        <f t="shared" si="3"/>
        <v>6</v>
      </c>
      <c r="R5" s="119" t="s">
        <v>95</v>
      </c>
      <c r="S5" s="98">
        <f t="shared" si="0"/>
        <v>6.6666666666666666E-2</v>
      </c>
      <c r="T5" s="98">
        <f t="shared" si="4"/>
        <v>6.6666666666666666E-2</v>
      </c>
      <c r="U5" s="98">
        <f t="shared" si="5"/>
        <v>6.6666666666666666E-2</v>
      </c>
      <c r="V5" s="98">
        <f t="shared" si="6"/>
        <v>6.6666666666666666E-2</v>
      </c>
      <c r="W5" s="98">
        <f t="shared" si="7"/>
        <v>6.6666666666666666E-2</v>
      </c>
      <c r="X5" s="98">
        <f t="shared" si="8"/>
        <v>0</v>
      </c>
      <c r="Y5" s="98">
        <f t="shared" si="9"/>
        <v>6.6666666666666666E-2</v>
      </c>
      <c r="Z5" s="98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98">
        <v>0.4</v>
      </c>
      <c r="Q6" s="98">
        <f t="shared" si="3"/>
        <v>6</v>
      </c>
      <c r="R6" s="119" t="s">
        <v>95</v>
      </c>
      <c r="S6" s="98">
        <f t="shared" si="0"/>
        <v>6.6666666666666666E-2</v>
      </c>
      <c r="T6" s="98">
        <f t="shared" si="4"/>
        <v>6.6666666666666666E-2</v>
      </c>
      <c r="U6" s="98">
        <f t="shared" si="5"/>
        <v>6.6666666666666666E-2</v>
      </c>
      <c r="V6" s="98">
        <f t="shared" si="6"/>
        <v>6.6666666666666666E-2</v>
      </c>
      <c r="W6" s="98">
        <f t="shared" si="7"/>
        <v>6.6666666666666666E-2</v>
      </c>
      <c r="X6" s="98">
        <f t="shared" si="8"/>
        <v>0</v>
      </c>
      <c r="Y6" s="98">
        <f t="shared" si="9"/>
        <v>6.6666666666666666E-2</v>
      </c>
      <c r="Z6" s="98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98">
        <v>0.4</v>
      </c>
      <c r="Q7" s="98">
        <f t="shared" si="3"/>
        <v>6</v>
      </c>
      <c r="R7" s="119" t="s">
        <v>95</v>
      </c>
      <c r="S7" s="98">
        <f t="shared" si="0"/>
        <v>6.6666666666666666E-2</v>
      </c>
      <c r="T7" s="98">
        <f t="shared" si="4"/>
        <v>6.6666666666666666E-2</v>
      </c>
      <c r="U7" s="98">
        <f t="shared" si="5"/>
        <v>6.6666666666666666E-2</v>
      </c>
      <c r="V7" s="98">
        <f t="shared" si="6"/>
        <v>6.6666666666666666E-2</v>
      </c>
      <c r="W7" s="98">
        <f t="shared" si="7"/>
        <v>6.6666666666666666E-2</v>
      </c>
      <c r="X7" s="98">
        <f t="shared" si="8"/>
        <v>0</v>
      </c>
      <c r="Y7" s="98">
        <f t="shared" si="9"/>
        <v>6.6666666666666666E-2</v>
      </c>
      <c r="Z7" s="98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2"/>
        <v>0</v>
      </c>
      <c r="M8" s="11"/>
      <c r="O8" s="98">
        <v>6</v>
      </c>
      <c r="P8" s="98">
        <v>0.4</v>
      </c>
      <c r="Q8" s="98">
        <f t="shared" si="3"/>
        <v>6</v>
      </c>
      <c r="R8" s="119" t="s">
        <v>95</v>
      </c>
      <c r="S8" s="98">
        <f t="shared" si="0"/>
        <v>6.6666666666666666E-2</v>
      </c>
      <c r="T8" s="98">
        <f t="shared" si="4"/>
        <v>6.6666666666666666E-2</v>
      </c>
      <c r="U8" s="98">
        <f t="shared" si="5"/>
        <v>6.6666666666666666E-2</v>
      </c>
      <c r="V8" s="98">
        <f t="shared" si="6"/>
        <v>6.6666666666666666E-2</v>
      </c>
      <c r="W8" s="98">
        <f t="shared" si="7"/>
        <v>6.6666666666666666E-2</v>
      </c>
      <c r="X8" s="98">
        <f t="shared" si="8"/>
        <v>0</v>
      </c>
      <c r="Y8" s="98">
        <f t="shared" si="9"/>
        <v>6.6666666666666666E-2</v>
      </c>
      <c r="Z8" s="98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98">
        <v>7</v>
      </c>
      <c r="P9" s="98">
        <v>0.4</v>
      </c>
      <c r="Q9" s="98">
        <f t="shared" si="3"/>
        <v>6</v>
      </c>
      <c r="R9" s="119" t="s">
        <v>95</v>
      </c>
      <c r="S9" s="98">
        <f t="shared" si="0"/>
        <v>6.6666666666666666E-2</v>
      </c>
      <c r="T9" s="98">
        <f t="shared" si="4"/>
        <v>6.6666666666666666E-2</v>
      </c>
      <c r="U9" s="98">
        <f t="shared" si="5"/>
        <v>6.6666666666666666E-2</v>
      </c>
      <c r="V9" s="98">
        <f t="shared" si="6"/>
        <v>6.6666666666666666E-2</v>
      </c>
      <c r="W9" s="98">
        <f t="shared" si="7"/>
        <v>6.6666666666666666E-2</v>
      </c>
      <c r="X9" s="98">
        <f t="shared" si="8"/>
        <v>0</v>
      </c>
      <c r="Y9" s="98">
        <f t="shared" si="9"/>
        <v>6.6666666666666666E-2</v>
      </c>
      <c r="Z9" s="98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98">
        <v>8</v>
      </c>
      <c r="P10" s="98">
        <v>0.4</v>
      </c>
      <c r="Q10" s="98">
        <f t="shared" si="3"/>
        <v>6</v>
      </c>
      <c r="R10" s="119" t="s">
        <v>95</v>
      </c>
      <c r="S10" s="98">
        <f t="shared" si="0"/>
        <v>6.6666666666666666E-2</v>
      </c>
      <c r="T10" s="98">
        <f t="shared" si="4"/>
        <v>6.6666666666666666E-2</v>
      </c>
      <c r="U10" s="98">
        <f t="shared" si="5"/>
        <v>6.6666666666666666E-2</v>
      </c>
      <c r="V10" s="98">
        <f t="shared" si="6"/>
        <v>6.6666666666666666E-2</v>
      </c>
      <c r="W10" s="98">
        <f t="shared" si="7"/>
        <v>6.6666666666666666E-2</v>
      </c>
      <c r="X10" s="98">
        <f t="shared" si="8"/>
        <v>0</v>
      </c>
      <c r="Y10" s="98">
        <f t="shared" si="9"/>
        <v>6.6666666666666666E-2</v>
      </c>
      <c r="Z10" s="98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99"/>
      <c r="H11" s="100"/>
      <c r="I11" s="100"/>
      <c r="J11" s="100"/>
      <c r="K11" s="101"/>
      <c r="L11" s="1"/>
      <c r="M11" s="3"/>
      <c r="O11" s="98">
        <v>9</v>
      </c>
      <c r="P11" s="98">
        <v>0.4</v>
      </c>
      <c r="Q11" s="98">
        <f t="shared" si="3"/>
        <v>6</v>
      </c>
      <c r="R11" s="119" t="s">
        <v>95</v>
      </c>
      <c r="S11" s="98">
        <f t="shared" si="0"/>
        <v>6.6666666666666666E-2</v>
      </c>
      <c r="T11" s="98">
        <f t="shared" si="4"/>
        <v>6.6666666666666666E-2</v>
      </c>
      <c r="U11" s="98">
        <f t="shared" si="5"/>
        <v>6.6666666666666666E-2</v>
      </c>
      <c r="V11" s="98">
        <f t="shared" si="6"/>
        <v>6.6666666666666666E-2</v>
      </c>
      <c r="W11" s="98">
        <f t="shared" si="7"/>
        <v>6.6666666666666666E-2</v>
      </c>
      <c r="X11" s="98">
        <f t="shared" si="8"/>
        <v>0</v>
      </c>
      <c r="Y11" s="98">
        <f t="shared" si="9"/>
        <v>6.6666666666666666E-2</v>
      </c>
      <c r="Z11" s="98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102"/>
      <c r="H12" s="103"/>
      <c r="I12" s="103"/>
      <c r="J12" s="103"/>
      <c r="K12" s="104"/>
      <c r="L12" s="10">
        <f>C12+D12*$D$11+G12*$G$11+$H$11*H12+$E$11*E12+$I$11*I12+$F$11*F12+$J$11*J12+$K$11*K12</f>
        <v>0</v>
      </c>
      <c r="M12" s="11"/>
      <c r="O12" s="98">
        <v>10</v>
      </c>
      <c r="P12" s="98">
        <v>0.4</v>
      </c>
      <c r="Q12" s="98">
        <f t="shared" si="3"/>
        <v>6</v>
      </c>
      <c r="R12" s="119" t="s">
        <v>95</v>
      </c>
      <c r="S12" s="98">
        <f t="shared" si="0"/>
        <v>6.6666666666666666E-2</v>
      </c>
      <c r="T12" s="98">
        <f t="shared" si="4"/>
        <v>6.6666666666666666E-2</v>
      </c>
      <c r="U12" s="98">
        <f t="shared" si="5"/>
        <v>6.6666666666666666E-2</v>
      </c>
      <c r="V12" s="98">
        <f t="shared" si="6"/>
        <v>6.6666666666666666E-2</v>
      </c>
      <c r="W12" s="98">
        <f t="shared" si="7"/>
        <v>6.6666666666666666E-2</v>
      </c>
      <c r="X12" s="98">
        <f t="shared" si="8"/>
        <v>0</v>
      </c>
      <c r="Y12" s="98">
        <f t="shared" si="9"/>
        <v>6.6666666666666666E-2</v>
      </c>
      <c r="Z12" s="98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>
        <v>3</v>
      </c>
      <c r="F13" s="2"/>
      <c r="G13" s="102"/>
      <c r="H13" s="103"/>
      <c r="I13" s="103"/>
      <c r="J13" s="103"/>
      <c r="K13" s="104"/>
      <c r="L13" s="10">
        <f>C13+D13*$D$11+G13*$G$11+$H$11*H13+$E$11*E13+$I$11*I13+$F$11*F13+$J$11*J13+$K$11*K13</f>
        <v>2.5649999999999999</v>
      </c>
      <c r="M13" s="11"/>
      <c r="O13" s="98">
        <v>11</v>
      </c>
      <c r="P13" s="98">
        <v>0.4</v>
      </c>
      <c r="Q13" s="98">
        <f t="shared" si="3"/>
        <v>6</v>
      </c>
      <c r="R13" s="119" t="s">
        <v>95</v>
      </c>
      <c r="S13" s="98">
        <f t="shared" si="0"/>
        <v>6.6666666666666666E-2</v>
      </c>
      <c r="T13" s="98">
        <f t="shared" si="4"/>
        <v>6.6666666666666666E-2</v>
      </c>
      <c r="U13" s="98">
        <f t="shared" si="5"/>
        <v>6.6666666666666666E-2</v>
      </c>
      <c r="V13" s="98">
        <f t="shared" si="6"/>
        <v>6.6666666666666666E-2</v>
      </c>
      <c r="W13" s="98">
        <f t="shared" si="7"/>
        <v>6.6666666666666666E-2</v>
      </c>
      <c r="X13" s="98">
        <f t="shared" si="8"/>
        <v>0</v>
      </c>
      <c r="Y13" s="98">
        <f t="shared" si="9"/>
        <v>6.6666666666666666E-2</v>
      </c>
      <c r="Z13" s="98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02"/>
      <c r="H14" s="103"/>
      <c r="I14" s="103"/>
      <c r="J14" s="103"/>
      <c r="K14" s="104"/>
      <c r="L14" s="10">
        <f t="shared" ref="L14:L19" si="10">C14+D14*$D$11+G14*$G$11+$H$11*H14+$E$11*E14+$I$11*I14+$F$11*F14+$J$11*J14+$K$11*K14</f>
        <v>0</v>
      </c>
      <c r="M14" s="11"/>
      <c r="O14" s="98">
        <v>12</v>
      </c>
      <c r="P14" s="98">
        <v>0.4</v>
      </c>
      <c r="Q14" s="98">
        <f t="shared" si="3"/>
        <v>6</v>
      </c>
      <c r="R14" s="119" t="s">
        <v>95</v>
      </c>
      <c r="S14" s="98">
        <f t="shared" si="0"/>
        <v>6.6666666666666666E-2</v>
      </c>
      <c r="T14" s="98">
        <f t="shared" si="4"/>
        <v>6.6666666666666666E-2</v>
      </c>
      <c r="U14" s="98">
        <f t="shared" si="5"/>
        <v>6.6666666666666666E-2</v>
      </c>
      <c r="V14" s="98">
        <f t="shared" si="6"/>
        <v>6.6666666666666666E-2</v>
      </c>
      <c r="W14" s="98">
        <f t="shared" si="7"/>
        <v>6.6666666666666666E-2</v>
      </c>
      <c r="X14" s="98">
        <f t="shared" si="8"/>
        <v>0</v>
      </c>
      <c r="Y14" s="98">
        <f t="shared" si="9"/>
        <v>6.6666666666666666E-2</v>
      </c>
      <c r="Z14" s="98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02"/>
      <c r="H15" s="103"/>
      <c r="I15" s="103"/>
      <c r="J15" s="103"/>
      <c r="K15" s="104"/>
      <c r="L15" s="10">
        <f t="shared" si="10"/>
        <v>0</v>
      </c>
      <c r="M15" s="11"/>
      <c r="O15" s="98">
        <v>13</v>
      </c>
      <c r="P15" s="98">
        <v>0.4</v>
      </c>
      <c r="Q15" s="98">
        <f t="shared" si="3"/>
        <v>0</v>
      </c>
      <c r="R15" s="98"/>
      <c r="S15" s="98">
        <f t="shared" si="0"/>
        <v>0</v>
      </c>
      <c r="T15" s="98">
        <f t="shared" si="4"/>
        <v>0</v>
      </c>
      <c r="U15" s="98">
        <f t="shared" si="5"/>
        <v>0</v>
      </c>
      <c r="V15" s="98">
        <f t="shared" si="6"/>
        <v>0</v>
      </c>
      <c r="W15" s="98">
        <f t="shared" si="7"/>
        <v>0</v>
      </c>
      <c r="X15" s="98">
        <f t="shared" si="8"/>
        <v>0</v>
      </c>
      <c r="Y15" s="98">
        <f t="shared" si="9"/>
        <v>0</v>
      </c>
      <c r="Z15" s="98">
        <f t="shared" si="1"/>
        <v>0</v>
      </c>
    </row>
    <row r="16" spans="1:26" x14ac:dyDescent="0.15">
      <c r="A16" s="255"/>
      <c r="B16" s="1" t="s">
        <v>31</v>
      </c>
      <c r="C16" s="2"/>
      <c r="D16" s="1">
        <v>3</v>
      </c>
      <c r="E16" s="1"/>
      <c r="F16" s="2"/>
      <c r="G16" s="102"/>
      <c r="H16" s="103"/>
      <c r="I16" s="103"/>
      <c r="J16" s="103"/>
      <c r="K16" s="104"/>
      <c r="L16" s="10">
        <f t="shared" si="10"/>
        <v>1.5</v>
      </c>
      <c r="M16" s="11"/>
      <c r="O16" s="98">
        <v>14</v>
      </c>
      <c r="P16" s="98">
        <v>0.4</v>
      </c>
      <c r="Q16" s="98">
        <f t="shared" si="3"/>
        <v>0</v>
      </c>
      <c r="R16" s="98"/>
      <c r="S16" s="98">
        <f t="shared" si="0"/>
        <v>0</v>
      </c>
      <c r="T16" s="98">
        <f t="shared" si="4"/>
        <v>0</v>
      </c>
      <c r="U16" s="98">
        <f t="shared" si="5"/>
        <v>0</v>
      </c>
      <c r="V16" s="98">
        <f t="shared" si="6"/>
        <v>0</v>
      </c>
      <c r="W16" s="98">
        <f t="shared" si="7"/>
        <v>0</v>
      </c>
      <c r="X16" s="98">
        <f t="shared" si="8"/>
        <v>0</v>
      </c>
      <c r="Y16" s="98">
        <f t="shared" si="9"/>
        <v>0</v>
      </c>
      <c r="Z16" s="98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102"/>
      <c r="H17" s="103"/>
      <c r="I17" s="103"/>
      <c r="J17" s="103"/>
      <c r="K17" s="104"/>
      <c r="L17" s="10">
        <f t="shared" si="10"/>
        <v>0</v>
      </c>
      <c r="M17" s="11"/>
      <c r="O17" s="98">
        <v>15</v>
      </c>
      <c r="P17" s="98">
        <v>0.4</v>
      </c>
      <c r="Q17" s="98">
        <f t="shared" si="3"/>
        <v>0</v>
      </c>
      <c r="R17" s="98"/>
      <c r="S17" s="98">
        <f t="shared" si="0"/>
        <v>0</v>
      </c>
      <c r="T17" s="98">
        <f t="shared" si="4"/>
        <v>0</v>
      </c>
      <c r="U17" s="98">
        <f t="shared" si="5"/>
        <v>0</v>
      </c>
      <c r="V17" s="98">
        <f t="shared" si="6"/>
        <v>0</v>
      </c>
      <c r="W17" s="98">
        <f t="shared" si="7"/>
        <v>0</v>
      </c>
      <c r="X17" s="98">
        <f t="shared" si="8"/>
        <v>0</v>
      </c>
      <c r="Y17" s="98">
        <f t="shared" si="9"/>
        <v>0</v>
      </c>
      <c r="Z17" s="98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02"/>
      <c r="H18" s="103"/>
      <c r="I18" s="103"/>
      <c r="J18" s="103"/>
      <c r="K18" s="104"/>
      <c r="L18" s="10">
        <f t="shared" si="10"/>
        <v>0</v>
      </c>
      <c r="M18" s="11"/>
      <c r="O18" s="98">
        <v>16</v>
      </c>
      <c r="P18" s="98">
        <v>0.4</v>
      </c>
      <c r="Q18" s="98">
        <f t="shared" si="3"/>
        <v>0</v>
      </c>
      <c r="R18" s="98"/>
      <c r="S18" s="98">
        <f t="shared" si="0"/>
        <v>0</v>
      </c>
      <c r="T18" s="98">
        <f t="shared" si="4"/>
        <v>0</v>
      </c>
      <c r="U18" s="98">
        <f t="shared" si="5"/>
        <v>0</v>
      </c>
      <c r="V18" s="98">
        <f t="shared" si="6"/>
        <v>0</v>
      </c>
      <c r="W18" s="98">
        <f t="shared" si="7"/>
        <v>0</v>
      </c>
      <c r="X18" s="98">
        <f t="shared" si="8"/>
        <v>0</v>
      </c>
      <c r="Y18" s="98">
        <f t="shared" si="9"/>
        <v>0</v>
      </c>
      <c r="Z18" s="98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02"/>
      <c r="H19" s="103"/>
      <c r="I19" s="103"/>
      <c r="J19" s="103"/>
      <c r="K19" s="104"/>
      <c r="L19" s="10">
        <f t="shared" si="10"/>
        <v>0</v>
      </c>
      <c r="M19" s="11"/>
      <c r="O19" s="98">
        <v>17</v>
      </c>
      <c r="P19" s="98">
        <v>0.4</v>
      </c>
      <c r="Q19" s="98">
        <f t="shared" si="3"/>
        <v>0</v>
      </c>
      <c r="R19" s="98"/>
      <c r="S19" s="98">
        <f t="shared" si="0"/>
        <v>0</v>
      </c>
      <c r="T19" s="98">
        <f t="shared" si="4"/>
        <v>0</v>
      </c>
      <c r="U19" s="98">
        <f t="shared" si="5"/>
        <v>0</v>
      </c>
      <c r="V19" s="98">
        <f t="shared" si="6"/>
        <v>0</v>
      </c>
      <c r="W19" s="98">
        <f t="shared" si="7"/>
        <v>0</v>
      </c>
      <c r="X19" s="98">
        <f t="shared" si="8"/>
        <v>0</v>
      </c>
      <c r="Y19" s="98">
        <f t="shared" si="9"/>
        <v>0</v>
      </c>
      <c r="Z19" s="98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02"/>
      <c r="H20" s="103"/>
      <c r="I20" s="103"/>
      <c r="J20" s="103"/>
      <c r="K20" s="104"/>
      <c r="L20" s="1"/>
      <c r="M20" s="3"/>
      <c r="O20" s="98">
        <v>18</v>
      </c>
      <c r="P20" s="98">
        <v>0.4</v>
      </c>
      <c r="Q20" s="98">
        <f t="shared" si="3"/>
        <v>0</v>
      </c>
      <c r="R20" s="98"/>
      <c r="S20" s="98">
        <f t="shared" si="0"/>
        <v>0</v>
      </c>
      <c r="T20" s="98">
        <f t="shared" si="4"/>
        <v>0</v>
      </c>
      <c r="U20" s="98">
        <f t="shared" si="5"/>
        <v>0</v>
      </c>
      <c r="V20" s="98">
        <f t="shared" si="6"/>
        <v>0</v>
      </c>
      <c r="W20" s="98">
        <f t="shared" si="7"/>
        <v>0</v>
      </c>
      <c r="X20" s="98">
        <f t="shared" si="8"/>
        <v>0</v>
      </c>
      <c r="Y20" s="98">
        <f t="shared" si="9"/>
        <v>0</v>
      </c>
      <c r="Z20" s="98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02"/>
      <c r="H21" s="103"/>
      <c r="I21" s="103"/>
      <c r="J21" s="103"/>
      <c r="K21" s="104"/>
      <c r="L21" s="10">
        <f>SUM(D21*$D$20+G21*$G$20+$H$20*H21+$E$20*E21+$I$20*I21+$J$20*J21+$K$20*K21)</f>
        <v>0</v>
      </c>
      <c r="M21" s="11"/>
      <c r="O21" s="98">
        <v>19</v>
      </c>
      <c r="P21" s="98">
        <v>0.4</v>
      </c>
      <c r="Q21" s="98">
        <f t="shared" si="3"/>
        <v>0</v>
      </c>
      <c r="R21" s="98"/>
      <c r="S21" s="98">
        <f t="shared" si="0"/>
        <v>0</v>
      </c>
      <c r="T21" s="98">
        <f t="shared" si="4"/>
        <v>0</v>
      </c>
      <c r="U21" s="98">
        <f t="shared" si="5"/>
        <v>0</v>
      </c>
      <c r="V21" s="98">
        <f t="shared" si="6"/>
        <v>0</v>
      </c>
      <c r="W21" s="98">
        <f t="shared" si="7"/>
        <v>0</v>
      </c>
      <c r="X21" s="98">
        <f t="shared" si="8"/>
        <v>0</v>
      </c>
      <c r="Y21" s="98">
        <f t="shared" si="9"/>
        <v>0</v>
      </c>
      <c r="Z21" s="98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02"/>
      <c r="H22" s="103"/>
      <c r="I22" s="103"/>
      <c r="J22" s="103"/>
      <c r="K22" s="104"/>
      <c r="L22" s="10">
        <f t="shared" ref="L22:L28" si="11">SUM(D22*$D$20+G22*$G$20+$H$20*H22+$E$20*E22+$I$20*I22+$J$20*J22+$K$20*K22)</f>
        <v>0</v>
      </c>
      <c r="M22" s="11"/>
      <c r="O22" s="98">
        <v>20</v>
      </c>
      <c r="P22" s="98">
        <v>0.4</v>
      </c>
      <c r="Q22" s="98">
        <f t="shared" si="3"/>
        <v>0</v>
      </c>
      <c r="R22" s="98"/>
      <c r="S22" s="98">
        <f t="shared" si="0"/>
        <v>0</v>
      </c>
      <c r="T22" s="98">
        <f t="shared" si="4"/>
        <v>0</v>
      </c>
      <c r="U22" s="98">
        <f t="shared" si="5"/>
        <v>0</v>
      </c>
      <c r="V22" s="98">
        <f t="shared" si="6"/>
        <v>0</v>
      </c>
      <c r="W22" s="98">
        <f t="shared" si="7"/>
        <v>0</v>
      </c>
      <c r="X22" s="98">
        <f t="shared" si="8"/>
        <v>0</v>
      </c>
      <c r="Y22" s="98">
        <f t="shared" si="9"/>
        <v>0</v>
      </c>
      <c r="Z22" s="98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02"/>
      <c r="H23" s="103"/>
      <c r="I23" s="103"/>
      <c r="J23" s="103"/>
      <c r="K23" s="104"/>
      <c r="L23" s="10">
        <f t="shared" si="11"/>
        <v>0</v>
      </c>
      <c r="M23" s="11"/>
      <c r="O23" s="98">
        <v>21</v>
      </c>
      <c r="P23" s="98">
        <v>0.4</v>
      </c>
      <c r="Q23" s="98">
        <f t="shared" si="3"/>
        <v>0</v>
      </c>
      <c r="R23" s="98"/>
      <c r="S23" s="98">
        <f t="shared" si="0"/>
        <v>0</v>
      </c>
      <c r="T23" s="98">
        <f t="shared" si="4"/>
        <v>0</v>
      </c>
      <c r="U23" s="98">
        <f t="shared" si="5"/>
        <v>0</v>
      </c>
      <c r="V23" s="98">
        <f t="shared" si="6"/>
        <v>0</v>
      </c>
      <c r="W23" s="98">
        <f t="shared" si="7"/>
        <v>0</v>
      </c>
      <c r="X23" s="98">
        <f t="shared" si="8"/>
        <v>0</v>
      </c>
      <c r="Y23" s="98">
        <f t="shared" si="9"/>
        <v>0</v>
      </c>
      <c r="Z23" s="98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02"/>
      <c r="H24" s="103"/>
      <c r="I24" s="103"/>
      <c r="J24" s="103"/>
      <c r="K24" s="104"/>
      <c r="L24" s="10">
        <f t="shared" si="11"/>
        <v>0</v>
      </c>
      <c r="M24" s="11"/>
      <c r="O24" s="98">
        <v>22</v>
      </c>
      <c r="P24" s="98">
        <v>0.4</v>
      </c>
      <c r="Q24" s="98">
        <f t="shared" si="3"/>
        <v>0</v>
      </c>
      <c r="R24" s="98"/>
      <c r="S24" s="98">
        <f t="shared" si="0"/>
        <v>0</v>
      </c>
      <c r="T24" s="98">
        <f t="shared" si="4"/>
        <v>0</v>
      </c>
      <c r="U24" s="98">
        <f t="shared" si="5"/>
        <v>0</v>
      </c>
      <c r="V24" s="98">
        <f t="shared" si="6"/>
        <v>0</v>
      </c>
      <c r="W24" s="98">
        <f t="shared" si="7"/>
        <v>0</v>
      </c>
      <c r="X24" s="98">
        <f t="shared" si="8"/>
        <v>0</v>
      </c>
      <c r="Y24" s="98">
        <f t="shared" si="9"/>
        <v>0</v>
      </c>
      <c r="Z24" s="98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02"/>
      <c r="H25" s="103"/>
      <c r="I25" s="103"/>
      <c r="J25" s="103"/>
      <c r="K25" s="104"/>
      <c r="L25" s="10">
        <f t="shared" si="11"/>
        <v>0</v>
      </c>
      <c r="M25" s="11"/>
      <c r="O25" s="98">
        <v>23</v>
      </c>
      <c r="P25" s="98">
        <v>0.4</v>
      </c>
      <c r="Q25" s="98">
        <f t="shared" si="3"/>
        <v>0</v>
      </c>
      <c r="R25" s="98"/>
      <c r="S25" s="98">
        <f t="shared" si="0"/>
        <v>0</v>
      </c>
      <c r="T25" s="98">
        <f t="shared" si="4"/>
        <v>0</v>
      </c>
      <c r="U25" s="98">
        <f t="shared" si="5"/>
        <v>0</v>
      </c>
      <c r="V25" s="98">
        <f t="shared" si="6"/>
        <v>0</v>
      </c>
      <c r="W25" s="98">
        <f t="shared" si="7"/>
        <v>0</v>
      </c>
      <c r="X25" s="98">
        <f t="shared" si="8"/>
        <v>0</v>
      </c>
      <c r="Y25" s="98">
        <f t="shared" si="9"/>
        <v>0</v>
      </c>
      <c r="Z25" s="98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02"/>
      <c r="H26" s="103"/>
      <c r="I26" s="103"/>
      <c r="J26" s="103"/>
      <c r="K26" s="104"/>
      <c r="L26" s="10">
        <f t="shared" si="11"/>
        <v>0</v>
      </c>
      <c r="M26" s="11"/>
      <c r="O26" s="98">
        <v>24</v>
      </c>
      <c r="P26" s="98">
        <v>0.4</v>
      </c>
      <c r="Q26" s="98">
        <f t="shared" si="3"/>
        <v>0</v>
      </c>
      <c r="R26" s="98"/>
      <c r="S26" s="98">
        <f t="shared" si="0"/>
        <v>0</v>
      </c>
      <c r="T26" s="98">
        <f t="shared" si="4"/>
        <v>0</v>
      </c>
      <c r="U26" s="98">
        <f t="shared" si="5"/>
        <v>0</v>
      </c>
      <c r="V26" s="98">
        <f t="shared" si="6"/>
        <v>0</v>
      </c>
      <c r="W26" s="98">
        <f t="shared" si="7"/>
        <v>0</v>
      </c>
      <c r="X26" s="98">
        <f t="shared" si="8"/>
        <v>0</v>
      </c>
      <c r="Y26" s="98">
        <f t="shared" si="9"/>
        <v>0</v>
      </c>
      <c r="Z26" s="98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02"/>
      <c r="H27" s="103"/>
      <c r="I27" s="103"/>
      <c r="J27" s="103"/>
      <c r="K27" s="104"/>
      <c r="L27" s="10">
        <f t="shared" si="11"/>
        <v>0</v>
      </c>
      <c r="M27" s="11"/>
      <c r="O27" s="98">
        <v>25</v>
      </c>
      <c r="P27" s="98">
        <v>0.4</v>
      </c>
      <c r="Q27" s="98">
        <f t="shared" si="3"/>
        <v>0</v>
      </c>
      <c r="R27" s="98"/>
      <c r="S27" s="98">
        <f t="shared" si="0"/>
        <v>0</v>
      </c>
      <c r="T27" s="98">
        <f t="shared" si="4"/>
        <v>0</v>
      </c>
      <c r="U27" s="98">
        <f t="shared" si="5"/>
        <v>0</v>
      </c>
      <c r="V27" s="98">
        <f t="shared" si="6"/>
        <v>0</v>
      </c>
      <c r="W27" s="98">
        <f t="shared" si="7"/>
        <v>0</v>
      </c>
      <c r="X27" s="98">
        <f t="shared" si="8"/>
        <v>0</v>
      </c>
      <c r="Y27" s="98">
        <f t="shared" si="9"/>
        <v>0</v>
      </c>
      <c r="Z27" s="98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02"/>
      <c r="H28" s="103"/>
      <c r="I28" s="103"/>
      <c r="J28" s="103"/>
      <c r="K28" s="104"/>
      <c r="L28" s="10">
        <f t="shared" si="11"/>
        <v>0</v>
      </c>
      <c r="M28" s="11"/>
      <c r="O28" s="98">
        <v>26</v>
      </c>
      <c r="P28" s="98">
        <v>0.4</v>
      </c>
      <c r="Q28" s="98">
        <f t="shared" si="3"/>
        <v>0</v>
      </c>
      <c r="R28" s="98"/>
      <c r="S28" s="98">
        <f t="shared" si="0"/>
        <v>0</v>
      </c>
      <c r="T28" s="98">
        <f t="shared" si="4"/>
        <v>0</v>
      </c>
      <c r="U28" s="98">
        <f t="shared" si="5"/>
        <v>0</v>
      </c>
      <c r="V28" s="98">
        <f t="shared" si="6"/>
        <v>0</v>
      </c>
      <c r="W28" s="98">
        <f t="shared" si="7"/>
        <v>0</v>
      </c>
      <c r="X28" s="98">
        <f t="shared" si="8"/>
        <v>0</v>
      </c>
      <c r="Y28" s="98">
        <f t="shared" si="9"/>
        <v>0</v>
      </c>
      <c r="Z28" s="98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02"/>
      <c r="H29" s="103"/>
      <c r="I29" s="103"/>
      <c r="J29" s="103"/>
      <c r="K29" s="104"/>
      <c r="L29" s="1"/>
      <c r="M29" s="3"/>
      <c r="O29" s="98">
        <v>27</v>
      </c>
      <c r="P29" s="98">
        <v>0.4</v>
      </c>
      <c r="Q29" s="98">
        <f t="shared" si="3"/>
        <v>0</v>
      </c>
      <c r="R29" s="98"/>
      <c r="S29" s="98">
        <f t="shared" si="0"/>
        <v>0</v>
      </c>
      <c r="T29" s="98">
        <f t="shared" si="4"/>
        <v>0</v>
      </c>
      <c r="U29" s="98">
        <f t="shared" si="5"/>
        <v>0</v>
      </c>
      <c r="V29" s="98">
        <f t="shared" si="6"/>
        <v>0</v>
      </c>
      <c r="W29" s="98">
        <f t="shared" si="7"/>
        <v>0</v>
      </c>
      <c r="X29" s="98">
        <f t="shared" si="8"/>
        <v>0</v>
      </c>
      <c r="Y29" s="98">
        <f t="shared" si="9"/>
        <v>0</v>
      </c>
      <c r="Z29" s="98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02"/>
      <c r="H30" s="103"/>
      <c r="I30" s="103"/>
      <c r="J30" s="103"/>
      <c r="K30" s="104"/>
      <c r="L30" s="14">
        <f>SUM(D30*$D$29+G30*$G$29+$H$29*H30+$E$29*E30+$I$29*I30+$J$29*J30+$K$29*K30)</f>
        <v>0</v>
      </c>
      <c r="M30" s="15"/>
      <c r="O30" s="98">
        <v>28</v>
      </c>
      <c r="P30" s="98">
        <v>0.4</v>
      </c>
      <c r="Q30" s="98">
        <f t="shared" si="3"/>
        <v>0</v>
      </c>
      <c r="R30" s="98"/>
      <c r="S30" s="98">
        <f t="shared" si="0"/>
        <v>0</v>
      </c>
      <c r="T30" s="98">
        <f t="shared" si="4"/>
        <v>0</v>
      </c>
      <c r="U30" s="98">
        <f t="shared" si="5"/>
        <v>0</v>
      </c>
      <c r="V30" s="98">
        <f t="shared" si="6"/>
        <v>0</v>
      </c>
      <c r="W30" s="98">
        <f t="shared" si="7"/>
        <v>0</v>
      </c>
      <c r="X30" s="98">
        <f t="shared" si="8"/>
        <v>0</v>
      </c>
      <c r="Y30" s="98">
        <f t="shared" si="9"/>
        <v>0</v>
      </c>
      <c r="Z30" s="98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02"/>
      <c r="H31" s="103"/>
      <c r="I31" s="103"/>
      <c r="J31" s="103"/>
      <c r="K31" s="104"/>
      <c r="L31" s="14">
        <f t="shared" ref="L31:L37" si="12">SUM(D31*$D$29+G31*$G$29+$H$29*H31+$E$29*E31+$I$29*I31+$J$29*J31+$K$29*K31)</f>
        <v>0</v>
      </c>
      <c r="M31" s="15"/>
      <c r="O31" s="98">
        <v>29</v>
      </c>
      <c r="P31" s="98">
        <v>0.4</v>
      </c>
      <c r="Q31" s="98">
        <f t="shared" si="3"/>
        <v>0</v>
      </c>
      <c r="R31" s="98"/>
      <c r="S31" s="98">
        <f t="shared" si="0"/>
        <v>0</v>
      </c>
      <c r="T31" s="98">
        <f t="shared" si="4"/>
        <v>0</v>
      </c>
      <c r="U31" s="98">
        <f t="shared" si="5"/>
        <v>0</v>
      </c>
      <c r="V31" s="98">
        <f t="shared" si="6"/>
        <v>0</v>
      </c>
      <c r="W31" s="98">
        <f t="shared" si="7"/>
        <v>0</v>
      </c>
      <c r="X31" s="98">
        <f t="shared" si="8"/>
        <v>0</v>
      </c>
      <c r="Y31" s="98">
        <f t="shared" si="9"/>
        <v>0</v>
      </c>
      <c r="Z31" s="98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02"/>
      <c r="H32" s="103"/>
      <c r="I32" s="103"/>
      <c r="J32" s="103"/>
      <c r="K32" s="104"/>
      <c r="L32" s="14">
        <f t="shared" si="12"/>
        <v>0</v>
      </c>
      <c r="M32" s="15"/>
      <c r="O32" s="98">
        <v>30</v>
      </c>
      <c r="P32" s="98">
        <v>0.4</v>
      </c>
      <c r="Q32" s="98">
        <f t="shared" si="3"/>
        <v>0</v>
      </c>
      <c r="R32" s="98"/>
      <c r="S32" s="98">
        <f t="shared" si="0"/>
        <v>0</v>
      </c>
      <c r="T32" s="98">
        <f t="shared" si="4"/>
        <v>0</v>
      </c>
      <c r="U32" s="98">
        <f t="shared" si="5"/>
        <v>0</v>
      </c>
      <c r="V32" s="98">
        <f t="shared" si="6"/>
        <v>0</v>
      </c>
      <c r="W32" s="98">
        <f t="shared" si="7"/>
        <v>0</v>
      </c>
      <c r="X32" s="98">
        <f t="shared" si="8"/>
        <v>0</v>
      </c>
      <c r="Y32" s="98">
        <f t="shared" si="9"/>
        <v>0</v>
      </c>
      <c r="Z32" s="98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02"/>
      <c r="H33" s="103"/>
      <c r="I33" s="103"/>
      <c r="J33" s="103"/>
      <c r="K33" s="104"/>
      <c r="L33" s="14">
        <f t="shared" si="12"/>
        <v>0</v>
      </c>
      <c r="M33" s="15"/>
      <c r="O33" s="98">
        <v>31</v>
      </c>
      <c r="P33" s="98"/>
      <c r="Q33" s="98">
        <f t="shared" si="3"/>
        <v>0</v>
      </c>
      <c r="R33" s="98"/>
      <c r="S33" s="98">
        <f t="shared" si="0"/>
        <v>0</v>
      </c>
      <c r="T33" s="98">
        <f t="shared" si="4"/>
        <v>0</v>
      </c>
      <c r="U33" s="98">
        <f t="shared" si="5"/>
        <v>0</v>
      </c>
      <c r="V33" s="98">
        <f t="shared" si="6"/>
        <v>0</v>
      </c>
      <c r="W33" s="98">
        <f t="shared" si="7"/>
        <v>0</v>
      </c>
      <c r="X33" s="98">
        <f t="shared" si="8"/>
        <v>0</v>
      </c>
      <c r="Y33" s="98">
        <f t="shared" si="9"/>
        <v>0</v>
      </c>
      <c r="Z33" s="98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02"/>
      <c r="H34" s="103"/>
      <c r="I34" s="103"/>
      <c r="J34" s="103"/>
      <c r="K34" s="104"/>
      <c r="L34" s="14">
        <f t="shared" si="12"/>
        <v>0</v>
      </c>
      <c r="M34" s="15"/>
      <c r="O34" s="98">
        <v>32</v>
      </c>
      <c r="P34" s="98"/>
      <c r="Q34" s="98">
        <f t="shared" si="3"/>
        <v>0</v>
      </c>
      <c r="R34" s="98"/>
      <c r="S34" s="98">
        <f t="shared" si="0"/>
        <v>0</v>
      </c>
      <c r="T34" s="98">
        <f t="shared" si="4"/>
        <v>0</v>
      </c>
      <c r="U34" s="98">
        <f t="shared" si="5"/>
        <v>0</v>
      </c>
      <c r="V34" s="98">
        <f t="shared" si="6"/>
        <v>0</v>
      </c>
      <c r="W34" s="98">
        <f t="shared" si="7"/>
        <v>0</v>
      </c>
      <c r="X34" s="98">
        <f t="shared" si="8"/>
        <v>0</v>
      </c>
      <c r="Y34" s="98">
        <f t="shared" si="9"/>
        <v>0</v>
      </c>
      <c r="Z34" s="98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02"/>
      <c r="H35" s="103"/>
      <c r="I35" s="103"/>
      <c r="J35" s="103"/>
      <c r="K35" s="104"/>
      <c r="L35" s="14">
        <f t="shared" si="12"/>
        <v>0</v>
      </c>
      <c r="M35" s="15"/>
      <c r="O35" s="98">
        <v>33</v>
      </c>
      <c r="P35" s="98"/>
      <c r="Q35" s="98">
        <f t="shared" si="3"/>
        <v>0</v>
      </c>
      <c r="R35" s="98"/>
      <c r="S35" s="98">
        <f t="shared" si="0"/>
        <v>0</v>
      </c>
      <c r="T35" s="98">
        <f t="shared" si="4"/>
        <v>0</v>
      </c>
      <c r="U35" s="98">
        <f t="shared" si="5"/>
        <v>0</v>
      </c>
      <c r="V35" s="98">
        <f t="shared" si="6"/>
        <v>0</v>
      </c>
      <c r="W35" s="98">
        <f t="shared" si="7"/>
        <v>0</v>
      </c>
      <c r="X35" s="98">
        <f t="shared" si="8"/>
        <v>0</v>
      </c>
      <c r="Y35" s="98">
        <f t="shared" si="9"/>
        <v>0</v>
      </c>
      <c r="Z35" s="98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02"/>
      <c r="H36" s="103"/>
      <c r="I36" s="103"/>
      <c r="J36" s="103"/>
      <c r="K36" s="104"/>
      <c r="L36" s="14">
        <f t="shared" si="12"/>
        <v>0</v>
      </c>
      <c r="M36" s="15"/>
      <c r="O36" s="98">
        <v>34</v>
      </c>
      <c r="P36" s="98"/>
      <c r="Q36" s="98">
        <f t="shared" si="3"/>
        <v>0</v>
      </c>
      <c r="R36" s="98"/>
      <c r="S36" s="98">
        <f t="shared" si="0"/>
        <v>0</v>
      </c>
      <c r="T36" s="98">
        <f t="shared" si="4"/>
        <v>0</v>
      </c>
      <c r="U36" s="98">
        <f t="shared" si="5"/>
        <v>0</v>
      </c>
      <c r="V36" s="98">
        <f t="shared" si="6"/>
        <v>0</v>
      </c>
      <c r="W36" s="98">
        <f t="shared" si="7"/>
        <v>0</v>
      </c>
      <c r="X36" s="98">
        <f t="shared" si="8"/>
        <v>0</v>
      </c>
      <c r="Y36" s="98">
        <f t="shared" si="9"/>
        <v>0</v>
      </c>
      <c r="Z36" s="98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02"/>
      <c r="H37" s="103"/>
      <c r="I37" s="103"/>
      <c r="J37" s="103"/>
      <c r="K37" s="104"/>
      <c r="L37" s="14">
        <f t="shared" si="12"/>
        <v>0</v>
      </c>
      <c r="M37" s="15"/>
      <c r="O37" s="98">
        <v>35</v>
      </c>
      <c r="P37" s="98"/>
      <c r="Q37" s="98">
        <f t="shared" si="3"/>
        <v>0</v>
      </c>
      <c r="R37" s="98"/>
      <c r="S37" s="98">
        <f t="shared" si="0"/>
        <v>0</v>
      </c>
      <c r="T37" s="98">
        <f t="shared" si="4"/>
        <v>0</v>
      </c>
      <c r="U37" s="98">
        <f t="shared" si="5"/>
        <v>0</v>
      </c>
      <c r="V37" s="98">
        <f t="shared" si="6"/>
        <v>0</v>
      </c>
      <c r="W37" s="98">
        <f t="shared" si="7"/>
        <v>0</v>
      </c>
      <c r="X37" s="98">
        <f t="shared" si="8"/>
        <v>0</v>
      </c>
      <c r="Y37" s="98">
        <f t="shared" si="9"/>
        <v>0</v>
      </c>
      <c r="Z37" s="98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02"/>
      <c r="H38" s="103"/>
      <c r="I38" s="103"/>
      <c r="J38" s="103"/>
      <c r="K38" s="104"/>
      <c r="L38" s="1"/>
      <c r="M38" s="3"/>
      <c r="O38" s="98">
        <v>36</v>
      </c>
      <c r="P38" s="98"/>
      <c r="Q38" s="98">
        <f t="shared" si="3"/>
        <v>0</v>
      </c>
      <c r="R38" s="98"/>
      <c r="S38" s="98">
        <f t="shared" si="0"/>
        <v>0</v>
      </c>
      <c r="T38" s="98">
        <f t="shared" si="4"/>
        <v>0</v>
      </c>
      <c r="U38" s="98">
        <f t="shared" si="5"/>
        <v>0</v>
      </c>
      <c r="V38" s="98">
        <f t="shared" si="6"/>
        <v>0</v>
      </c>
      <c r="W38" s="98">
        <f t="shared" si="7"/>
        <v>0</v>
      </c>
      <c r="X38" s="98">
        <f t="shared" si="8"/>
        <v>0</v>
      </c>
      <c r="Y38" s="98">
        <f t="shared" si="9"/>
        <v>0</v>
      </c>
      <c r="Z38" s="98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02"/>
      <c r="H39" s="103"/>
      <c r="I39" s="103"/>
      <c r="J39" s="103"/>
      <c r="K39" s="104"/>
      <c r="L39" s="10">
        <f>SUM(C39+D39*$D$38+G39*$G$38+$H$38*H39+$E$38*E39+$I$38*I39+F39+$J$38*J39+$K$38*K39)</f>
        <v>0</v>
      </c>
      <c r="M39" s="11"/>
      <c r="O39" s="98">
        <v>37</v>
      </c>
      <c r="P39" s="98"/>
      <c r="Q39" s="98">
        <f t="shared" si="3"/>
        <v>0</v>
      </c>
      <c r="R39" s="98"/>
      <c r="S39" s="98">
        <f t="shared" si="0"/>
        <v>0</v>
      </c>
      <c r="T39" s="98">
        <f t="shared" si="4"/>
        <v>0</v>
      </c>
      <c r="U39" s="98">
        <f t="shared" si="5"/>
        <v>0</v>
      </c>
      <c r="V39" s="98">
        <f t="shared" si="6"/>
        <v>0</v>
      </c>
      <c r="W39" s="98">
        <f t="shared" si="7"/>
        <v>0</v>
      </c>
      <c r="X39" s="98">
        <f t="shared" si="8"/>
        <v>0</v>
      </c>
      <c r="Y39" s="98">
        <f t="shared" si="9"/>
        <v>0</v>
      </c>
      <c r="Z39" s="98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02"/>
      <c r="H40" s="103"/>
      <c r="I40" s="103"/>
      <c r="J40" s="103"/>
      <c r="K40" s="104"/>
      <c r="L40" s="10">
        <f t="shared" ref="L40:L46" si="13">SUM(C40+D40*$D$38+G40*$G$38+$H$38*H40+$E$38*E40+$I$38*I40+F40+$J$38*J40+$K$38*K40)</f>
        <v>0</v>
      </c>
      <c r="M40" s="11"/>
      <c r="O40" s="98">
        <v>38</v>
      </c>
      <c r="P40" s="98"/>
      <c r="Q40" s="98">
        <f t="shared" si="3"/>
        <v>0</v>
      </c>
      <c r="R40" s="98"/>
      <c r="S40" s="98">
        <f t="shared" si="0"/>
        <v>0</v>
      </c>
      <c r="T40" s="98">
        <f t="shared" si="4"/>
        <v>0</v>
      </c>
      <c r="U40" s="98">
        <f t="shared" si="5"/>
        <v>0</v>
      </c>
      <c r="V40" s="98">
        <f t="shared" si="6"/>
        <v>0</v>
      </c>
      <c r="W40" s="98">
        <f t="shared" si="7"/>
        <v>0</v>
      </c>
      <c r="X40" s="98">
        <f t="shared" si="8"/>
        <v>0</v>
      </c>
      <c r="Y40" s="98">
        <f t="shared" si="9"/>
        <v>0</v>
      </c>
      <c r="Z40" s="98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02"/>
      <c r="H41" s="103"/>
      <c r="I41" s="103"/>
      <c r="J41" s="103"/>
      <c r="K41" s="104"/>
      <c r="L41" s="10">
        <f>SUM(C41+D41*$D$38+G41*$G$38+$H$38*H41+$E$38*E41+$I$38*I41+F41+$J$38*J41+$K$38*K41)</f>
        <v>0</v>
      </c>
      <c r="M41" s="11"/>
      <c r="O41" s="98">
        <v>39</v>
      </c>
      <c r="P41" s="98"/>
      <c r="Q41" s="98">
        <f t="shared" si="3"/>
        <v>0</v>
      </c>
      <c r="R41" s="98"/>
      <c r="S41" s="98">
        <f t="shared" si="0"/>
        <v>0</v>
      </c>
      <c r="T41" s="98">
        <f t="shared" si="4"/>
        <v>0</v>
      </c>
      <c r="U41" s="98">
        <f t="shared" si="5"/>
        <v>0</v>
      </c>
      <c r="V41" s="98">
        <f t="shared" si="6"/>
        <v>0</v>
      </c>
      <c r="W41" s="98">
        <f t="shared" si="7"/>
        <v>0</v>
      </c>
      <c r="X41" s="98">
        <f t="shared" si="8"/>
        <v>0</v>
      </c>
      <c r="Y41" s="98">
        <f t="shared" si="9"/>
        <v>0</v>
      </c>
      <c r="Z41" s="98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02"/>
      <c r="H42" s="103"/>
      <c r="I42" s="103"/>
      <c r="J42" s="103"/>
      <c r="K42" s="104"/>
      <c r="L42" s="10">
        <f t="shared" si="13"/>
        <v>0</v>
      </c>
      <c r="M42" s="11"/>
      <c r="O42" s="98">
        <v>40</v>
      </c>
      <c r="P42" s="98"/>
      <c r="Q42" s="98">
        <f t="shared" si="3"/>
        <v>0</v>
      </c>
      <c r="R42" s="98"/>
      <c r="S42" s="98">
        <f t="shared" si="0"/>
        <v>0</v>
      </c>
      <c r="T42" s="98">
        <f t="shared" si="4"/>
        <v>0</v>
      </c>
      <c r="U42" s="98">
        <f t="shared" si="5"/>
        <v>0</v>
      </c>
      <c r="V42" s="98">
        <f t="shared" si="6"/>
        <v>0</v>
      </c>
      <c r="W42" s="98">
        <f t="shared" si="7"/>
        <v>0</v>
      </c>
      <c r="X42" s="98">
        <f t="shared" si="8"/>
        <v>0</v>
      </c>
      <c r="Y42" s="98">
        <f t="shared" si="9"/>
        <v>0</v>
      </c>
      <c r="Z42" s="98">
        <f t="shared" si="1"/>
        <v>0</v>
      </c>
    </row>
    <row r="43" spans="1:26" x14ac:dyDescent="0.15">
      <c r="A43" s="255"/>
      <c r="B43" s="1" t="s">
        <v>31</v>
      </c>
      <c r="C43" s="2"/>
      <c r="D43" s="1">
        <v>3</v>
      </c>
      <c r="E43" s="1"/>
      <c r="F43" s="2"/>
      <c r="G43" s="102"/>
      <c r="H43" s="103"/>
      <c r="I43" s="103"/>
      <c r="J43" s="103"/>
      <c r="K43" s="104"/>
      <c r="L43" s="10">
        <f t="shared" si="13"/>
        <v>0.84000000000000008</v>
      </c>
      <c r="M43" s="11"/>
      <c r="O43" s="98">
        <v>41</v>
      </c>
      <c r="P43" s="98"/>
      <c r="Q43" s="98">
        <f t="shared" si="3"/>
        <v>0</v>
      </c>
      <c r="R43" s="98"/>
      <c r="S43" s="98">
        <f t="shared" si="0"/>
        <v>0</v>
      </c>
      <c r="T43" s="98">
        <f t="shared" si="4"/>
        <v>0</v>
      </c>
      <c r="U43" s="98">
        <f t="shared" si="5"/>
        <v>0</v>
      </c>
      <c r="V43" s="98">
        <f t="shared" si="6"/>
        <v>0</v>
      </c>
      <c r="W43" s="98">
        <f t="shared" si="7"/>
        <v>0</v>
      </c>
      <c r="X43" s="98">
        <f t="shared" si="8"/>
        <v>0</v>
      </c>
      <c r="Y43" s="98">
        <f t="shared" si="9"/>
        <v>0</v>
      </c>
      <c r="Z43" s="98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>
        <v>3</v>
      </c>
      <c r="F44" s="2"/>
      <c r="G44" s="102"/>
      <c r="H44" s="103"/>
      <c r="I44" s="103"/>
      <c r="J44" s="103"/>
      <c r="K44" s="104"/>
      <c r="L44" s="10">
        <f t="shared" si="13"/>
        <v>1.47</v>
      </c>
      <c r="M44" s="11"/>
      <c r="O44" s="98" t="s">
        <v>37</v>
      </c>
      <c r="P44" s="98"/>
      <c r="Q44" s="98"/>
      <c r="R44" s="98"/>
      <c r="S44" s="98">
        <f>SUM(S3:S43)</f>
        <v>0.79999999999999993</v>
      </c>
      <c r="T44" s="98">
        <f t="shared" ref="T44:Z44" si="14">SUM(T3:T43)</f>
        <v>0.79999999999999993</v>
      </c>
      <c r="U44" s="98">
        <f t="shared" si="14"/>
        <v>0.79999999999999993</v>
      </c>
      <c r="V44" s="98">
        <f t="shared" si="14"/>
        <v>0.79999999999999993</v>
      </c>
      <c r="W44" s="98">
        <f t="shared" si="14"/>
        <v>0.79999999999999993</v>
      </c>
      <c r="X44" s="98">
        <f t="shared" si="14"/>
        <v>0</v>
      </c>
      <c r="Y44" s="98">
        <f t="shared" si="14"/>
        <v>0.79999999999999993</v>
      </c>
      <c r="Z44" s="98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02"/>
      <c r="H45" s="103"/>
      <c r="I45" s="103"/>
      <c r="J45" s="103"/>
      <c r="K45" s="104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02"/>
      <c r="H46" s="103"/>
      <c r="I46" s="103"/>
      <c r="J46" s="103"/>
      <c r="K46" s="104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02"/>
      <c r="H47" s="103"/>
      <c r="I47" s="103"/>
      <c r="J47" s="103"/>
      <c r="K47" s="104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102"/>
      <c r="H48" s="103"/>
      <c r="I48" s="103"/>
      <c r="J48" s="103"/>
      <c r="K48" s="104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102"/>
      <c r="H49" s="103"/>
      <c r="I49" s="103"/>
      <c r="J49" s="103"/>
      <c r="K49" s="104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02"/>
      <c r="H50" s="103"/>
      <c r="I50" s="103"/>
      <c r="J50" s="103"/>
      <c r="K50" s="104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02"/>
      <c r="H51" s="103"/>
      <c r="I51" s="103"/>
      <c r="J51" s="103"/>
      <c r="K51" s="104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02"/>
      <c r="H52" s="103"/>
      <c r="I52" s="103"/>
      <c r="J52" s="103"/>
      <c r="K52" s="104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102"/>
      <c r="H53" s="103"/>
      <c r="I53" s="103"/>
      <c r="J53" s="103"/>
      <c r="K53" s="104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02"/>
      <c r="H54" s="103"/>
      <c r="I54" s="103"/>
      <c r="J54" s="103"/>
      <c r="K54" s="104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02"/>
      <c r="H55" s="103"/>
      <c r="I55" s="103"/>
      <c r="J55" s="103"/>
      <c r="K55" s="104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02"/>
      <c r="H56" s="103"/>
      <c r="I56" s="103"/>
      <c r="J56" s="103"/>
      <c r="K56" s="104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02"/>
      <c r="H57" s="103"/>
      <c r="I57" s="103"/>
      <c r="J57" s="103"/>
      <c r="K57" s="104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02"/>
      <c r="H58" s="103"/>
      <c r="I58" s="103"/>
      <c r="J58" s="103"/>
      <c r="K58" s="104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02"/>
      <c r="H59" s="103"/>
      <c r="I59" s="103"/>
      <c r="J59" s="103"/>
      <c r="K59" s="104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02"/>
      <c r="H60" s="103"/>
      <c r="I60" s="103"/>
      <c r="J60" s="103"/>
      <c r="K60" s="104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02"/>
      <c r="H61" s="103"/>
      <c r="I61" s="103"/>
      <c r="J61" s="103"/>
      <c r="K61" s="104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02"/>
      <c r="H62" s="103"/>
      <c r="I62" s="103"/>
      <c r="J62" s="103"/>
      <c r="K62" s="104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02"/>
      <c r="H63" s="103"/>
      <c r="I63" s="103"/>
      <c r="J63" s="103"/>
      <c r="K63" s="104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05"/>
      <c r="H64" s="106"/>
      <c r="I64" s="106"/>
      <c r="J64" s="106"/>
      <c r="K64" s="107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02"/>
      <c r="H65" s="103"/>
      <c r="I65" s="103"/>
      <c r="J65" s="103"/>
      <c r="K65" s="104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02"/>
      <c r="H66" s="103"/>
      <c r="I66" s="103"/>
      <c r="J66" s="103"/>
      <c r="K66" s="104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02"/>
      <c r="H67" s="103"/>
      <c r="I67" s="103"/>
      <c r="J67" s="103"/>
      <c r="K67" s="104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02"/>
      <c r="H68" s="103"/>
      <c r="I68" s="103"/>
      <c r="J68" s="103"/>
      <c r="K68" s="104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02"/>
      <c r="H69" s="103"/>
      <c r="I69" s="103"/>
      <c r="J69" s="103"/>
      <c r="K69" s="104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02"/>
      <c r="H70" s="103"/>
      <c r="I70" s="103"/>
      <c r="J70" s="103"/>
      <c r="K70" s="104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02"/>
      <c r="H71" s="103"/>
      <c r="I71" s="103"/>
      <c r="J71" s="103"/>
      <c r="K71" s="104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02"/>
      <c r="H72" s="103"/>
      <c r="I72" s="103"/>
      <c r="J72" s="103"/>
      <c r="K72" s="104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05"/>
      <c r="H73" s="106"/>
      <c r="I73" s="106"/>
      <c r="J73" s="106"/>
      <c r="K73" s="107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02"/>
      <c r="H74" s="103"/>
      <c r="I74" s="103"/>
      <c r="J74" s="103"/>
      <c r="K74" s="104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02"/>
      <c r="H75" s="103"/>
      <c r="I75" s="103"/>
      <c r="J75" s="103"/>
      <c r="K75" s="104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02"/>
      <c r="H76" s="103"/>
      <c r="I76" s="103"/>
      <c r="J76" s="103"/>
      <c r="K76" s="104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02"/>
      <c r="H77" s="103"/>
      <c r="I77" s="103"/>
      <c r="J77" s="103"/>
      <c r="K77" s="104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02"/>
      <c r="H78" s="103"/>
      <c r="I78" s="103"/>
      <c r="J78" s="103"/>
      <c r="K78" s="104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02"/>
      <c r="H79" s="103"/>
      <c r="I79" s="103"/>
      <c r="J79" s="103"/>
      <c r="K79" s="104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02"/>
      <c r="H80" s="103"/>
      <c r="I80" s="103"/>
      <c r="J80" s="103"/>
      <c r="K80" s="104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02"/>
      <c r="H81" s="103"/>
      <c r="I81" s="103"/>
      <c r="J81" s="103"/>
      <c r="K81" s="104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05"/>
      <c r="H82" s="106"/>
      <c r="I82" s="106"/>
      <c r="J82" s="106"/>
      <c r="K82" s="107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>
        <v>1</v>
      </c>
      <c r="L96" s="1">
        <f>$C$95*K96</f>
        <v>1.5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>
        <v>7</v>
      </c>
      <c r="L101" s="1">
        <f>$C$98*K101</f>
        <v>1.4000000000000001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>
        <v>2</v>
      </c>
      <c r="L104" s="1">
        <f t="shared" si="20"/>
        <v>0.6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96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96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02"/>
      <c r="H112" s="103"/>
      <c r="I112" s="103"/>
      <c r="J112" s="103"/>
      <c r="K112" s="104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02"/>
      <c r="H113" s="103"/>
      <c r="I113" s="103"/>
      <c r="J113" s="103"/>
      <c r="K113" s="104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02"/>
      <c r="H114" s="103"/>
      <c r="I114" s="103"/>
      <c r="J114" s="103"/>
      <c r="K114" s="104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02"/>
      <c r="H115" s="103"/>
      <c r="I115" s="103"/>
      <c r="J115" s="103"/>
      <c r="K115" s="104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02"/>
      <c r="H116" s="103"/>
      <c r="I116" s="103"/>
      <c r="J116" s="103"/>
      <c r="K116" s="104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02"/>
      <c r="H117" s="103"/>
      <c r="I117" s="103"/>
      <c r="J117" s="103"/>
      <c r="K117" s="104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02"/>
      <c r="H118" s="103"/>
      <c r="I118" s="103"/>
      <c r="J118" s="103"/>
      <c r="K118" s="104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02"/>
      <c r="H119" s="103"/>
      <c r="I119" s="103"/>
      <c r="J119" s="103"/>
      <c r="K119" s="104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05"/>
      <c r="H120" s="106"/>
      <c r="I120" s="106"/>
      <c r="J120" s="106"/>
      <c r="K120" s="107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02"/>
      <c r="H121" s="103"/>
      <c r="I121" s="103"/>
      <c r="J121" s="103"/>
      <c r="K121" s="104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02"/>
      <c r="H122" s="103"/>
      <c r="I122" s="103"/>
      <c r="J122" s="103"/>
      <c r="K122" s="104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02"/>
      <c r="H123" s="103"/>
      <c r="I123" s="103"/>
      <c r="J123" s="103"/>
      <c r="K123" s="104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02"/>
      <c r="H124" s="103"/>
      <c r="I124" s="103"/>
      <c r="J124" s="103"/>
      <c r="K124" s="104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02"/>
      <c r="H125" s="103"/>
      <c r="I125" s="103"/>
      <c r="J125" s="103"/>
      <c r="K125" s="104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02"/>
      <c r="H126" s="103"/>
      <c r="I126" s="103"/>
      <c r="J126" s="103"/>
      <c r="K126" s="104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02"/>
      <c r="H127" s="103"/>
      <c r="I127" s="103"/>
      <c r="J127" s="103"/>
      <c r="K127" s="104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02"/>
      <c r="H128" s="103"/>
      <c r="I128" s="103"/>
      <c r="J128" s="103"/>
      <c r="K128" s="104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05"/>
      <c r="H129" s="106"/>
      <c r="I129" s="106"/>
      <c r="J129" s="106"/>
      <c r="K129" s="107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7">
        <f>L3+L12+L21+L30+L39+L48+L57+L66+L75+L84+L103+L107+L113+L122+S44</f>
        <v>0.79999999999999993</v>
      </c>
      <c r="E131" s="17">
        <f>C131+D131</f>
        <v>0.79999999999999993</v>
      </c>
    </row>
    <row r="132" spans="1:13" x14ac:dyDescent="0.15">
      <c r="B132" s="1" t="s">
        <v>26</v>
      </c>
      <c r="C132" s="17">
        <f>L4+L13+L22+L31+L40+L49+L58+L67+L76+L85+L99+L104+L114+L123+U44</f>
        <v>6.7649999999999997</v>
      </c>
      <c r="D132">
        <v>1</v>
      </c>
      <c r="E132" s="17">
        <f t="shared" ref="E132:E138" si="23">C132+D132</f>
        <v>7.7649999999999997</v>
      </c>
      <c r="F132" t="s">
        <v>94</v>
      </c>
    </row>
    <row r="133" spans="1:13" x14ac:dyDescent="0.15">
      <c r="B133" s="1" t="s">
        <v>28</v>
      </c>
      <c r="C133" s="18">
        <f>L5+L14+L23+L32+L41+L50+L59+L68+L77+L86+L92+L96+L101+L108+L115+L124+V44</f>
        <v>4.7</v>
      </c>
      <c r="D133">
        <v>1.5</v>
      </c>
      <c r="E133" s="17">
        <f t="shared" si="23"/>
        <v>6.2</v>
      </c>
      <c r="F133" t="s">
        <v>94</v>
      </c>
    </row>
    <row r="134" spans="1:13" x14ac:dyDescent="0.15">
      <c r="B134" s="1" t="s">
        <v>29</v>
      </c>
      <c r="C134" s="17">
        <f>L6+L15+L24+L33+L42+L51+L60+L69+L78+L87+L116+L125+Y44</f>
        <v>0.79999999999999993</v>
      </c>
      <c r="D134">
        <v>1</v>
      </c>
      <c r="E134" s="17">
        <f t="shared" si="23"/>
        <v>1.7999999999999998</v>
      </c>
      <c r="F134" t="s">
        <v>74</v>
      </c>
    </row>
    <row r="135" spans="1:13" x14ac:dyDescent="0.15">
      <c r="B135" s="1" t="s">
        <v>31</v>
      </c>
      <c r="C135" s="17">
        <f>L7+L16+L25+L34+L43+L52+L61+L70+L79+L88+L110+L111+L117+L126+T44</f>
        <v>4.1399999999999997</v>
      </c>
      <c r="E135" s="17">
        <f t="shared" si="23"/>
        <v>4.1399999999999997</v>
      </c>
    </row>
    <row r="136" spans="1:13" x14ac:dyDescent="0.15">
      <c r="B136" s="1" t="s">
        <v>32</v>
      </c>
      <c r="C136" s="17">
        <f>L8+L17+L26+L35+L44+L53+L62+L71+L80+L89+L100+L105+L118+L127+W44</f>
        <v>2.27</v>
      </c>
      <c r="E136" s="17">
        <f t="shared" si="23"/>
        <v>2.27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  <mergeCell ref="C94:J94"/>
    <mergeCell ref="A95:A96"/>
    <mergeCell ref="C95:J96"/>
    <mergeCell ref="C97:J97"/>
    <mergeCell ref="A98:A101"/>
    <mergeCell ref="C98:J101"/>
    <mergeCell ref="D88:G88"/>
    <mergeCell ref="D89:G89"/>
    <mergeCell ref="D90:G90"/>
    <mergeCell ref="D91:G91"/>
    <mergeCell ref="A92:A93"/>
    <mergeCell ref="C92:J92"/>
    <mergeCell ref="C93:J93"/>
    <mergeCell ref="A47:A55"/>
    <mergeCell ref="A56:A64"/>
    <mergeCell ref="A65:A73"/>
    <mergeCell ref="A74:A82"/>
    <mergeCell ref="A83:A91"/>
    <mergeCell ref="D83:G83"/>
    <mergeCell ref="D84:G84"/>
    <mergeCell ref="D85:G85"/>
    <mergeCell ref="D86:G86"/>
    <mergeCell ref="D87:G87"/>
    <mergeCell ref="A38:A46"/>
    <mergeCell ref="N1:Z1"/>
    <mergeCell ref="A2:A10"/>
    <mergeCell ref="A11:A19"/>
    <mergeCell ref="A20:A28"/>
    <mergeCell ref="A29:A37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09" workbookViewId="0">
      <selection activeCell="C136" sqref="C136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09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>
        <v>2</v>
      </c>
      <c r="E3" s="1"/>
      <c r="F3" s="1"/>
      <c r="G3" s="1"/>
      <c r="H3" s="1"/>
      <c r="I3" s="1"/>
      <c r="J3" s="1"/>
      <c r="K3" s="1"/>
      <c r="L3" s="10">
        <f>+D3*$D$2+G3*$G$2+$H$2*H3+$E$2*E3+$I$2*I3+$J$2*J3+$K$2*K3</f>
        <v>0.88</v>
      </c>
      <c r="M3" s="11"/>
      <c r="N3" s="12">
        <v>0.4</v>
      </c>
      <c r="O3" s="13">
        <v>1</v>
      </c>
      <c r="P3" s="119">
        <v>0.4</v>
      </c>
      <c r="Q3" s="119">
        <f>LEN(R3)</f>
        <v>5</v>
      </c>
      <c r="R3" s="119" t="s">
        <v>96</v>
      </c>
      <c r="S3" s="119">
        <f t="shared" ref="S3:S43" si="0">IF(ISNUMBER(FIND("周",R3)),P3/Q3,0)</f>
        <v>0.08</v>
      </c>
      <c r="T3" s="119">
        <f>IF(ISNUMBER(FIND("张",R3)),P3/Q3,0)</f>
        <v>0.08</v>
      </c>
      <c r="U3" s="119">
        <f>IF(ISNUMBER(FIND("牛",R3)),P3/Q3,0)</f>
        <v>0.08</v>
      </c>
      <c r="V3" s="119">
        <f>IF(ISNUMBER(FIND("芦",R3)),P3/Q3,0)</f>
        <v>0.08</v>
      </c>
      <c r="W3" s="119">
        <f>IF(ISNUMBER(FIND("李",R3)),P3/Q3,0)</f>
        <v>0.08</v>
      </c>
      <c r="X3" s="119">
        <f>IF(ISNUMBER(FIND("赵",R3)),P3/Q3,0)</f>
        <v>0</v>
      </c>
      <c r="Y3" s="119">
        <f>IF(ISNUMBER(FIND("高",R3)),P3/Q3,0)</f>
        <v>0</v>
      </c>
      <c r="Z3" s="119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>
        <v>1</v>
      </c>
      <c r="F4" s="1"/>
      <c r="G4" s="1">
        <v>1</v>
      </c>
      <c r="H4" s="1"/>
      <c r="I4" s="1"/>
      <c r="J4" s="1"/>
      <c r="K4" s="1">
        <v>10</v>
      </c>
      <c r="L4" s="10">
        <f t="shared" ref="L4:L10" si="2">+D4*$D$2+G4*$G$2+$H$2*H4+$E$2*E4+$I$2*I4+$J$2*J4+$K$2*K4</f>
        <v>2.2999999999999998</v>
      </c>
      <c r="M4" s="11"/>
      <c r="N4" s="6" t="s">
        <v>27</v>
      </c>
      <c r="O4" s="13">
        <v>2</v>
      </c>
      <c r="P4" s="119">
        <v>0.4</v>
      </c>
      <c r="Q4" s="119">
        <f t="shared" ref="Q4:Q43" si="3">LEN(R4)</f>
        <v>5</v>
      </c>
      <c r="R4" s="119" t="s">
        <v>96</v>
      </c>
      <c r="S4" s="119">
        <f t="shared" si="0"/>
        <v>0.08</v>
      </c>
      <c r="T4" s="119">
        <f t="shared" ref="T4:T43" si="4">IF(ISNUMBER(FIND("张",R4)),P4/Q4,0)</f>
        <v>0.08</v>
      </c>
      <c r="U4" s="119">
        <f t="shared" ref="U4:U43" si="5">IF(ISNUMBER(FIND("牛",R4)),P4/Q4,0)</f>
        <v>0.08</v>
      </c>
      <c r="V4" s="119">
        <f t="shared" ref="V4:V43" si="6">IF(ISNUMBER(FIND("芦",R4)),P4/Q4,0)</f>
        <v>0.08</v>
      </c>
      <c r="W4" s="119">
        <f t="shared" ref="W4:W43" si="7">IF(ISNUMBER(FIND("李",R4)),P4/Q4,0)</f>
        <v>0.08</v>
      </c>
      <c r="X4" s="119">
        <f t="shared" ref="X4:X43" si="8">IF(ISNUMBER(FIND("赵",R4)),P4/Q4,0)</f>
        <v>0</v>
      </c>
      <c r="Y4" s="119">
        <f t="shared" ref="Y4:Y43" si="9">IF(ISNUMBER(FIND("高",R4)),P4/Q4,0)</f>
        <v>0</v>
      </c>
      <c r="Z4" s="119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19">
        <v>0.4</v>
      </c>
      <c r="Q5" s="119">
        <f t="shared" si="3"/>
        <v>5</v>
      </c>
      <c r="R5" s="119" t="s">
        <v>96</v>
      </c>
      <c r="S5" s="119">
        <f t="shared" si="0"/>
        <v>0.08</v>
      </c>
      <c r="T5" s="119">
        <f t="shared" si="4"/>
        <v>0.08</v>
      </c>
      <c r="U5" s="119">
        <f t="shared" si="5"/>
        <v>0.08</v>
      </c>
      <c r="V5" s="119">
        <f t="shared" si="6"/>
        <v>0.08</v>
      </c>
      <c r="W5" s="119">
        <f t="shared" si="7"/>
        <v>0.08</v>
      </c>
      <c r="X5" s="119">
        <f t="shared" si="8"/>
        <v>0</v>
      </c>
      <c r="Y5" s="119">
        <f t="shared" si="9"/>
        <v>0</v>
      </c>
      <c r="Z5" s="119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19">
        <v>0.4</v>
      </c>
      <c r="Q6" s="119">
        <f t="shared" si="3"/>
        <v>5</v>
      </c>
      <c r="R6" s="119" t="s">
        <v>96</v>
      </c>
      <c r="S6" s="119">
        <f t="shared" si="0"/>
        <v>0.08</v>
      </c>
      <c r="T6" s="119">
        <f t="shared" si="4"/>
        <v>0.08</v>
      </c>
      <c r="U6" s="119">
        <f t="shared" si="5"/>
        <v>0.08</v>
      </c>
      <c r="V6" s="119">
        <f t="shared" si="6"/>
        <v>0.08</v>
      </c>
      <c r="W6" s="119">
        <f t="shared" si="7"/>
        <v>0.08</v>
      </c>
      <c r="X6" s="119">
        <f t="shared" si="8"/>
        <v>0</v>
      </c>
      <c r="Y6" s="119">
        <f t="shared" si="9"/>
        <v>0</v>
      </c>
      <c r="Z6" s="119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119">
        <v>0.4</v>
      </c>
      <c r="Q7" s="119">
        <f t="shared" si="3"/>
        <v>5</v>
      </c>
      <c r="R7" s="119" t="s">
        <v>96</v>
      </c>
      <c r="S7" s="119">
        <f t="shared" si="0"/>
        <v>0.08</v>
      </c>
      <c r="T7" s="119">
        <f t="shared" si="4"/>
        <v>0.08</v>
      </c>
      <c r="U7" s="119">
        <f t="shared" si="5"/>
        <v>0.08</v>
      </c>
      <c r="V7" s="119">
        <f t="shared" si="6"/>
        <v>0.08</v>
      </c>
      <c r="W7" s="119">
        <f t="shared" si="7"/>
        <v>0.08</v>
      </c>
      <c r="X7" s="119">
        <f t="shared" si="8"/>
        <v>0</v>
      </c>
      <c r="Y7" s="119">
        <f t="shared" si="9"/>
        <v>0</v>
      </c>
      <c r="Z7" s="119">
        <f t="shared" si="1"/>
        <v>0</v>
      </c>
    </row>
    <row r="8" spans="1:26" x14ac:dyDescent="0.15">
      <c r="A8" s="255"/>
      <c r="B8" s="1" t="s">
        <v>32</v>
      </c>
      <c r="C8" s="1"/>
      <c r="D8" s="1"/>
      <c r="E8" s="1">
        <v>1</v>
      </c>
      <c r="F8" s="1"/>
      <c r="G8" s="1">
        <v>1</v>
      </c>
      <c r="H8" s="1"/>
      <c r="I8" s="1"/>
      <c r="J8" s="1"/>
      <c r="K8" s="1"/>
      <c r="L8" s="10">
        <f t="shared" si="2"/>
        <v>0.8</v>
      </c>
      <c r="M8" s="11"/>
      <c r="O8" s="119">
        <v>6</v>
      </c>
      <c r="P8" s="119">
        <v>0.4</v>
      </c>
      <c r="Q8" s="119">
        <f t="shared" si="3"/>
        <v>5</v>
      </c>
      <c r="R8" s="119" t="s">
        <v>96</v>
      </c>
      <c r="S8" s="119">
        <f t="shared" si="0"/>
        <v>0.08</v>
      </c>
      <c r="T8" s="119">
        <f t="shared" si="4"/>
        <v>0.08</v>
      </c>
      <c r="U8" s="119">
        <f t="shared" si="5"/>
        <v>0.08</v>
      </c>
      <c r="V8" s="119">
        <f t="shared" si="6"/>
        <v>0.08</v>
      </c>
      <c r="W8" s="119">
        <f t="shared" si="7"/>
        <v>0.08</v>
      </c>
      <c r="X8" s="119">
        <f t="shared" si="8"/>
        <v>0</v>
      </c>
      <c r="Y8" s="119">
        <f t="shared" si="9"/>
        <v>0</v>
      </c>
      <c r="Z8" s="119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19">
        <v>7</v>
      </c>
      <c r="P9" s="119">
        <v>0.4</v>
      </c>
      <c r="Q9" s="119">
        <f t="shared" si="3"/>
        <v>0</v>
      </c>
      <c r="R9" s="119"/>
      <c r="S9" s="119">
        <f t="shared" si="0"/>
        <v>0</v>
      </c>
      <c r="T9" s="119">
        <f t="shared" si="4"/>
        <v>0</v>
      </c>
      <c r="U9" s="119">
        <f t="shared" si="5"/>
        <v>0</v>
      </c>
      <c r="V9" s="119">
        <f t="shared" si="6"/>
        <v>0</v>
      </c>
      <c r="W9" s="119">
        <f t="shared" si="7"/>
        <v>0</v>
      </c>
      <c r="X9" s="119">
        <f t="shared" si="8"/>
        <v>0</v>
      </c>
      <c r="Y9" s="119">
        <f t="shared" si="9"/>
        <v>0</v>
      </c>
      <c r="Z9" s="119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19">
        <v>8</v>
      </c>
      <c r="P10" s="119">
        <v>0.4</v>
      </c>
      <c r="Q10" s="119">
        <f t="shared" si="3"/>
        <v>0</v>
      </c>
      <c r="R10" s="119"/>
      <c r="S10" s="119">
        <f t="shared" si="0"/>
        <v>0</v>
      </c>
      <c r="T10" s="119">
        <f t="shared" si="4"/>
        <v>0</v>
      </c>
      <c r="U10" s="119">
        <f t="shared" si="5"/>
        <v>0</v>
      </c>
      <c r="V10" s="119">
        <f t="shared" si="6"/>
        <v>0</v>
      </c>
      <c r="W10" s="119">
        <f t="shared" si="7"/>
        <v>0</v>
      </c>
      <c r="X10" s="119">
        <f t="shared" si="8"/>
        <v>0</v>
      </c>
      <c r="Y10" s="119">
        <f t="shared" si="9"/>
        <v>0</v>
      </c>
      <c r="Z10" s="119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10"/>
      <c r="H11" s="111"/>
      <c r="I11" s="111"/>
      <c r="J11" s="111"/>
      <c r="K11" s="112"/>
      <c r="L11" s="1"/>
      <c r="M11" s="3"/>
      <c r="O11" s="119">
        <v>9</v>
      </c>
      <c r="P11" s="119">
        <v>0.4</v>
      </c>
      <c r="Q11" s="119">
        <f t="shared" si="3"/>
        <v>0</v>
      </c>
      <c r="R11" s="119"/>
      <c r="S11" s="119">
        <f t="shared" si="0"/>
        <v>0</v>
      </c>
      <c r="T11" s="119">
        <f t="shared" si="4"/>
        <v>0</v>
      </c>
      <c r="U11" s="119">
        <f t="shared" si="5"/>
        <v>0</v>
      </c>
      <c r="V11" s="119">
        <f t="shared" si="6"/>
        <v>0</v>
      </c>
      <c r="W11" s="119">
        <f t="shared" si="7"/>
        <v>0</v>
      </c>
      <c r="X11" s="119">
        <f t="shared" si="8"/>
        <v>0</v>
      </c>
      <c r="Y11" s="119">
        <f t="shared" si="9"/>
        <v>0</v>
      </c>
      <c r="Z11" s="119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113"/>
      <c r="H12" s="114"/>
      <c r="I12" s="114"/>
      <c r="J12" s="114"/>
      <c r="K12" s="115"/>
      <c r="L12" s="10">
        <f>C12+D12*$D$11+G12*$G$11+$H$11*H12+$E$11*E12+$I$11*I12+$F$11*F12+$J$11*J12+$K$11*K12</f>
        <v>0</v>
      </c>
      <c r="M12" s="11"/>
      <c r="O12" s="119">
        <v>10</v>
      </c>
      <c r="P12" s="119">
        <v>0.4</v>
      </c>
      <c r="Q12" s="119">
        <f t="shared" si="3"/>
        <v>0</v>
      </c>
      <c r="R12" s="119"/>
      <c r="S12" s="119">
        <f t="shared" si="0"/>
        <v>0</v>
      </c>
      <c r="T12" s="119">
        <f t="shared" si="4"/>
        <v>0</v>
      </c>
      <c r="U12" s="119">
        <f t="shared" si="5"/>
        <v>0</v>
      </c>
      <c r="V12" s="119">
        <f t="shared" si="6"/>
        <v>0</v>
      </c>
      <c r="W12" s="119">
        <f t="shared" si="7"/>
        <v>0</v>
      </c>
      <c r="X12" s="119">
        <f t="shared" si="8"/>
        <v>0</v>
      </c>
      <c r="Y12" s="119">
        <f t="shared" si="9"/>
        <v>0</v>
      </c>
      <c r="Z12" s="119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/>
      <c r="F13" s="2"/>
      <c r="G13" s="113"/>
      <c r="H13" s="114"/>
      <c r="I13" s="114"/>
      <c r="J13" s="114"/>
      <c r="K13" s="115"/>
      <c r="L13" s="10">
        <f>C13+D13*$D$11+G13*$G$11+$H$11*H13+$E$11*E13+$I$11*I13+$F$11*F13+$J$11*J13+$K$11*K13</f>
        <v>0</v>
      </c>
      <c r="M13" s="11"/>
      <c r="O13" s="119">
        <v>11</v>
      </c>
      <c r="P13" s="119">
        <v>0.4</v>
      </c>
      <c r="Q13" s="119">
        <f t="shared" si="3"/>
        <v>0</v>
      </c>
      <c r="R13" s="119"/>
      <c r="S13" s="119">
        <f t="shared" si="0"/>
        <v>0</v>
      </c>
      <c r="T13" s="119">
        <f t="shared" si="4"/>
        <v>0</v>
      </c>
      <c r="U13" s="119">
        <f t="shared" si="5"/>
        <v>0</v>
      </c>
      <c r="V13" s="119">
        <f t="shared" si="6"/>
        <v>0</v>
      </c>
      <c r="W13" s="119">
        <f t="shared" si="7"/>
        <v>0</v>
      </c>
      <c r="X13" s="119">
        <f t="shared" si="8"/>
        <v>0</v>
      </c>
      <c r="Y13" s="119">
        <f t="shared" si="9"/>
        <v>0</v>
      </c>
      <c r="Z13" s="119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13"/>
      <c r="H14" s="114"/>
      <c r="I14" s="114"/>
      <c r="J14" s="114"/>
      <c r="K14" s="115"/>
      <c r="L14" s="10">
        <f t="shared" ref="L14:L19" si="10">C14+D14*$D$11+G14*$G$11+$H$11*H14+$E$11*E14+$I$11*I14+$F$11*F14+$J$11*J14+$K$11*K14</f>
        <v>0</v>
      </c>
      <c r="M14" s="11"/>
      <c r="O14" s="119">
        <v>12</v>
      </c>
      <c r="P14" s="119">
        <v>0.4</v>
      </c>
      <c r="Q14" s="119">
        <f t="shared" si="3"/>
        <v>0</v>
      </c>
      <c r="R14" s="119"/>
      <c r="S14" s="119">
        <f t="shared" si="0"/>
        <v>0</v>
      </c>
      <c r="T14" s="119">
        <f t="shared" si="4"/>
        <v>0</v>
      </c>
      <c r="U14" s="119">
        <f t="shared" si="5"/>
        <v>0</v>
      </c>
      <c r="V14" s="119">
        <f t="shared" si="6"/>
        <v>0</v>
      </c>
      <c r="W14" s="119">
        <f t="shared" si="7"/>
        <v>0</v>
      </c>
      <c r="X14" s="119">
        <f t="shared" si="8"/>
        <v>0</v>
      </c>
      <c r="Y14" s="119">
        <f t="shared" si="9"/>
        <v>0</v>
      </c>
      <c r="Z14" s="119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13"/>
      <c r="H15" s="114"/>
      <c r="I15" s="114"/>
      <c r="J15" s="114"/>
      <c r="K15" s="115"/>
      <c r="L15" s="10">
        <f t="shared" si="10"/>
        <v>0</v>
      </c>
      <c r="M15" s="11"/>
      <c r="O15" s="119">
        <v>13</v>
      </c>
      <c r="P15" s="119">
        <v>0.4</v>
      </c>
      <c r="Q15" s="119">
        <f t="shared" si="3"/>
        <v>0</v>
      </c>
      <c r="R15" s="119"/>
      <c r="S15" s="119">
        <f t="shared" si="0"/>
        <v>0</v>
      </c>
      <c r="T15" s="119">
        <f t="shared" si="4"/>
        <v>0</v>
      </c>
      <c r="U15" s="119">
        <f t="shared" si="5"/>
        <v>0</v>
      </c>
      <c r="V15" s="119">
        <f t="shared" si="6"/>
        <v>0</v>
      </c>
      <c r="W15" s="119">
        <f t="shared" si="7"/>
        <v>0</v>
      </c>
      <c r="X15" s="119">
        <f t="shared" si="8"/>
        <v>0</v>
      </c>
      <c r="Y15" s="119">
        <f t="shared" si="9"/>
        <v>0</v>
      </c>
      <c r="Z15" s="119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113"/>
      <c r="H16" s="114"/>
      <c r="I16" s="114"/>
      <c r="J16" s="114"/>
      <c r="K16" s="115"/>
      <c r="L16" s="10">
        <f t="shared" si="10"/>
        <v>0</v>
      </c>
      <c r="M16" s="11"/>
      <c r="O16" s="119">
        <v>14</v>
      </c>
      <c r="P16" s="119">
        <v>0.4</v>
      </c>
      <c r="Q16" s="119">
        <f t="shared" si="3"/>
        <v>0</v>
      </c>
      <c r="R16" s="119"/>
      <c r="S16" s="119">
        <f t="shared" si="0"/>
        <v>0</v>
      </c>
      <c r="T16" s="119">
        <f t="shared" si="4"/>
        <v>0</v>
      </c>
      <c r="U16" s="119">
        <f t="shared" si="5"/>
        <v>0</v>
      </c>
      <c r="V16" s="119">
        <f t="shared" si="6"/>
        <v>0</v>
      </c>
      <c r="W16" s="119">
        <f t="shared" si="7"/>
        <v>0</v>
      </c>
      <c r="X16" s="119">
        <f t="shared" si="8"/>
        <v>0</v>
      </c>
      <c r="Y16" s="119">
        <f t="shared" si="9"/>
        <v>0</v>
      </c>
      <c r="Z16" s="119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113"/>
      <c r="H17" s="114"/>
      <c r="I17" s="114"/>
      <c r="J17" s="114"/>
      <c r="K17" s="115"/>
      <c r="L17" s="10">
        <f t="shared" si="10"/>
        <v>0</v>
      </c>
      <c r="M17" s="11"/>
      <c r="O17" s="119">
        <v>15</v>
      </c>
      <c r="P17" s="119">
        <v>0.4</v>
      </c>
      <c r="Q17" s="119">
        <f t="shared" si="3"/>
        <v>0</v>
      </c>
      <c r="R17" s="119"/>
      <c r="S17" s="119">
        <f t="shared" si="0"/>
        <v>0</v>
      </c>
      <c r="T17" s="119">
        <f t="shared" si="4"/>
        <v>0</v>
      </c>
      <c r="U17" s="119">
        <f t="shared" si="5"/>
        <v>0</v>
      </c>
      <c r="V17" s="119">
        <f t="shared" si="6"/>
        <v>0</v>
      </c>
      <c r="W17" s="119">
        <f t="shared" si="7"/>
        <v>0</v>
      </c>
      <c r="X17" s="119">
        <f t="shared" si="8"/>
        <v>0</v>
      </c>
      <c r="Y17" s="119">
        <f t="shared" si="9"/>
        <v>0</v>
      </c>
      <c r="Z17" s="119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13"/>
      <c r="H18" s="114"/>
      <c r="I18" s="114"/>
      <c r="J18" s="114"/>
      <c r="K18" s="115"/>
      <c r="L18" s="10">
        <f t="shared" si="10"/>
        <v>0</v>
      </c>
      <c r="M18" s="11"/>
      <c r="O18" s="119">
        <v>16</v>
      </c>
      <c r="P18" s="119">
        <v>0.4</v>
      </c>
      <c r="Q18" s="119">
        <f t="shared" si="3"/>
        <v>0</v>
      </c>
      <c r="R18" s="119"/>
      <c r="S18" s="119">
        <f t="shared" si="0"/>
        <v>0</v>
      </c>
      <c r="T18" s="119">
        <f t="shared" si="4"/>
        <v>0</v>
      </c>
      <c r="U18" s="119">
        <f t="shared" si="5"/>
        <v>0</v>
      </c>
      <c r="V18" s="119">
        <f t="shared" si="6"/>
        <v>0</v>
      </c>
      <c r="W18" s="119">
        <f t="shared" si="7"/>
        <v>0</v>
      </c>
      <c r="X18" s="119">
        <f t="shared" si="8"/>
        <v>0</v>
      </c>
      <c r="Y18" s="119">
        <f t="shared" si="9"/>
        <v>0</v>
      </c>
      <c r="Z18" s="119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13"/>
      <c r="H19" s="114"/>
      <c r="I19" s="114"/>
      <c r="J19" s="114"/>
      <c r="K19" s="115"/>
      <c r="L19" s="10">
        <f t="shared" si="10"/>
        <v>0</v>
      </c>
      <c r="M19" s="11"/>
      <c r="O19" s="119">
        <v>17</v>
      </c>
      <c r="P19" s="119">
        <v>0.4</v>
      </c>
      <c r="Q19" s="119">
        <f t="shared" si="3"/>
        <v>0</v>
      </c>
      <c r="R19" s="119"/>
      <c r="S19" s="119">
        <f t="shared" si="0"/>
        <v>0</v>
      </c>
      <c r="T19" s="119">
        <f t="shared" si="4"/>
        <v>0</v>
      </c>
      <c r="U19" s="119">
        <f t="shared" si="5"/>
        <v>0</v>
      </c>
      <c r="V19" s="119">
        <f t="shared" si="6"/>
        <v>0</v>
      </c>
      <c r="W19" s="119">
        <f t="shared" si="7"/>
        <v>0</v>
      </c>
      <c r="X19" s="119">
        <f t="shared" si="8"/>
        <v>0</v>
      </c>
      <c r="Y19" s="119">
        <f t="shared" si="9"/>
        <v>0</v>
      </c>
      <c r="Z19" s="119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13"/>
      <c r="H20" s="114"/>
      <c r="I20" s="114"/>
      <c r="J20" s="114"/>
      <c r="K20" s="115"/>
      <c r="L20" s="1"/>
      <c r="M20" s="3"/>
      <c r="O20" s="119">
        <v>18</v>
      </c>
      <c r="P20" s="119">
        <v>0.4</v>
      </c>
      <c r="Q20" s="119">
        <f t="shared" si="3"/>
        <v>0</v>
      </c>
      <c r="R20" s="119"/>
      <c r="S20" s="119">
        <f t="shared" si="0"/>
        <v>0</v>
      </c>
      <c r="T20" s="119">
        <f t="shared" si="4"/>
        <v>0</v>
      </c>
      <c r="U20" s="119">
        <f t="shared" si="5"/>
        <v>0</v>
      </c>
      <c r="V20" s="119">
        <f t="shared" si="6"/>
        <v>0</v>
      </c>
      <c r="W20" s="119">
        <f t="shared" si="7"/>
        <v>0</v>
      </c>
      <c r="X20" s="119">
        <f t="shared" si="8"/>
        <v>0</v>
      </c>
      <c r="Y20" s="119">
        <f t="shared" si="9"/>
        <v>0</v>
      </c>
      <c r="Z20" s="119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13"/>
      <c r="H21" s="114"/>
      <c r="I21" s="114"/>
      <c r="J21" s="114"/>
      <c r="K21" s="115"/>
      <c r="L21" s="10">
        <f>SUM(D21*$D$20+G21*$G$20+$H$20*H21+$E$20*E21+$I$20*I21+$J$20*J21+$K$20*K21)</f>
        <v>0</v>
      </c>
      <c r="M21" s="11"/>
      <c r="O21" s="119">
        <v>19</v>
      </c>
      <c r="P21" s="119">
        <v>0.4</v>
      </c>
      <c r="Q21" s="119">
        <f t="shared" si="3"/>
        <v>0</v>
      </c>
      <c r="R21" s="119"/>
      <c r="S21" s="119">
        <f t="shared" si="0"/>
        <v>0</v>
      </c>
      <c r="T21" s="119">
        <f t="shared" si="4"/>
        <v>0</v>
      </c>
      <c r="U21" s="119">
        <f t="shared" si="5"/>
        <v>0</v>
      </c>
      <c r="V21" s="119">
        <f t="shared" si="6"/>
        <v>0</v>
      </c>
      <c r="W21" s="119">
        <f t="shared" si="7"/>
        <v>0</v>
      </c>
      <c r="X21" s="119">
        <f t="shared" si="8"/>
        <v>0</v>
      </c>
      <c r="Y21" s="119">
        <f t="shared" si="9"/>
        <v>0</v>
      </c>
      <c r="Z21" s="119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13"/>
      <c r="H22" s="114"/>
      <c r="I22" s="114"/>
      <c r="J22" s="114"/>
      <c r="K22" s="115"/>
      <c r="L22" s="10">
        <f t="shared" ref="L22:L28" si="11">SUM(D22*$D$20+G22*$G$20+$H$20*H22+$E$20*E22+$I$20*I22+$J$20*J22+$K$20*K22)</f>
        <v>0</v>
      </c>
      <c r="M22" s="11"/>
      <c r="O22" s="119">
        <v>20</v>
      </c>
      <c r="P22" s="119">
        <v>0.4</v>
      </c>
      <c r="Q22" s="119">
        <f t="shared" si="3"/>
        <v>0</v>
      </c>
      <c r="R22" s="119"/>
      <c r="S22" s="119">
        <f t="shared" si="0"/>
        <v>0</v>
      </c>
      <c r="T22" s="119">
        <f t="shared" si="4"/>
        <v>0</v>
      </c>
      <c r="U22" s="119">
        <f t="shared" si="5"/>
        <v>0</v>
      </c>
      <c r="V22" s="119">
        <f t="shared" si="6"/>
        <v>0</v>
      </c>
      <c r="W22" s="119">
        <f t="shared" si="7"/>
        <v>0</v>
      </c>
      <c r="X22" s="119">
        <f t="shared" si="8"/>
        <v>0</v>
      </c>
      <c r="Y22" s="119">
        <f t="shared" si="9"/>
        <v>0</v>
      </c>
      <c r="Z22" s="119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13"/>
      <c r="H23" s="114"/>
      <c r="I23" s="114"/>
      <c r="J23" s="114"/>
      <c r="K23" s="115"/>
      <c r="L23" s="10">
        <f t="shared" si="11"/>
        <v>0</v>
      </c>
      <c r="M23" s="11"/>
      <c r="O23" s="119">
        <v>21</v>
      </c>
      <c r="P23" s="119">
        <v>0.4</v>
      </c>
      <c r="Q23" s="119">
        <f t="shared" si="3"/>
        <v>0</v>
      </c>
      <c r="R23" s="119"/>
      <c r="S23" s="119">
        <f t="shared" si="0"/>
        <v>0</v>
      </c>
      <c r="T23" s="119">
        <f t="shared" si="4"/>
        <v>0</v>
      </c>
      <c r="U23" s="119">
        <f t="shared" si="5"/>
        <v>0</v>
      </c>
      <c r="V23" s="119">
        <f t="shared" si="6"/>
        <v>0</v>
      </c>
      <c r="W23" s="119">
        <f t="shared" si="7"/>
        <v>0</v>
      </c>
      <c r="X23" s="119">
        <f t="shared" si="8"/>
        <v>0</v>
      </c>
      <c r="Y23" s="119">
        <f t="shared" si="9"/>
        <v>0</v>
      </c>
      <c r="Z23" s="119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13"/>
      <c r="H24" s="114"/>
      <c r="I24" s="114"/>
      <c r="J24" s="114"/>
      <c r="K24" s="115"/>
      <c r="L24" s="10">
        <f t="shared" si="11"/>
        <v>0</v>
      </c>
      <c r="M24" s="11"/>
      <c r="O24" s="119">
        <v>22</v>
      </c>
      <c r="P24" s="119">
        <v>0.4</v>
      </c>
      <c r="Q24" s="119">
        <f t="shared" si="3"/>
        <v>0</v>
      </c>
      <c r="R24" s="119"/>
      <c r="S24" s="119">
        <f t="shared" si="0"/>
        <v>0</v>
      </c>
      <c r="T24" s="119">
        <f t="shared" si="4"/>
        <v>0</v>
      </c>
      <c r="U24" s="119">
        <f t="shared" si="5"/>
        <v>0</v>
      </c>
      <c r="V24" s="119">
        <f t="shared" si="6"/>
        <v>0</v>
      </c>
      <c r="W24" s="119">
        <f t="shared" si="7"/>
        <v>0</v>
      </c>
      <c r="X24" s="119">
        <f t="shared" si="8"/>
        <v>0</v>
      </c>
      <c r="Y24" s="119">
        <f t="shared" si="9"/>
        <v>0</v>
      </c>
      <c r="Z24" s="119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13"/>
      <c r="H25" s="114"/>
      <c r="I25" s="114"/>
      <c r="J25" s="114"/>
      <c r="K25" s="115"/>
      <c r="L25" s="10">
        <f t="shared" si="11"/>
        <v>0</v>
      </c>
      <c r="M25" s="11"/>
      <c r="O25" s="119">
        <v>23</v>
      </c>
      <c r="P25" s="119">
        <v>0.4</v>
      </c>
      <c r="Q25" s="119">
        <f t="shared" si="3"/>
        <v>0</v>
      </c>
      <c r="R25" s="119"/>
      <c r="S25" s="119">
        <f t="shared" si="0"/>
        <v>0</v>
      </c>
      <c r="T25" s="119">
        <f t="shared" si="4"/>
        <v>0</v>
      </c>
      <c r="U25" s="119">
        <f t="shared" si="5"/>
        <v>0</v>
      </c>
      <c r="V25" s="119">
        <f t="shared" si="6"/>
        <v>0</v>
      </c>
      <c r="W25" s="119">
        <f t="shared" si="7"/>
        <v>0</v>
      </c>
      <c r="X25" s="119">
        <f t="shared" si="8"/>
        <v>0</v>
      </c>
      <c r="Y25" s="119">
        <f t="shared" si="9"/>
        <v>0</v>
      </c>
      <c r="Z25" s="119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13"/>
      <c r="H26" s="114"/>
      <c r="I26" s="114"/>
      <c r="J26" s="114"/>
      <c r="K26" s="115"/>
      <c r="L26" s="10">
        <f t="shared" si="11"/>
        <v>0</v>
      </c>
      <c r="M26" s="11"/>
      <c r="O26" s="119">
        <v>24</v>
      </c>
      <c r="P26" s="119">
        <v>0.4</v>
      </c>
      <c r="Q26" s="119">
        <f t="shared" si="3"/>
        <v>0</v>
      </c>
      <c r="R26" s="119"/>
      <c r="S26" s="119">
        <f t="shared" si="0"/>
        <v>0</v>
      </c>
      <c r="T26" s="119">
        <f t="shared" si="4"/>
        <v>0</v>
      </c>
      <c r="U26" s="119">
        <f t="shared" si="5"/>
        <v>0</v>
      </c>
      <c r="V26" s="119">
        <f t="shared" si="6"/>
        <v>0</v>
      </c>
      <c r="W26" s="119">
        <f t="shared" si="7"/>
        <v>0</v>
      </c>
      <c r="X26" s="119">
        <f t="shared" si="8"/>
        <v>0</v>
      </c>
      <c r="Y26" s="119">
        <f t="shared" si="9"/>
        <v>0</v>
      </c>
      <c r="Z26" s="119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13"/>
      <c r="H27" s="114"/>
      <c r="I27" s="114"/>
      <c r="J27" s="114"/>
      <c r="K27" s="115"/>
      <c r="L27" s="10">
        <f t="shared" si="11"/>
        <v>0</v>
      </c>
      <c r="M27" s="11"/>
      <c r="O27" s="119">
        <v>25</v>
      </c>
      <c r="P27" s="119">
        <v>0.4</v>
      </c>
      <c r="Q27" s="119">
        <f t="shared" si="3"/>
        <v>0</v>
      </c>
      <c r="R27" s="119"/>
      <c r="S27" s="119">
        <f t="shared" si="0"/>
        <v>0</v>
      </c>
      <c r="T27" s="119">
        <f t="shared" si="4"/>
        <v>0</v>
      </c>
      <c r="U27" s="119">
        <f t="shared" si="5"/>
        <v>0</v>
      </c>
      <c r="V27" s="119">
        <f t="shared" si="6"/>
        <v>0</v>
      </c>
      <c r="W27" s="119">
        <f t="shared" si="7"/>
        <v>0</v>
      </c>
      <c r="X27" s="119">
        <f t="shared" si="8"/>
        <v>0</v>
      </c>
      <c r="Y27" s="119">
        <f t="shared" si="9"/>
        <v>0</v>
      </c>
      <c r="Z27" s="119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13"/>
      <c r="H28" s="114"/>
      <c r="I28" s="114"/>
      <c r="J28" s="114"/>
      <c r="K28" s="115"/>
      <c r="L28" s="10">
        <f t="shared" si="11"/>
        <v>0</v>
      </c>
      <c r="M28" s="11"/>
      <c r="O28" s="119">
        <v>26</v>
      </c>
      <c r="P28" s="119">
        <v>0.4</v>
      </c>
      <c r="Q28" s="119">
        <f t="shared" si="3"/>
        <v>0</v>
      </c>
      <c r="R28" s="119"/>
      <c r="S28" s="119">
        <f t="shared" si="0"/>
        <v>0</v>
      </c>
      <c r="T28" s="119">
        <f t="shared" si="4"/>
        <v>0</v>
      </c>
      <c r="U28" s="119">
        <f t="shared" si="5"/>
        <v>0</v>
      </c>
      <c r="V28" s="119">
        <f t="shared" si="6"/>
        <v>0</v>
      </c>
      <c r="W28" s="119">
        <f t="shared" si="7"/>
        <v>0</v>
      </c>
      <c r="X28" s="119">
        <f t="shared" si="8"/>
        <v>0</v>
      </c>
      <c r="Y28" s="119">
        <f t="shared" si="9"/>
        <v>0</v>
      </c>
      <c r="Z28" s="119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13"/>
      <c r="H29" s="114"/>
      <c r="I29" s="114"/>
      <c r="J29" s="114"/>
      <c r="K29" s="115"/>
      <c r="L29" s="1"/>
      <c r="M29" s="3"/>
      <c r="O29" s="119">
        <v>27</v>
      </c>
      <c r="P29" s="119">
        <v>0.4</v>
      </c>
      <c r="Q29" s="119">
        <f t="shared" si="3"/>
        <v>0</v>
      </c>
      <c r="R29" s="119"/>
      <c r="S29" s="119">
        <f t="shared" si="0"/>
        <v>0</v>
      </c>
      <c r="T29" s="119">
        <f t="shared" si="4"/>
        <v>0</v>
      </c>
      <c r="U29" s="119">
        <f t="shared" si="5"/>
        <v>0</v>
      </c>
      <c r="V29" s="119">
        <f t="shared" si="6"/>
        <v>0</v>
      </c>
      <c r="W29" s="119">
        <f t="shared" si="7"/>
        <v>0</v>
      </c>
      <c r="X29" s="119">
        <f t="shared" si="8"/>
        <v>0</v>
      </c>
      <c r="Y29" s="119">
        <f t="shared" si="9"/>
        <v>0</v>
      </c>
      <c r="Z29" s="119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13"/>
      <c r="H30" s="114"/>
      <c r="I30" s="114"/>
      <c r="J30" s="114"/>
      <c r="K30" s="115"/>
      <c r="L30" s="14">
        <f>SUM(D30*$D$29+G30*$G$29+$H$29*H30+$E$29*E30+$I$29*I30+$J$29*J30+$K$29*K30)</f>
        <v>0</v>
      </c>
      <c r="M30" s="15"/>
      <c r="O30" s="119">
        <v>28</v>
      </c>
      <c r="P30" s="119">
        <v>0.4</v>
      </c>
      <c r="Q30" s="119">
        <f t="shared" si="3"/>
        <v>0</v>
      </c>
      <c r="R30" s="119"/>
      <c r="S30" s="119">
        <f t="shared" si="0"/>
        <v>0</v>
      </c>
      <c r="T30" s="119">
        <f t="shared" si="4"/>
        <v>0</v>
      </c>
      <c r="U30" s="119">
        <f t="shared" si="5"/>
        <v>0</v>
      </c>
      <c r="V30" s="119">
        <f t="shared" si="6"/>
        <v>0</v>
      </c>
      <c r="W30" s="119">
        <f t="shared" si="7"/>
        <v>0</v>
      </c>
      <c r="X30" s="119">
        <f t="shared" si="8"/>
        <v>0</v>
      </c>
      <c r="Y30" s="119">
        <f t="shared" si="9"/>
        <v>0</v>
      </c>
      <c r="Z30" s="119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13"/>
      <c r="H31" s="114"/>
      <c r="I31" s="114"/>
      <c r="J31" s="114"/>
      <c r="K31" s="115"/>
      <c r="L31" s="14">
        <f t="shared" ref="L31:L37" si="12">SUM(D31*$D$29+G31*$G$29+$H$29*H31+$E$29*E31+$I$29*I31+$J$29*J31+$K$29*K31)</f>
        <v>0</v>
      </c>
      <c r="M31" s="15"/>
      <c r="O31" s="119">
        <v>29</v>
      </c>
      <c r="P31" s="119">
        <v>0.4</v>
      </c>
      <c r="Q31" s="119">
        <f t="shared" si="3"/>
        <v>0</v>
      </c>
      <c r="R31" s="119"/>
      <c r="S31" s="119">
        <f t="shared" si="0"/>
        <v>0</v>
      </c>
      <c r="T31" s="119">
        <f t="shared" si="4"/>
        <v>0</v>
      </c>
      <c r="U31" s="119">
        <f t="shared" si="5"/>
        <v>0</v>
      </c>
      <c r="V31" s="119">
        <f t="shared" si="6"/>
        <v>0</v>
      </c>
      <c r="W31" s="119">
        <f t="shared" si="7"/>
        <v>0</v>
      </c>
      <c r="X31" s="119">
        <f t="shared" si="8"/>
        <v>0</v>
      </c>
      <c r="Y31" s="119">
        <f t="shared" si="9"/>
        <v>0</v>
      </c>
      <c r="Z31" s="119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13"/>
      <c r="H32" s="114"/>
      <c r="I32" s="114"/>
      <c r="J32" s="114"/>
      <c r="K32" s="115"/>
      <c r="L32" s="14">
        <f t="shared" si="12"/>
        <v>0</v>
      </c>
      <c r="M32" s="15"/>
      <c r="O32" s="119">
        <v>30</v>
      </c>
      <c r="P32" s="119">
        <v>0.4</v>
      </c>
      <c r="Q32" s="119">
        <f t="shared" si="3"/>
        <v>0</v>
      </c>
      <c r="R32" s="119"/>
      <c r="S32" s="119">
        <f t="shared" si="0"/>
        <v>0</v>
      </c>
      <c r="T32" s="119">
        <f t="shared" si="4"/>
        <v>0</v>
      </c>
      <c r="U32" s="119">
        <f t="shared" si="5"/>
        <v>0</v>
      </c>
      <c r="V32" s="119">
        <f t="shared" si="6"/>
        <v>0</v>
      </c>
      <c r="W32" s="119">
        <f t="shared" si="7"/>
        <v>0</v>
      </c>
      <c r="X32" s="119">
        <f t="shared" si="8"/>
        <v>0</v>
      </c>
      <c r="Y32" s="119">
        <f t="shared" si="9"/>
        <v>0</v>
      </c>
      <c r="Z32" s="119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13"/>
      <c r="H33" s="114"/>
      <c r="I33" s="114"/>
      <c r="J33" s="114"/>
      <c r="K33" s="115"/>
      <c r="L33" s="14">
        <f t="shared" si="12"/>
        <v>0</v>
      </c>
      <c r="M33" s="15"/>
      <c r="O33" s="119">
        <v>31</v>
      </c>
      <c r="P33" s="119"/>
      <c r="Q33" s="119">
        <f t="shared" si="3"/>
        <v>0</v>
      </c>
      <c r="R33" s="119"/>
      <c r="S33" s="119">
        <f t="shared" si="0"/>
        <v>0</v>
      </c>
      <c r="T33" s="119">
        <f t="shared" si="4"/>
        <v>0</v>
      </c>
      <c r="U33" s="119">
        <f t="shared" si="5"/>
        <v>0</v>
      </c>
      <c r="V33" s="119">
        <f t="shared" si="6"/>
        <v>0</v>
      </c>
      <c r="W33" s="119">
        <f t="shared" si="7"/>
        <v>0</v>
      </c>
      <c r="X33" s="119">
        <f t="shared" si="8"/>
        <v>0</v>
      </c>
      <c r="Y33" s="119">
        <f t="shared" si="9"/>
        <v>0</v>
      </c>
      <c r="Z33" s="119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13"/>
      <c r="H34" s="114"/>
      <c r="I34" s="114"/>
      <c r="J34" s="114"/>
      <c r="K34" s="115"/>
      <c r="L34" s="14">
        <f t="shared" si="12"/>
        <v>0</v>
      </c>
      <c r="M34" s="15"/>
      <c r="O34" s="119">
        <v>32</v>
      </c>
      <c r="P34" s="119"/>
      <c r="Q34" s="119">
        <f t="shared" si="3"/>
        <v>0</v>
      </c>
      <c r="R34" s="119"/>
      <c r="S34" s="119">
        <f t="shared" si="0"/>
        <v>0</v>
      </c>
      <c r="T34" s="119">
        <f t="shared" si="4"/>
        <v>0</v>
      </c>
      <c r="U34" s="119">
        <f t="shared" si="5"/>
        <v>0</v>
      </c>
      <c r="V34" s="119">
        <f t="shared" si="6"/>
        <v>0</v>
      </c>
      <c r="W34" s="119">
        <f t="shared" si="7"/>
        <v>0</v>
      </c>
      <c r="X34" s="119">
        <f t="shared" si="8"/>
        <v>0</v>
      </c>
      <c r="Y34" s="119">
        <f t="shared" si="9"/>
        <v>0</v>
      </c>
      <c r="Z34" s="119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13"/>
      <c r="H35" s="114"/>
      <c r="I35" s="114"/>
      <c r="J35" s="114"/>
      <c r="K35" s="115"/>
      <c r="L35" s="14">
        <f t="shared" si="12"/>
        <v>0</v>
      </c>
      <c r="M35" s="15"/>
      <c r="O35" s="119">
        <v>33</v>
      </c>
      <c r="P35" s="119"/>
      <c r="Q35" s="119">
        <f t="shared" si="3"/>
        <v>0</v>
      </c>
      <c r="R35" s="119"/>
      <c r="S35" s="119">
        <f t="shared" si="0"/>
        <v>0</v>
      </c>
      <c r="T35" s="119">
        <f t="shared" si="4"/>
        <v>0</v>
      </c>
      <c r="U35" s="119">
        <f t="shared" si="5"/>
        <v>0</v>
      </c>
      <c r="V35" s="119">
        <f t="shared" si="6"/>
        <v>0</v>
      </c>
      <c r="W35" s="119">
        <f t="shared" si="7"/>
        <v>0</v>
      </c>
      <c r="X35" s="119">
        <f t="shared" si="8"/>
        <v>0</v>
      </c>
      <c r="Y35" s="119">
        <f t="shared" si="9"/>
        <v>0</v>
      </c>
      <c r="Z35" s="119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13"/>
      <c r="H36" s="114"/>
      <c r="I36" s="114"/>
      <c r="J36" s="114"/>
      <c r="K36" s="115"/>
      <c r="L36" s="14">
        <f t="shared" si="12"/>
        <v>0</v>
      </c>
      <c r="M36" s="15"/>
      <c r="O36" s="119">
        <v>34</v>
      </c>
      <c r="P36" s="119"/>
      <c r="Q36" s="119">
        <f t="shared" si="3"/>
        <v>0</v>
      </c>
      <c r="R36" s="119"/>
      <c r="S36" s="119">
        <f t="shared" si="0"/>
        <v>0</v>
      </c>
      <c r="T36" s="119">
        <f t="shared" si="4"/>
        <v>0</v>
      </c>
      <c r="U36" s="119">
        <f t="shared" si="5"/>
        <v>0</v>
      </c>
      <c r="V36" s="119">
        <f t="shared" si="6"/>
        <v>0</v>
      </c>
      <c r="W36" s="119">
        <f t="shared" si="7"/>
        <v>0</v>
      </c>
      <c r="X36" s="119">
        <f t="shared" si="8"/>
        <v>0</v>
      </c>
      <c r="Y36" s="119">
        <f t="shared" si="9"/>
        <v>0</v>
      </c>
      <c r="Z36" s="119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13"/>
      <c r="H37" s="114"/>
      <c r="I37" s="114"/>
      <c r="J37" s="114"/>
      <c r="K37" s="115"/>
      <c r="L37" s="14">
        <f t="shared" si="12"/>
        <v>0</v>
      </c>
      <c r="M37" s="15"/>
      <c r="O37" s="119">
        <v>35</v>
      </c>
      <c r="P37" s="119"/>
      <c r="Q37" s="119">
        <f t="shared" si="3"/>
        <v>0</v>
      </c>
      <c r="R37" s="119"/>
      <c r="S37" s="119">
        <f t="shared" si="0"/>
        <v>0</v>
      </c>
      <c r="T37" s="119">
        <f t="shared" si="4"/>
        <v>0</v>
      </c>
      <c r="U37" s="119">
        <f t="shared" si="5"/>
        <v>0</v>
      </c>
      <c r="V37" s="119">
        <f t="shared" si="6"/>
        <v>0</v>
      </c>
      <c r="W37" s="119">
        <f t="shared" si="7"/>
        <v>0</v>
      </c>
      <c r="X37" s="119">
        <f t="shared" si="8"/>
        <v>0</v>
      </c>
      <c r="Y37" s="119">
        <f t="shared" si="9"/>
        <v>0</v>
      </c>
      <c r="Z37" s="119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13"/>
      <c r="H38" s="114"/>
      <c r="I38" s="114"/>
      <c r="J38" s="114"/>
      <c r="K38" s="115"/>
      <c r="L38" s="1"/>
      <c r="M38" s="3"/>
      <c r="O38" s="119">
        <v>36</v>
      </c>
      <c r="P38" s="119"/>
      <c r="Q38" s="119">
        <f t="shared" si="3"/>
        <v>0</v>
      </c>
      <c r="R38" s="119"/>
      <c r="S38" s="119">
        <f t="shared" si="0"/>
        <v>0</v>
      </c>
      <c r="T38" s="119">
        <f t="shared" si="4"/>
        <v>0</v>
      </c>
      <c r="U38" s="119">
        <f t="shared" si="5"/>
        <v>0</v>
      </c>
      <c r="V38" s="119">
        <f t="shared" si="6"/>
        <v>0</v>
      </c>
      <c r="W38" s="119">
        <f t="shared" si="7"/>
        <v>0</v>
      </c>
      <c r="X38" s="119">
        <f t="shared" si="8"/>
        <v>0</v>
      </c>
      <c r="Y38" s="119">
        <f t="shared" si="9"/>
        <v>0</v>
      </c>
      <c r="Z38" s="119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13"/>
      <c r="H39" s="114"/>
      <c r="I39" s="114"/>
      <c r="J39" s="114"/>
      <c r="K39" s="115"/>
      <c r="L39" s="10">
        <f>SUM(C39+D39*$D$38+G39*$G$38+$H$38*H39+$E$38*E39+$I$38*I39+F39+$J$38*J39+$K$38*K39)</f>
        <v>0</v>
      </c>
      <c r="M39" s="11"/>
      <c r="O39" s="119">
        <v>37</v>
      </c>
      <c r="P39" s="119"/>
      <c r="Q39" s="119">
        <f t="shared" si="3"/>
        <v>0</v>
      </c>
      <c r="R39" s="119"/>
      <c r="S39" s="119">
        <f t="shared" si="0"/>
        <v>0</v>
      </c>
      <c r="T39" s="119">
        <f t="shared" si="4"/>
        <v>0</v>
      </c>
      <c r="U39" s="119">
        <f t="shared" si="5"/>
        <v>0</v>
      </c>
      <c r="V39" s="119">
        <f t="shared" si="6"/>
        <v>0</v>
      </c>
      <c r="W39" s="119">
        <f t="shared" si="7"/>
        <v>0</v>
      </c>
      <c r="X39" s="119">
        <f t="shared" si="8"/>
        <v>0</v>
      </c>
      <c r="Y39" s="119">
        <f t="shared" si="9"/>
        <v>0</v>
      </c>
      <c r="Z39" s="119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13"/>
      <c r="H40" s="114"/>
      <c r="I40" s="114"/>
      <c r="J40" s="114"/>
      <c r="K40" s="115"/>
      <c r="L40" s="10">
        <f t="shared" ref="L40:L46" si="13">SUM(C40+D40*$D$38+G40*$G$38+$H$38*H40+$E$38*E40+$I$38*I40+F40+$J$38*J40+$K$38*K40)</f>
        <v>0</v>
      </c>
      <c r="M40" s="11"/>
      <c r="O40" s="119">
        <v>38</v>
      </c>
      <c r="P40" s="119"/>
      <c r="Q40" s="119">
        <f t="shared" si="3"/>
        <v>0</v>
      </c>
      <c r="R40" s="119"/>
      <c r="S40" s="119">
        <f t="shared" si="0"/>
        <v>0</v>
      </c>
      <c r="T40" s="119">
        <f t="shared" si="4"/>
        <v>0</v>
      </c>
      <c r="U40" s="119">
        <f t="shared" si="5"/>
        <v>0</v>
      </c>
      <c r="V40" s="119">
        <f t="shared" si="6"/>
        <v>0</v>
      </c>
      <c r="W40" s="119">
        <f t="shared" si="7"/>
        <v>0</v>
      </c>
      <c r="X40" s="119">
        <f t="shared" si="8"/>
        <v>0</v>
      </c>
      <c r="Y40" s="119">
        <f t="shared" si="9"/>
        <v>0</v>
      </c>
      <c r="Z40" s="119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13"/>
      <c r="H41" s="114"/>
      <c r="I41" s="114"/>
      <c r="J41" s="114"/>
      <c r="K41" s="115"/>
      <c r="L41" s="10">
        <f>SUM(C41+D41*$D$38+G41*$G$38+$H$38*H41+$E$38*E41+$I$38*I41+F41+$J$38*J41+$K$38*K41)</f>
        <v>0</v>
      </c>
      <c r="M41" s="11"/>
      <c r="O41" s="119">
        <v>39</v>
      </c>
      <c r="P41" s="119"/>
      <c r="Q41" s="119">
        <f t="shared" si="3"/>
        <v>0</v>
      </c>
      <c r="R41" s="119"/>
      <c r="S41" s="119">
        <f t="shared" si="0"/>
        <v>0</v>
      </c>
      <c r="T41" s="119">
        <f t="shared" si="4"/>
        <v>0</v>
      </c>
      <c r="U41" s="119">
        <f t="shared" si="5"/>
        <v>0</v>
      </c>
      <c r="V41" s="119">
        <f t="shared" si="6"/>
        <v>0</v>
      </c>
      <c r="W41" s="119">
        <f t="shared" si="7"/>
        <v>0</v>
      </c>
      <c r="X41" s="119">
        <f t="shared" si="8"/>
        <v>0</v>
      </c>
      <c r="Y41" s="119">
        <f t="shared" si="9"/>
        <v>0</v>
      </c>
      <c r="Z41" s="119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13"/>
      <c r="H42" s="114"/>
      <c r="I42" s="114"/>
      <c r="J42" s="114"/>
      <c r="K42" s="115"/>
      <c r="L42" s="10">
        <f t="shared" si="13"/>
        <v>0</v>
      </c>
      <c r="M42" s="11"/>
      <c r="O42" s="119">
        <v>40</v>
      </c>
      <c r="P42" s="119"/>
      <c r="Q42" s="119">
        <f t="shared" si="3"/>
        <v>0</v>
      </c>
      <c r="R42" s="119"/>
      <c r="S42" s="119">
        <f t="shared" si="0"/>
        <v>0</v>
      </c>
      <c r="T42" s="119">
        <f t="shared" si="4"/>
        <v>0</v>
      </c>
      <c r="U42" s="119">
        <f t="shared" si="5"/>
        <v>0</v>
      </c>
      <c r="V42" s="119">
        <f t="shared" si="6"/>
        <v>0</v>
      </c>
      <c r="W42" s="119">
        <f t="shared" si="7"/>
        <v>0</v>
      </c>
      <c r="X42" s="119">
        <f t="shared" si="8"/>
        <v>0</v>
      </c>
      <c r="Y42" s="119">
        <f t="shared" si="9"/>
        <v>0</v>
      </c>
      <c r="Z42" s="119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13"/>
      <c r="H43" s="114"/>
      <c r="I43" s="114"/>
      <c r="J43" s="114"/>
      <c r="K43" s="115"/>
      <c r="L43" s="10">
        <f t="shared" si="13"/>
        <v>0</v>
      </c>
      <c r="M43" s="11"/>
      <c r="O43" s="119">
        <v>41</v>
      </c>
      <c r="P43" s="119"/>
      <c r="Q43" s="119">
        <f t="shared" si="3"/>
        <v>0</v>
      </c>
      <c r="R43" s="119"/>
      <c r="S43" s="119">
        <f t="shared" si="0"/>
        <v>0</v>
      </c>
      <c r="T43" s="119">
        <f t="shared" si="4"/>
        <v>0</v>
      </c>
      <c r="U43" s="119">
        <f t="shared" si="5"/>
        <v>0</v>
      </c>
      <c r="V43" s="119">
        <f t="shared" si="6"/>
        <v>0</v>
      </c>
      <c r="W43" s="119">
        <f t="shared" si="7"/>
        <v>0</v>
      </c>
      <c r="X43" s="119">
        <f t="shared" si="8"/>
        <v>0</v>
      </c>
      <c r="Y43" s="119">
        <f t="shared" si="9"/>
        <v>0</v>
      </c>
      <c r="Z43" s="119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113"/>
      <c r="H44" s="114"/>
      <c r="I44" s="114"/>
      <c r="J44" s="114"/>
      <c r="K44" s="115"/>
      <c r="L44" s="10">
        <f t="shared" si="13"/>
        <v>0</v>
      </c>
      <c r="M44" s="11"/>
      <c r="O44" s="119" t="s">
        <v>37</v>
      </c>
      <c r="P44" s="119"/>
      <c r="Q44" s="119"/>
      <c r="R44" s="119"/>
      <c r="S44" s="119">
        <f>SUM(S3:S43)</f>
        <v>0.48000000000000004</v>
      </c>
      <c r="T44" s="119">
        <f t="shared" ref="T44:Z44" si="14">SUM(T3:T43)</f>
        <v>0.48000000000000004</v>
      </c>
      <c r="U44" s="119">
        <f t="shared" si="14"/>
        <v>0.48000000000000004</v>
      </c>
      <c r="V44" s="119">
        <f t="shared" si="14"/>
        <v>0.48000000000000004</v>
      </c>
      <c r="W44" s="119">
        <f t="shared" si="14"/>
        <v>0.48000000000000004</v>
      </c>
      <c r="X44" s="119">
        <f t="shared" si="14"/>
        <v>0</v>
      </c>
      <c r="Y44" s="119">
        <f t="shared" si="14"/>
        <v>0</v>
      </c>
      <c r="Z44" s="119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13"/>
      <c r="H45" s="114"/>
      <c r="I45" s="114"/>
      <c r="J45" s="114"/>
      <c r="K45" s="115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13"/>
      <c r="H46" s="114"/>
      <c r="I46" s="114"/>
      <c r="J46" s="114"/>
      <c r="K46" s="115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13"/>
      <c r="H47" s="114"/>
      <c r="I47" s="114"/>
      <c r="J47" s="114"/>
      <c r="K47" s="115"/>
      <c r="L47" s="1"/>
      <c r="M47" s="3"/>
    </row>
    <row r="48" spans="1:26" x14ac:dyDescent="0.15">
      <c r="A48" s="255"/>
      <c r="B48" s="1" t="s">
        <v>85</v>
      </c>
      <c r="C48" s="2"/>
      <c r="D48" s="1"/>
      <c r="E48" s="1"/>
      <c r="F48" s="2"/>
      <c r="G48" s="113"/>
      <c r="H48" s="114"/>
      <c r="I48" s="114"/>
      <c r="J48" s="114"/>
      <c r="K48" s="115"/>
      <c r="L48" s="10">
        <f t="shared" ref="L48:L55" si="15">SUM(C48+D48*$D$47+G48*$G$47+$H$47*H48+$E$47*E48+$I$47*I48+F48+$J$47*J48+$K$47*K48)</f>
        <v>0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113"/>
      <c r="H49" s="114"/>
      <c r="I49" s="114"/>
      <c r="J49" s="114"/>
      <c r="K49" s="115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/>
      <c r="F50" s="2"/>
      <c r="G50" s="113"/>
      <c r="H50" s="114"/>
      <c r="I50" s="114"/>
      <c r="J50" s="114"/>
      <c r="K50" s="115"/>
      <c r="L50" s="10">
        <f t="shared" si="15"/>
        <v>0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13"/>
      <c r="H51" s="114"/>
      <c r="I51" s="114"/>
      <c r="J51" s="114"/>
      <c r="K51" s="115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13"/>
      <c r="H52" s="114"/>
      <c r="I52" s="114"/>
      <c r="J52" s="114"/>
      <c r="K52" s="115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113"/>
      <c r="H53" s="114"/>
      <c r="I53" s="114"/>
      <c r="J53" s="114"/>
      <c r="K53" s="115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13"/>
      <c r="H54" s="114"/>
      <c r="I54" s="114"/>
      <c r="J54" s="114"/>
      <c r="K54" s="115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13"/>
      <c r="H55" s="114"/>
      <c r="I55" s="114"/>
      <c r="J55" s="114"/>
      <c r="K55" s="115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13"/>
      <c r="H56" s="114"/>
      <c r="I56" s="114"/>
      <c r="J56" s="114"/>
      <c r="K56" s="115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13"/>
      <c r="H57" s="114"/>
      <c r="I57" s="114"/>
      <c r="J57" s="114"/>
      <c r="K57" s="115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13"/>
      <c r="H58" s="114"/>
      <c r="I58" s="114"/>
      <c r="J58" s="114"/>
      <c r="K58" s="115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13"/>
      <c r="H59" s="114"/>
      <c r="I59" s="114"/>
      <c r="J59" s="114"/>
      <c r="K59" s="115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13"/>
      <c r="H60" s="114"/>
      <c r="I60" s="114"/>
      <c r="J60" s="114"/>
      <c r="K60" s="115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13"/>
      <c r="H61" s="114"/>
      <c r="I61" s="114"/>
      <c r="J61" s="114"/>
      <c r="K61" s="115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13"/>
      <c r="H62" s="114"/>
      <c r="I62" s="114"/>
      <c r="J62" s="114"/>
      <c r="K62" s="115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13"/>
      <c r="H63" s="114"/>
      <c r="I63" s="114"/>
      <c r="J63" s="114"/>
      <c r="K63" s="115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16"/>
      <c r="H64" s="117"/>
      <c r="I64" s="117"/>
      <c r="J64" s="117"/>
      <c r="K64" s="118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13"/>
      <c r="H65" s="114"/>
      <c r="I65" s="114"/>
      <c r="J65" s="114"/>
      <c r="K65" s="115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13"/>
      <c r="H66" s="114"/>
      <c r="I66" s="114"/>
      <c r="J66" s="114"/>
      <c r="K66" s="115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13"/>
      <c r="H67" s="114"/>
      <c r="I67" s="114"/>
      <c r="J67" s="114"/>
      <c r="K67" s="115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13"/>
      <c r="H68" s="114"/>
      <c r="I68" s="114"/>
      <c r="J68" s="114"/>
      <c r="K68" s="115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13"/>
      <c r="H69" s="114"/>
      <c r="I69" s="114"/>
      <c r="J69" s="114"/>
      <c r="K69" s="115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13"/>
      <c r="H70" s="114"/>
      <c r="I70" s="114"/>
      <c r="J70" s="114"/>
      <c r="K70" s="115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13"/>
      <c r="H71" s="114"/>
      <c r="I71" s="114"/>
      <c r="J71" s="114"/>
      <c r="K71" s="115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13"/>
      <c r="H72" s="114"/>
      <c r="I72" s="114"/>
      <c r="J72" s="114"/>
      <c r="K72" s="115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16"/>
      <c r="H73" s="117"/>
      <c r="I73" s="117"/>
      <c r="J73" s="117"/>
      <c r="K73" s="118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13"/>
      <c r="H74" s="114"/>
      <c r="I74" s="114"/>
      <c r="J74" s="114"/>
      <c r="K74" s="115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13"/>
      <c r="H75" s="114"/>
      <c r="I75" s="114"/>
      <c r="J75" s="114"/>
      <c r="K75" s="115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13"/>
      <c r="H76" s="114"/>
      <c r="I76" s="114"/>
      <c r="J76" s="114"/>
      <c r="K76" s="115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13"/>
      <c r="H77" s="114"/>
      <c r="I77" s="114"/>
      <c r="J77" s="114"/>
      <c r="K77" s="115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13"/>
      <c r="H78" s="114"/>
      <c r="I78" s="114"/>
      <c r="J78" s="114"/>
      <c r="K78" s="115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13"/>
      <c r="H79" s="114"/>
      <c r="I79" s="114"/>
      <c r="J79" s="114"/>
      <c r="K79" s="115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13"/>
      <c r="H80" s="114"/>
      <c r="I80" s="114"/>
      <c r="J80" s="114"/>
      <c r="K80" s="115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13"/>
      <c r="H81" s="114"/>
      <c r="I81" s="114"/>
      <c r="J81" s="114"/>
      <c r="K81" s="115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16"/>
      <c r="H82" s="117"/>
      <c r="I82" s="117"/>
      <c r="J82" s="117"/>
      <c r="K82" s="118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/>
      <c r="L99" s="1">
        <f>$C$98*K99</f>
        <v>0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>
        <v>1</v>
      </c>
      <c r="L100" s="1">
        <f>$C$98*K100</f>
        <v>0.2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08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08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13"/>
      <c r="H112" s="114"/>
      <c r="I112" s="114"/>
      <c r="J112" s="114"/>
      <c r="K112" s="115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13"/>
      <c r="H113" s="114"/>
      <c r="I113" s="114"/>
      <c r="J113" s="114"/>
      <c r="K113" s="115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13"/>
      <c r="H114" s="114"/>
      <c r="I114" s="114"/>
      <c r="J114" s="114"/>
      <c r="K114" s="115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13"/>
      <c r="H115" s="114"/>
      <c r="I115" s="114"/>
      <c r="J115" s="114"/>
      <c r="K115" s="115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13"/>
      <c r="H116" s="114"/>
      <c r="I116" s="114"/>
      <c r="J116" s="114"/>
      <c r="K116" s="115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13"/>
      <c r="H117" s="114"/>
      <c r="I117" s="114"/>
      <c r="J117" s="114"/>
      <c r="K117" s="115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13"/>
      <c r="H118" s="114"/>
      <c r="I118" s="114"/>
      <c r="J118" s="114"/>
      <c r="K118" s="115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13"/>
      <c r="H119" s="114"/>
      <c r="I119" s="114"/>
      <c r="J119" s="114"/>
      <c r="K119" s="115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16"/>
      <c r="H120" s="117"/>
      <c r="I120" s="117"/>
      <c r="J120" s="117"/>
      <c r="K120" s="118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13"/>
      <c r="H121" s="114"/>
      <c r="I121" s="114"/>
      <c r="J121" s="114"/>
      <c r="K121" s="115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13"/>
      <c r="H122" s="114"/>
      <c r="I122" s="114"/>
      <c r="J122" s="114"/>
      <c r="K122" s="115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13"/>
      <c r="H123" s="114"/>
      <c r="I123" s="114"/>
      <c r="J123" s="114"/>
      <c r="K123" s="115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13"/>
      <c r="H124" s="114"/>
      <c r="I124" s="114"/>
      <c r="J124" s="114"/>
      <c r="K124" s="115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13"/>
      <c r="H125" s="114"/>
      <c r="I125" s="114"/>
      <c r="J125" s="114"/>
      <c r="K125" s="115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13"/>
      <c r="H126" s="114"/>
      <c r="I126" s="114"/>
      <c r="J126" s="114"/>
      <c r="K126" s="115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13"/>
      <c r="H127" s="114"/>
      <c r="I127" s="114"/>
      <c r="J127" s="114"/>
      <c r="K127" s="115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13"/>
      <c r="H128" s="114"/>
      <c r="I128" s="114"/>
      <c r="J128" s="114"/>
      <c r="K128" s="115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16"/>
      <c r="H129" s="117"/>
      <c r="I129" s="117"/>
      <c r="J129" s="117"/>
      <c r="K129" s="118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7">
        <f>L3+L12+L21+L30+L39+L48+L57+L66+L75+L84+L103+L107+L113+L122+S44</f>
        <v>1.36</v>
      </c>
      <c r="E131" s="17">
        <f>C131+D131</f>
        <v>1.36</v>
      </c>
    </row>
    <row r="132" spans="1:13" x14ac:dyDescent="0.15">
      <c r="B132" s="1" t="s">
        <v>26</v>
      </c>
      <c r="C132" s="17">
        <f>L4+L13+L22+L31+L40+L49+L58+L67+L76+L85+L99+L104+L114+L123+U44</f>
        <v>2.78</v>
      </c>
      <c r="D132">
        <v>1</v>
      </c>
      <c r="E132" s="17">
        <f t="shared" ref="E132:E138" si="23">C132+D132</f>
        <v>3.78</v>
      </c>
    </row>
    <row r="133" spans="1:13" x14ac:dyDescent="0.15">
      <c r="B133" s="1" t="s">
        <v>28</v>
      </c>
      <c r="C133" s="18">
        <f>L5+L14+L23+L32+L41+L50+L59+L68+L77+L86+L92+L96+L101+L108+L115+L124+V44</f>
        <v>1.48</v>
      </c>
      <c r="D133">
        <v>1.5</v>
      </c>
      <c r="E133" s="17">
        <f t="shared" si="23"/>
        <v>2.98</v>
      </c>
    </row>
    <row r="134" spans="1:13" x14ac:dyDescent="0.15">
      <c r="B134" s="1" t="s">
        <v>29</v>
      </c>
      <c r="C134" s="17">
        <f>L6+L15+L24+L33+L42+L51+L60+L69+L78+L87+L116+L125+Y44</f>
        <v>0</v>
      </c>
      <c r="D134">
        <v>4</v>
      </c>
      <c r="E134" s="17">
        <f t="shared" si="23"/>
        <v>4</v>
      </c>
      <c r="F134" t="s">
        <v>97</v>
      </c>
    </row>
    <row r="135" spans="1:13" x14ac:dyDescent="0.15">
      <c r="B135" s="1" t="s">
        <v>31</v>
      </c>
      <c r="C135" s="17">
        <f>L7+L16+L25+L34+L43+L52+L61+L70+L79+L88+L110+L111+L117+L126+T44</f>
        <v>1.48</v>
      </c>
      <c r="E135" s="17">
        <f t="shared" si="23"/>
        <v>1.48</v>
      </c>
    </row>
    <row r="136" spans="1:13" x14ac:dyDescent="0.15">
      <c r="B136" s="1" t="s">
        <v>32</v>
      </c>
      <c r="C136" s="17">
        <f>L8+L17+L26+L35+L44+L53+L62+L71+L80+L89+L100+L105+L118+L127+W44</f>
        <v>1.48</v>
      </c>
      <c r="E136" s="17">
        <f t="shared" si="23"/>
        <v>1.48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2 B11 B20 B29">
      <formula1>"5,6,5（-7）,6（-7）"</formula1>
    </dataValidation>
    <dataValidation type="list" showInputMessage="1" showErrorMessage="1" sqref="B38 B47 B56 B83 B65 B74 B112 B121">
      <formula1>"5,6,38"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M30" sqref="M30"/>
    </sheetView>
  </sheetViews>
  <sheetFormatPr defaultRowHeight="13.5" x14ac:dyDescent="0.15"/>
  <cols>
    <col min="15" max="15" width="4.625" customWidth="1"/>
    <col min="16" max="16" width="6.625" customWidth="1"/>
    <col min="17" max="17" width="4.75" customWidth="1"/>
    <col min="18" max="18" width="16.75" customWidth="1"/>
    <col min="19" max="26" width="4.625" customWidth="1"/>
  </cols>
  <sheetData>
    <row r="1" spans="1:26" ht="14.25" thickBot="1" x14ac:dyDescent="0.2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  <c r="N1" s="287" t="s">
        <v>11</v>
      </c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15">
      <c r="A2" s="254" t="s">
        <v>12</v>
      </c>
      <c r="B2" s="4">
        <v>5</v>
      </c>
      <c r="C2" s="5">
        <f>IF($B2=5,0.4,IF($B2=6,0.4,0.48))</f>
        <v>0.4</v>
      </c>
      <c r="D2" s="4">
        <f>IF($B2=5,0.44,IF($B2=6,0.5,0.44))</f>
        <v>0.44</v>
      </c>
      <c r="E2" s="4">
        <v>0.6</v>
      </c>
      <c r="F2" s="5">
        <f>IF($B2=5,0.4,IF($B2=6,0.4,0.48))</f>
        <v>0.4</v>
      </c>
      <c r="G2" s="4">
        <v>0.2</v>
      </c>
      <c r="H2" s="4">
        <v>0.2</v>
      </c>
      <c r="I2" s="4">
        <v>0.3</v>
      </c>
      <c r="J2" s="4">
        <v>0.15</v>
      </c>
      <c r="K2" s="4">
        <v>0.15</v>
      </c>
      <c r="L2" s="1"/>
      <c r="M2" s="3"/>
      <c r="N2" s="6" t="s">
        <v>13</v>
      </c>
      <c r="O2" s="7" t="s">
        <v>14</v>
      </c>
      <c r="P2" s="109" t="s">
        <v>15</v>
      </c>
      <c r="Q2" s="8" t="s">
        <v>16</v>
      </c>
      <c r="R2" s="9" t="s">
        <v>17</v>
      </c>
      <c r="S2" s="9" t="s">
        <v>86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69</v>
      </c>
    </row>
    <row r="3" spans="1:26" ht="14.25" thickBot="1" x14ac:dyDescent="0.2">
      <c r="A3" s="255"/>
      <c r="B3" s="1" t="s">
        <v>85</v>
      </c>
      <c r="C3" s="1"/>
      <c r="D3" s="1">
        <v>1</v>
      </c>
      <c r="E3" s="1"/>
      <c r="F3" s="1"/>
      <c r="G3" s="1"/>
      <c r="H3" s="1"/>
      <c r="I3" s="1"/>
      <c r="J3" s="1"/>
      <c r="K3" s="1"/>
      <c r="L3" s="10">
        <f>+D3*$D$2+G3*$G$2+$H$2*H3+$E$2*E3+$I$2*I3+$J$2*J3+$K$2*K3</f>
        <v>0.44</v>
      </c>
      <c r="M3" s="11"/>
      <c r="N3" s="12">
        <v>0.4</v>
      </c>
      <c r="O3" s="13">
        <v>1</v>
      </c>
      <c r="P3" s="119">
        <v>0.4</v>
      </c>
      <c r="Q3" s="119">
        <f>LEN(R3)</f>
        <v>3</v>
      </c>
      <c r="R3" s="119" t="s">
        <v>99</v>
      </c>
      <c r="S3" s="119">
        <f t="shared" ref="S3:S43" si="0">IF(ISNUMBER(FIND("周",R3)),P3/Q3,0)</f>
        <v>0.13333333333333333</v>
      </c>
      <c r="T3" s="119">
        <f>IF(ISNUMBER(FIND("张",R3)),P3/Q3,0)</f>
        <v>0</v>
      </c>
      <c r="U3" s="119">
        <f>IF(ISNUMBER(FIND("牛",R3)),P3/Q3,0)</f>
        <v>0.13333333333333333</v>
      </c>
      <c r="V3" s="119">
        <f>IF(ISNUMBER(FIND("芦",R3)),P3/Q3,0)</f>
        <v>0.13333333333333333</v>
      </c>
      <c r="W3" s="119">
        <f>IF(ISNUMBER(FIND("李",R3)),P3/Q3,0)</f>
        <v>0</v>
      </c>
      <c r="X3" s="119">
        <f>IF(ISNUMBER(FIND("赵",R3)),P3/Q3,0)</f>
        <v>0</v>
      </c>
      <c r="Y3" s="119">
        <f>IF(ISNUMBER(FIND("高",R3)),P3/Q3,0)</f>
        <v>0</v>
      </c>
      <c r="Z3" s="119">
        <f t="shared" ref="Z3:Z43" si="1">IF(ISNUMBER(FIND("苗",R3)),P3/Q3,0)</f>
        <v>0</v>
      </c>
    </row>
    <row r="4" spans="1:26" x14ac:dyDescent="0.15">
      <c r="A4" s="255"/>
      <c r="B4" s="1" t="s">
        <v>26</v>
      </c>
      <c r="C4" s="1"/>
      <c r="D4" s="1"/>
      <c r="E4" s="1">
        <v>1</v>
      </c>
      <c r="F4" s="1"/>
      <c r="G4" s="1"/>
      <c r="H4" s="1"/>
      <c r="I4" s="1"/>
      <c r="J4" s="1"/>
      <c r="K4" s="1">
        <v>1</v>
      </c>
      <c r="L4" s="10">
        <f t="shared" ref="L4:L10" si="2">+D4*$D$2+G4*$G$2+$H$2*H4+$E$2*E4+$I$2*I4+$J$2*J4+$K$2*K4</f>
        <v>0.75</v>
      </c>
      <c r="M4" s="11"/>
      <c r="N4" s="6" t="s">
        <v>27</v>
      </c>
      <c r="O4" s="13">
        <v>2</v>
      </c>
      <c r="P4" s="119">
        <v>0.4</v>
      </c>
      <c r="Q4" s="119">
        <f t="shared" ref="Q4:Q43" si="3">LEN(R4)</f>
        <v>3</v>
      </c>
      <c r="R4" s="119" t="s">
        <v>99</v>
      </c>
      <c r="S4" s="119">
        <f t="shared" si="0"/>
        <v>0.13333333333333333</v>
      </c>
      <c r="T4" s="119">
        <f t="shared" ref="T4:T43" si="4">IF(ISNUMBER(FIND("张",R4)),P4/Q4,0)</f>
        <v>0</v>
      </c>
      <c r="U4" s="119">
        <f t="shared" ref="U4:U43" si="5">IF(ISNUMBER(FIND("牛",R4)),P4/Q4,0)</f>
        <v>0.13333333333333333</v>
      </c>
      <c r="V4" s="119">
        <f t="shared" ref="V4:V43" si="6">IF(ISNUMBER(FIND("芦",R4)),P4/Q4,0)</f>
        <v>0.13333333333333333</v>
      </c>
      <c r="W4" s="119">
        <f t="shared" ref="W4:W43" si="7">IF(ISNUMBER(FIND("李",R4)),P4/Q4,0)</f>
        <v>0</v>
      </c>
      <c r="X4" s="119">
        <f t="shared" ref="X4:X43" si="8">IF(ISNUMBER(FIND("赵",R4)),P4/Q4,0)</f>
        <v>0</v>
      </c>
      <c r="Y4" s="119">
        <f t="shared" ref="Y4:Y43" si="9">IF(ISNUMBER(FIND("高",R4)),P4/Q4,0)</f>
        <v>0</v>
      </c>
      <c r="Z4" s="119">
        <f t="shared" si="1"/>
        <v>0</v>
      </c>
    </row>
    <row r="5" spans="1:26" ht="14.25" thickBot="1" x14ac:dyDescent="0.2">
      <c r="A5" s="255"/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0">
        <f t="shared" si="2"/>
        <v>0</v>
      </c>
      <c r="M5" s="11"/>
      <c r="N5" s="12">
        <v>0.44</v>
      </c>
      <c r="O5" s="13">
        <v>3</v>
      </c>
      <c r="P5" s="119">
        <v>0.4</v>
      </c>
      <c r="Q5" s="119">
        <f t="shared" si="3"/>
        <v>3</v>
      </c>
      <c r="R5" s="119" t="s">
        <v>99</v>
      </c>
      <c r="S5" s="119">
        <f t="shared" si="0"/>
        <v>0.13333333333333333</v>
      </c>
      <c r="T5" s="119">
        <f t="shared" si="4"/>
        <v>0</v>
      </c>
      <c r="U5" s="119">
        <f t="shared" si="5"/>
        <v>0.13333333333333333</v>
      </c>
      <c r="V5" s="119">
        <f t="shared" si="6"/>
        <v>0.13333333333333333</v>
      </c>
      <c r="W5" s="119">
        <f t="shared" si="7"/>
        <v>0</v>
      </c>
      <c r="X5" s="119">
        <f t="shared" si="8"/>
        <v>0</v>
      </c>
      <c r="Y5" s="119">
        <f t="shared" si="9"/>
        <v>0</v>
      </c>
      <c r="Z5" s="119">
        <f t="shared" si="1"/>
        <v>0</v>
      </c>
    </row>
    <row r="6" spans="1:26" x14ac:dyDescent="0.15">
      <c r="A6" s="255"/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0">
        <f t="shared" si="2"/>
        <v>0</v>
      </c>
      <c r="M6" s="11"/>
      <c r="N6" s="6" t="s">
        <v>30</v>
      </c>
      <c r="O6" s="13">
        <v>4</v>
      </c>
      <c r="P6" s="119">
        <v>0.4</v>
      </c>
      <c r="Q6" s="119">
        <f t="shared" si="3"/>
        <v>3</v>
      </c>
      <c r="R6" s="119" t="s">
        <v>99</v>
      </c>
      <c r="S6" s="119">
        <f t="shared" si="0"/>
        <v>0.13333333333333333</v>
      </c>
      <c r="T6" s="119">
        <f t="shared" si="4"/>
        <v>0</v>
      </c>
      <c r="U6" s="119">
        <f t="shared" si="5"/>
        <v>0.13333333333333333</v>
      </c>
      <c r="V6" s="119">
        <f t="shared" si="6"/>
        <v>0.13333333333333333</v>
      </c>
      <c r="W6" s="119">
        <f t="shared" si="7"/>
        <v>0</v>
      </c>
      <c r="X6" s="119">
        <f t="shared" si="8"/>
        <v>0</v>
      </c>
      <c r="Y6" s="119">
        <f t="shared" si="9"/>
        <v>0</v>
      </c>
      <c r="Z6" s="119">
        <f t="shared" si="1"/>
        <v>0</v>
      </c>
    </row>
    <row r="7" spans="1:26" ht="14.25" thickBot="1" x14ac:dyDescent="0.2">
      <c r="A7" s="255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0">
        <f t="shared" si="2"/>
        <v>0</v>
      </c>
      <c r="M7" s="11"/>
      <c r="N7" s="12">
        <v>0.48</v>
      </c>
      <c r="O7" s="13">
        <v>5</v>
      </c>
      <c r="P7" s="119">
        <v>0.4</v>
      </c>
      <c r="Q7" s="119">
        <f t="shared" si="3"/>
        <v>0</v>
      </c>
      <c r="R7" s="119"/>
      <c r="S7" s="119">
        <f t="shared" si="0"/>
        <v>0</v>
      </c>
      <c r="T7" s="119">
        <f t="shared" si="4"/>
        <v>0</v>
      </c>
      <c r="U7" s="119">
        <f t="shared" si="5"/>
        <v>0</v>
      </c>
      <c r="V7" s="119">
        <f t="shared" si="6"/>
        <v>0</v>
      </c>
      <c r="W7" s="119">
        <f t="shared" si="7"/>
        <v>0</v>
      </c>
      <c r="X7" s="119">
        <f t="shared" si="8"/>
        <v>0</v>
      </c>
      <c r="Y7" s="119">
        <f t="shared" si="9"/>
        <v>0</v>
      </c>
      <c r="Z7" s="119">
        <f t="shared" si="1"/>
        <v>0</v>
      </c>
    </row>
    <row r="8" spans="1:26" x14ac:dyDescent="0.15">
      <c r="A8" s="255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0">
        <f t="shared" si="2"/>
        <v>0</v>
      </c>
      <c r="M8" s="11"/>
      <c r="O8" s="119">
        <v>6</v>
      </c>
      <c r="P8" s="119">
        <v>0.4</v>
      </c>
      <c r="Q8" s="119">
        <f t="shared" si="3"/>
        <v>0</v>
      </c>
      <c r="R8" s="119"/>
      <c r="S8" s="119">
        <f t="shared" si="0"/>
        <v>0</v>
      </c>
      <c r="T8" s="119">
        <f t="shared" si="4"/>
        <v>0</v>
      </c>
      <c r="U8" s="119">
        <f t="shared" si="5"/>
        <v>0</v>
      </c>
      <c r="V8" s="119">
        <f t="shared" si="6"/>
        <v>0</v>
      </c>
      <c r="W8" s="119">
        <f t="shared" si="7"/>
        <v>0</v>
      </c>
      <c r="X8" s="119">
        <f t="shared" si="8"/>
        <v>0</v>
      </c>
      <c r="Y8" s="119">
        <f t="shared" si="9"/>
        <v>0</v>
      </c>
      <c r="Z8" s="119">
        <f t="shared" si="1"/>
        <v>0</v>
      </c>
    </row>
    <row r="9" spans="1:26" x14ac:dyDescent="0.15">
      <c r="A9" s="255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0">
        <f t="shared" si="2"/>
        <v>0</v>
      </c>
      <c r="M9" s="11"/>
      <c r="O9" s="119">
        <v>7</v>
      </c>
      <c r="P9" s="119">
        <v>0.4</v>
      </c>
      <c r="Q9" s="119">
        <f t="shared" si="3"/>
        <v>0</v>
      </c>
      <c r="R9" s="119"/>
      <c r="S9" s="119">
        <f t="shared" si="0"/>
        <v>0</v>
      </c>
      <c r="T9" s="119">
        <f t="shared" si="4"/>
        <v>0</v>
      </c>
      <c r="U9" s="119">
        <f t="shared" si="5"/>
        <v>0</v>
      </c>
      <c r="V9" s="119">
        <f t="shared" si="6"/>
        <v>0</v>
      </c>
      <c r="W9" s="119">
        <f t="shared" si="7"/>
        <v>0</v>
      </c>
      <c r="X9" s="119">
        <f t="shared" si="8"/>
        <v>0</v>
      </c>
      <c r="Y9" s="119">
        <f t="shared" si="9"/>
        <v>0</v>
      </c>
      <c r="Z9" s="119">
        <f t="shared" si="1"/>
        <v>0</v>
      </c>
    </row>
    <row r="10" spans="1:26" x14ac:dyDescent="0.15">
      <c r="A10" s="256"/>
      <c r="B10" s="1" t="s">
        <v>69</v>
      </c>
      <c r="C10" s="1"/>
      <c r="D10" s="1"/>
      <c r="E10" s="1"/>
      <c r="F10" s="1"/>
      <c r="G10" s="1"/>
      <c r="H10" s="1"/>
      <c r="I10" s="1"/>
      <c r="J10" s="1"/>
      <c r="K10" s="1"/>
      <c r="L10" s="10">
        <f t="shared" si="2"/>
        <v>0</v>
      </c>
      <c r="M10" s="11"/>
      <c r="O10" s="119">
        <v>8</v>
      </c>
      <c r="P10" s="119">
        <v>0.4</v>
      </c>
      <c r="Q10" s="119">
        <f t="shared" si="3"/>
        <v>0</v>
      </c>
      <c r="R10" s="119"/>
      <c r="S10" s="119">
        <f t="shared" si="0"/>
        <v>0</v>
      </c>
      <c r="T10" s="119">
        <f t="shared" si="4"/>
        <v>0</v>
      </c>
      <c r="U10" s="119">
        <f t="shared" si="5"/>
        <v>0</v>
      </c>
      <c r="V10" s="119">
        <f t="shared" si="6"/>
        <v>0</v>
      </c>
      <c r="W10" s="119">
        <f t="shared" si="7"/>
        <v>0</v>
      </c>
      <c r="X10" s="119">
        <f t="shared" si="8"/>
        <v>0</v>
      </c>
      <c r="Y10" s="119">
        <f t="shared" si="9"/>
        <v>0</v>
      </c>
      <c r="Z10" s="119">
        <f t="shared" si="1"/>
        <v>0</v>
      </c>
    </row>
    <row r="11" spans="1:26" x14ac:dyDescent="0.15">
      <c r="A11" s="254" t="s">
        <v>12</v>
      </c>
      <c r="B11" s="4">
        <v>6</v>
      </c>
      <c r="C11" s="5">
        <f>IF($B11=5,0.4,IF($B11=6,0.4,0.48))</f>
        <v>0.4</v>
      </c>
      <c r="D11" s="4">
        <f>IF($B11=5,0.44,IF($B11=6,0.5,0.44))</f>
        <v>0.5</v>
      </c>
      <c r="E11" s="4">
        <v>0.85499999999999998</v>
      </c>
      <c r="F11" s="5">
        <f>IF($B11=5,0.4,IF($B11=6,0.4,0.48))</f>
        <v>0.4</v>
      </c>
      <c r="G11" s="110"/>
      <c r="H11" s="111"/>
      <c r="I11" s="111"/>
      <c r="J11" s="111"/>
      <c r="K11" s="112"/>
      <c r="L11" s="1"/>
      <c r="M11" s="3"/>
      <c r="O11" s="119">
        <v>9</v>
      </c>
      <c r="P11" s="119">
        <v>0.4</v>
      </c>
      <c r="Q11" s="119">
        <f t="shared" si="3"/>
        <v>0</v>
      </c>
      <c r="R11" s="119"/>
      <c r="S11" s="119">
        <f t="shared" si="0"/>
        <v>0</v>
      </c>
      <c r="T11" s="119">
        <f t="shared" si="4"/>
        <v>0</v>
      </c>
      <c r="U11" s="119">
        <f t="shared" si="5"/>
        <v>0</v>
      </c>
      <c r="V11" s="119">
        <f t="shared" si="6"/>
        <v>0</v>
      </c>
      <c r="W11" s="119">
        <f t="shared" si="7"/>
        <v>0</v>
      </c>
      <c r="X11" s="119">
        <f t="shared" si="8"/>
        <v>0</v>
      </c>
      <c r="Y11" s="119">
        <f t="shared" si="9"/>
        <v>0</v>
      </c>
      <c r="Z11" s="119">
        <f t="shared" si="1"/>
        <v>0</v>
      </c>
    </row>
    <row r="12" spans="1:26" x14ac:dyDescent="0.15">
      <c r="A12" s="255"/>
      <c r="B12" s="1" t="s">
        <v>85</v>
      </c>
      <c r="C12" s="2"/>
      <c r="D12" s="1"/>
      <c r="E12" s="1"/>
      <c r="F12" s="2"/>
      <c r="G12" s="113"/>
      <c r="H12" s="114"/>
      <c r="I12" s="114"/>
      <c r="J12" s="114"/>
      <c r="K12" s="115"/>
      <c r="L12" s="10">
        <f>C12+D12*$D$11+G12*$G$11+$H$11*H12+$E$11*E12+$I$11*I12+$F$11*F12+$J$11*J12+$K$11*K12</f>
        <v>0</v>
      </c>
      <c r="M12" s="11"/>
      <c r="O12" s="119">
        <v>10</v>
      </c>
      <c r="P12" s="119">
        <v>0.4</v>
      </c>
      <c r="Q12" s="119">
        <f t="shared" si="3"/>
        <v>0</v>
      </c>
      <c r="R12" s="119"/>
      <c r="S12" s="119">
        <f t="shared" si="0"/>
        <v>0</v>
      </c>
      <c r="T12" s="119">
        <f t="shared" si="4"/>
        <v>0</v>
      </c>
      <c r="U12" s="119">
        <f t="shared" si="5"/>
        <v>0</v>
      </c>
      <c r="V12" s="119">
        <f t="shared" si="6"/>
        <v>0</v>
      </c>
      <c r="W12" s="119">
        <f t="shared" si="7"/>
        <v>0</v>
      </c>
      <c r="X12" s="119">
        <f t="shared" si="8"/>
        <v>0</v>
      </c>
      <c r="Y12" s="119">
        <f t="shared" si="9"/>
        <v>0</v>
      </c>
      <c r="Z12" s="119">
        <f t="shared" si="1"/>
        <v>0</v>
      </c>
    </row>
    <row r="13" spans="1:26" x14ac:dyDescent="0.15">
      <c r="A13" s="255"/>
      <c r="B13" s="1" t="s">
        <v>26</v>
      </c>
      <c r="C13" s="2"/>
      <c r="D13" s="1"/>
      <c r="E13" s="1"/>
      <c r="F13" s="2"/>
      <c r="G13" s="113"/>
      <c r="H13" s="114"/>
      <c r="I13" s="114"/>
      <c r="J13" s="114"/>
      <c r="K13" s="115"/>
      <c r="L13" s="10">
        <f>C13+D13*$D$11+G13*$G$11+$H$11*H13+$E$11*E13+$I$11*I13+$F$11*F13+$J$11*J13+$K$11*K13</f>
        <v>0</v>
      </c>
      <c r="M13" s="11"/>
      <c r="O13" s="119">
        <v>11</v>
      </c>
      <c r="P13" s="119">
        <v>0.4</v>
      </c>
      <c r="Q13" s="119">
        <f t="shared" si="3"/>
        <v>0</v>
      </c>
      <c r="R13" s="119"/>
      <c r="S13" s="119">
        <f t="shared" si="0"/>
        <v>0</v>
      </c>
      <c r="T13" s="119">
        <f t="shared" si="4"/>
        <v>0</v>
      </c>
      <c r="U13" s="119">
        <f t="shared" si="5"/>
        <v>0</v>
      </c>
      <c r="V13" s="119">
        <f t="shared" si="6"/>
        <v>0</v>
      </c>
      <c r="W13" s="119">
        <f t="shared" si="7"/>
        <v>0</v>
      </c>
      <c r="X13" s="119">
        <f t="shared" si="8"/>
        <v>0</v>
      </c>
      <c r="Y13" s="119">
        <f t="shared" si="9"/>
        <v>0</v>
      </c>
      <c r="Z13" s="119">
        <f t="shared" si="1"/>
        <v>0</v>
      </c>
    </row>
    <row r="14" spans="1:26" x14ac:dyDescent="0.15">
      <c r="A14" s="255"/>
      <c r="B14" s="1" t="s">
        <v>28</v>
      </c>
      <c r="C14" s="2"/>
      <c r="D14" s="1"/>
      <c r="E14" s="1"/>
      <c r="F14" s="2"/>
      <c r="G14" s="113"/>
      <c r="H14" s="114"/>
      <c r="I14" s="114"/>
      <c r="J14" s="114"/>
      <c r="K14" s="115"/>
      <c r="L14" s="10">
        <f t="shared" ref="L14:L19" si="10">C14+D14*$D$11+G14*$G$11+$H$11*H14+$E$11*E14+$I$11*I14+$F$11*F14+$J$11*J14+$K$11*K14</f>
        <v>0</v>
      </c>
      <c r="M14" s="11"/>
      <c r="O14" s="119">
        <v>12</v>
      </c>
      <c r="P14" s="119">
        <v>0.4</v>
      </c>
      <c r="Q14" s="119">
        <f t="shared" si="3"/>
        <v>0</v>
      </c>
      <c r="R14" s="119"/>
      <c r="S14" s="119">
        <f t="shared" si="0"/>
        <v>0</v>
      </c>
      <c r="T14" s="119">
        <f t="shared" si="4"/>
        <v>0</v>
      </c>
      <c r="U14" s="119">
        <f t="shared" si="5"/>
        <v>0</v>
      </c>
      <c r="V14" s="119">
        <f t="shared" si="6"/>
        <v>0</v>
      </c>
      <c r="W14" s="119">
        <f t="shared" si="7"/>
        <v>0</v>
      </c>
      <c r="X14" s="119">
        <f t="shared" si="8"/>
        <v>0</v>
      </c>
      <c r="Y14" s="119">
        <f t="shared" si="9"/>
        <v>0</v>
      </c>
      <c r="Z14" s="119">
        <f t="shared" si="1"/>
        <v>0</v>
      </c>
    </row>
    <row r="15" spans="1:26" x14ac:dyDescent="0.15">
      <c r="A15" s="255"/>
      <c r="B15" s="1" t="s">
        <v>29</v>
      </c>
      <c r="C15" s="2"/>
      <c r="D15" s="1"/>
      <c r="E15" s="1"/>
      <c r="F15" s="2"/>
      <c r="G15" s="113"/>
      <c r="H15" s="114"/>
      <c r="I15" s="114"/>
      <c r="J15" s="114"/>
      <c r="K15" s="115"/>
      <c r="L15" s="10">
        <f t="shared" si="10"/>
        <v>0</v>
      </c>
      <c r="M15" s="11"/>
      <c r="O15" s="119">
        <v>13</v>
      </c>
      <c r="P15" s="119">
        <v>0.4</v>
      </c>
      <c r="Q15" s="119">
        <f t="shared" si="3"/>
        <v>0</v>
      </c>
      <c r="R15" s="119"/>
      <c r="S15" s="119">
        <f t="shared" si="0"/>
        <v>0</v>
      </c>
      <c r="T15" s="119">
        <f t="shared" si="4"/>
        <v>0</v>
      </c>
      <c r="U15" s="119">
        <f t="shared" si="5"/>
        <v>0</v>
      </c>
      <c r="V15" s="119">
        <f t="shared" si="6"/>
        <v>0</v>
      </c>
      <c r="W15" s="119">
        <f t="shared" si="7"/>
        <v>0</v>
      </c>
      <c r="X15" s="119">
        <f t="shared" si="8"/>
        <v>0</v>
      </c>
      <c r="Y15" s="119">
        <f t="shared" si="9"/>
        <v>0</v>
      </c>
      <c r="Z15" s="119">
        <f t="shared" si="1"/>
        <v>0</v>
      </c>
    </row>
    <row r="16" spans="1:26" x14ac:dyDescent="0.15">
      <c r="A16" s="255"/>
      <c r="B16" s="1" t="s">
        <v>31</v>
      </c>
      <c r="C16" s="2"/>
      <c r="D16" s="1"/>
      <c r="E16" s="1"/>
      <c r="F16" s="2"/>
      <c r="G16" s="113"/>
      <c r="H16" s="114"/>
      <c r="I16" s="114"/>
      <c r="J16" s="114"/>
      <c r="K16" s="115"/>
      <c r="L16" s="10">
        <f t="shared" si="10"/>
        <v>0</v>
      </c>
      <c r="M16" s="11"/>
      <c r="O16" s="119">
        <v>14</v>
      </c>
      <c r="P16" s="119">
        <v>0.4</v>
      </c>
      <c r="Q16" s="119">
        <f t="shared" si="3"/>
        <v>0</v>
      </c>
      <c r="R16" s="119"/>
      <c r="S16" s="119">
        <f t="shared" si="0"/>
        <v>0</v>
      </c>
      <c r="T16" s="119">
        <f t="shared" si="4"/>
        <v>0</v>
      </c>
      <c r="U16" s="119">
        <f t="shared" si="5"/>
        <v>0</v>
      </c>
      <c r="V16" s="119">
        <f t="shared" si="6"/>
        <v>0</v>
      </c>
      <c r="W16" s="119">
        <f t="shared" si="7"/>
        <v>0</v>
      </c>
      <c r="X16" s="119">
        <f t="shared" si="8"/>
        <v>0</v>
      </c>
      <c r="Y16" s="119">
        <f t="shared" si="9"/>
        <v>0</v>
      </c>
      <c r="Z16" s="119">
        <f t="shared" si="1"/>
        <v>0</v>
      </c>
    </row>
    <row r="17" spans="1:26" x14ac:dyDescent="0.15">
      <c r="A17" s="255"/>
      <c r="B17" s="1" t="s">
        <v>32</v>
      </c>
      <c r="C17" s="2"/>
      <c r="D17" s="1"/>
      <c r="E17" s="1"/>
      <c r="F17" s="2"/>
      <c r="G17" s="113"/>
      <c r="H17" s="114"/>
      <c r="I17" s="114"/>
      <c r="J17" s="114"/>
      <c r="K17" s="115"/>
      <c r="L17" s="10">
        <f t="shared" si="10"/>
        <v>0</v>
      </c>
      <c r="M17" s="11"/>
      <c r="O17" s="119">
        <v>15</v>
      </c>
      <c r="P17" s="119">
        <v>0.4</v>
      </c>
      <c r="Q17" s="119">
        <f t="shared" si="3"/>
        <v>1</v>
      </c>
      <c r="R17" s="119" t="s">
        <v>98</v>
      </c>
      <c r="S17" s="119">
        <f t="shared" si="0"/>
        <v>0</v>
      </c>
      <c r="T17" s="119">
        <f t="shared" si="4"/>
        <v>0</v>
      </c>
      <c r="U17" s="119">
        <f t="shared" si="5"/>
        <v>0</v>
      </c>
      <c r="V17" s="119">
        <f t="shared" si="6"/>
        <v>0</v>
      </c>
      <c r="W17" s="119">
        <f t="shared" si="7"/>
        <v>0</v>
      </c>
      <c r="X17" s="119">
        <f t="shared" si="8"/>
        <v>0</v>
      </c>
      <c r="Y17" s="119">
        <f t="shared" si="9"/>
        <v>0</v>
      </c>
      <c r="Z17" s="119">
        <f t="shared" si="1"/>
        <v>0</v>
      </c>
    </row>
    <row r="18" spans="1:26" x14ac:dyDescent="0.15">
      <c r="A18" s="255"/>
      <c r="B18" s="1" t="s">
        <v>33</v>
      </c>
      <c r="C18" s="2"/>
      <c r="D18" s="1"/>
      <c r="E18" s="1"/>
      <c r="F18" s="2"/>
      <c r="G18" s="113"/>
      <c r="H18" s="114"/>
      <c r="I18" s="114"/>
      <c r="J18" s="114"/>
      <c r="K18" s="115"/>
      <c r="L18" s="10">
        <f t="shared" si="10"/>
        <v>0</v>
      </c>
      <c r="M18" s="11"/>
      <c r="O18" s="119">
        <v>16</v>
      </c>
      <c r="P18" s="119">
        <v>0.4</v>
      </c>
      <c r="Q18" s="119">
        <f t="shared" si="3"/>
        <v>0</v>
      </c>
      <c r="R18" s="119"/>
      <c r="S18" s="119">
        <f t="shared" si="0"/>
        <v>0</v>
      </c>
      <c r="T18" s="119">
        <f t="shared" si="4"/>
        <v>0</v>
      </c>
      <c r="U18" s="119">
        <f t="shared" si="5"/>
        <v>0</v>
      </c>
      <c r="V18" s="119">
        <f t="shared" si="6"/>
        <v>0</v>
      </c>
      <c r="W18" s="119">
        <f t="shared" si="7"/>
        <v>0</v>
      </c>
      <c r="X18" s="119">
        <f t="shared" si="8"/>
        <v>0</v>
      </c>
      <c r="Y18" s="119">
        <f t="shared" si="9"/>
        <v>0</v>
      </c>
      <c r="Z18" s="119">
        <f t="shared" si="1"/>
        <v>0</v>
      </c>
    </row>
    <row r="19" spans="1:26" x14ac:dyDescent="0.15">
      <c r="A19" s="256"/>
      <c r="B19" s="1" t="s">
        <v>69</v>
      </c>
      <c r="C19" s="2"/>
      <c r="D19" s="1"/>
      <c r="E19" s="1"/>
      <c r="F19" s="2"/>
      <c r="G19" s="113"/>
      <c r="H19" s="114"/>
      <c r="I19" s="114"/>
      <c r="J19" s="114"/>
      <c r="K19" s="115"/>
      <c r="L19" s="10">
        <f t="shared" si="10"/>
        <v>0</v>
      </c>
      <c r="M19" s="11"/>
      <c r="O19" s="119">
        <v>17</v>
      </c>
      <c r="P19" s="119">
        <v>0.4</v>
      </c>
      <c r="Q19" s="119">
        <f t="shared" si="3"/>
        <v>0</v>
      </c>
      <c r="R19" s="119"/>
      <c r="S19" s="119">
        <f t="shared" si="0"/>
        <v>0</v>
      </c>
      <c r="T19" s="119">
        <f t="shared" si="4"/>
        <v>0</v>
      </c>
      <c r="U19" s="119">
        <f t="shared" si="5"/>
        <v>0</v>
      </c>
      <c r="V19" s="119">
        <f t="shared" si="6"/>
        <v>0</v>
      </c>
      <c r="W19" s="119">
        <f t="shared" si="7"/>
        <v>0</v>
      </c>
      <c r="X19" s="119">
        <f t="shared" si="8"/>
        <v>0</v>
      </c>
      <c r="Y19" s="119">
        <f t="shared" si="9"/>
        <v>0</v>
      </c>
      <c r="Z19" s="119">
        <f t="shared" si="1"/>
        <v>0</v>
      </c>
    </row>
    <row r="20" spans="1:26" x14ac:dyDescent="0.15">
      <c r="A20" s="254" t="s">
        <v>12</v>
      </c>
      <c r="B20" s="4" t="s">
        <v>34</v>
      </c>
      <c r="C20" s="5">
        <f>IF($B20=5,0.4,IF($B20=6,0.4,0.48))</f>
        <v>0.48</v>
      </c>
      <c r="D20" s="4">
        <v>0.44</v>
      </c>
      <c r="E20" s="4">
        <v>0.6</v>
      </c>
      <c r="F20" s="5">
        <f>IF($B20=5,0.4,IF($B20=6,0.4,0.48))</f>
        <v>0.48</v>
      </c>
      <c r="G20" s="113"/>
      <c r="H20" s="114"/>
      <c r="I20" s="114"/>
      <c r="J20" s="114"/>
      <c r="K20" s="115"/>
      <c r="L20" s="1"/>
      <c r="M20" s="3"/>
      <c r="O20" s="119">
        <v>18</v>
      </c>
      <c r="P20" s="119">
        <v>0.4</v>
      </c>
      <c r="Q20" s="119">
        <f t="shared" si="3"/>
        <v>0</v>
      </c>
      <c r="R20" s="119"/>
      <c r="S20" s="119">
        <f t="shared" si="0"/>
        <v>0</v>
      </c>
      <c r="T20" s="119">
        <f t="shared" si="4"/>
        <v>0</v>
      </c>
      <c r="U20" s="119">
        <f t="shared" si="5"/>
        <v>0</v>
      </c>
      <c r="V20" s="119">
        <f t="shared" si="6"/>
        <v>0</v>
      </c>
      <c r="W20" s="119">
        <f t="shared" si="7"/>
        <v>0</v>
      </c>
      <c r="X20" s="119">
        <f t="shared" si="8"/>
        <v>0</v>
      </c>
      <c r="Y20" s="119">
        <f t="shared" si="9"/>
        <v>0</v>
      </c>
      <c r="Z20" s="119">
        <f t="shared" si="1"/>
        <v>0</v>
      </c>
    </row>
    <row r="21" spans="1:26" x14ac:dyDescent="0.15">
      <c r="A21" s="255"/>
      <c r="B21" s="1" t="s">
        <v>85</v>
      </c>
      <c r="C21" s="2"/>
      <c r="D21" s="1"/>
      <c r="E21" s="1"/>
      <c r="F21" s="2"/>
      <c r="G21" s="113"/>
      <c r="H21" s="114"/>
      <c r="I21" s="114"/>
      <c r="J21" s="114"/>
      <c r="K21" s="115"/>
      <c r="L21" s="10">
        <f>SUM(D21*$D$20+G21*$G$20+$H$20*H21+$E$20*E21+$I$20*I21+$J$20*J21+$K$20*K21)</f>
        <v>0</v>
      </c>
      <c r="M21" s="11"/>
      <c r="O21" s="119">
        <v>19</v>
      </c>
      <c r="P21" s="119">
        <v>0.4</v>
      </c>
      <c r="Q21" s="119">
        <f t="shared" si="3"/>
        <v>0</v>
      </c>
      <c r="R21" s="119"/>
      <c r="S21" s="119">
        <f t="shared" si="0"/>
        <v>0</v>
      </c>
      <c r="T21" s="119">
        <f t="shared" si="4"/>
        <v>0</v>
      </c>
      <c r="U21" s="119">
        <f t="shared" si="5"/>
        <v>0</v>
      </c>
      <c r="V21" s="119">
        <f t="shared" si="6"/>
        <v>0</v>
      </c>
      <c r="W21" s="119">
        <f t="shared" si="7"/>
        <v>0</v>
      </c>
      <c r="X21" s="119">
        <f t="shared" si="8"/>
        <v>0</v>
      </c>
      <c r="Y21" s="119">
        <f t="shared" si="9"/>
        <v>0</v>
      </c>
      <c r="Z21" s="119">
        <f t="shared" si="1"/>
        <v>0</v>
      </c>
    </row>
    <row r="22" spans="1:26" x14ac:dyDescent="0.15">
      <c r="A22" s="255"/>
      <c r="B22" s="1" t="s">
        <v>26</v>
      </c>
      <c r="C22" s="2"/>
      <c r="D22" s="1"/>
      <c r="E22" s="1"/>
      <c r="F22" s="2"/>
      <c r="G22" s="113"/>
      <c r="H22" s="114"/>
      <c r="I22" s="114"/>
      <c r="J22" s="114"/>
      <c r="K22" s="115"/>
      <c r="L22" s="10">
        <f t="shared" ref="L22:L28" si="11">SUM(D22*$D$20+G22*$G$20+$H$20*H22+$E$20*E22+$I$20*I22+$J$20*J22+$K$20*K22)</f>
        <v>0</v>
      </c>
      <c r="M22" s="11"/>
      <c r="O22" s="119">
        <v>20</v>
      </c>
      <c r="P22" s="119">
        <v>0.4</v>
      </c>
      <c r="Q22" s="119">
        <f t="shared" si="3"/>
        <v>0</v>
      </c>
      <c r="R22" s="119"/>
      <c r="S22" s="119">
        <f t="shared" si="0"/>
        <v>0</v>
      </c>
      <c r="T22" s="119">
        <f t="shared" si="4"/>
        <v>0</v>
      </c>
      <c r="U22" s="119">
        <f t="shared" si="5"/>
        <v>0</v>
      </c>
      <c r="V22" s="119">
        <f t="shared" si="6"/>
        <v>0</v>
      </c>
      <c r="W22" s="119">
        <f t="shared" si="7"/>
        <v>0</v>
      </c>
      <c r="X22" s="119">
        <f t="shared" si="8"/>
        <v>0</v>
      </c>
      <c r="Y22" s="119">
        <f t="shared" si="9"/>
        <v>0</v>
      </c>
      <c r="Z22" s="119">
        <f t="shared" si="1"/>
        <v>0</v>
      </c>
    </row>
    <row r="23" spans="1:26" x14ac:dyDescent="0.15">
      <c r="A23" s="255"/>
      <c r="B23" s="1" t="s">
        <v>28</v>
      </c>
      <c r="C23" s="2"/>
      <c r="D23" s="1"/>
      <c r="E23" s="1"/>
      <c r="F23" s="2"/>
      <c r="G23" s="113"/>
      <c r="H23" s="114"/>
      <c r="I23" s="114"/>
      <c r="J23" s="114"/>
      <c r="K23" s="115"/>
      <c r="L23" s="10">
        <f t="shared" si="11"/>
        <v>0</v>
      </c>
      <c r="M23" s="11"/>
      <c r="O23" s="119">
        <v>21</v>
      </c>
      <c r="P23" s="119">
        <v>0.4</v>
      </c>
      <c r="Q23" s="119">
        <f t="shared" si="3"/>
        <v>0</v>
      </c>
      <c r="R23" s="119"/>
      <c r="S23" s="119">
        <f t="shared" si="0"/>
        <v>0</v>
      </c>
      <c r="T23" s="119">
        <f t="shared" si="4"/>
        <v>0</v>
      </c>
      <c r="U23" s="119">
        <f t="shared" si="5"/>
        <v>0</v>
      </c>
      <c r="V23" s="119">
        <f t="shared" si="6"/>
        <v>0</v>
      </c>
      <c r="W23" s="119">
        <f t="shared" si="7"/>
        <v>0</v>
      </c>
      <c r="X23" s="119">
        <f t="shared" si="8"/>
        <v>0</v>
      </c>
      <c r="Y23" s="119">
        <f t="shared" si="9"/>
        <v>0</v>
      </c>
      <c r="Z23" s="119">
        <f t="shared" si="1"/>
        <v>0</v>
      </c>
    </row>
    <row r="24" spans="1:26" x14ac:dyDescent="0.15">
      <c r="A24" s="255"/>
      <c r="B24" s="1" t="s">
        <v>29</v>
      </c>
      <c r="C24" s="2"/>
      <c r="D24" s="1"/>
      <c r="E24" s="1"/>
      <c r="F24" s="2"/>
      <c r="G24" s="113"/>
      <c r="H24" s="114"/>
      <c r="I24" s="114"/>
      <c r="J24" s="114"/>
      <c r="K24" s="115"/>
      <c r="L24" s="10">
        <f t="shared" si="11"/>
        <v>0</v>
      </c>
      <c r="M24" s="11"/>
      <c r="O24" s="119">
        <v>22</v>
      </c>
      <c r="P24" s="119">
        <v>0.4</v>
      </c>
      <c r="Q24" s="119">
        <f t="shared" si="3"/>
        <v>0</v>
      </c>
      <c r="R24" s="119"/>
      <c r="S24" s="119">
        <f t="shared" si="0"/>
        <v>0</v>
      </c>
      <c r="T24" s="119">
        <f t="shared" si="4"/>
        <v>0</v>
      </c>
      <c r="U24" s="119">
        <f t="shared" si="5"/>
        <v>0</v>
      </c>
      <c r="V24" s="119">
        <f t="shared" si="6"/>
        <v>0</v>
      </c>
      <c r="W24" s="119">
        <f t="shared" si="7"/>
        <v>0</v>
      </c>
      <c r="X24" s="119">
        <f t="shared" si="8"/>
        <v>0</v>
      </c>
      <c r="Y24" s="119">
        <f t="shared" si="9"/>
        <v>0</v>
      </c>
      <c r="Z24" s="119">
        <f t="shared" si="1"/>
        <v>0</v>
      </c>
    </row>
    <row r="25" spans="1:26" x14ac:dyDescent="0.15">
      <c r="A25" s="255"/>
      <c r="B25" s="1" t="s">
        <v>31</v>
      </c>
      <c r="C25" s="2"/>
      <c r="D25" s="1"/>
      <c r="E25" s="1"/>
      <c r="F25" s="2"/>
      <c r="G25" s="113"/>
      <c r="H25" s="114"/>
      <c r="I25" s="114"/>
      <c r="J25" s="114"/>
      <c r="K25" s="115"/>
      <c r="L25" s="10">
        <f t="shared" si="11"/>
        <v>0</v>
      </c>
      <c r="M25" s="11"/>
      <c r="O25" s="119">
        <v>23</v>
      </c>
      <c r="P25" s="119">
        <v>0.4</v>
      </c>
      <c r="Q25" s="119">
        <f t="shared" si="3"/>
        <v>0</v>
      </c>
      <c r="R25" s="119"/>
      <c r="S25" s="119">
        <f t="shared" si="0"/>
        <v>0</v>
      </c>
      <c r="T25" s="119">
        <f t="shared" si="4"/>
        <v>0</v>
      </c>
      <c r="U25" s="119">
        <f t="shared" si="5"/>
        <v>0</v>
      </c>
      <c r="V25" s="119">
        <f t="shared" si="6"/>
        <v>0</v>
      </c>
      <c r="W25" s="119">
        <f t="shared" si="7"/>
        <v>0</v>
      </c>
      <c r="X25" s="119">
        <f t="shared" si="8"/>
        <v>0</v>
      </c>
      <c r="Y25" s="119">
        <f t="shared" si="9"/>
        <v>0</v>
      </c>
      <c r="Z25" s="119">
        <f t="shared" si="1"/>
        <v>0</v>
      </c>
    </row>
    <row r="26" spans="1:26" x14ac:dyDescent="0.15">
      <c r="A26" s="255"/>
      <c r="B26" s="1" t="s">
        <v>32</v>
      </c>
      <c r="C26" s="2"/>
      <c r="D26" s="1"/>
      <c r="E26" s="1"/>
      <c r="F26" s="2"/>
      <c r="G26" s="113"/>
      <c r="H26" s="114"/>
      <c r="I26" s="114"/>
      <c r="J26" s="114"/>
      <c r="K26" s="115"/>
      <c r="L26" s="10">
        <f t="shared" si="11"/>
        <v>0</v>
      </c>
      <c r="M26" s="11"/>
      <c r="O26" s="119">
        <v>24</v>
      </c>
      <c r="P26" s="119">
        <v>0.4</v>
      </c>
      <c r="Q26" s="119">
        <f t="shared" si="3"/>
        <v>0</v>
      </c>
      <c r="R26" s="119"/>
      <c r="S26" s="119">
        <f t="shared" si="0"/>
        <v>0</v>
      </c>
      <c r="T26" s="119">
        <f t="shared" si="4"/>
        <v>0</v>
      </c>
      <c r="U26" s="119">
        <f t="shared" si="5"/>
        <v>0</v>
      </c>
      <c r="V26" s="119">
        <f t="shared" si="6"/>
        <v>0</v>
      </c>
      <c r="W26" s="119">
        <f t="shared" si="7"/>
        <v>0</v>
      </c>
      <c r="X26" s="119">
        <f t="shared" si="8"/>
        <v>0</v>
      </c>
      <c r="Y26" s="119">
        <f t="shared" si="9"/>
        <v>0</v>
      </c>
      <c r="Z26" s="119">
        <f t="shared" si="1"/>
        <v>0</v>
      </c>
    </row>
    <row r="27" spans="1:26" x14ac:dyDescent="0.15">
      <c r="A27" s="255"/>
      <c r="B27" s="1" t="s">
        <v>33</v>
      </c>
      <c r="C27" s="2"/>
      <c r="D27" s="1"/>
      <c r="E27" s="1"/>
      <c r="F27" s="2"/>
      <c r="G27" s="113"/>
      <c r="H27" s="114"/>
      <c r="I27" s="114"/>
      <c r="J27" s="114"/>
      <c r="K27" s="115"/>
      <c r="L27" s="10">
        <f t="shared" si="11"/>
        <v>0</v>
      </c>
      <c r="M27" s="11"/>
      <c r="O27" s="119">
        <v>25</v>
      </c>
      <c r="P27" s="119">
        <v>0.4</v>
      </c>
      <c r="Q27" s="119">
        <f t="shared" si="3"/>
        <v>0</v>
      </c>
      <c r="R27" s="119"/>
      <c r="S27" s="119">
        <f t="shared" si="0"/>
        <v>0</v>
      </c>
      <c r="T27" s="119">
        <f t="shared" si="4"/>
        <v>0</v>
      </c>
      <c r="U27" s="119">
        <f t="shared" si="5"/>
        <v>0</v>
      </c>
      <c r="V27" s="119">
        <f t="shared" si="6"/>
        <v>0</v>
      </c>
      <c r="W27" s="119">
        <f t="shared" si="7"/>
        <v>0</v>
      </c>
      <c r="X27" s="119">
        <f t="shared" si="8"/>
        <v>0</v>
      </c>
      <c r="Y27" s="119">
        <f t="shared" si="9"/>
        <v>0</v>
      </c>
      <c r="Z27" s="119">
        <f t="shared" si="1"/>
        <v>0</v>
      </c>
    </row>
    <row r="28" spans="1:26" x14ac:dyDescent="0.15">
      <c r="A28" s="256"/>
      <c r="B28" s="1" t="s">
        <v>69</v>
      </c>
      <c r="C28" s="2"/>
      <c r="D28" s="1"/>
      <c r="E28" s="1"/>
      <c r="F28" s="2"/>
      <c r="G28" s="113"/>
      <c r="H28" s="114"/>
      <c r="I28" s="114"/>
      <c r="J28" s="114"/>
      <c r="K28" s="115"/>
      <c r="L28" s="10">
        <f t="shared" si="11"/>
        <v>0</v>
      </c>
      <c r="M28" s="11"/>
      <c r="O28" s="119">
        <v>26</v>
      </c>
      <c r="P28" s="119">
        <v>0.4</v>
      </c>
      <c r="Q28" s="119">
        <f t="shared" si="3"/>
        <v>0</v>
      </c>
      <c r="R28" s="119"/>
      <c r="S28" s="119">
        <f t="shared" si="0"/>
        <v>0</v>
      </c>
      <c r="T28" s="119">
        <f t="shared" si="4"/>
        <v>0</v>
      </c>
      <c r="U28" s="119">
        <f t="shared" si="5"/>
        <v>0</v>
      </c>
      <c r="V28" s="119">
        <f t="shared" si="6"/>
        <v>0</v>
      </c>
      <c r="W28" s="119">
        <f t="shared" si="7"/>
        <v>0</v>
      </c>
      <c r="X28" s="119">
        <f t="shared" si="8"/>
        <v>0</v>
      </c>
      <c r="Y28" s="119">
        <f t="shared" si="9"/>
        <v>0</v>
      </c>
      <c r="Z28" s="119">
        <f t="shared" si="1"/>
        <v>0</v>
      </c>
    </row>
    <row r="29" spans="1:26" x14ac:dyDescent="0.15">
      <c r="A29" s="254" t="s">
        <v>12</v>
      </c>
      <c r="B29" s="4" t="s">
        <v>35</v>
      </c>
      <c r="C29" s="5">
        <f>IF($B29=5,0.4,IF($B29=6,0.4,0.48))</f>
        <v>0.48</v>
      </c>
      <c r="D29" s="4">
        <v>0.47</v>
      </c>
      <c r="E29" s="4">
        <v>0.85499999999999998</v>
      </c>
      <c r="F29" s="5">
        <f>IF($B29=5,0.4,IF($B29=6,0.4,0.48))</f>
        <v>0.48</v>
      </c>
      <c r="G29" s="113"/>
      <c r="H29" s="114"/>
      <c r="I29" s="114"/>
      <c r="J29" s="114"/>
      <c r="K29" s="115"/>
      <c r="L29" s="1"/>
      <c r="M29" s="3"/>
      <c r="O29" s="119">
        <v>27</v>
      </c>
      <c r="P29" s="119">
        <v>0.4</v>
      </c>
      <c r="Q29" s="119">
        <f t="shared" si="3"/>
        <v>0</v>
      </c>
      <c r="R29" s="119"/>
      <c r="S29" s="119">
        <f t="shared" si="0"/>
        <v>0</v>
      </c>
      <c r="T29" s="119">
        <f t="shared" si="4"/>
        <v>0</v>
      </c>
      <c r="U29" s="119">
        <f t="shared" si="5"/>
        <v>0</v>
      </c>
      <c r="V29" s="119">
        <f t="shared" si="6"/>
        <v>0</v>
      </c>
      <c r="W29" s="119">
        <f t="shared" si="7"/>
        <v>0</v>
      </c>
      <c r="X29" s="119">
        <f t="shared" si="8"/>
        <v>0</v>
      </c>
      <c r="Y29" s="119">
        <f t="shared" si="9"/>
        <v>0</v>
      </c>
      <c r="Z29" s="119">
        <f t="shared" si="1"/>
        <v>0</v>
      </c>
    </row>
    <row r="30" spans="1:26" x14ac:dyDescent="0.15">
      <c r="A30" s="255"/>
      <c r="B30" s="1" t="s">
        <v>85</v>
      </c>
      <c r="C30" s="2"/>
      <c r="D30" s="1"/>
      <c r="E30" s="1"/>
      <c r="F30" s="2"/>
      <c r="G30" s="113"/>
      <c r="H30" s="114"/>
      <c r="I30" s="114"/>
      <c r="J30" s="114"/>
      <c r="K30" s="115"/>
      <c r="L30" s="14">
        <f>SUM(D30*$D$29+G30*$G$29+$H$29*H30+$E$29*E30+$I$29*I30+$J$29*J30+$K$29*K30)</f>
        <v>0</v>
      </c>
      <c r="M30" s="15"/>
      <c r="O30" s="119">
        <v>28</v>
      </c>
      <c r="P30" s="119">
        <v>0.4</v>
      </c>
      <c r="Q30" s="119">
        <f t="shared" si="3"/>
        <v>0</v>
      </c>
      <c r="R30" s="119"/>
      <c r="S30" s="119">
        <f t="shared" si="0"/>
        <v>0</v>
      </c>
      <c r="T30" s="119">
        <f t="shared" si="4"/>
        <v>0</v>
      </c>
      <c r="U30" s="119">
        <f t="shared" si="5"/>
        <v>0</v>
      </c>
      <c r="V30" s="119">
        <f t="shared" si="6"/>
        <v>0</v>
      </c>
      <c r="W30" s="119">
        <f t="shared" si="7"/>
        <v>0</v>
      </c>
      <c r="X30" s="119">
        <f t="shared" si="8"/>
        <v>0</v>
      </c>
      <c r="Y30" s="119">
        <f t="shared" si="9"/>
        <v>0</v>
      </c>
      <c r="Z30" s="119">
        <f t="shared" si="1"/>
        <v>0</v>
      </c>
    </row>
    <row r="31" spans="1:26" x14ac:dyDescent="0.15">
      <c r="A31" s="255"/>
      <c r="B31" s="1" t="s">
        <v>26</v>
      </c>
      <c r="C31" s="2"/>
      <c r="D31" s="1"/>
      <c r="E31" s="1"/>
      <c r="F31" s="2"/>
      <c r="G31" s="113"/>
      <c r="H31" s="114"/>
      <c r="I31" s="114"/>
      <c r="J31" s="114"/>
      <c r="K31" s="115"/>
      <c r="L31" s="14">
        <f t="shared" ref="L31:L37" si="12">SUM(D31*$D$29+G31*$G$29+$H$29*H31+$E$29*E31+$I$29*I31+$J$29*J31+$K$29*K31)</f>
        <v>0</v>
      </c>
      <c r="M31" s="15"/>
      <c r="O31" s="119">
        <v>29</v>
      </c>
      <c r="P31" s="119">
        <v>0.4</v>
      </c>
      <c r="Q31" s="119">
        <f t="shared" si="3"/>
        <v>0</v>
      </c>
      <c r="R31" s="119"/>
      <c r="S31" s="119">
        <f t="shared" si="0"/>
        <v>0</v>
      </c>
      <c r="T31" s="119">
        <f t="shared" si="4"/>
        <v>0</v>
      </c>
      <c r="U31" s="119">
        <f t="shared" si="5"/>
        <v>0</v>
      </c>
      <c r="V31" s="119">
        <f t="shared" si="6"/>
        <v>0</v>
      </c>
      <c r="W31" s="119">
        <f t="shared" si="7"/>
        <v>0</v>
      </c>
      <c r="X31" s="119">
        <f t="shared" si="8"/>
        <v>0</v>
      </c>
      <c r="Y31" s="119">
        <f t="shared" si="9"/>
        <v>0</v>
      </c>
      <c r="Z31" s="119">
        <f t="shared" si="1"/>
        <v>0</v>
      </c>
    </row>
    <row r="32" spans="1:26" x14ac:dyDescent="0.15">
      <c r="A32" s="255"/>
      <c r="B32" s="1" t="s">
        <v>28</v>
      </c>
      <c r="C32" s="2"/>
      <c r="D32" s="1"/>
      <c r="E32" s="1"/>
      <c r="F32" s="2"/>
      <c r="G32" s="113"/>
      <c r="H32" s="114"/>
      <c r="I32" s="114"/>
      <c r="J32" s="114"/>
      <c r="K32" s="115"/>
      <c r="L32" s="14">
        <f t="shared" si="12"/>
        <v>0</v>
      </c>
      <c r="M32" s="15"/>
      <c r="O32" s="119">
        <v>30</v>
      </c>
      <c r="P32" s="119">
        <v>0.4</v>
      </c>
      <c r="Q32" s="119">
        <f t="shared" si="3"/>
        <v>0</v>
      </c>
      <c r="R32" s="119"/>
      <c r="S32" s="119">
        <f t="shared" si="0"/>
        <v>0</v>
      </c>
      <c r="T32" s="119">
        <f t="shared" si="4"/>
        <v>0</v>
      </c>
      <c r="U32" s="119">
        <f t="shared" si="5"/>
        <v>0</v>
      </c>
      <c r="V32" s="119">
        <f t="shared" si="6"/>
        <v>0</v>
      </c>
      <c r="W32" s="119">
        <f t="shared" si="7"/>
        <v>0</v>
      </c>
      <c r="X32" s="119">
        <f t="shared" si="8"/>
        <v>0</v>
      </c>
      <c r="Y32" s="119">
        <f t="shared" si="9"/>
        <v>0</v>
      </c>
      <c r="Z32" s="119">
        <f t="shared" si="1"/>
        <v>0</v>
      </c>
    </row>
    <row r="33" spans="1:26" x14ac:dyDescent="0.15">
      <c r="A33" s="255"/>
      <c r="B33" s="1" t="s">
        <v>29</v>
      </c>
      <c r="C33" s="2"/>
      <c r="D33" s="1"/>
      <c r="E33" s="1"/>
      <c r="F33" s="2"/>
      <c r="G33" s="113"/>
      <c r="H33" s="114"/>
      <c r="I33" s="114"/>
      <c r="J33" s="114"/>
      <c r="K33" s="115"/>
      <c r="L33" s="14">
        <f t="shared" si="12"/>
        <v>0</v>
      </c>
      <c r="M33" s="15"/>
      <c r="O33" s="119">
        <v>31</v>
      </c>
      <c r="P33" s="119"/>
      <c r="Q33" s="119">
        <f t="shared" si="3"/>
        <v>0</v>
      </c>
      <c r="R33" s="119"/>
      <c r="S33" s="119">
        <f t="shared" si="0"/>
        <v>0</v>
      </c>
      <c r="T33" s="119">
        <f t="shared" si="4"/>
        <v>0</v>
      </c>
      <c r="U33" s="119">
        <f t="shared" si="5"/>
        <v>0</v>
      </c>
      <c r="V33" s="119">
        <f t="shared" si="6"/>
        <v>0</v>
      </c>
      <c r="W33" s="119">
        <f t="shared" si="7"/>
        <v>0</v>
      </c>
      <c r="X33" s="119">
        <f t="shared" si="8"/>
        <v>0</v>
      </c>
      <c r="Y33" s="119">
        <f t="shared" si="9"/>
        <v>0</v>
      </c>
      <c r="Z33" s="119">
        <f t="shared" si="1"/>
        <v>0</v>
      </c>
    </row>
    <row r="34" spans="1:26" x14ac:dyDescent="0.15">
      <c r="A34" s="255"/>
      <c r="B34" s="1" t="s">
        <v>31</v>
      </c>
      <c r="C34" s="2"/>
      <c r="D34" s="1"/>
      <c r="E34" s="1"/>
      <c r="F34" s="2"/>
      <c r="G34" s="113"/>
      <c r="H34" s="114"/>
      <c r="I34" s="114"/>
      <c r="J34" s="114"/>
      <c r="K34" s="115"/>
      <c r="L34" s="14">
        <f t="shared" si="12"/>
        <v>0</v>
      </c>
      <c r="M34" s="15"/>
      <c r="O34" s="119">
        <v>32</v>
      </c>
      <c r="P34" s="119"/>
      <c r="Q34" s="119">
        <f t="shared" si="3"/>
        <v>0</v>
      </c>
      <c r="R34" s="119"/>
      <c r="S34" s="119">
        <f t="shared" si="0"/>
        <v>0</v>
      </c>
      <c r="T34" s="119">
        <f t="shared" si="4"/>
        <v>0</v>
      </c>
      <c r="U34" s="119">
        <f t="shared" si="5"/>
        <v>0</v>
      </c>
      <c r="V34" s="119">
        <f t="shared" si="6"/>
        <v>0</v>
      </c>
      <c r="W34" s="119">
        <f t="shared" si="7"/>
        <v>0</v>
      </c>
      <c r="X34" s="119">
        <f t="shared" si="8"/>
        <v>0</v>
      </c>
      <c r="Y34" s="119">
        <f t="shared" si="9"/>
        <v>0</v>
      </c>
      <c r="Z34" s="119">
        <f t="shared" si="1"/>
        <v>0</v>
      </c>
    </row>
    <row r="35" spans="1:26" x14ac:dyDescent="0.15">
      <c r="A35" s="255"/>
      <c r="B35" s="1" t="s">
        <v>32</v>
      </c>
      <c r="C35" s="2"/>
      <c r="D35" s="1"/>
      <c r="E35" s="1"/>
      <c r="F35" s="2"/>
      <c r="G35" s="113"/>
      <c r="H35" s="114"/>
      <c r="I35" s="114"/>
      <c r="J35" s="114"/>
      <c r="K35" s="115"/>
      <c r="L35" s="14">
        <f t="shared" si="12"/>
        <v>0</v>
      </c>
      <c r="M35" s="15"/>
      <c r="O35" s="119">
        <v>33</v>
      </c>
      <c r="P35" s="119"/>
      <c r="Q35" s="119">
        <f t="shared" si="3"/>
        <v>0</v>
      </c>
      <c r="R35" s="119"/>
      <c r="S35" s="119">
        <f t="shared" si="0"/>
        <v>0</v>
      </c>
      <c r="T35" s="119">
        <f t="shared" si="4"/>
        <v>0</v>
      </c>
      <c r="U35" s="119">
        <f t="shared" si="5"/>
        <v>0</v>
      </c>
      <c r="V35" s="119">
        <f t="shared" si="6"/>
        <v>0</v>
      </c>
      <c r="W35" s="119">
        <f t="shared" si="7"/>
        <v>0</v>
      </c>
      <c r="X35" s="119">
        <f t="shared" si="8"/>
        <v>0</v>
      </c>
      <c r="Y35" s="119">
        <f t="shared" si="9"/>
        <v>0</v>
      </c>
      <c r="Z35" s="119">
        <f t="shared" si="1"/>
        <v>0</v>
      </c>
    </row>
    <row r="36" spans="1:26" x14ac:dyDescent="0.15">
      <c r="A36" s="255"/>
      <c r="B36" s="1" t="s">
        <v>33</v>
      </c>
      <c r="C36" s="2"/>
      <c r="D36" s="1"/>
      <c r="E36" s="1"/>
      <c r="F36" s="2"/>
      <c r="G36" s="113"/>
      <c r="H36" s="114"/>
      <c r="I36" s="114"/>
      <c r="J36" s="114"/>
      <c r="K36" s="115"/>
      <c r="L36" s="14">
        <f t="shared" si="12"/>
        <v>0</v>
      </c>
      <c r="M36" s="15"/>
      <c r="O36" s="119">
        <v>34</v>
      </c>
      <c r="P36" s="119"/>
      <c r="Q36" s="119">
        <f t="shared" si="3"/>
        <v>0</v>
      </c>
      <c r="R36" s="119"/>
      <c r="S36" s="119">
        <f t="shared" si="0"/>
        <v>0</v>
      </c>
      <c r="T36" s="119">
        <f t="shared" si="4"/>
        <v>0</v>
      </c>
      <c r="U36" s="119">
        <f t="shared" si="5"/>
        <v>0</v>
      </c>
      <c r="V36" s="119">
        <f t="shared" si="6"/>
        <v>0</v>
      </c>
      <c r="W36" s="119">
        <f t="shared" si="7"/>
        <v>0</v>
      </c>
      <c r="X36" s="119">
        <f t="shared" si="8"/>
        <v>0</v>
      </c>
      <c r="Y36" s="119">
        <f t="shared" si="9"/>
        <v>0</v>
      </c>
      <c r="Z36" s="119">
        <f t="shared" si="1"/>
        <v>0</v>
      </c>
    </row>
    <row r="37" spans="1:26" x14ac:dyDescent="0.15">
      <c r="A37" s="256"/>
      <c r="B37" s="1" t="s">
        <v>69</v>
      </c>
      <c r="C37" s="2"/>
      <c r="D37" s="1"/>
      <c r="E37" s="1"/>
      <c r="F37" s="2"/>
      <c r="G37" s="113"/>
      <c r="H37" s="114"/>
      <c r="I37" s="114"/>
      <c r="J37" s="114"/>
      <c r="K37" s="115"/>
      <c r="L37" s="14">
        <f t="shared" si="12"/>
        <v>0</v>
      </c>
      <c r="M37" s="15"/>
      <c r="O37" s="119">
        <v>35</v>
      </c>
      <c r="P37" s="119"/>
      <c r="Q37" s="119">
        <f t="shared" si="3"/>
        <v>0</v>
      </c>
      <c r="R37" s="119"/>
      <c r="S37" s="119">
        <f t="shared" si="0"/>
        <v>0</v>
      </c>
      <c r="T37" s="119">
        <f t="shared" si="4"/>
        <v>0</v>
      </c>
      <c r="U37" s="119">
        <f t="shared" si="5"/>
        <v>0</v>
      </c>
      <c r="V37" s="119">
        <f t="shared" si="6"/>
        <v>0</v>
      </c>
      <c r="W37" s="119">
        <f t="shared" si="7"/>
        <v>0</v>
      </c>
      <c r="X37" s="119">
        <f t="shared" si="8"/>
        <v>0</v>
      </c>
      <c r="Y37" s="119">
        <f t="shared" si="9"/>
        <v>0</v>
      </c>
      <c r="Z37" s="119">
        <f t="shared" si="1"/>
        <v>0</v>
      </c>
    </row>
    <row r="38" spans="1:26" x14ac:dyDescent="0.15">
      <c r="A38" s="254" t="s">
        <v>36</v>
      </c>
      <c r="B38" s="4">
        <v>5</v>
      </c>
      <c r="C38" s="5">
        <f>IF($B38=5,0.4,IF($B38=6,0.4,0.44))</f>
        <v>0.4</v>
      </c>
      <c r="D38" s="4">
        <v>0.28000000000000003</v>
      </c>
      <c r="E38" s="4">
        <v>0.49</v>
      </c>
      <c r="F38" s="5">
        <f>IF($B38=5,0.4,IF($B38=6,0.4,0.44))</f>
        <v>0.4</v>
      </c>
      <c r="G38" s="113"/>
      <c r="H38" s="114"/>
      <c r="I38" s="114"/>
      <c r="J38" s="114"/>
      <c r="K38" s="115"/>
      <c r="L38" s="1"/>
      <c r="M38" s="3"/>
      <c r="O38" s="119">
        <v>36</v>
      </c>
      <c r="P38" s="119"/>
      <c r="Q38" s="119">
        <f t="shared" si="3"/>
        <v>0</v>
      </c>
      <c r="R38" s="119"/>
      <c r="S38" s="119">
        <f t="shared" si="0"/>
        <v>0</v>
      </c>
      <c r="T38" s="119">
        <f t="shared" si="4"/>
        <v>0</v>
      </c>
      <c r="U38" s="119">
        <f t="shared" si="5"/>
        <v>0</v>
      </c>
      <c r="V38" s="119">
        <f t="shared" si="6"/>
        <v>0</v>
      </c>
      <c r="W38" s="119">
        <f t="shared" si="7"/>
        <v>0</v>
      </c>
      <c r="X38" s="119">
        <f t="shared" si="8"/>
        <v>0</v>
      </c>
      <c r="Y38" s="119">
        <f t="shared" si="9"/>
        <v>0</v>
      </c>
      <c r="Z38" s="119">
        <f t="shared" si="1"/>
        <v>0</v>
      </c>
    </row>
    <row r="39" spans="1:26" x14ac:dyDescent="0.15">
      <c r="A39" s="255"/>
      <c r="B39" s="1" t="s">
        <v>85</v>
      </c>
      <c r="C39" s="2"/>
      <c r="D39" s="1"/>
      <c r="E39" s="1"/>
      <c r="F39" s="2"/>
      <c r="G39" s="113"/>
      <c r="H39" s="114"/>
      <c r="I39" s="114"/>
      <c r="J39" s="114"/>
      <c r="K39" s="115"/>
      <c r="L39" s="10">
        <f>SUM(C39+D39*$D$38+G39*$G$38+$H$38*H39+$E$38*E39+$I$38*I39+F39+$J$38*J39+$K$38*K39)</f>
        <v>0</v>
      </c>
      <c r="M39" s="11"/>
      <c r="O39" s="119">
        <v>37</v>
      </c>
      <c r="P39" s="119"/>
      <c r="Q39" s="119">
        <f t="shared" si="3"/>
        <v>0</v>
      </c>
      <c r="R39" s="119"/>
      <c r="S39" s="119">
        <f t="shared" si="0"/>
        <v>0</v>
      </c>
      <c r="T39" s="119">
        <f t="shared" si="4"/>
        <v>0</v>
      </c>
      <c r="U39" s="119">
        <f t="shared" si="5"/>
        <v>0</v>
      </c>
      <c r="V39" s="119">
        <f t="shared" si="6"/>
        <v>0</v>
      </c>
      <c r="W39" s="119">
        <f t="shared" si="7"/>
        <v>0</v>
      </c>
      <c r="X39" s="119">
        <f t="shared" si="8"/>
        <v>0</v>
      </c>
      <c r="Y39" s="119">
        <f t="shared" si="9"/>
        <v>0</v>
      </c>
      <c r="Z39" s="119">
        <f t="shared" si="1"/>
        <v>0</v>
      </c>
    </row>
    <row r="40" spans="1:26" x14ac:dyDescent="0.15">
      <c r="A40" s="255"/>
      <c r="B40" s="1" t="s">
        <v>26</v>
      </c>
      <c r="C40" s="2"/>
      <c r="D40" s="1"/>
      <c r="E40" s="1"/>
      <c r="F40" s="2"/>
      <c r="G40" s="113"/>
      <c r="H40" s="114"/>
      <c r="I40" s="114"/>
      <c r="J40" s="114"/>
      <c r="K40" s="115"/>
      <c r="L40" s="10">
        <f t="shared" ref="L40:L46" si="13">SUM(C40+D40*$D$38+G40*$G$38+$H$38*H40+$E$38*E40+$I$38*I40+F40+$J$38*J40+$K$38*K40)</f>
        <v>0</v>
      </c>
      <c r="M40" s="11"/>
      <c r="O40" s="119">
        <v>38</v>
      </c>
      <c r="P40" s="119"/>
      <c r="Q40" s="119">
        <f t="shared" si="3"/>
        <v>0</v>
      </c>
      <c r="R40" s="119"/>
      <c r="S40" s="119">
        <f t="shared" si="0"/>
        <v>0</v>
      </c>
      <c r="T40" s="119">
        <f t="shared" si="4"/>
        <v>0</v>
      </c>
      <c r="U40" s="119">
        <f t="shared" si="5"/>
        <v>0</v>
      </c>
      <c r="V40" s="119">
        <f t="shared" si="6"/>
        <v>0</v>
      </c>
      <c r="W40" s="119">
        <f t="shared" si="7"/>
        <v>0</v>
      </c>
      <c r="X40" s="119">
        <f t="shared" si="8"/>
        <v>0</v>
      </c>
      <c r="Y40" s="119">
        <f t="shared" si="9"/>
        <v>0</v>
      </c>
      <c r="Z40" s="119">
        <f t="shared" si="1"/>
        <v>0</v>
      </c>
    </row>
    <row r="41" spans="1:26" x14ac:dyDescent="0.15">
      <c r="A41" s="255"/>
      <c r="B41" s="1" t="s">
        <v>28</v>
      </c>
      <c r="C41" s="2"/>
      <c r="D41" s="1"/>
      <c r="E41" s="1"/>
      <c r="F41" s="2"/>
      <c r="G41" s="113"/>
      <c r="H41" s="114"/>
      <c r="I41" s="114"/>
      <c r="J41" s="114"/>
      <c r="K41" s="115"/>
      <c r="L41" s="10">
        <f>SUM(C41+D41*$D$38+G41*$G$38+$H$38*H41+$E$38*E41+$I$38*I41+F41+$J$38*J41+$K$38*K41)</f>
        <v>0</v>
      </c>
      <c r="M41" s="11"/>
      <c r="O41" s="119">
        <v>39</v>
      </c>
      <c r="P41" s="119"/>
      <c r="Q41" s="119">
        <f t="shared" si="3"/>
        <v>0</v>
      </c>
      <c r="R41" s="119"/>
      <c r="S41" s="119">
        <f t="shared" si="0"/>
        <v>0</v>
      </c>
      <c r="T41" s="119">
        <f t="shared" si="4"/>
        <v>0</v>
      </c>
      <c r="U41" s="119">
        <f t="shared" si="5"/>
        <v>0</v>
      </c>
      <c r="V41" s="119">
        <f t="shared" si="6"/>
        <v>0</v>
      </c>
      <c r="W41" s="119">
        <f t="shared" si="7"/>
        <v>0</v>
      </c>
      <c r="X41" s="119">
        <f t="shared" si="8"/>
        <v>0</v>
      </c>
      <c r="Y41" s="119">
        <f t="shared" si="9"/>
        <v>0</v>
      </c>
      <c r="Z41" s="119">
        <f t="shared" si="1"/>
        <v>0</v>
      </c>
    </row>
    <row r="42" spans="1:26" x14ac:dyDescent="0.15">
      <c r="A42" s="255"/>
      <c r="B42" s="1" t="s">
        <v>29</v>
      </c>
      <c r="C42" s="2"/>
      <c r="D42" s="1"/>
      <c r="E42" s="1"/>
      <c r="F42" s="2"/>
      <c r="G42" s="113"/>
      <c r="H42" s="114"/>
      <c r="I42" s="114"/>
      <c r="J42" s="114"/>
      <c r="K42" s="115"/>
      <c r="L42" s="10">
        <f t="shared" si="13"/>
        <v>0</v>
      </c>
      <c r="M42" s="11"/>
      <c r="O42" s="119">
        <v>40</v>
      </c>
      <c r="P42" s="119"/>
      <c r="Q42" s="119">
        <f t="shared" si="3"/>
        <v>0</v>
      </c>
      <c r="R42" s="119"/>
      <c r="S42" s="119">
        <f t="shared" si="0"/>
        <v>0</v>
      </c>
      <c r="T42" s="119">
        <f t="shared" si="4"/>
        <v>0</v>
      </c>
      <c r="U42" s="119">
        <f t="shared" si="5"/>
        <v>0</v>
      </c>
      <c r="V42" s="119">
        <f t="shared" si="6"/>
        <v>0</v>
      </c>
      <c r="W42" s="119">
        <f t="shared" si="7"/>
        <v>0</v>
      </c>
      <c r="X42" s="119">
        <f t="shared" si="8"/>
        <v>0</v>
      </c>
      <c r="Y42" s="119">
        <f t="shared" si="9"/>
        <v>0</v>
      </c>
      <c r="Z42" s="119">
        <f t="shared" si="1"/>
        <v>0</v>
      </c>
    </row>
    <row r="43" spans="1:26" x14ac:dyDescent="0.15">
      <c r="A43" s="255"/>
      <c r="B43" s="1" t="s">
        <v>31</v>
      </c>
      <c r="C43" s="2"/>
      <c r="D43" s="1"/>
      <c r="E43" s="1"/>
      <c r="F43" s="2"/>
      <c r="G43" s="113"/>
      <c r="H43" s="114"/>
      <c r="I43" s="114"/>
      <c r="J43" s="114"/>
      <c r="K43" s="115"/>
      <c r="L43" s="10">
        <f t="shared" si="13"/>
        <v>0</v>
      </c>
      <c r="M43" s="11"/>
      <c r="O43" s="119">
        <v>41</v>
      </c>
      <c r="P43" s="119"/>
      <c r="Q43" s="119">
        <f t="shared" si="3"/>
        <v>0</v>
      </c>
      <c r="R43" s="119"/>
      <c r="S43" s="119">
        <f t="shared" si="0"/>
        <v>0</v>
      </c>
      <c r="T43" s="119">
        <f t="shared" si="4"/>
        <v>0</v>
      </c>
      <c r="U43" s="119">
        <f t="shared" si="5"/>
        <v>0</v>
      </c>
      <c r="V43" s="119">
        <f t="shared" si="6"/>
        <v>0</v>
      </c>
      <c r="W43" s="119">
        <f t="shared" si="7"/>
        <v>0</v>
      </c>
      <c r="X43" s="119">
        <f t="shared" si="8"/>
        <v>0</v>
      </c>
      <c r="Y43" s="119">
        <f t="shared" si="9"/>
        <v>0</v>
      </c>
      <c r="Z43" s="119">
        <f t="shared" si="1"/>
        <v>0</v>
      </c>
    </row>
    <row r="44" spans="1:26" x14ac:dyDescent="0.15">
      <c r="A44" s="255"/>
      <c r="B44" s="1" t="s">
        <v>32</v>
      </c>
      <c r="C44" s="2"/>
      <c r="D44" s="1"/>
      <c r="E44" s="1"/>
      <c r="F44" s="2"/>
      <c r="G44" s="113"/>
      <c r="H44" s="114"/>
      <c r="I44" s="114"/>
      <c r="J44" s="114"/>
      <c r="K44" s="115"/>
      <c r="L44" s="10">
        <f t="shared" si="13"/>
        <v>0</v>
      </c>
      <c r="M44" s="11"/>
      <c r="O44" s="119" t="s">
        <v>37</v>
      </c>
      <c r="P44" s="119"/>
      <c r="Q44" s="119"/>
      <c r="R44" s="119"/>
      <c r="S44" s="119">
        <f>SUM(S3:S43)</f>
        <v>0.53333333333333333</v>
      </c>
      <c r="T44" s="119">
        <f t="shared" ref="T44:Z44" si="14">SUM(T3:T43)</f>
        <v>0</v>
      </c>
      <c r="U44" s="119">
        <f t="shared" si="14"/>
        <v>0.53333333333333333</v>
      </c>
      <c r="V44" s="119">
        <f t="shared" si="14"/>
        <v>0.53333333333333333</v>
      </c>
      <c r="W44" s="119">
        <f t="shared" si="14"/>
        <v>0</v>
      </c>
      <c r="X44" s="119">
        <f t="shared" si="14"/>
        <v>0</v>
      </c>
      <c r="Y44" s="119">
        <f t="shared" si="14"/>
        <v>0</v>
      </c>
      <c r="Z44" s="119">
        <f t="shared" si="14"/>
        <v>0</v>
      </c>
    </row>
    <row r="45" spans="1:26" x14ac:dyDescent="0.15">
      <c r="A45" s="255"/>
      <c r="B45" s="1" t="s">
        <v>33</v>
      </c>
      <c r="C45" s="2"/>
      <c r="D45" s="1"/>
      <c r="E45" s="1"/>
      <c r="F45" s="2"/>
      <c r="G45" s="113"/>
      <c r="H45" s="114"/>
      <c r="I45" s="114"/>
      <c r="J45" s="114"/>
      <c r="K45" s="115"/>
      <c r="L45" s="10">
        <f t="shared" si="13"/>
        <v>0</v>
      </c>
      <c r="M45" s="11"/>
    </row>
    <row r="46" spans="1:26" x14ac:dyDescent="0.15">
      <c r="A46" s="256"/>
      <c r="B46" s="1" t="s">
        <v>69</v>
      </c>
      <c r="C46" s="2"/>
      <c r="D46" s="1"/>
      <c r="E46" s="1"/>
      <c r="F46" s="2"/>
      <c r="G46" s="113"/>
      <c r="H46" s="114"/>
      <c r="I46" s="114"/>
      <c r="J46" s="114"/>
      <c r="K46" s="115"/>
      <c r="L46" s="10">
        <f t="shared" si="13"/>
        <v>0</v>
      </c>
      <c r="M46" s="11"/>
    </row>
    <row r="47" spans="1:26" x14ac:dyDescent="0.15">
      <c r="A47" s="254" t="s">
        <v>36</v>
      </c>
      <c r="B47" s="4">
        <v>6</v>
      </c>
      <c r="C47" s="5">
        <f>IF($B47=5,0.4,IF($B47=6,0.4,0.44))</f>
        <v>0.4</v>
      </c>
      <c r="D47" s="4">
        <v>0.28000000000000003</v>
      </c>
      <c r="E47" s="4">
        <v>0.74</v>
      </c>
      <c r="F47" s="5">
        <f>IF($B47=5,0.4,IF($B47=6,0.4,0.44))</f>
        <v>0.4</v>
      </c>
      <c r="G47" s="113"/>
      <c r="H47" s="114"/>
      <c r="I47" s="114"/>
      <c r="J47" s="114"/>
      <c r="K47" s="115"/>
      <c r="L47" s="1"/>
      <c r="M47" s="3"/>
    </row>
    <row r="48" spans="1:26" x14ac:dyDescent="0.15">
      <c r="A48" s="255"/>
      <c r="B48" s="1" t="s">
        <v>85</v>
      </c>
      <c r="C48" s="2"/>
      <c r="D48" s="1">
        <v>1</v>
      </c>
      <c r="E48" s="1"/>
      <c r="F48" s="2"/>
      <c r="G48" s="113"/>
      <c r="H48" s="114"/>
      <c r="I48" s="114"/>
      <c r="J48" s="114"/>
      <c r="K48" s="115"/>
      <c r="L48" s="10">
        <f t="shared" ref="L48:L55" si="15">SUM(C48+D48*$D$47+G48*$G$47+$H$47*H48+$E$47*E48+$I$47*I48+F48+$J$47*J48+$K$47*K48)</f>
        <v>0.28000000000000003</v>
      </c>
      <c r="M48" s="11"/>
    </row>
    <row r="49" spans="1:13" x14ac:dyDescent="0.15">
      <c r="A49" s="255"/>
      <c r="B49" s="1" t="s">
        <v>26</v>
      </c>
      <c r="C49" s="2"/>
      <c r="D49" s="1"/>
      <c r="E49" s="1"/>
      <c r="F49" s="2"/>
      <c r="G49" s="113"/>
      <c r="H49" s="114"/>
      <c r="I49" s="114"/>
      <c r="J49" s="114"/>
      <c r="K49" s="115"/>
      <c r="L49" s="10">
        <f t="shared" si="15"/>
        <v>0</v>
      </c>
      <c r="M49" s="11"/>
    </row>
    <row r="50" spans="1:13" x14ac:dyDescent="0.15">
      <c r="A50" s="255"/>
      <c r="B50" s="1" t="s">
        <v>28</v>
      </c>
      <c r="C50" s="2"/>
      <c r="D50" s="1"/>
      <c r="E50" s="1">
        <v>1</v>
      </c>
      <c r="F50" s="2"/>
      <c r="G50" s="113"/>
      <c r="H50" s="114"/>
      <c r="I50" s="114"/>
      <c r="J50" s="114"/>
      <c r="K50" s="115"/>
      <c r="L50" s="10">
        <f t="shared" si="15"/>
        <v>0.74</v>
      </c>
      <c r="M50" s="11"/>
    </row>
    <row r="51" spans="1:13" x14ac:dyDescent="0.15">
      <c r="A51" s="255"/>
      <c r="B51" s="1" t="s">
        <v>29</v>
      </c>
      <c r="C51" s="2"/>
      <c r="D51" s="1"/>
      <c r="E51" s="1"/>
      <c r="F51" s="2"/>
      <c r="G51" s="113"/>
      <c r="H51" s="114"/>
      <c r="I51" s="114"/>
      <c r="J51" s="114"/>
      <c r="K51" s="115"/>
      <c r="L51" s="10">
        <f t="shared" si="15"/>
        <v>0</v>
      </c>
      <c r="M51" s="11"/>
    </row>
    <row r="52" spans="1:13" x14ac:dyDescent="0.15">
      <c r="A52" s="255"/>
      <c r="B52" s="1" t="s">
        <v>31</v>
      </c>
      <c r="C52" s="2"/>
      <c r="D52" s="1"/>
      <c r="E52" s="1"/>
      <c r="F52" s="2"/>
      <c r="G52" s="113"/>
      <c r="H52" s="114"/>
      <c r="I52" s="114"/>
      <c r="J52" s="114"/>
      <c r="K52" s="115"/>
      <c r="L52" s="10">
        <f t="shared" si="15"/>
        <v>0</v>
      </c>
      <c r="M52" s="11"/>
    </row>
    <row r="53" spans="1:13" x14ac:dyDescent="0.15">
      <c r="A53" s="255"/>
      <c r="B53" s="1" t="s">
        <v>32</v>
      </c>
      <c r="C53" s="2"/>
      <c r="D53" s="1"/>
      <c r="E53" s="1"/>
      <c r="F53" s="2"/>
      <c r="G53" s="113"/>
      <c r="H53" s="114"/>
      <c r="I53" s="114"/>
      <c r="J53" s="114"/>
      <c r="K53" s="115"/>
      <c r="L53" s="10">
        <f t="shared" si="15"/>
        <v>0</v>
      </c>
      <c r="M53" s="11"/>
    </row>
    <row r="54" spans="1:13" x14ac:dyDescent="0.15">
      <c r="A54" s="255"/>
      <c r="B54" s="1" t="s">
        <v>33</v>
      </c>
      <c r="C54" s="2"/>
      <c r="D54" s="1"/>
      <c r="E54" s="1"/>
      <c r="F54" s="2"/>
      <c r="G54" s="113"/>
      <c r="H54" s="114"/>
      <c r="I54" s="114"/>
      <c r="J54" s="114"/>
      <c r="K54" s="115"/>
      <c r="L54" s="10">
        <f t="shared" si="15"/>
        <v>0</v>
      </c>
      <c r="M54" s="11"/>
    </row>
    <row r="55" spans="1:13" x14ac:dyDescent="0.15">
      <c r="A55" s="256"/>
      <c r="B55" s="1" t="s">
        <v>69</v>
      </c>
      <c r="C55" s="2"/>
      <c r="D55" s="1"/>
      <c r="E55" s="1"/>
      <c r="F55" s="2"/>
      <c r="G55" s="113"/>
      <c r="H55" s="114"/>
      <c r="I55" s="114"/>
      <c r="J55" s="114"/>
      <c r="K55" s="115"/>
      <c r="L55" s="10">
        <f t="shared" si="15"/>
        <v>0</v>
      </c>
      <c r="M55" s="11"/>
    </row>
    <row r="56" spans="1:13" x14ac:dyDescent="0.15">
      <c r="A56" s="254" t="s">
        <v>36</v>
      </c>
      <c r="B56" s="4">
        <v>38</v>
      </c>
      <c r="C56" s="5">
        <f>IF($B56=5,0.4,IF($B56=6,0.4,0.44))</f>
        <v>0.44</v>
      </c>
      <c r="D56" s="4">
        <v>0.3</v>
      </c>
      <c r="E56" s="4">
        <v>0.74</v>
      </c>
      <c r="F56" s="5">
        <f>IF($B56=5,0.4,IF($B56=6,0.4,0.44))</f>
        <v>0.44</v>
      </c>
      <c r="G56" s="113"/>
      <c r="H56" s="114"/>
      <c r="I56" s="114"/>
      <c r="J56" s="114"/>
      <c r="K56" s="115"/>
      <c r="L56" s="1"/>
      <c r="M56" s="3"/>
    </row>
    <row r="57" spans="1:13" x14ac:dyDescent="0.15">
      <c r="A57" s="255"/>
      <c r="B57" s="1" t="s">
        <v>85</v>
      </c>
      <c r="C57" s="2"/>
      <c r="D57" s="1"/>
      <c r="E57" s="1"/>
      <c r="F57" s="2"/>
      <c r="G57" s="113"/>
      <c r="H57" s="114"/>
      <c r="I57" s="114"/>
      <c r="J57" s="114"/>
      <c r="K57" s="115"/>
      <c r="L57" s="10">
        <f>SUM(D57*$D$56+G57*$G$56+$H$56*H57+$E$56*E57+$I$56*I57+$J$56*J57+$K$56*K57)</f>
        <v>0</v>
      </c>
      <c r="M57" s="11"/>
    </row>
    <row r="58" spans="1:13" x14ac:dyDescent="0.15">
      <c r="A58" s="255"/>
      <c r="B58" s="1" t="s">
        <v>26</v>
      </c>
      <c r="C58" s="2"/>
      <c r="D58" s="1"/>
      <c r="E58" s="1"/>
      <c r="F58" s="2"/>
      <c r="G58" s="113"/>
      <c r="H58" s="114"/>
      <c r="I58" s="114"/>
      <c r="J58" s="114"/>
      <c r="K58" s="115"/>
      <c r="L58" s="10">
        <f t="shared" ref="L58:L64" si="16">SUM(D58*$D$56+G58*$G$56+$H$56*H58+$E$56*E58+$I$56*I58+$J$56*J58+$K$56*K58)</f>
        <v>0</v>
      </c>
      <c r="M58" s="11"/>
    </row>
    <row r="59" spans="1:13" x14ac:dyDescent="0.15">
      <c r="A59" s="255"/>
      <c r="B59" s="1" t="s">
        <v>28</v>
      </c>
      <c r="C59" s="2"/>
      <c r="D59" s="1"/>
      <c r="E59" s="1"/>
      <c r="F59" s="2"/>
      <c r="G59" s="113"/>
      <c r="H59" s="114"/>
      <c r="I59" s="114"/>
      <c r="J59" s="114"/>
      <c r="K59" s="115"/>
      <c r="L59" s="10">
        <f t="shared" si="16"/>
        <v>0</v>
      </c>
      <c r="M59" s="11"/>
    </row>
    <row r="60" spans="1:13" x14ac:dyDescent="0.15">
      <c r="A60" s="255"/>
      <c r="B60" s="1" t="s">
        <v>29</v>
      </c>
      <c r="C60" s="2"/>
      <c r="D60" s="1"/>
      <c r="E60" s="1"/>
      <c r="F60" s="2"/>
      <c r="G60" s="113"/>
      <c r="H60" s="114"/>
      <c r="I60" s="114"/>
      <c r="J60" s="114"/>
      <c r="K60" s="115"/>
      <c r="L60" s="10">
        <f t="shared" si="16"/>
        <v>0</v>
      </c>
      <c r="M60" s="11"/>
    </row>
    <row r="61" spans="1:13" x14ac:dyDescent="0.15">
      <c r="A61" s="255"/>
      <c r="B61" s="1" t="s">
        <v>31</v>
      </c>
      <c r="C61" s="2"/>
      <c r="D61" s="1"/>
      <c r="E61" s="1"/>
      <c r="F61" s="2"/>
      <c r="G61" s="113"/>
      <c r="H61" s="114"/>
      <c r="I61" s="114"/>
      <c r="J61" s="114"/>
      <c r="K61" s="115"/>
      <c r="L61" s="10">
        <f t="shared" si="16"/>
        <v>0</v>
      </c>
      <c r="M61" s="11"/>
    </row>
    <row r="62" spans="1:13" x14ac:dyDescent="0.15">
      <c r="A62" s="255"/>
      <c r="B62" s="1" t="s">
        <v>32</v>
      </c>
      <c r="C62" s="2"/>
      <c r="D62" s="1"/>
      <c r="E62" s="1"/>
      <c r="F62" s="2"/>
      <c r="G62" s="113"/>
      <c r="H62" s="114"/>
      <c r="I62" s="114"/>
      <c r="J62" s="114"/>
      <c r="K62" s="115"/>
      <c r="L62" s="10">
        <f t="shared" si="16"/>
        <v>0</v>
      </c>
      <c r="M62" s="11"/>
    </row>
    <row r="63" spans="1:13" x14ac:dyDescent="0.15">
      <c r="A63" s="255"/>
      <c r="B63" s="1" t="s">
        <v>33</v>
      </c>
      <c r="C63" s="2"/>
      <c r="D63" s="1"/>
      <c r="E63" s="1"/>
      <c r="F63" s="2"/>
      <c r="G63" s="113"/>
      <c r="H63" s="114"/>
      <c r="I63" s="114"/>
      <c r="J63" s="114"/>
      <c r="K63" s="115"/>
      <c r="L63" s="10">
        <f t="shared" si="16"/>
        <v>0</v>
      </c>
      <c r="M63" s="11"/>
    </row>
    <row r="64" spans="1:13" x14ac:dyDescent="0.15">
      <c r="A64" s="256"/>
      <c r="B64" s="1" t="s">
        <v>69</v>
      </c>
      <c r="C64" s="2"/>
      <c r="D64" s="1"/>
      <c r="E64" s="1"/>
      <c r="F64" s="2"/>
      <c r="G64" s="116"/>
      <c r="H64" s="117"/>
      <c r="I64" s="117"/>
      <c r="J64" s="117"/>
      <c r="K64" s="118"/>
      <c r="L64" s="10">
        <f t="shared" si="16"/>
        <v>0</v>
      </c>
      <c r="M64" s="11"/>
    </row>
    <row r="65" spans="1:13" x14ac:dyDescent="0.15">
      <c r="A65" s="254" t="s">
        <v>38</v>
      </c>
      <c r="B65" s="4"/>
      <c r="C65" s="5">
        <v>0.4</v>
      </c>
      <c r="D65" s="4">
        <v>0.15</v>
      </c>
      <c r="E65" s="4">
        <v>0.1</v>
      </c>
      <c r="F65" s="5">
        <v>0.4</v>
      </c>
      <c r="G65" s="113"/>
      <c r="H65" s="114"/>
      <c r="I65" s="114"/>
      <c r="J65" s="114"/>
      <c r="K65" s="115"/>
      <c r="L65" s="1"/>
      <c r="M65" s="3"/>
    </row>
    <row r="66" spans="1:13" x14ac:dyDescent="0.15">
      <c r="A66" s="255"/>
      <c r="B66" s="1" t="s">
        <v>85</v>
      </c>
      <c r="C66" s="2"/>
      <c r="D66" s="1"/>
      <c r="E66" s="1"/>
      <c r="F66" s="2"/>
      <c r="G66" s="113"/>
      <c r="H66" s="114"/>
      <c r="I66" s="114"/>
      <c r="J66" s="114"/>
      <c r="K66" s="115"/>
      <c r="L66" s="10">
        <f t="shared" ref="L66:L73" si="17">SUM(C66+D66*$D$65+G66*$G$56+$H$56*H66+$E$65*E66+$I$56*I66+F66+$J$56*J66+$K$56*K66)</f>
        <v>0</v>
      </c>
      <c r="M66" s="11"/>
    </row>
    <row r="67" spans="1:13" x14ac:dyDescent="0.15">
      <c r="A67" s="255"/>
      <c r="B67" s="1" t="s">
        <v>26</v>
      </c>
      <c r="C67" s="2"/>
      <c r="D67" s="1"/>
      <c r="E67" s="1"/>
      <c r="F67" s="2"/>
      <c r="G67" s="113"/>
      <c r="H67" s="114"/>
      <c r="I67" s="114"/>
      <c r="J67" s="114"/>
      <c r="K67" s="115"/>
      <c r="L67" s="10">
        <f t="shared" si="17"/>
        <v>0</v>
      </c>
      <c r="M67" s="11"/>
    </row>
    <row r="68" spans="1:13" x14ac:dyDescent="0.15">
      <c r="A68" s="255"/>
      <c r="B68" s="1" t="s">
        <v>28</v>
      </c>
      <c r="C68" s="2"/>
      <c r="D68" s="1"/>
      <c r="E68" s="1"/>
      <c r="F68" s="2"/>
      <c r="G68" s="113"/>
      <c r="H68" s="114"/>
      <c r="I68" s="114"/>
      <c r="J68" s="114"/>
      <c r="K68" s="115"/>
      <c r="L68" s="10">
        <f t="shared" si="17"/>
        <v>0</v>
      </c>
      <c r="M68" s="11"/>
    </row>
    <row r="69" spans="1:13" x14ac:dyDescent="0.15">
      <c r="A69" s="255"/>
      <c r="B69" s="1" t="s">
        <v>29</v>
      </c>
      <c r="C69" s="2"/>
      <c r="D69" s="1"/>
      <c r="E69" s="1"/>
      <c r="F69" s="2"/>
      <c r="G69" s="113"/>
      <c r="H69" s="114"/>
      <c r="I69" s="114"/>
      <c r="J69" s="114"/>
      <c r="K69" s="115"/>
      <c r="L69" s="10">
        <f t="shared" si="17"/>
        <v>0</v>
      </c>
      <c r="M69" s="11"/>
    </row>
    <row r="70" spans="1:13" x14ac:dyDescent="0.15">
      <c r="A70" s="255"/>
      <c r="B70" s="1" t="s">
        <v>31</v>
      </c>
      <c r="C70" s="2"/>
      <c r="D70" s="1"/>
      <c r="E70" s="1"/>
      <c r="F70" s="2"/>
      <c r="G70" s="113"/>
      <c r="H70" s="114"/>
      <c r="I70" s="114"/>
      <c r="J70" s="114"/>
      <c r="K70" s="115"/>
      <c r="L70" s="10">
        <f>SUM(C70+D70*$D$65+G70*$G$56+$H$56*H70+$E$65*E70+$I$56*I70+F70+$J$56*J70+$K$56*K70)</f>
        <v>0</v>
      </c>
      <c r="M70" s="11"/>
    </row>
    <row r="71" spans="1:13" x14ac:dyDescent="0.15">
      <c r="A71" s="255"/>
      <c r="B71" s="1" t="s">
        <v>32</v>
      </c>
      <c r="C71" s="2"/>
      <c r="D71" s="1"/>
      <c r="E71" s="1"/>
      <c r="F71" s="2"/>
      <c r="G71" s="113"/>
      <c r="H71" s="114"/>
      <c r="I71" s="114"/>
      <c r="J71" s="114"/>
      <c r="K71" s="115"/>
      <c r="L71" s="10">
        <f t="shared" si="17"/>
        <v>0</v>
      </c>
      <c r="M71" s="11"/>
    </row>
    <row r="72" spans="1:13" x14ac:dyDescent="0.15">
      <c r="A72" s="255"/>
      <c r="B72" s="1" t="s">
        <v>33</v>
      </c>
      <c r="C72" s="2"/>
      <c r="D72" s="1"/>
      <c r="E72" s="1"/>
      <c r="F72" s="2"/>
      <c r="G72" s="113"/>
      <c r="H72" s="114"/>
      <c r="I72" s="114"/>
      <c r="J72" s="114"/>
      <c r="K72" s="115"/>
      <c r="L72" s="10">
        <f t="shared" si="17"/>
        <v>0</v>
      </c>
      <c r="M72" s="11"/>
    </row>
    <row r="73" spans="1:13" x14ac:dyDescent="0.15">
      <c r="A73" s="256"/>
      <c r="B73" s="1" t="s">
        <v>69</v>
      </c>
      <c r="C73" s="2"/>
      <c r="D73" s="1"/>
      <c r="E73" s="1"/>
      <c r="F73" s="2"/>
      <c r="G73" s="116"/>
      <c r="H73" s="117"/>
      <c r="I73" s="117"/>
      <c r="J73" s="117"/>
      <c r="K73" s="118"/>
      <c r="L73" s="10">
        <f t="shared" si="17"/>
        <v>0</v>
      </c>
      <c r="M73" s="11"/>
    </row>
    <row r="74" spans="1:13" x14ac:dyDescent="0.15">
      <c r="A74" s="254" t="s">
        <v>39</v>
      </c>
      <c r="B74" s="4"/>
      <c r="C74" s="5">
        <v>0.4</v>
      </c>
      <c r="D74" s="4">
        <v>0.25</v>
      </c>
      <c r="E74" s="4">
        <v>0.52500000000000002</v>
      </c>
      <c r="F74" s="5">
        <v>0.4</v>
      </c>
      <c r="G74" s="113"/>
      <c r="H74" s="114"/>
      <c r="I74" s="114"/>
      <c r="J74" s="114"/>
      <c r="K74" s="115"/>
      <c r="L74" s="1"/>
      <c r="M74" s="3"/>
    </row>
    <row r="75" spans="1:13" x14ac:dyDescent="0.15">
      <c r="A75" s="255"/>
      <c r="B75" s="1" t="s">
        <v>85</v>
      </c>
      <c r="C75" s="2"/>
      <c r="D75" s="1"/>
      <c r="E75" s="1"/>
      <c r="F75" s="2"/>
      <c r="G75" s="113"/>
      <c r="H75" s="114"/>
      <c r="I75" s="114"/>
      <c r="J75" s="114"/>
      <c r="K75" s="115"/>
      <c r="L75" s="10">
        <f t="shared" ref="L75:L82" si="18">SUM(C75+D75*$D$74+G75*$G$74+$H$74*H75+$E$74*E75+$I$74*I75+F75+$J$74*J75+$K$74*K75)</f>
        <v>0</v>
      </c>
      <c r="M75" s="11"/>
    </row>
    <row r="76" spans="1:13" x14ac:dyDescent="0.15">
      <c r="A76" s="255"/>
      <c r="B76" s="1" t="s">
        <v>26</v>
      </c>
      <c r="C76" s="2"/>
      <c r="D76" s="1"/>
      <c r="E76" s="1"/>
      <c r="F76" s="2"/>
      <c r="G76" s="113"/>
      <c r="H76" s="114"/>
      <c r="I76" s="114"/>
      <c r="J76" s="114"/>
      <c r="K76" s="115"/>
      <c r="L76" s="10">
        <f t="shared" si="18"/>
        <v>0</v>
      </c>
      <c r="M76" s="11"/>
    </row>
    <row r="77" spans="1:13" x14ac:dyDescent="0.15">
      <c r="A77" s="255"/>
      <c r="B77" s="1" t="s">
        <v>28</v>
      </c>
      <c r="C77" s="2"/>
      <c r="D77" s="1"/>
      <c r="E77" s="1"/>
      <c r="F77" s="2"/>
      <c r="G77" s="113"/>
      <c r="H77" s="114"/>
      <c r="I77" s="114"/>
      <c r="J77" s="114"/>
      <c r="K77" s="115"/>
      <c r="L77" s="10">
        <f t="shared" si="18"/>
        <v>0</v>
      </c>
      <c r="M77" s="11"/>
    </row>
    <row r="78" spans="1:13" x14ac:dyDescent="0.15">
      <c r="A78" s="255"/>
      <c r="B78" s="1" t="s">
        <v>29</v>
      </c>
      <c r="C78" s="2"/>
      <c r="D78" s="1"/>
      <c r="E78" s="1"/>
      <c r="F78" s="2"/>
      <c r="G78" s="113"/>
      <c r="H78" s="114"/>
      <c r="I78" s="114"/>
      <c r="J78" s="114"/>
      <c r="K78" s="115"/>
      <c r="L78" s="10">
        <f t="shared" si="18"/>
        <v>0</v>
      </c>
      <c r="M78" s="11"/>
    </row>
    <row r="79" spans="1:13" x14ac:dyDescent="0.15">
      <c r="A79" s="255"/>
      <c r="B79" s="1" t="s">
        <v>31</v>
      </c>
      <c r="C79" s="2"/>
      <c r="D79" s="1"/>
      <c r="E79" s="1"/>
      <c r="F79" s="2"/>
      <c r="G79" s="113"/>
      <c r="H79" s="114"/>
      <c r="I79" s="114"/>
      <c r="J79" s="114"/>
      <c r="K79" s="115"/>
      <c r="L79" s="10">
        <f>SUM(C79+D79*$D$74+G79*$G$74+$H$74*H79+$E$74*E79+$I$74*I79+F79+$J$74*J79+$K$74*K79)</f>
        <v>0</v>
      </c>
      <c r="M79" s="11"/>
    </row>
    <row r="80" spans="1:13" x14ac:dyDescent="0.15">
      <c r="A80" s="255"/>
      <c r="B80" s="1" t="s">
        <v>32</v>
      </c>
      <c r="C80" s="2"/>
      <c r="D80" s="1"/>
      <c r="E80" s="1"/>
      <c r="F80" s="2"/>
      <c r="G80" s="113"/>
      <c r="H80" s="114"/>
      <c r="I80" s="114"/>
      <c r="J80" s="114"/>
      <c r="K80" s="115"/>
      <c r="L80" s="10">
        <f t="shared" si="18"/>
        <v>0</v>
      </c>
      <c r="M80" s="11"/>
    </row>
    <row r="81" spans="1:13" x14ac:dyDescent="0.15">
      <c r="A81" s="255"/>
      <c r="B81" s="1" t="s">
        <v>33</v>
      </c>
      <c r="C81" s="2"/>
      <c r="D81" s="1"/>
      <c r="E81" s="1"/>
      <c r="F81" s="2"/>
      <c r="G81" s="113"/>
      <c r="H81" s="114"/>
      <c r="I81" s="114"/>
      <c r="J81" s="114"/>
      <c r="K81" s="115"/>
      <c r="L81" s="10">
        <f t="shared" si="18"/>
        <v>0</v>
      </c>
      <c r="M81" s="11"/>
    </row>
    <row r="82" spans="1:13" x14ac:dyDescent="0.15">
      <c r="A82" s="256"/>
      <c r="B82" s="1" t="s">
        <v>69</v>
      </c>
      <c r="C82" s="2"/>
      <c r="D82" s="1"/>
      <c r="E82" s="1"/>
      <c r="F82" s="2"/>
      <c r="G82" s="116"/>
      <c r="H82" s="117"/>
      <c r="I82" s="117"/>
      <c r="J82" s="117"/>
      <c r="K82" s="118"/>
      <c r="L82" s="10">
        <f t="shared" si="18"/>
        <v>0</v>
      </c>
      <c r="M82" s="11"/>
    </row>
    <row r="83" spans="1:13" x14ac:dyDescent="0.15">
      <c r="A83" s="254" t="s">
        <v>40</v>
      </c>
      <c r="B83" s="4">
        <v>6</v>
      </c>
      <c r="C83" s="5">
        <f>IF($B83=5,0.4,IF($B83=6,0.4,0.44))</f>
        <v>0.4</v>
      </c>
      <c r="D83" s="275">
        <v>0.15</v>
      </c>
      <c r="E83" s="276"/>
      <c r="F83" s="276"/>
      <c r="G83" s="277"/>
      <c r="H83" s="4">
        <v>0.4</v>
      </c>
      <c r="I83" s="4"/>
      <c r="J83" s="4"/>
      <c r="K83" s="4"/>
      <c r="L83" s="1"/>
      <c r="M83" s="3"/>
    </row>
    <row r="84" spans="1:13" x14ac:dyDescent="0.15">
      <c r="A84" s="255"/>
      <c r="B84" s="1" t="s">
        <v>85</v>
      </c>
      <c r="C84" s="2"/>
      <c r="D84" s="284"/>
      <c r="E84" s="285"/>
      <c r="F84" s="285"/>
      <c r="G84" s="286"/>
      <c r="H84" s="1"/>
      <c r="I84" s="1"/>
      <c r="J84" s="1"/>
      <c r="K84" s="1"/>
      <c r="L84" s="14">
        <f>D84*$D$83+C84</f>
        <v>0</v>
      </c>
      <c r="M84" s="15"/>
    </row>
    <row r="85" spans="1:13" x14ac:dyDescent="0.15">
      <c r="A85" s="255"/>
      <c r="B85" s="1" t="s">
        <v>26</v>
      </c>
      <c r="C85" s="2"/>
      <c r="D85" s="284"/>
      <c r="E85" s="285"/>
      <c r="F85" s="285"/>
      <c r="G85" s="286"/>
      <c r="H85" s="1"/>
      <c r="I85" s="1"/>
      <c r="J85" s="1"/>
      <c r="K85" s="1"/>
      <c r="L85" s="14">
        <f t="shared" ref="L85:L91" si="19">D85*$D$83+C85</f>
        <v>0</v>
      </c>
      <c r="M85" s="15"/>
    </row>
    <row r="86" spans="1:13" x14ac:dyDescent="0.15">
      <c r="A86" s="255"/>
      <c r="B86" s="1" t="s">
        <v>28</v>
      </c>
      <c r="C86" s="2"/>
      <c r="D86" s="284"/>
      <c r="E86" s="285"/>
      <c r="F86" s="285"/>
      <c r="G86" s="286"/>
      <c r="H86" s="1"/>
      <c r="I86" s="1"/>
      <c r="J86" s="1"/>
      <c r="K86" s="1"/>
      <c r="L86" s="14">
        <f t="shared" si="19"/>
        <v>0</v>
      </c>
      <c r="M86" s="15"/>
    </row>
    <row r="87" spans="1:13" x14ac:dyDescent="0.15">
      <c r="A87" s="255"/>
      <c r="B87" s="1" t="s">
        <v>29</v>
      </c>
      <c r="C87" s="2"/>
      <c r="D87" s="284"/>
      <c r="E87" s="285"/>
      <c r="F87" s="285"/>
      <c r="G87" s="286"/>
      <c r="H87" s="1"/>
      <c r="I87" s="1"/>
      <c r="J87" s="1"/>
      <c r="K87" s="1"/>
      <c r="L87" s="14">
        <f t="shared" si="19"/>
        <v>0</v>
      </c>
      <c r="M87" s="15"/>
    </row>
    <row r="88" spans="1:13" x14ac:dyDescent="0.15">
      <c r="A88" s="255"/>
      <c r="B88" s="1" t="s">
        <v>31</v>
      </c>
      <c r="C88" s="2"/>
      <c r="D88" s="284"/>
      <c r="E88" s="285"/>
      <c r="F88" s="285"/>
      <c r="G88" s="286"/>
      <c r="H88" s="1"/>
      <c r="I88" s="1"/>
      <c r="J88" s="1"/>
      <c r="K88" s="1"/>
      <c r="L88" s="14">
        <f t="shared" si="19"/>
        <v>0</v>
      </c>
      <c r="M88" s="15"/>
    </row>
    <row r="89" spans="1:13" x14ac:dyDescent="0.15">
      <c r="A89" s="255"/>
      <c r="B89" s="1" t="s">
        <v>32</v>
      </c>
      <c r="C89" s="2"/>
      <c r="D89" s="284"/>
      <c r="E89" s="285"/>
      <c r="F89" s="285"/>
      <c r="G89" s="286"/>
      <c r="H89" s="1"/>
      <c r="I89" s="1"/>
      <c r="J89" s="1"/>
      <c r="K89" s="1"/>
      <c r="L89" s="14">
        <f t="shared" si="19"/>
        <v>0</v>
      </c>
      <c r="M89" s="15"/>
    </row>
    <row r="90" spans="1:13" x14ac:dyDescent="0.15">
      <c r="A90" s="255"/>
      <c r="B90" s="1" t="s">
        <v>33</v>
      </c>
      <c r="C90" s="2"/>
      <c r="D90" s="284"/>
      <c r="E90" s="285"/>
      <c r="F90" s="285"/>
      <c r="G90" s="286"/>
      <c r="H90" s="1"/>
      <c r="I90" s="1"/>
      <c r="J90" s="1"/>
      <c r="K90" s="1"/>
      <c r="L90" s="14">
        <f t="shared" si="19"/>
        <v>0</v>
      </c>
      <c r="M90" s="15"/>
    </row>
    <row r="91" spans="1:13" x14ac:dyDescent="0.15">
      <c r="A91" s="256"/>
      <c r="B91" s="1" t="s">
        <v>69</v>
      </c>
      <c r="C91" s="2"/>
      <c r="D91" s="284"/>
      <c r="E91" s="285"/>
      <c r="F91" s="285"/>
      <c r="G91" s="286"/>
      <c r="H91" s="1"/>
      <c r="I91" s="1"/>
      <c r="J91" s="1"/>
      <c r="K91" s="1"/>
      <c r="L91" s="14">
        <f t="shared" si="19"/>
        <v>0</v>
      </c>
      <c r="M91" s="15"/>
    </row>
    <row r="92" spans="1:13" x14ac:dyDescent="0.15">
      <c r="A92" s="254" t="s">
        <v>41</v>
      </c>
      <c r="B92" s="1" t="s">
        <v>28</v>
      </c>
      <c r="C92" s="275">
        <v>0.5</v>
      </c>
      <c r="D92" s="276"/>
      <c r="E92" s="276"/>
      <c r="F92" s="276"/>
      <c r="G92" s="276"/>
      <c r="H92" s="276"/>
      <c r="I92" s="276"/>
      <c r="J92" s="277"/>
      <c r="K92" s="1"/>
      <c r="L92" s="1">
        <f>C92*K92</f>
        <v>0</v>
      </c>
      <c r="M92" s="3"/>
    </row>
    <row r="93" spans="1:13" x14ac:dyDescent="0.15">
      <c r="A93" s="256"/>
      <c r="B93" s="1" t="s">
        <v>33</v>
      </c>
      <c r="C93" s="275">
        <v>0.5</v>
      </c>
      <c r="D93" s="276"/>
      <c r="E93" s="276"/>
      <c r="F93" s="276"/>
      <c r="G93" s="276"/>
      <c r="H93" s="276"/>
      <c r="I93" s="276"/>
      <c r="J93" s="277"/>
      <c r="K93" s="1"/>
      <c r="L93" s="1">
        <f>C93*K93</f>
        <v>0</v>
      </c>
      <c r="M93" s="3"/>
    </row>
    <row r="94" spans="1:13" x14ac:dyDescent="0.15">
      <c r="A94" s="1" t="s">
        <v>42</v>
      </c>
      <c r="B94" s="1" t="s">
        <v>33</v>
      </c>
      <c r="C94" s="266">
        <v>2</v>
      </c>
      <c r="D94" s="267"/>
      <c r="E94" s="267"/>
      <c r="F94" s="267"/>
      <c r="G94" s="267"/>
      <c r="H94" s="267"/>
      <c r="I94" s="267"/>
      <c r="J94" s="268"/>
      <c r="K94" s="1"/>
      <c r="L94" s="1">
        <f>C94*K94</f>
        <v>0</v>
      </c>
      <c r="M94" s="3"/>
    </row>
    <row r="95" spans="1:13" x14ac:dyDescent="0.15">
      <c r="A95" s="254" t="s">
        <v>43</v>
      </c>
      <c r="B95" s="1" t="s">
        <v>33</v>
      </c>
      <c r="C95" s="269">
        <v>1.5</v>
      </c>
      <c r="D95" s="270"/>
      <c r="E95" s="270"/>
      <c r="F95" s="270"/>
      <c r="G95" s="270"/>
      <c r="H95" s="270"/>
      <c r="I95" s="270"/>
      <c r="J95" s="271"/>
      <c r="K95" s="1"/>
      <c r="L95" s="1">
        <f>$C$95*K95</f>
        <v>0</v>
      </c>
      <c r="M95" s="3"/>
    </row>
    <row r="96" spans="1:13" x14ac:dyDescent="0.15">
      <c r="A96" s="256"/>
      <c r="B96" s="1" t="s">
        <v>28</v>
      </c>
      <c r="C96" s="272"/>
      <c r="D96" s="273"/>
      <c r="E96" s="273"/>
      <c r="F96" s="273"/>
      <c r="G96" s="273"/>
      <c r="H96" s="273"/>
      <c r="I96" s="273"/>
      <c r="J96" s="274"/>
      <c r="K96" s="1"/>
      <c r="L96" s="1">
        <f>$C$95*K96</f>
        <v>0</v>
      </c>
      <c r="M96" s="3"/>
    </row>
    <row r="97" spans="1:13" x14ac:dyDescent="0.15">
      <c r="A97" s="1" t="s">
        <v>44</v>
      </c>
      <c r="B97" s="1" t="s">
        <v>33</v>
      </c>
      <c r="C97" s="275">
        <v>0.315</v>
      </c>
      <c r="D97" s="276"/>
      <c r="E97" s="276"/>
      <c r="F97" s="276"/>
      <c r="G97" s="276"/>
      <c r="H97" s="276"/>
      <c r="I97" s="276"/>
      <c r="J97" s="277"/>
      <c r="K97" s="1"/>
      <c r="L97" s="1">
        <f>C97*K97</f>
        <v>0</v>
      </c>
      <c r="M97" s="3"/>
    </row>
    <row r="98" spans="1:13" x14ac:dyDescent="0.15">
      <c r="A98" s="254" t="s">
        <v>45</v>
      </c>
      <c r="B98" s="1" t="s">
        <v>33</v>
      </c>
      <c r="C98" s="257">
        <v>0.2</v>
      </c>
      <c r="D98" s="258"/>
      <c r="E98" s="258"/>
      <c r="F98" s="258"/>
      <c r="G98" s="258"/>
      <c r="H98" s="258"/>
      <c r="I98" s="258"/>
      <c r="J98" s="259"/>
      <c r="K98" s="1"/>
      <c r="L98" s="1">
        <f>$C$98*K98</f>
        <v>0</v>
      </c>
      <c r="M98" s="3"/>
    </row>
    <row r="99" spans="1:13" x14ac:dyDescent="0.15">
      <c r="A99" s="255"/>
      <c r="B99" s="1" t="s">
        <v>26</v>
      </c>
      <c r="C99" s="278"/>
      <c r="D99" s="279"/>
      <c r="E99" s="279"/>
      <c r="F99" s="279"/>
      <c r="G99" s="279"/>
      <c r="H99" s="279"/>
      <c r="I99" s="279"/>
      <c r="J99" s="280"/>
      <c r="K99" s="1">
        <v>1</v>
      </c>
      <c r="L99" s="1">
        <f>$C$98*K99</f>
        <v>0.2</v>
      </c>
      <c r="M99" s="3"/>
    </row>
    <row r="100" spans="1:13" x14ac:dyDescent="0.15">
      <c r="A100" s="255"/>
      <c r="B100" s="1" t="s">
        <v>32</v>
      </c>
      <c r="C100" s="278"/>
      <c r="D100" s="279"/>
      <c r="E100" s="279"/>
      <c r="F100" s="279"/>
      <c r="G100" s="279"/>
      <c r="H100" s="279"/>
      <c r="I100" s="279"/>
      <c r="J100" s="280"/>
      <c r="K100" s="1"/>
      <c r="L100" s="1">
        <f>$C$98*K100</f>
        <v>0</v>
      </c>
      <c r="M100" s="3"/>
    </row>
    <row r="101" spans="1:13" x14ac:dyDescent="0.15">
      <c r="A101" s="256"/>
      <c r="B101" s="1" t="s">
        <v>28</v>
      </c>
      <c r="C101" s="281"/>
      <c r="D101" s="282"/>
      <c r="E101" s="282"/>
      <c r="F101" s="282"/>
      <c r="G101" s="282"/>
      <c r="H101" s="282"/>
      <c r="I101" s="282"/>
      <c r="J101" s="283"/>
      <c r="K101" s="1"/>
      <c r="L101" s="1">
        <f>$C$98*K101</f>
        <v>0</v>
      </c>
      <c r="M101" s="3"/>
    </row>
    <row r="102" spans="1:13" x14ac:dyDescent="0.15">
      <c r="A102" s="1" t="s">
        <v>46</v>
      </c>
      <c r="B102" s="1" t="s">
        <v>33</v>
      </c>
      <c r="C102" s="257">
        <v>0.3</v>
      </c>
      <c r="D102" s="258"/>
      <c r="E102" s="258"/>
      <c r="F102" s="258"/>
      <c r="G102" s="258"/>
      <c r="H102" s="258"/>
      <c r="I102" s="258"/>
      <c r="J102" s="259"/>
      <c r="K102" s="1"/>
      <c r="L102" s="1">
        <f t="shared" ref="L102:L111" si="20">C102*K102</f>
        <v>0</v>
      </c>
      <c r="M102" s="3"/>
    </row>
    <row r="103" spans="1:13" x14ac:dyDescent="0.15">
      <c r="A103" s="1" t="s">
        <v>46</v>
      </c>
      <c r="B103" s="1" t="s">
        <v>85</v>
      </c>
      <c r="C103" s="257">
        <v>0.3</v>
      </c>
      <c r="D103" s="258"/>
      <c r="E103" s="258"/>
      <c r="F103" s="258"/>
      <c r="G103" s="258"/>
      <c r="H103" s="258"/>
      <c r="I103" s="258"/>
      <c r="J103" s="259"/>
      <c r="K103" s="1"/>
      <c r="L103" s="1">
        <f t="shared" si="20"/>
        <v>0</v>
      </c>
      <c r="M103" s="3"/>
    </row>
    <row r="104" spans="1:13" x14ac:dyDescent="0.15">
      <c r="A104" s="1" t="s">
        <v>47</v>
      </c>
      <c r="B104" s="1" t="s">
        <v>48</v>
      </c>
      <c r="C104" s="257">
        <v>0.3</v>
      </c>
      <c r="D104" s="258"/>
      <c r="E104" s="258"/>
      <c r="F104" s="258"/>
      <c r="G104" s="258"/>
      <c r="H104" s="258"/>
      <c r="I104" s="258"/>
      <c r="J104" s="259"/>
      <c r="K104" s="1"/>
      <c r="L104" s="1">
        <f t="shared" si="20"/>
        <v>0</v>
      </c>
      <c r="M104" s="3"/>
    </row>
    <row r="105" spans="1:13" x14ac:dyDescent="0.15">
      <c r="A105" s="1" t="s">
        <v>47</v>
      </c>
      <c r="B105" s="1" t="s">
        <v>49</v>
      </c>
      <c r="C105" s="257">
        <v>0.3</v>
      </c>
      <c r="D105" s="258"/>
      <c r="E105" s="258"/>
      <c r="F105" s="258"/>
      <c r="G105" s="258"/>
      <c r="H105" s="258"/>
      <c r="I105" s="258"/>
      <c r="J105" s="259"/>
      <c r="K105" s="1"/>
      <c r="L105" s="1">
        <f t="shared" si="20"/>
        <v>0</v>
      </c>
      <c r="M105" s="3"/>
    </row>
    <row r="106" spans="1:13" x14ac:dyDescent="0.15">
      <c r="A106" s="1" t="s">
        <v>50</v>
      </c>
      <c r="B106" s="1" t="s">
        <v>33</v>
      </c>
      <c r="C106" s="257">
        <v>0.65</v>
      </c>
      <c r="D106" s="258"/>
      <c r="E106" s="258"/>
      <c r="F106" s="258"/>
      <c r="G106" s="258"/>
      <c r="H106" s="258"/>
      <c r="I106" s="258"/>
      <c r="J106" s="259"/>
      <c r="K106" s="1"/>
      <c r="L106" s="1">
        <f t="shared" si="20"/>
        <v>0</v>
      </c>
      <c r="M106" s="3"/>
    </row>
    <row r="107" spans="1:13" x14ac:dyDescent="0.15">
      <c r="A107" s="1" t="s">
        <v>50</v>
      </c>
      <c r="B107" s="1" t="s">
        <v>85</v>
      </c>
      <c r="C107" s="257">
        <v>0.65</v>
      </c>
      <c r="D107" s="258"/>
      <c r="E107" s="258"/>
      <c r="F107" s="258"/>
      <c r="G107" s="258"/>
      <c r="H107" s="258"/>
      <c r="I107" s="258"/>
      <c r="J107" s="259"/>
      <c r="K107" s="1"/>
      <c r="L107" s="1">
        <f t="shared" si="20"/>
        <v>0</v>
      </c>
      <c r="M107" s="3"/>
    </row>
    <row r="108" spans="1:13" x14ac:dyDescent="0.15">
      <c r="A108" s="1" t="s">
        <v>51</v>
      </c>
      <c r="B108" s="1" t="s">
        <v>28</v>
      </c>
      <c r="C108" s="260">
        <v>1</v>
      </c>
      <c r="D108" s="261"/>
      <c r="E108" s="261"/>
      <c r="F108" s="261"/>
      <c r="G108" s="261"/>
      <c r="H108" s="261"/>
      <c r="I108" s="261"/>
      <c r="J108" s="262"/>
      <c r="K108" s="16">
        <v>1</v>
      </c>
      <c r="L108" s="1">
        <f t="shared" si="20"/>
        <v>1</v>
      </c>
      <c r="M108" s="3"/>
    </row>
    <row r="109" spans="1:13" x14ac:dyDescent="0.15">
      <c r="A109" s="1" t="s">
        <v>52</v>
      </c>
      <c r="B109" s="1" t="s">
        <v>33</v>
      </c>
      <c r="C109" s="260">
        <f>0.4+0.3</f>
        <v>0.7</v>
      </c>
      <c r="D109" s="261"/>
      <c r="E109" s="261"/>
      <c r="F109" s="261"/>
      <c r="G109" s="261"/>
      <c r="H109" s="261"/>
      <c r="I109" s="261"/>
      <c r="J109" s="262"/>
      <c r="K109" s="16">
        <v>1</v>
      </c>
      <c r="L109" s="1">
        <f t="shared" si="20"/>
        <v>0.7</v>
      </c>
      <c r="M109" s="3"/>
    </row>
    <row r="110" spans="1:13" x14ac:dyDescent="0.15">
      <c r="A110" s="108" t="s">
        <v>53</v>
      </c>
      <c r="B110" s="1" t="s">
        <v>31</v>
      </c>
      <c r="C110" s="263">
        <v>0.5</v>
      </c>
      <c r="D110" s="264"/>
      <c r="E110" s="264"/>
      <c r="F110" s="264"/>
      <c r="G110" s="264"/>
      <c r="H110" s="264"/>
      <c r="I110" s="264"/>
      <c r="J110" s="265"/>
      <c r="K110" s="16">
        <v>1</v>
      </c>
      <c r="L110" s="1">
        <f t="shared" si="20"/>
        <v>0.5</v>
      </c>
      <c r="M110" s="3"/>
    </row>
    <row r="111" spans="1:13" x14ac:dyDescent="0.15">
      <c r="A111" s="108" t="s">
        <v>54</v>
      </c>
      <c r="B111" s="1" t="s">
        <v>31</v>
      </c>
      <c r="C111" s="263">
        <v>0.5</v>
      </c>
      <c r="D111" s="264"/>
      <c r="E111" s="264"/>
      <c r="F111" s="264"/>
      <c r="G111" s="264"/>
      <c r="H111" s="264"/>
      <c r="I111" s="264"/>
      <c r="J111" s="265"/>
      <c r="K111" s="16">
        <v>1</v>
      </c>
      <c r="L111" s="1">
        <f t="shared" si="20"/>
        <v>0.5</v>
      </c>
      <c r="M111" s="3"/>
    </row>
    <row r="112" spans="1:13" x14ac:dyDescent="0.15">
      <c r="A112" s="254">
        <v>3000</v>
      </c>
      <c r="B112" s="4"/>
      <c r="C112" s="5">
        <v>0.4</v>
      </c>
      <c r="D112" s="4">
        <f>IF(A112&lt;3000,1.3,1.4)*1.2</f>
        <v>1.68</v>
      </c>
      <c r="E112" s="4">
        <f>IF(A112&lt;3000,1.26,1.365)*1.2</f>
        <v>1.6379999999999999</v>
      </c>
      <c r="F112" s="5">
        <v>0.4</v>
      </c>
      <c r="G112" s="113"/>
      <c r="H112" s="114"/>
      <c r="I112" s="114"/>
      <c r="J112" s="114"/>
      <c r="K112" s="115"/>
      <c r="L112" s="1"/>
      <c r="M112" s="3"/>
    </row>
    <row r="113" spans="1:13" x14ac:dyDescent="0.15">
      <c r="A113" s="255"/>
      <c r="B113" s="1" t="s">
        <v>85</v>
      </c>
      <c r="C113" s="2"/>
      <c r="D113" s="1"/>
      <c r="E113" s="1"/>
      <c r="F113" s="2"/>
      <c r="G113" s="113"/>
      <c r="H113" s="114"/>
      <c r="I113" s="114"/>
      <c r="J113" s="114"/>
      <c r="K113" s="115"/>
      <c r="L113" s="10">
        <f t="shared" ref="L113:L120" si="21">SUM(C113+D113*$D$112+G113*$G$56+$H$56*H113+$E$112*E113+$I$56*I113+F113+$J$56*J113+$K$56*K113)</f>
        <v>0</v>
      </c>
      <c r="M113" s="11"/>
    </row>
    <row r="114" spans="1:13" x14ac:dyDescent="0.15">
      <c r="A114" s="255"/>
      <c r="B114" s="1" t="s">
        <v>26</v>
      </c>
      <c r="C114" s="2"/>
      <c r="D114" s="1"/>
      <c r="E114" s="1"/>
      <c r="F114" s="2"/>
      <c r="G114" s="113"/>
      <c r="H114" s="114"/>
      <c r="I114" s="114"/>
      <c r="J114" s="114"/>
      <c r="K114" s="115"/>
      <c r="L114" s="10">
        <f t="shared" si="21"/>
        <v>0</v>
      </c>
      <c r="M114" s="11"/>
    </row>
    <row r="115" spans="1:13" x14ac:dyDescent="0.15">
      <c r="A115" s="255"/>
      <c r="B115" s="1" t="s">
        <v>28</v>
      </c>
      <c r="C115" s="2"/>
      <c r="D115" s="1"/>
      <c r="E115" s="1"/>
      <c r="F115" s="2"/>
      <c r="G115" s="113"/>
      <c r="H115" s="114"/>
      <c r="I115" s="114"/>
      <c r="J115" s="114"/>
      <c r="K115" s="115"/>
      <c r="L115" s="10">
        <f t="shared" si="21"/>
        <v>0</v>
      </c>
      <c r="M115" s="11"/>
    </row>
    <row r="116" spans="1:13" x14ac:dyDescent="0.15">
      <c r="A116" s="255"/>
      <c r="B116" s="1" t="s">
        <v>29</v>
      </c>
      <c r="C116" s="2"/>
      <c r="D116" s="1"/>
      <c r="E116" s="1"/>
      <c r="F116" s="2"/>
      <c r="G116" s="113"/>
      <c r="H116" s="114"/>
      <c r="I116" s="114"/>
      <c r="J116" s="114"/>
      <c r="K116" s="115"/>
      <c r="L116" s="10">
        <f t="shared" si="21"/>
        <v>0</v>
      </c>
      <c r="M116" s="11"/>
    </row>
    <row r="117" spans="1:13" x14ac:dyDescent="0.15">
      <c r="A117" s="255"/>
      <c r="B117" s="1" t="s">
        <v>31</v>
      </c>
      <c r="C117" s="2"/>
      <c r="D117" s="1"/>
      <c r="E117" s="1"/>
      <c r="F117" s="2"/>
      <c r="G117" s="113"/>
      <c r="H117" s="114"/>
      <c r="I117" s="114"/>
      <c r="J117" s="114"/>
      <c r="K117" s="115"/>
      <c r="L117" s="10">
        <f t="shared" si="21"/>
        <v>0</v>
      </c>
      <c r="M117" s="11"/>
    </row>
    <row r="118" spans="1:13" x14ac:dyDescent="0.15">
      <c r="A118" s="255"/>
      <c r="B118" s="1" t="s">
        <v>32</v>
      </c>
      <c r="C118" s="2"/>
      <c r="D118" s="1"/>
      <c r="E118" s="1"/>
      <c r="F118" s="2"/>
      <c r="G118" s="113"/>
      <c r="H118" s="114"/>
      <c r="I118" s="114"/>
      <c r="J118" s="114"/>
      <c r="K118" s="115"/>
      <c r="L118" s="10">
        <f t="shared" si="21"/>
        <v>0</v>
      </c>
      <c r="M118" s="11"/>
    </row>
    <row r="119" spans="1:13" x14ac:dyDescent="0.15">
      <c r="A119" s="255"/>
      <c r="B119" s="1" t="s">
        <v>33</v>
      </c>
      <c r="C119" s="2"/>
      <c r="D119" s="1"/>
      <c r="E119" s="1"/>
      <c r="F119" s="2"/>
      <c r="G119" s="113"/>
      <c r="H119" s="114"/>
      <c r="I119" s="114"/>
      <c r="J119" s="114"/>
      <c r="K119" s="115"/>
      <c r="L119" s="10">
        <f t="shared" si="21"/>
        <v>0</v>
      </c>
      <c r="M119" s="11"/>
    </row>
    <row r="120" spans="1:13" x14ac:dyDescent="0.15">
      <c r="A120" s="256"/>
      <c r="B120" s="1" t="s">
        <v>69</v>
      </c>
      <c r="C120" s="2"/>
      <c r="D120" s="1"/>
      <c r="E120" s="1"/>
      <c r="F120" s="2"/>
      <c r="G120" s="116"/>
      <c r="H120" s="117"/>
      <c r="I120" s="117"/>
      <c r="J120" s="117"/>
      <c r="K120" s="118"/>
      <c r="L120" s="10">
        <f t="shared" si="21"/>
        <v>0</v>
      </c>
      <c r="M120" s="11"/>
    </row>
    <row r="121" spans="1:13" x14ac:dyDescent="0.15">
      <c r="A121" s="254" t="s">
        <v>55</v>
      </c>
      <c r="B121" s="4"/>
      <c r="C121" s="5">
        <v>0.48</v>
      </c>
      <c r="D121" s="4">
        <v>0.84</v>
      </c>
      <c r="E121" s="4">
        <v>1.25</v>
      </c>
      <c r="F121" s="5">
        <v>0.42</v>
      </c>
      <c r="G121" s="113"/>
      <c r="H121" s="114"/>
      <c r="I121" s="114"/>
      <c r="J121" s="114"/>
      <c r="K121" s="115"/>
      <c r="L121" s="1"/>
      <c r="M121" s="3"/>
    </row>
    <row r="122" spans="1:13" x14ac:dyDescent="0.15">
      <c r="A122" s="255"/>
      <c r="B122" s="1" t="s">
        <v>85</v>
      </c>
      <c r="C122" s="2"/>
      <c r="D122" s="1"/>
      <c r="E122" s="1"/>
      <c r="F122" s="2"/>
      <c r="G122" s="113"/>
      <c r="H122" s="114"/>
      <c r="I122" s="114"/>
      <c r="J122" s="114"/>
      <c r="K122" s="115"/>
      <c r="L122" s="10">
        <f t="shared" ref="L122:L129" si="22">SUM(C122+D122*$D$121+G122*$G$56+$H$56*H122+$E$121*E122+$I$56*I122+F122+$J$56*J122+$K$56*K122)</f>
        <v>0</v>
      </c>
      <c r="M122" s="11"/>
    </row>
    <row r="123" spans="1:13" x14ac:dyDescent="0.15">
      <c r="A123" s="255"/>
      <c r="B123" s="1" t="s">
        <v>26</v>
      </c>
      <c r="C123" s="2"/>
      <c r="D123" s="1"/>
      <c r="E123" s="1"/>
      <c r="F123" s="2"/>
      <c r="G123" s="113"/>
      <c r="H123" s="114"/>
      <c r="I123" s="114"/>
      <c r="J123" s="114"/>
      <c r="K123" s="115"/>
      <c r="L123" s="10">
        <f t="shared" si="22"/>
        <v>0</v>
      </c>
      <c r="M123" s="11"/>
    </row>
    <row r="124" spans="1:13" x14ac:dyDescent="0.15">
      <c r="A124" s="255"/>
      <c r="B124" s="1" t="s">
        <v>28</v>
      </c>
      <c r="C124" s="2"/>
      <c r="D124" s="1"/>
      <c r="E124" s="1"/>
      <c r="F124" s="2"/>
      <c r="G124" s="113"/>
      <c r="H124" s="114"/>
      <c r="I124" s="114"/>
      <c r="J124" s="114"/>
      <c r="K124" s="115"/>
      <c r="L124" s="10">
        <f t="shared" si="22"/>
        <v>0</v>
      </c>
      <c r="M124" s="11"/>
    </row>
    <row r="125" spans="1:13" x14ac:dyDescent="0.15">
      <c r="A125" s="255"/>
      <c r="B125" s="1" t="s">
        <v>29</v>
      </c>
      <c r="C125" s="2"/>
      <c r="D125" s="1"/>
      <c r="E125" s="1"/>
      <c r="F125" s="2"/>
      <c r="G125" s="113"/>
      <c r="H125" s="114"/>
      <c r="I125" s="114"/>
      <c r="J125" s="114"/>
      <c r="K125" s="115"/>
      <c r="L125" s="10">
        <f t="shared" si="22"/>
        <v>0</v>
      </c>
      <c r="M125" s="11"/>
    </row>
    <row r="126" spans="1:13" x14ac:dyDescent="0.15">
      <c r="A126" s="255"/>
      <c r="B126" s="1" t="s">
        <v>31</v>
      </c>
      <c r="C126" s="2"/>
      <c r="D126" s="1"/>
      <c r="E126" s="1"/>
      <c r="F126" s="2"/>
      <c r="G126" s="113"/>
      <c r="H126" s="114"/>
      <c r="I126" s="114"/>
      <c r="J126" s="114"/>
      <c r="K126" s="115"/>
      <c r="L126" s="10">
        <f t="shared" si="22"/>
        <v>0</v>
      </c>
      <c r="M126" s="11"/>
    </row>
    <row r="127" spans="1:13" x14ac:dyDescent="0.15">
      <c r="A127" s="255"/>
      <c r="B127" s="1" t="s">
        <v>32</v>
      </c>
      <c r="C127" s="2"/>
      <c r="D127" s="1"/>
      <c r="E127" s="1"/>
      <c r="F127" s="2"/>
      <c r="G127" s="113"/>
      <c r="H127" s="114"/>
      <c r="I127" s="114"/>
      <c r="J127" s="114"/>
      <c r="K127" s="115"/>
      <c r="L127" s="10">
        <f t="shared" si="22"/>
        <v>0</v>
      </c>
      <c r="M127" s="11"/>
    </row>
    <row r="128" spans="1:13" x14ac:dyDescent="0.15">
      <c r="A128" s="255"/>
      <c r="B128" s="1" t="s">
        <v>33</v>
      </c>
      <c r="C128" s="2"/>
      <c r="D128" s="1"/>
      <c r="E128" s="1"/>
      <c r="F128" s="2"/>
      <c r="G128" s="113"/>
      <c r="H128" s="114"/>
      <c r="I128" s="114"/>
      <c r="J128" s="114"/>
      <c r="K128" s="115"/>
      <c r="L128" s="10">
        <f t="shared" si="22"/>
        <v>0</v>
      </c>
      <c r="M128" s="11"/>
    </row>
    <row r="129" spans="1:13" x14ac:dyDescent="0.15">
      <c r="A129" s="256"/>
      <c r="B129" s="1" t="s">
        <v>69</v>
      </c>
      <c r="C129" s="2"/>
      <c r="D129" s="1"/>
      <c r="E129" s="1"/>
      <c r="F129" s="2"/>
      <c r="G129" s="116"/>
      <c r="H129" s="117"/>
      <c r="I129" s="117"/>
      <c r="J129" s="117"/>
      <c r="K129" s="118"/>
      <c r="L129" s="10">
        <f t="shared" si="22"/>
        <v>0</v>
      </c>
      <c r="M129" s="11"/>
    </row>
    <row r="130" spans="1:13" x14ac:dyDescent="0.15">
      <c r="C130" t="s">
        <v>56</v>
      </c>
      <c r="D130" t="s">
        <v>57</v>
      </c>
      <c r="E130" t="s">
        <v>58</v>
      </c>
    </row>
    <row r="131" spans="1:13" x14ac:dyDescent="0.15">
      <c r="B131" s="1" t="s">
        <v>85</v>
      </c>
      <c r="C131" s="17">
        <f>L3+L12+L21+L30+L39+L48+L57+L66+L75+L84+L103+L107+L113+L122+S44</f>
        <v>1.2533333333333334</v>
      </c>
      <c r="E131" s="17">
        <f>C131+D131</f>
        <v>1.2533333333333334</v>
      </c>
    </row>
    <row r="132" spans="1:13" x14ac:dyDescent="0.15">
      <c r="B132" s="1" t="s">
        <v>26</v>
      </c>
      <c r="C132" s="17">
        <f>L4+L13+L22+L31+L40+L49+L58+L67+L76+L85+L99+L104+L114+L123+U44</f>
        <v>1.4833333333333334</v>
      </c>
      <c r="E132" s="17">
        <f t="shared" ref="E132:E138" si="23">C132+D132</f>
        <v>1.4833333333333334</v>
      </c>
    </row>
    <row r="133" spans="1:13" x14ac:dyDescent="0.15">
      <c r="B133" s="1" t="s">
        <v>28</v>
      </c>
      <c r="C133" s="18">
        <f>L5+L14+L23+L32+L41+L50+L59+L68+L77+L86+L92+L96+L101+L108+L115+L124+V44</f>
        <v>2.2733333333333334</v>
      </c>
      <c r="E133" s="17">
        <f t="shared" si="23"/>
        <v>2.2733333333333334</v>
      </c>
    </row>
    <row r="134" spans="1:13" x14ac:dyDescent="0.15">
      <c r="B134" s="1" t="s">
        <v>29</v>
      </c>
      <c r="C134" s="17">
        <f>L6+L15+L24+L33+L42+L51+L60+L69+L78+L87+L116+L125+Y44</f>
        <v>0</v>
      </c>
      <c r="E134" s="17">
        <f t="shared" si="23"/>
        <v>0</v>
      </c>
      <c r="F134" t="s">
        <v>74</v>
      </c>
    </row>
    <row r="135" spans="1:13" x14ac:dyDescent="0.15">
      <c r="B135" s="1" t="s">
        <v>31</v>
      </c>
      <c r="C135" s="17"/>
      <c r="E135" s="17">
        <f t="shared" si="23"/>
        <v>0</v>
      </c>
    </row>
    <row r="136" spans="1:13" x14ac:dyDescent="0.15">
      <c r="B136" s="1" t="s">
        <v>32</v>
      </c>
      <c r="C136" s="17">
        <f>L8+L17+L26+L35+L44+L53+L62+L71+L80+L89+L100+L105+L118+L127+W44</f>
        <v>0</v>
      </c>
      <c r="E136" s="17">
        <f t="shared" si="23"/>
        <v>0</v>
      </c>
    </row>
    <row r="137" spans="1:13" x14ac:dyDescent="0.15">
      <c r="B137" s="1" t="s">
        <v>33</v>
      </c>
      <c r="C137" s="18">
        <f>L9+L18+L27+L36+L45+L54+L63+L72+L81+L90+L93+L94+L95+L97+L98+L102+L106+L109+L119+L128+X44</f>
        <v>0.7</v>
      </c>
      <c r="E137" s="17">
        <f t="shared" si="23"/>
        <v>0.7</v>
      </c>
    </row>
    <row r="138" spans="1:13" x14ac:dyDescent="0.15">
      <c r="B138" s="1" t="s">
        <v>69</v>
      </c>
      <c r="C138" s="17">
        <f>L10+L19+L28+L37+L46+L55+L64+L73+L82+L91+L120+L129+Z44</f>
        <v>0</v>
      </c>
      <c r="E138" s="17">
        <f t="shared" si="23"/>
        <v>0</v>
      </c>
    </row>
  </sheetData>
  <mergeCells count="41">
    <mergeCell ref="A38:A46"/>
    <mergeCell ref="N1:Z1"/>
    <mergeCell ref="A2:A10"/>
    <mergeCell ref="A11:A19"/>
    <mergeCell ref="A20:A28"/>
    <mergeCell ref="A29:A37"/>
    <mergeCell ref="D83:G83"/>
    <mergeCell ref="D84:G84"/>
    <mergeCell ref="D85:G85"/>
    <mergeCell ref="D86:G86"/>
    <mergeCell ref="D87:G87"/>
    <mergeCell ref="A47:A55"/>
    <mergeCell ref="A56:A64"/>
    <mergeCell ref="A65:A73"/>
    <mergeCell ref="A74:A82"/>
    <mergeCell ref="A83:A91"/>
    <mergeCell ref="D88:G88"/>
    <mergeCell ref="D89:G89"/>
    <mergeCell ref="D90:G90"/>
    <mergeCell ref="D91:G91"/>
    <mergeCell ref="A92:A93"/>
    <mergeCell ref="C92:J92"/>
    <mergeCell ref="C93:J93"/>
    <mergeCell ref="C94:J94"/>
    <mergeCell ref="A95:A96"/>
    <mergeCell ref="C95:J96"/>
    <mergeCell ref="C97:J97"/>
    <mergeCell ref="A98:A101"/>
    <mergeCell ref="C98:J101"/>
    <mergeCell ref="A121:A129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A112:A120"/>
  </mergeCells>
  <phoneticPr fontId="1" type="noConversion"/>
  <dataValidations count="2">
    <dataValidation type="list" showInputMessage="1" showErrorMessage="1" sqref="B38 B47 B56 B83 B65 B74 B112 B121">
      <formula1>"5,6,38"</formula1>
    </dataValidation>
    <dataValidation type="list" showInputMessage="1" showErrorMessage="1" sqref="B2 B11 B20 B29">
      <formula1>"5,6,5（-7）,6（-7）"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3.26</vt:lpstr>
      <vt:lpstr>3.27</vt:lpstr>
      <vt:lpstr>3.28</vt:lpstr>
      <vt:lpstr>3.30</vt:lpstr>
      <vt:lpstr>3.31</vt:lpstr>
      <vt:lpstr>4.1</vt:lpstr>
      <vt:lpstr>4.2</vt:lpstr>
      <vt:lpstr>4.3</vt:lpstr>
      <vt:lpstr>4.6</vt:lpstr>
      <vt:lpstr>4.7</vt:lpstr>
      <vt:lpstr>4.8</vt:lpstr>
      <vt:lpstr>4.9</vt:lpstr>
      <vt:lpstr>4.10</vt:lpstr>
      <vt:lpstr>4.11</vt:lpstr>
      <vt:lpstr>4.13</vt:lpstr>
      <vt:lpstr>4.14</vt:lpstr>
      <vt:lpstr>4.15</vt:lpstr>
      <vt:lpstr>4.16</vt:lpstr>
      <vt:lpstr>4.17</vt:lpstr>
      <vt:lpstr>4.19</vt:lpstr>
      <vt:lpstr>4.20</vt:lpstr>
      <vt:lpstr>Sheet4 (22)</vt:lpstr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2020-04-22T08:14:21Z</dcterms:modified>
</cp:coreProperties>
</file>