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385" windowHeight="8355"/>
  </bookViews>
  <sheets>
    <sheet name="KALBAR TERSEBAR (2)" sheetId="2" r:id="rId1"/>
    <sheet name="Harga Penawaran Vendor" sheetId="1" r:id="rId2"/>
  </sheets>
  <externalReferences>
    <externalReference r:id="rId3"/>
  </externalReferences>
  <definedNames>
    <definedName name="ahs_erection_tower_ton">[1]AHS!$F$1581</definedName>
    <definedName name="ahs_sortir_material_tower_ton">[1]AHS!$F$1571</definedName>
    <definedName name="_xlnm.Print_Area" localSheetId="1">'Harga Penawaran Vendor'!$B$1:$AM$63</definedName>
    <definedName name="_xlnm.Print_Area" localSheetId="0">'KALBAR TERSEBAR (2)'!$B$1:$AB$29</definedName>
    <definedName name="_xlnm.Print_Titles" localSheetId="1">'Harga Penawaran Vendor'!$6:$9</definedName>
    <definedName name="_xlnm.Print_Titles" localSheetId="0">'KALBAR TERSEBAR (2)'!$6:$8</definedName>
  </definedNames>
  <calcPr calcId="144525"/>
</workbook>
</file>

<file path=xl/calcChain.xml><?xml version="1.0" encoding="utf-8"?>
<calcChain xmlns="http://schemas.openxmlformats.org/spreadsheetml/2006/main">
  <c r="E32" i="2" l="1"/>
  <c r="E31" i="2"/>
  <c r="AL13" i="2" l="1"/>
  <c r="AL14" i="2"/>
  <c r="AL12" i="2"/>
  <c r="AH10" i="2"/>
  <c r="AJ10" i="2" s="1"/>
  <c r="AJ12" i="2" s="1"/>
  <c r="AJ9" i="2"/>
  <c r="AG10" i="2"/>
  <c r="AG9" i="2"/>
  <c r="AH15" i="2" l="1"/>
  <c r="AH14" i="2"/>
  <c r="AG15" i="2"/>
  <c r="AG14" i="2"/>
  <c r="AE10" i="2"/>
  <c r="AE9" i="2"/>
  <c r="W9" i="2"/>
  <c r="X9" i="2"/>
  <c r="W10" i="2"/>
  <c r="I9" i="2"/>
  <c r="Y9" i="2" s="1"/>
  <c r="H9" i="2"/>
  <c r="AE12" i="2" l="1"/>
  <c r="J9" i="2"/>
  <c r="AJ15" i="2" l="1"/>
  <c r="AE13" i="2"/>
  <c r="AE14" i="2" s="1"/>
  <c r="AJ13" i="2"/>
  <c r="AJ14" i="2" s="1"/>
  <c r="AD59" i="1"/>
  <c r="AD58" i="1"/>
  <c r="AD57" i="1"/>
  <c r="AD27" i="1"/>
  <c r="AD32" i="1"/>
  <c r="H32" i="1"/>
  <c r="AD49" i="1"/>
  <c r="AD55" i="1"/>
  <c r="AD53" i="1"/>
  <c r="AD44" i="1"/>
  <c r="AD42" i="1"/>
  <c r="AD41" i="1"/>
  <c r="AD40" i="1"/>
  <c r="AD39" i="1"/>
  <c r="AD38" i="1"/>
  <c r="AD37" i="1"/>
  <c r="AD35" i="1"/>
  <c r="AD34" i="1"/>
  <c r="AD30" i="1"/>
  <c r="AD22" i="1"/>
  <c r="AD20" i="1"/>
  <c r="AD19" i="1"/>
  <c r="AD18" i="1"/>
  <c r="AD17" i="1"/>
  <c r="AD16" i="1"/>
  <c r="AD15" i="1"/>
  <c r="AD13" i="1"/>
  <c r="AD12" i="1"/>
  <c r="AP53" i="1"/>
  <c r="AO53" i="1"/>
  <c r="AP44" i="1"/>
  <c r="AO44" i="1"/>
  <c r="AO42" i="1"/>
  <c r="AP42" i="1" s="1"/>
  <c r="AP41" i="1"/>
  <c r="AO41" i="1"/>
  <c r="AP40" i="1"/>
  <c r="AO40" i="1"/>
  <c r="AP39" i="1"/>
  <c r="AO39" i="1"/>
  <c r="AP38" i="1"/>
  <c r="AO38" i="1"/>
  <c r="AP37" i="1"/>
  <c r="AO37" i="1"/>
  <c r="AP36" i="1"/>
  <c r="AO36" i="1"/>
  <c r="AP35" i="1"/>
  <c r="AO35" i="1"/>
  <c r="AP34" i="1"/>
  <c r="AO34" i="1"/>
  <c r="AP31" i="1"/>
  <c r="AO31" i="1"/>
  <c r="AP30" i="1"/>
  <c r="AO30" i="1"/>
  <c r="AP23" i="1"/>
  <c r="AO23" i="1"/>
  <c r="AP22" i="1"/>
  <c r="AO22" i="1"/>
  <c r="AP20" i="1"/>
  <c r="AO20" i="1"/>
  <c r="AP19" i="1"/>
  <c r="AO19" i="1"/>
  <c r="AP18" i="1"/>
  <c r="AO18" i="1"/>
  <c r="AP17" i="1"/>
  <c r="AO17" i="1"/>
  <c r="AP16" i="1"/>
  <c r="AO16" i="1"/>
  <c r="AP15" i="1"/>
  <c r="AO15" i="1"/>
  <c r="AP13" i="1"/>
  <c r="AO13" i="1"/>
  <c r="AP12" i="1"/>
  <c r="AO12" i="1"/>
  <c r="AM59" i="1"/>
  <c r="AM58" i="1"/>
  <c r="AM57" i="1"/>
  <c r="AI59" i="1"/>
  <c r="AI58" i="1"/>
  <c r="AI57" i="1"/>
  <c r="AI55" i="1"/>
  <c r="H55" i="1"/>
  <c r="AM49" i="1"/>
  <c r="AI49" i="1"/>
  <c r="H49" i="1"/>
  <c r="AI32" i="1"/>
  <c r="AI27" i="1"/>
  <c r="AM27" i="1"/>
  <c r="H27" i="1"/>
  <c r="AM48" i="1"/>
  <c r="AM46" i="1"/>
  <c r="AM26" i="1"/>
  <c r="AM24" i="1"/>
  <c r="AI54" i="1"/>
  <c r="AI53" i="1"/>
  <c r="AI45" i="1"/>
  <c r="AI44" i="1"/>
  <c r="AI31" i="1"/>
  <c r="AI30" i="1"/>
  <c r="AI23" i="1"/>
  <c r="AI22" i="1"/>
  <c r="H53" i="1"/>
  <c r="H44" i="1"/>
  <c r="H34" i="1"/>
  <c r="H35" i="1"/>
  <c r="H42" i="1"/>
  <c r="H41" i="1"/>
  <c r="H40" i="1"/>
  <c r="H39" i="1"/>
  <c r="H38" i="1"/>
  <c r="H37" i="1"/>
  <c r="H30" i="1"/>
  <c r="H22" i="1"/>
  <c r="H20" i="1"/>
  <c r="H19" i="1"/>
  <c r="H18" i="1"/>
  <c r="H17" i="1"/>
  <c r="H16" i="1"/>
  <c r="H15" i="1"/>
  <c r="H13" i="1"/>
  <c r="H12" i="1"/>
  <c r="H57" i="1" l="1"/>
  <c r="E60" i="1" s="1"/>
  <c r="X10" i="2"/>
  <c r="Q10" i="2"/>
  <c r="R10" i="2" s="1"/>
  <c r="K10" i="2"/>
  <c r="L10" i="2" s="1"/>
  <c r="I10" i="2"/>
  <c r="J10" i="2" s="1"/>
  <c r="Q9" i="2"/>
  <c r="K9" i="2"/>
  <c r="M9" i="2" s="1"/>
  <c r="O9" i="2" s="1"/>
  <c r="L9" i="2" l="1"/>
  <c r="R9" i="2"/>
  <c r="R12" i="2" s="1"/>
  <c r="S9" i="2"/>
  <c r="U9" i="2" s="1"/>
  <c r="V9" i="2" s="1"/>
  <c r="E62" i="1"/>
  <c r="H58" i="1"/>
  <c r="H59" i="1" s="1"/>
  <c r="E61" i="1"/>
  <c r="Y10" i="2"/>
  <c r="Z10" i="2" s="1"/>
  <c r="H12" i="2"/>
  <c r="X12" i="2"/>
  <c r="S10" i="2"/>
  <c r="U10" i="2" s="1"/>
  <c r="V10" i="2" s="1"/>
  <c r="M10" i="2"/>
  <c r="I53" i="1"/>
  <c r="J53" i="1" s="1"/>
  <c r="U35" i="1"/>
  <c r="V35" i="1" s="1"/>
  <c r="O35" i="1"/>
  <c r="P35" i="1" s="1"/>
  <c r="I35" i="1"/>
  <c r="J35" i="1" s="1"/>
  <c r="U34" i="1"/>
  <c r="V34" i="1" s="1"/>
  <c r="O34" i="1"/>
  <c r="P34" i="1" s="1"/>
  <c r="I34" i="1"/>
  <c r="J34" i="1" s="1"/>
  <c r="U13" i="1"/>
  <c r="V13" i="1" s="1"/>
  <c r="O13" i="1"/>
  <c r="P13" i="1" s="1"/>
  <c r="I13" i="1"/>
  <c r="J13" i="1" s="1"/>
  <c r="U12" i="1"/>
  <c r="V12" i="1" s="1"/>
  <c r="O12" i="1"/>
  <c r="P12" i="1" s="1"/>
  <c r="I12" i="1"/>
  <c r="J12" i="1" s="1"/>
  <c r="AA10" i="2" l="1"/>
  <c r="AB10" i="2" s="1"/>
  <c r="L12" i="2"/>
  <c r="H13" i="2"/>
  <c r="H14" i="2" s="1"/>
  <c r="J12" i="2"/>
  <c r="T9" i="2"/>
  <c r="T10" i="2"/>
  <c r="N10" i="2"/>
  <c r="O10" i="2"/>
  <c r="P10" i="2" s="1"/>
  <c r="AA9" i="2"/>
  <c r="AB9" i="2" s="1"/>
  <c r="Z9" i="2"/>
  <c r="N9" i="2"/>
  <c r="K53" i="1"/>
  <c r="M53" i="1" s="1"/>
  <c r="N53" i="1" s="1"/>
  <c r="W34" i="1"/>
  <c r="Y34" i="1" s="1"/>
  <c r="Z34" i="1" s="1"/>
  <c r="W13" i="1"/>
  <c r="Y13" i="1" s="1"/>
  <c r="Z13" i="1" s="1"/>
  <c r="Q35" i="1"/>
  <c r="S35" i="1" s="1"/>
  <c r="T35" i="1" s="1"/>
  <c r="Q12" i="1"/>
  <c r="S12" i="1" s="1"/>
  <c r="T12" i="1" s="1"/>
  <c r="Q13" i="1"/>
  <c r="R13" i="1" s="1"/>
  <c r="V57" i="1"/>
  <c r="J57" i="1"/>
  <c r="P57" i="1"/>
  <c r="Q34" i="1"/>
  <c r="K35" i="1"/>
  <c r="W35" i="1"/>
  <c r="K12" i="1"/>
  <c r="W12" i="1"/>
  <c r="K34" i="1"/>
  <c r="K13" i="1"/>
  <c r="T12" i="2" l="1"/>
  <c r="V12" i="2"/>
  <c r="R12" i="1"/>
  <c r="X13" i="1"/>
  <c r="X34" i="1"/>
  <c r="L53" i="1"/>
  <c r="P9" i="2"/>
  <c r="P12" i="2" s="1"/>
  <c r="N12" i="2"/>
  <c r="AB12" i="2"/>
  <c r="Z12" i="2"/>
  <c r="S13" i="1"/>
  <c r="T13" i="1" s="1"/>
  <c r="R35" i="1"/>
  <c r="M13" i="1"/>
  <c r="N13" i="1" s="1"/>
  <c r="L13" i="1"/>
  <c r="Y12" i="1"/>
  <c r="Z12" i="1" s="1"/>
  <c r="X12" i="1"/>
  <c r="Y35" i="1"/>
  <c r="Z35" i="1" s="1"/>
  <c r="X35" i="1"/>
  <c r="S34" i="1"/>
  <c r="T34" i="1" s="1"/>
  <c r="R34" i="1"/>
  <c r="M34" i="1"/>
  <c r="N34" i="1" s="1"/>
  <c r="L34" i="1"/>
  <c r="L12" i="1"/>
  <c r="M12" i="1"/>
  <c r="N12" i="1" s="1"/>
  <c r="M35" i="1"/>
  <c r="N35" i="1" s="1"/>
  <c r="L35" i="1"/>
  <c r="R57" i="1" l="1"/>
  <c r="T57" i="1"/>
  <c r="N57" i="1"/>
  <c r="L57" i="1"/>
  <c r="X57" i="1"/>
  <c r="Z57" i="1"/>
</calcChain>
</file>

<file path=xl/sharedStrings.xml><?xml version="1.0" encoding="utf-8"?>
<sst xmlns="http://schemas.openxmlformats.org/spreadsheetml/2006/main" count="271" uniqueCount="88">
  <si>
    <t>HARGA PERHITUNGAN SENDIRI</t>
  </si>
  <si>
    <t>PENGADAAN KABEL MV, KONDUKTOR DAN KABEL KONTROL GI 150 KV KALBAR TERSEBAR</t>
  </si>
  <si>
    <t>NO.</t>
  </si>
  <si>
    <t>EQUIPMENT AND MATERIAL DESCRIPTION</t>
  </si>
  <si>
    <t>QUANTITY</t>
  </si>
  <si>
    <t>HARGA KONTRAK</t>
  </si>
  <si>
    <t>PPh  3%</t>
  </si>
  <si>
    <t>ROK (10%)</t>
  </si>
  <si>
    <t>Harga setelah PPN</t>
  </si>
  <si>
    <t>Harga sebelum PPN</t>
  </si>
  <si>
    <t>ROK (15%)</t>
  </si>
  <si>
    <t>ROK (20%)</t>
  </si>
  <si>
    <t>SATUAN</t>
  </si>
  <si>
    <t>TOTAL</t>
  </si>
  <si>
    <t>( Rp. )</t>
  </si>
  <si>
    <t>A</t>
  </si>
  <si>
    <t>GI 150 KV SAMBAS:</t>
  </si>
  <si>
    <t>1.</t>
  </si>
  <si>
    <t>Konduktor AAAC 400  mm2  (61x3.00mm)</t>
  </si>
  <si>
    <t>Set</t>
  </si>
  <si>
    <t>m</t>
  </si>
  <si>
    <t>2.</t>
  </si>
  <si>
    <t>Konduktor AAAC 1000 mm2</t>
  </si>
  <si>
    <t>3.</t>
  </si>
  <si>
    <t>LV Power and Multicore COntrol 1000 V dan Perlengkapannya</t>
  </si>
  <si>
    <t>Kabel  Kontrol NYSY (Cu/PVC/CTS/PVC)  2x2,5mm2 Str • 0,6/1 (1,2) kV</t>
  </si>
  <si>
    <t>Kabel  Kontrol NYSY (Cu/PVC/CTS/PVC) 7x2,5mm2 Str · 0,6/1  (l,2) kV</t>
  </si>
  <si>
    <t>Kabel  Kontrol NYSY (Cu/PVC/CTS/PVC)  19x2,5mm2 Str •  0,6/1  (l,2) kV</t>
  </si>
  <si>
    <t>Kabel  Kontrol NYSY (Cu/PVC/CT5/PVC)  4x4mm2 Str · 0,6/1 (1,2) kV</t>
  </si>
  <si>
    <t>Kabel  Kontrol NYSY (Cu/PVC/CTS/PVC)  4x6mm2 Str · 0,6/1 (l,2) kV</t>
  </si>
  <si>
    <t>Kabel  Kontrol NYSY (Cu/PVC/CTS/PVC)  4x10mm2 Str • 0,6/1 (l,2) kV</t>
  </si>
  <si>
    <t>KABEL XLPE NA2XSY  lx400mm2 • 12/20 (24kV)</t>
  </si>
  <si>
    <t>GSW 55 mm2, GSW Fitting, GSW Clamp dan Perlengkapannya</t>
  </si>
  <si>
    <t>GI 150 kV Singkawang</t>
  </si>
  <si>
    <t>GI 150 kV Kota Baru</t>
  </si>
  <si>
    <t>Konduktor AAAC 400 mm2  (61x3.00mm)</t>
  </si>
  <si>
    <t>Konduktor AAAC 630  mm2</t>
  </si>
  <si>
    <t>Kabel  Kontrol  NYSY (Cu/PVC/CTS/PVC)  2x2,5mm2 Str · 0,6/1 (l,2) kV</t>
  </si>
  <si>
    <t>Kabel  Kontrol  NYSY (Cu/PVC/CTS/PVC) 7x2,5mm2 Str • 0,6/1 (l,2) kV</t>
  </si>
  <si>
    <t>Kabel  Kontrol  NYSY (Cu/PVC/CTS/PVC)  19x2,5mm2 Str · 0,6/1  (l,2) kV</t>
  </si>
  <si>
    <t>Kabel  Kontrol NYSY (Cu/PVC/CTS/PVC)  4x4mm2 Str •  0,6/1 (l,2) kV</t>
  </si>
  <si>
    <t>Kabel  Kontrol NYSY (Cu/PVC/CT5/PVC) 4x6mm2 Str •  0,6/1  (l,2) kV</t>
  </si>
  <si>
    <t>Kabel  Kontrol  NYSY (Cu/PVC/CTS/PVC)  4x10mm2 Str • 0,6/1 (l,2) kV</t>
  </si>
  <si>
    <t>KABEL XLPE NA2XSY  lx400mm2 · 12/20 (24kV)</t>
  </si>
  <si>
    <t>GI 150 kV Sei Raya</t>
  </si>
  <si>
    <t xml:space="preserve">KABEL XLPE NA2XSY lx400mm2 •  12/20 (24kV)
</t>
  </si>
  <si>
    <t>Sub Total</t>
  </si>
  <si>
    <t>PPN 10%</t>
  </si>
  <si>
    <t>Total</t>
  </si>
  <si>
    <t>Diketahui oleh:</t>
  </si>
  <si>
    <t>Dibuat oleh:</t>
  </si>
  <si>
    <t>Dibuat Oleh:</t>
  </si>
  <si>
    <t>Direktur Utama</t>
  </si>
  <si>
    <t>Pejabat PBJ</t>
  </si>
  <si>
    <t>Pejabat Pengadaan Barang/Jasa</t>
  </si>
  <si>
    <t>Setyo Herupurwoko</t>
  </si>
  <si>
    <t>Mohamad Suaedi</t>
  </si>
  <si>
    <t>5</t>
  </si>
  <si>
    <t>6</t>
  </si>
  <si>
    <t>Cable XLPE 20 kV NA2XSY 4x400 mm2 untuk hubungan: Trafo-Inc Cubicle 20 kV (4 cable/phase) dan Terminating kabel (XLPE 4x400 mm2)</t>
  </si>
  <si>
    <t>Grounding sistem lengkap untuk T/B dan perlengkapannya</t>
  </si>
  <si>
    <t>BC-H 150 mm2</t>
  </si>
  <si>
    <t>B</t>
  </si>
  <si>
    <t>C</t>
  </si>
  <si>
    <t>D</t>
  </si>
  <si>
    <t>Harga Penawaran PT Voksel</t>
  </si>
  <si>
    <t>Terminating Kit Indoor</t>
  </si>
  <si>
    <t>Terminating Kit Outdoor</t>
  </si>
  <si>
    <t>Harga Penawaran PT Cellindo</t>
  </si>
  <si>
    <t>Harga PT Prima Indah Lestari</t>
  </si>
  <si>
    <t>Penawaran GI Sambas</t>
  </si>
  <si>
    <t>Penawaran Singkawang</t>
  </si>
  <si>
    <t>Penawaran Kota Baru</t>
  </si>
  <si>
    <t>Penawaran Sei Raya</t>
  </si>
  <si>
    <t>PPN 10 %</t>
  </si>
  <si>
    <t>Sub Total Semua Penawaran</t>
  </si>
  <si>
    <t>Harga Negosiasi PT Voksel</t>
  </si>
  <si>
    <t>Harga Penawaran PT Iradat</t>
  </si>
  <si>
    <t>Terbilang:</t>
  </si>
  <si>
    <t>URAIAN</t>
  </si>
  <si>
    <t xml:space="preserve">GSW 55mm2
</t>
  </si>
  <si>
    <t xml:space="preserve">OPGW 70 mm2, 12 Pair (24 cores)
</t>
  </si>
  <si>
    <t>Nego terhadap penawaran</t>
  </si>
  <si>
    <t>nego terhadap HPS</t>
  </si>
  <si>
    <t>PENGADAAN KONDUKTOR GSW 55 MM2 DAN OPGW 70 MM2 T/L 150 KV PASAMAN-SIMPANG EMPAT</t>
  </si>
  <si>
    <t>Dua Milyar Lima Juta Lima Puluh Delapan Ribu Sembilan Ratus Empat Puluh Dua Rupiah</t>
  </si>
  <si>
    <t>Harga Negosiasi Terhadap Kontrak Utama</t>
  </si>
  <si>
    <t>Harga Negosiasi Terhadap HPS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</si>
</sst>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0.0"/>
    <numFmt numFmtId="166" formatCode="_-* #,##0.00_-;\-* #,##0.00_-;_-* &quot;-&quot;??_-;_-@_-"/>
    <numFmt numFmtId="167" formatCode="_(* #,##0.00_);_(* \(#,##0.00\);_(* &quot;-&quot;_);_(@_)"/>
  </numFmts>
  <fonts count="2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name val="Arial"/>
      <charset val="134"/>
    </font>
    <font>
      <b/>
      <sz val="11"/>
      <name val="Arial"/>
      <charset val="134"/>
    </font>
    <font>
      <b/>
      <sz val="11"/>
      <color indexed="10"/>
      <name val="Arial"/>
      <charset val="134"/>
    </font>
    <font>
      <b/>
      <sz val="11"/>
      <name val="Arial"/>
      <charset val="134"/>
    </font>
    <font>
      <sz val="11"/>
      <name val="Arial"/>
      <charset val="134"/>
    </font>
    <font>
      <sz val="11"/>
      <color rgb="FF000000"/>
      <name val="Arial"/>
      <charset val="134"/>
    </font>
    <font>
      <b/>
      <sz val="11"/>
      <name val="Tahoma"/>
      <charset val="134"/>
    </font>
    <font>
      <sz val="11"/>
      <name val="Tahoma"/>
      <charset val="134"/>
    </font>
    <font>
      <sz val="11"/>
      <name val="Tahoma"/>
      <charset val="134"/>
    </font>
    <font>
      <b/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theme="1"/>
      <name val="Calibri"/>
      <charset val="1"/>
      <scheme val="minor"/>
    </font>
    <font>
      <sz val="10"/>
      <name val="Times New Roman"/>
      <charset val="134"/>
    </font>
    <font>
      <sz val="8"/>
      <name val="Helv"/>
      <charset val="134"/>
    </font>
    <font>
      <u/>
      <sz val="10"/>
      <color theme="10"/>
      <name val="Arial"/>
      <charset val="134"/>
    </font>
    <font>
      <sz val="11"/>
      <color theme="1"/>
      <name val="Calibri"/>
      <charset val="134"/>
      <scheme val="minor"/>
    </font>
    <font>
      <sz val="11"/>
      <name val="Arial"/>
      <family val="2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1"/>
      <color indexed="10"/>
      <name val="Arial"/>
      <family val="2"/>
    </font>
    <font>
      <b/>
      <sz val="11"/>
      <color theme="1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6" tint="-0.249977111117893"/>
        <bgColor indexed="64"/>
      </patternFill>
    </fill>
  </fills>
  <borders count="171">
    <border>
      <left/>
      <right/>
      <top/>
      <bottom/>
      <diagonal/>
    </border>
    <border>
      <left style="medium">
        <color indexed="8"/>
      </left>
      <right style="thin">
        <color auto="1"/>
      </right>
      <top style="medium">
        <color indexed="8"/>
      </top>
      <bottom/>
      <diagonal/>
    </border>
    <border>
      <left style="thin">
        <color auto="1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8"/>
      </left>
      <right/>
      <top style="thin">
        <color indexed="8"/>
      </top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8"/>
      </left>
      <right style="thin">
        <color auto="1"/>
      </right>
      <top style="thin">
        <color indexed="8"/>
      </top>
      <bottom style="hair">
        <color auto="1"/>
      </bottom>
      <diagonal/>
    </border>
    <border>
      <left/>
      <right/>
      <top style="thin">
        <color indexed="8"/>
      </top>
      <bottom style="hair">
        <color auto="1"/>
      </bottom>
      <diagonal/>
    </border>
    <border>
      <left style="thin">
        <color indexed="8"/>
      </left>
      <right/>
      <top style="thin">
        <color indexed="8"/>
      </top>
      <bottom style="hair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auto="1"/>
      </bottom>
      <diagonal/>
    </border>
    <border>
      <left style="medium">
        <color indexed="8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 style="hair">
        <color rgb="FF000000"/>
      </bottom>
      <diagonal/>
    </border>
    <border>
      <left/>
      <right style="thin">
        <color auto="1"/>
      </right>
      <top style="hair">
        <color rgb="FF000000"/>
      </top>
      <bottom style="hair">
        <color rgb="FF000000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indexed="8"/>
      </left>
      <right/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thin">
        <color indexed="8"/>
      </bottom>
      <diagonal/>
    </border>
    <border>
      <left/>
      <right style="thin">
        <color auto="1"/>
      </right>
      <top style="hair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 style="medium">
        <color indexed="8"/>
      </right>
      <top style="thin">
        <color auto="1"/>
      </top>
      <bottom/>
      <diagonal/>
    </border>
    <border>
      <left style="thin">
        <color auto="1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hair">
        <color auto="1"/>
      </bottom>
      <diagonal/>
    </border>
    <border>
      <left/>
      <right style="medium">
        <color indexed="8"/>
      </right>
      <top style="thin">
        <color indexed="8"/>
      </top>
      <bottom style="hair">
        <color auto="1"/>
      </bottom>
      <diagonal/>
    </border>
    <border>
      <left style="thin">
        <color auto="1"/>
      </left>
      <right style="medium">
        <color indexed="8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indexed="8"/>
      </right>
      <top style="hair">
        <color auto="1"/>
      </top>
      <bottom/>
      <diagonal/>
    </border>
    <border>
      <left style="thin">
        <color auto="1"/>
      </left>
      <right style="medium">
        <color indexed="8"/>
      </right>
      <top style="hair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medium">
        <color indexed="8"/>
      </right>
      <top style="thin">
        <color auto="1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 style="thin">
        <color auto="1"/>
      </top>
      <bottom style="hair">
        <color auto="1"/>
      </bottom>
      <diagonal/>
    </border>
    <border>
      <left/>
      <right style="medium">
        <color indexed="8"/>
      </right>
      <top style="hair">
        <color auto="1"/>
      </top>
      <bottom style="hair">
        <color auto="1"/>
      </bottom>
      <diagonal/>
    </border>
    <border>
      <left/>
      <right style="medium">
        <color indexed="8"/>
      </right>
      <top style="hair">
        <color auto="1"/>
      </top>
      <bottom/>
      <diagonal/>
    </border>
    <border>
      <left/>
      <right style="medium">
        <color indexed="8"/>
      </right>
      <top style="hair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indexed="8"/>
      </right>
      <top style="hair">
        <color auto="1"/>
      </top>
      <bottom/>
      <diagonal/>
    </border>
    <border>
      <left/>
      <right style="thin">
        <color auto="1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medium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medium">
        <color indexed="8"/>
      </top>
      <bottom style="thin">
        <color auto="1"/>
      </bottom>
      <diagonal/>
    </border>
    <border>
      <left style="thin">
        <color auto="1"/>
      </left>
      <right style="medium">
        <color indexed="8"/>
      </right>
      <top/>
      <bottom style="hair">
        <color auto="1"/>
      </bottom>
      <diagonal/>
    </border>
    <border>
      <left/>
      <right style="medium">
        <color indexed="8"/>
      </right>
      <top/>
      <bottom style="hair">
        <color auto="1"/>
      </bottom>
      <diagonal/>
    </border>
    <border>
      <left style="thin">
        <color auto="1"/>
      </left>
      <right style="thin">
        <color indexed="8"/>
      </right>
      <top/>
      <bottom style="hair">
        <color auto="1"/>
      </bottom>
      <diagonal/>
    </border>
    <border>
      <left/>
      <right style="medium">
        <color indexed="8"/>
      </right>
      <top/>
      <bottom/>
      <diagonal/>
    </border>
    <border>
      <left style="thin">
        <color auto="1"/>
      </left>
      <right/>
      <top style="thin">
        <color indexed="8"/>
      </top>
      <bottom style="hair">
        <color auto="1"/>
      </bottom>
      <diagonal/>
    </border>
    <border>
      <left style="thin">
        <color indexed="64"/>
      </left>
      <right style="thin">
        <color indexed="8"/>
      </right>
      <top style="thin">
        <color auto="1"/>
      </top>
      <bottom style="hair">
        <color auto="1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/>
      <right style="thin">
        <color indexed="8"/>
      </right>
      <top style="medium">
        <color indexed="8"/>
      </top>
      <bottom style="thin">
        <color auto="1"/>
      </bottom>
      <diagonal/>
    </border>
    <border>
      <left style="thin">
        <color indexed="8"/>
      </left>
      <right/>
      <top style="medium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auto="1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/>
      <top/>
      <bottom style="hair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medium">
        <color indexed="8"/>
      </top>
      <bottom style="medium">
        <color indexed="8"/>
      </bottom>
      <diagonal/>
    </border>
    <border>
      <left/>
      <right style="thin">
        <color auto="1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auto="1"/>
      </left>
      <right style="medium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indexed="8"/>
      </right>
      <top/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auto="1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/>
      <right/>
      <top style="hair">
        <color auto="1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medium">
        <color indexed="8"/>
      </right>
      <top style="thin">
        <color auto="1"/>
      </top>
      <bottom/>
      <diagonal/>
    </border>
    <border>
      <left style="medium">
        <color indexed="8"/>
      </left>
      <right/>
      <top style="hair">
        <color auto="1"/>
      </top>
      <bottom style="hair">
        <color indexed="8"/>
      </bottom>
      <diagonal/>
    </border>
    <border>
      <left style="thin">
        <color auto="1"/>
      </left>
      <right/>
      <top style="hair">
        <color auto="1"/>
      </top>
      <bottom style="hair">
        <color indexed="8"/>
      </bottom>
      <diagonal/>
    </border>
    <border>
      <left/>
      <right style="thin">
        <color auto="1"/>
      </right>
      <top style="hair">
        <color auto="1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indexed="8"/>
      </bottom>
      <diagonal/>
    </border>
    <border>
      <left style="thin">
        <color auto="1"/>
      </left>
      <right style="medium">
        <color indexed="8"/>
      </right>
      <top style="hair">
        <color auto="1"/>
      </top>
      <bottom style="hair">
        <color indexed="8"/>
      </bottom>
      <diagonal/>
    </border>
    <border>
      <left/>
      <right style="medium">
        <color indexed="8"/>
      </right>
      <top style="hair">
        <color auto="1"/>
      </top>
      <bottom style="hair">
        <color indexed="8"/>
      </bottom>
      <diagonal/>
    </border>
    <border>
      <left/>
      <right style="thin">
        <color auto="1"/>
      </right>
      <top style="thin">
        <color indexed="8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8"/>
      </right>
      <top/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medium">
        <color indexed="8"/>
      </right>
      <top/>
      <bottom style="thin">
        <color auto="1"/>
      </bottom>
      <diagonal/>
    </border>
    <border>
      <left/>
      <right style="thin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</borders>
  <cellStyleXfs count="31">
    <xf numFmtId="0" fontId="0" fillId="0" borderId="0"/>
    <xf numFmtId="0" fontId="12" fillId="0" borderId="0"/>
    <xf numFmtId="37" fontId="15" fillId="0" borderId="0"/>
    <xf numFmtId="166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7" fillId="0" borderId="0" applyFont="0" applyFill="0" applyBorder="0" applyAlignment="0" applyProtection="0"/>
    <xf numFmtId="41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4" fontId="13" fillId="0" borderId="0" applyFont="0" applyFill="0" applyBorder="0" applyAlignment="0" applyProtection="0"/>
    <xf numFmtId="41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2" fillId="0" borderId="0"/>
    <xf numFmtId="0" fontId="14" fillId="0" borderId="0"/>
    <xf numFmtId="0" fontId="12" fillId="0" borderId="0"/>
    <xf numFmtId="0" fontId="12" fillId="0" borderId="0"/>
    <xf numFmtId="0" fontId="12" fillId="0" borderId="0"/>
    <xf numFmtId="0" fontId="17" fillId="0" borderId="0"/>
    <xf numFmtId="0" fontId="12" fillId="0" borderId="0"/>
    <xf numFmtId="0" fontId="17" fillId="0" borderId="0"/>
    <xf numFmtId="37" fontId="15" fillId="0" borderId="0"/>
    <xf numFmtId="9" fontId="12" fillId="0" borderId="0" applyFont="0" applyFill="0" applyBorder="0" applyAlignment="0" applyProtection="0"/>
    <xf numFmtId="0" fontId="1" fillId="0" borderId="0"/>
  </cellStyleXfs>
  <cellXfs count="674">
    <xf numFmtId="0" fontId="0" fillId="0" borderId="0" xfId="0"/>
    <xf numFmtId="37" fontId="2" fillId="0" borderId="0" xfId="28" applyFont="1" applyAlignment="1">
      <alignment vertical="top"/>
    </xf>
    <xf numFmtId="37" fontId="2" fillId="0" borderId="0" xfId="28" applyFont="1" applyAlignment="1">
      <alignment vertical="center"/>
    </xf>
    <xf numFmtId="37" fontId="2" fillId="0" borderId="0" xfId="28" applyFont="1" applyAlignment="1">
      <alignment horizontal="center" vertical="center"/>
    </xf>
    <xf numFmtId="39" fontId="2" fillId="0" borderId="0" xfId="28" applyNumberFormat="1" applyFont="1" applyAlignment="1">
      <alignment vertical="center"/>
    </xf>
    <xf numFmtId="37" fontId="3" fillId="0" borderId="0" xfId="28" applyFont="1" applyAlignment="1">
      <alignment vertical="center"/>
    </xf>
    <xf numFmtId="37" fontId="4" fillId="0" borderId="0" xfId="28" applyFont="1" applyAlignment="1">
      <alignment vertical="center"/>
    </xf>
    <xf numFmtId="37" fontId="2" fillId="0" borderId="22" xfId="28" applyFont="1" applyBorder="1" applyAlignment="1">
      <alignment vertical="center"/>
    </xf>
    <xf numFmtId="37" fontId="2" fillId="0" borderId="23" xfId="28" applyFont="1" applyBorder="1" applyAlignment="1">
      <alignment vertical="center"/>
    </xf>
    <xf numFmtId="39" fontId="2" fillId="0" borderId="30" xfId="28" applyNumberFormat="1" applyFont="1" applyFill="1" applyBorder="1" applyAlignment="1">
      <alignment vertical="center"/>
    </xf>
    <xf numFmtId="37" fontId="6" fillId="0" borderId="31" xfId="28" applyFont="1" applyFill="1" applyBorder="1" applyAlignment="1">
      <alignment vertical="top" wrapText="1"/>
    </xf>
    <xf numFmtId="39" fontId="2" fillId="0" borderId="30" xfId="28" applyNumberFormat="1" applyFont="1" applyFill="1" applyBorder="1" applyAlignment="1">
      <alignment vertical="top"/>
    </xf>
    <xf numFmtId="1" fontId="2" fillId="0" borderId="27" xfId="28" applyNumberFormat="1" applyFont="1" applyBorder="1" applyAlignment="1">
      <alignment vertical="top"/>
    </xf>
    <xf numFmtId="37" fontId="6" fillId="0" borderId="32" xfId="28" applyFont="1" applyFill="1" applyBorder="1" applyAlignment="1">
      <alignment vertical="top" wrapText="1"/>
    </xf>
    <xf numFmtId="0" fontId="7" fillId="0" borderId="35" xfId="0" applyFont="1" applyBorder="1" applyAlignment="1">
      <alignment vertical="top" wrapText="1"/>
    </xf>
    <xf numFmtId="39" fontId="2" fillId="0" borderId="34" xfId="28" applyNumberFormat="1" applyFont="1" applyFill="1" applyBorder="1" applyAlignment="1">
      <alignment vertical="top"/>
    </xf>
    <xf numFmtId="0" fontId="7" fillId="0" borderId="36" xfId="0" applyFont="1" applyBorder="1" applyAlignment="1">
      <alignment vertical="top" wrapText="1"/>
    </xf>
    <xf numFmtId="37" fontId="6" fillId="0" borderId="31" xfId="28" applyFont="1" applyBorder="1" applyAlignment="1">
      <alignment vertical="top"/>
    </xf>
    <xf numFmtId="37" fontId="2" fillId="0" borderId="37" xfId="28" applyFont="1" applyFill="1" applyBorder="1" applyAlignment="1">
      <alignment vertical="top"/>
    </xf>
    <xf numFmtId="39" fontId="2" fillId="0" borderId="37" xfId="28" applyNumberFormat="1" applyFont="1" applyFill="1" applyBorder="1" applyAlignment="1">
      <alignment vertical="top"/>
    </xf>
    <xf numFmtId="1" fontId="2" fillId="0" borderId="27" xfId="28" applyNumberFormat="1" applyFont="1" applyBorder="1" applyAlignment="1">
      <alignment horizontal="center" vertical="top"/>
    </xf>
    <xf numFmtId="1" fontId="5" fillId="0" borderId="27" xfId="28" applyNumberFormat="1" applyFont="1" applyBorder="1" applyAlignment="1">
      <alignment horizontal="center" vertical="top"/>
    </xf>
    <xf numFmtId="37" fontId="2" fillId="0" borderId="30" xfId="28" applyFont="1" applyFill="1" applyBorder="1" applyAlignment="1">
      <alignment horizontal="center" vertical="center"/>
    </xf>
    <xf numFmtId="37" fontId="6" fillId="0" borderId="30" xfId="28" applyFont="1" applyFill="1" applyBorder="1" applyAlignment="1">
      <alignment horizontal="center" vertical="center"/>
    </xf>
    <xf numFmtId="1" fontId="2" fillId="0" borderId="27" xfId="28" applyNumberFormat="1" applyFont="1" applyBorder="1" applyAlignment="1">
      <alignment horizontal="center" vertical="center"/>
    </xf>
    <xf numFmtId="37" fontId="2" fillId="0" borderId="31" xfId="28" applyFont="1" applyBorder="1" applyAlignment="1">
      <alignment vertical="top"/>
    </xf>
    <xf numFmtId="0" fontId="7" fillId="0" borderId="36" xfId="0" applyFont="1" applyBorder="1" applyAlignment="1">
      <alignment vertical="center" wrapText="1"/>
    </xf>
    <xf numFmtId="37" fontId="2" fillId="0" borderId="30" xfId="28" applyFont="1" applyFill="1" applyBorder="1" applyAlignment="1">
      <alignment horizontal="center" vertical="top"/>
    </xf>
    <xf numFmtId="37" fontId="6" fillId="0" borderId="30" xfId="28" applyFont="1" applyFill="1" applyBorder="1" applyAlignment="1">
      <alignment horizontal="center" vertical="top"/>
    </xf>
    <xf numFmtId="37" fontId="2" fillId="0" borderId="34" xfId="28" applyFont="1" applyFill="1" applyBorder="1" applyAlignment="1">
      <alignment horizontal="center" vertical="top"/>
    </xf>
    <xf numFmtId="37" fontId="6" fillId="0" borderId="34" xfId="28" applyFont="1" applyFill="1" applyBorder="1" applyAlignment="1">
      <alignment horizontal="center" vertical="top"/>
    </xf>
    <xf numFmtId="37" fontId="2" fillId="0" borderId="16" xfId="28" applyFont="1" applyFill="1" applyBorder="1" applyAlignment="1">
      <alignment horizontal="center" vertical="top"/>
    </xf>
    <xf numFmtId="37" fontId="2" fillId="0" borderId="37" xfId="28" applyFont="1" applyFill="1" applyBorder="1" applyAlignment="1">
      <alignment horizontal="center" vertical="top"/>
    </xf>
    <xf numFmtId="37" fontId="6" fillId="0" borderId="37" xfId="28" applyFont="1" applyFill="1" applyBorder="1" applyAlignment="1">
      <alignment horizontal="center" vertical="top"/>
    </xf>
    <xf numFmtId="1" fontId="2" fillId="0" borderId="39" xfId="28" applyNumberFormat="1" applyFont="1" applyBorder="1" applyAlignment="1">
      <alignment horizontal="center" vertical="center"/>
    </xf>
    <xf numFmtId="3" fontId="9" fillId="0" borderId="40" xfId="26" applyNumberFormat="1" applyFont="1" applyFill="1" applyBorder="1" applyAlignment="1">
      <alignment vertical="top" wrapText="1"/>
    </xf>
    <xf numFmtId="37" fontId="2" fillId="0" borderId="34" xfId="28" applyFont="1" applyFill="1" applyBorder="1" applyAlignment="1">
      <alignment horizontal="center" vertical="center"/>
    </xf>
    <xf numFmtId="39" fontId="2" fillId="0" borderId="34" xfId="28" applyNumberFormat="1" applyFont="1" applyFill="1" applyBorder="1" applyAlignment="1">
      <alignment vertical="center"/>
    </xf>
    <xf numFmtId="37" fontId="6" fillId="0" borderId="30" xfId="28" applyFont="1" applyFill="1" applyBorder="1" applyAlignment="1">
      <alignment horizontal="left" vertical="center"/>
    </xf>
    <xf numFmtId="1" fontId="2" fillId="0" borderId="39" xfId="28" applyNumberFormat="1" applyFont="1" applyBorder="1" applyAlignment="1">
      <alignment horizontal="center" vertical="top"/>
    </xf>
    <xf numFmtId="37" fontId="2" fillId="0" borderId="44" xfId="28" applyFont="1" applyFill="1" applyBorder="1" applyAlignment="1">
      <alignment horizontal="center" vertical="center"/>
    </xf>
    <xf numFmtId="37" fontId="2" fillId="0" borderId="0" xfId="28" applyFont="1" applyFill="1" applyBorder="1" applyAlignment="1">
      <alignment horizontal="center" vertical="center"/>
    </xf>
    <xf numFmtId="39" fontId="3" fillId="0" borderId="0" xfId="28" applyNumberFormat="1" applyFont="1" applyBorder="1" applyAlignment="1">
      <alignment vertical="center"/>
    </xf>
    <xf numFmtId="165" fontId="2" fillId="0" borderId="44" xfId="28" applyNumberFormat="1" applyFont="1" applyBorder="1" applyAlignment="1">
      <alignment horizontal="center" vertical="center"/>
    </xf>
    <xf numFmtId="37" fontId="2" fillId="0" borderId="0" xfId="28" applyFont="1" applyFill="1" applyBorder="1" applyAlignment="1">
      <alignment vertical="center"/>
    </xf>
    <xf numFmtId="165" fontId="2" fillId="0" borderId="0" xfId="28" applyNumberFormat="1" applyFont="1" applyBorder="1" applyAlignment="1">
      <alignment horizontal="center" vertical="center"/>
    </xf>
    <xf numFmtId="37" fontId="2" fillId="0" borderId="0" xfId="28" applyFont="1" applyBorder="1" applyAlignment="1">
      <alignment vertical="center"/>
    </xf>
    <xf numFmtId="39" fontId="2" fillId="0" borderId="0" xfId="28" applyNumberFormat="1" applyFont="1" applyBorder="1" applyAlignment="1">
      <alignment vertical="center"/>
    </xf>
    <xf numFmtId="37" fontId="2" fillId="0" borderId="0" xfId="28" applyFont="1" applyBorder="1" applyAlignment="1">
      <alignment horizontal="center" vertical="center"/>
    </xf>
    <xf numFmtId="39" fontId="2" fillId="0" borderId="0" xfId="28" applyNumberFormat="1" applyFont="1" applyBorder="1" applyAlignment="1">
      <alignment horizontal="center" vertical="center"/>
    </xf>
    <xf numFmtId="39" fontId="2" fillId="0" borderId="0" xfId="28" applyNumberFormat="1" applyFont="1" applyAlignment="1">
      <alignment horizontal="center" vertical="center"/>
    </xf>
    <xf numFmtId="37" fontId="2" fillId="0" borderId="0" xfId="28" applyFont="1" applyAlignment="1">
      <alignment horizontal="left" vertical="center"/>
    </xf>
    <xf numFmtId="37" fontId="2" fillId="3" borderId="56" xfId="28" applyFont="1" applyFill="1" applyBorder="1" applyAlignment="1">
      <alignment vertical="center"/>
    </xf>
    <xf numFmtId="37" fontId="2" fillId="3" borderId="57" xfId="28" applyFont="1" applyFill="1" applyBorder="1" applyAlignment="1">
      <alignment vertical="center"/>
    </xf>
    <xf numFmtId="37" fontId="2" fillId="3" borderId="30" xfId="28" applyFont="1" applyFill="1" applyBorder="1" applyAlignment="1">
      <alignment vertical="center"/>
    </xf>
    <xf numFmtId="37" fontId="2" fillId="3" borderId="58" xfId="28" applyFont="1" applyFill="1" applyBorder="1" applyAlignment="1">
      <alignment vertical="center"/>
    </xf>
    <xf numFmtId="37" fontId="2" fillId="3" borderId="30" xfId="28" applyFont="1" applyFill="1" applyBorder="1" applyAlignment="1">
      <alignment vertical="top"/>
    </xf>
    <xf numFmtId="37" fontId="2" fillId="3" borderId="58" xfId="28" applyFont="1" applyFill="1" applyBorder="1" applyAlignment="1">
      <alignment vertical="top"/>
    </xf>
    <xf numFmtId="37" fontId="2" fillId="3" borderId="34" xfId="28" applyFont="1" applyFill="1" applyBorder="1" applyAlignment="1">
      <alignment vertical="center"/>
    </xf>
    <xf numFmtId="37" fontId="2" fillId="3" borderId="59" xfId="28" applyFont="1" applyFill="1" applyBorder="1" applyAlignment="1">
      <alignment vertical="center"/>
    </xf>
    <xf numFmtId="37" fontId="4" fillId="0" borderId="0" xfId="28" applyFont="1" applyAlignment="1">
      <alignment horizontal="center" vertical="center"/>
    </xf>
    <xf numFmtId="41" fontId="3" fillId="0" borderId="64" xfId="5" applyFont="1" applyFill="1" applyBorder="1" applyAlignment="1">
      <alignment horizontal="center" vertical="top"/>
    </xf>
    <xf numFmtId="167" fontId="3" fillId="0" borderId="65" xfId="5" applyNumberFormat="1" applyFont="1" applyFill="1" applyBorder="1" applyAlignment="1">
      <alignment horizontal="center" vertical="top"/>
    </xf>
    <xf numFmtId="41" fontId="3" fillId="0" borderId="66" xfId="5" applyFont="1" applyFill="1" applyBorder="1" applyAlignment="1">
      <alignment horizontal="center" vertical="top"/>
    </xf>
    <xf numFmtId="41" fontId="3" fillId="5" borderId="66" xfId="5" applyFont="1" applyFill="1" applyBorder="1" applyAlignment="1">
      <alignment horizontal="center" vertical="top"/>
    </xf>
    <xf numFmtId="167" fontId="3" fillId="5" borderId="65" xfId="5" applyNumberFormat="1" applyFont="1" applyFill="1" applyBorder="1" applyAlignment="1">
      <alignment horizontal="center" vertical="top"/>
    </xf>
    <xf numFmtId="41" fontId="3" fillId="0" borderId="51" xfId="5" applyFont="1" applyFill="1" applyBorder="1" applyAlignment="1">
      <alignment horizontal="center" vertical="top"/>
    </xf>
    <xf numFmtId="167" fontId="3" fillId="0" borderId="9" xfId="5" applyNumberFormat="1" applyFont="1" applyFill="1" applyBorder="1" applyAlignment="1">
      <alignment horizontal="center" vertical="top"/>
    </xf>
    <xf numFmtId="41" fontId="3" fillId="0" borderId="67" xfId="5" applyFont="1" applyFill="1" applyBorder="1" applyAlignment="1">
      <alignment horizontal="center" vertical="top"/>
    </xf>
    <xf numFmtId="41" fontId="3" fillId="5" borderId="67" xfId="5" applyFont="1" applyFill="1" applyBorder="1" applyAlignment="1">
      <alignment horizontal="center" vertical="top"/>
    </xf>
    <xf numFmtId="167" fontId="3" fillId="5" borderId="9" xfId="5" applyNumberFormat="1" applyFont="1" applyFill="1" applyBorder="1" applyAlignment="1">
      <alignment horizontal="center" vertical="top"/>
    </xf>
    <xf numFmtId="0" fontId="3" fillId="2" borderId="68" xfId="5" applyNumberFormat="1" applyFont="1" applyFill="1" applyBorder="1" applyAlignment="1">
      <alignment horizontal="center" vertical="center"/>
    </xf>
    <xf numFmtId="0" fontId="3" fillId="2" borderId="54" xfId="5" applyNumberFormat="1" applyFont="1" applyFill="1" applyBorder="1" applyAlignment="1">
      <alignment horizontal="center" vertical="center"/>
    </xf>
    <xf numFmtId="0" fontId="3" fillId="5" borderId="54" xfId="5" applyNumberFormat="1" applyFont="1" applyFill="1" applyBorder="1" applyAlignment="1">
      <alignment horizontal="center" vertical="center"/>
    </xf>
    <xf numFmtId="37" fontId="2" fillId="0" borderId="23" xfId="28" applyFont="1" applyBorder="1" applyAlignment="1">
      <alignment horizontal="center" vertical="center"/>
    </xf>
    <xf numFmtId="37" fontId="2" fillId="0" borderId="69" xfId="28" applyFont="1" applyBorder="1" applyAlignment="1">
      <alignment horizontal="center" vertical="center"/>
    </xf>
    <xf numFmtId="37" fontId="2" fillId="5" borderId="69" xfId="28" applyFont="1" applyFill="1" applyBorder="1" applyAlignment="1">
      <alignment horizontal="center" vertical="center"/>
    </xf>
    <xf numFmtId="37" fontId="2" fillId="0" borderId="38" xfId="28" applyFont="1" applyBorder="1" applyAlignment="1">
      <alignment vertical="center"/>
    </xf>
    <xf numFmtId="37" fontId="2" fillId="0" borderId="30" xfId="28" applyFont="1" applyBorder="1" applyAlignment="1">
      <alignment vertical="center"/>
    </xf>
    <xf numFmtId="37" fontId="2" fillId="5" borderId="30" xfId="28" applyFont="1" applyFill="1" applyBorder="1" applyAlignment="1">
      <alignment vertical="center"/>
    </xf>
    <xf numFmtId="37" fontId="2" fillId="0" borderId="38" xfId="28" applyFont="1" applyBorder="1" applyAlignment="1">
      <alignment vertical="top"/>
    </xf>
    <xf numFmtId="37" fontId="2" fillId="0" borderId="30" xfId="28" applyFont="1" applyBorder="1" applyAlignment="1">
      <alignment vertical="top"/>
    </xf>
    <xf numFmtId="37" fontId="2" fillId="5" borderId="30" xfId="28" applyFont="1" applyFill="1" applyBorder="1" applyAlignment="1">
      <alignment vertical="top"/>
    </xf>
    <xf numFmtId="37" fontId="2" fillId="0" borderId="29" xfId="28" applyFont="1" applyBorder="1" applyAlignment="1">
      <alignment vertical="center"/>
    </xf>
    <xf numFmtId="37" fontId="2" fillId="0" borderId="34" xfId="28" applyFont="1" applyBorder="1" applyAlignment="1">
      <alignment vertical="center"/>
    </xf>
    <xf numFmtId="37" fontId="2" fillId="5" borderId="34" xfId="28" applyFont="1" applyFill="1" applyBorder="1" applyAlignment="1">
      <alignment vertical="center"/>
    </xf>
    <xf numFmtId="37" fontId="3" fillId="0" borderId="46" xfId="28" applyFont="1" applyBorder="1" applyAlignment="1">
      <alignment vertical="center"/>
    </xf>
    <xf numFmtId="37" fontId="3" fillId="5" borderId="46" xfId="28" applyFont="1" applyFill="1" applyBorder="1" applyAlignment="1">
      <alignment vertical="center"/>
    </xf>
    <xf numFmtId="41" fontId="3" fillId="6" borderId="66" xfId="5" applyFont="1" applyFill="1" applyBorder="1" applyAlignment="1">
      <alignment horizontal="center" vertical="top"/>
    </xf>
    <xf numFmtId="167" fontId="3" fillId="6" borderId="70" xfId="5" applyNumberFormat="1" applyFont="1" applyFill="1" applyBorder="1" applyAlignment="1">
      <alignment horizontal="center" vertical="top"/>
    </xf>
    <xf numFmtId="41" fontId="3" fillId="6" borderId="67" xfId="5" applyFont="1" applyFill="1" applyBorder="1" applyAlignment="1">
      <alignment horizontal="center" vertical="top"/>
    </xf>
    <xf numFmtId="167" fontId="3" fillId="6" borderId="71" xfId="5" applyNumberFormat="1" applyFont="1" applyFill="1" applyBorder="1" applyAlignment="1">
      <alignment horizontal="center" vertical="top"/>
    </xf>
    <xf numFmtId="39" fontId="3" fillId="0" borderId="16" xfId="5" applyNumberFormat="1" applyFont="1" applyFill="1" applyBorder="1" applyAlignment="1">
      <alignment horizontal="center" vertical="top"/>
    </xf>
    <xf numFmtId="0" fontId="3" fillId="6" borderId="54" xfId="5" applyNumberFormat="1" applyFont="1" applyFill="1" applyBorder="1" applyAlignment="1">
      <alignment horizontal="center" vertical="center"/>
    </xf>
    <xf numFmtId="0" fontId="3" fillId="6" borderId="55" xfId="5" applyNumberFormat="1" applyFont="1" applyFill="1" applyBorder="1" applyAlignment="1">
      <alignment horizontal="center" vertical="center"/>
    </xf>
    <xf numFmtId="0" fontId="3" fillId="2" borderId="20" xfId="13" applyNumberFormat="1" applyFont="1" applyFill="1" applyBorder="1" applyAlignment="1">
      <alignment horizontal="center" vertical="center"/>
    </xf>
    <xf numFmtId="39" fontId="3" fillId="2" borderId="20" xfId="5" applyNumberFormat="1" applyFont="1" applyFill="1" applyBorder="1" applyAlignment="1">
      <alignment horizontal="center" vertical="center"/>
    </xf>
    <xf numFmtId="37" fontId="2" fillId="6" borderId="69" xfId="28" applyFont="1" applyFill="1" applyBorder="1" applyAlignment="1">
      <alignment horizontal="center" vertical="center"/>
    </xf>
    <xf numFmtId="37" fontId="2" fillId="6" borderId="72" xfId="28" applyFont="1" applyFill="1" applyBorder="1" applyAlignment="1">
      <alignment horizontal="center" vertical="center"/>
    </xf>
    <xf numFmtId="37" fontId="2" fillId="0" borderId="24" xfId="28" applyFont="1" applyBorder="1" applyAlignment="1">
      <alignment horizontal="center" vertical="center"/>
    </xf>
    <xf numFmtId="39" fontId="2" fillId="0" borderId="26" xfId="28" applyNumberFormat="1" applyFont="1" applyBorder="1" applyAlignment="1">
      <alignment horizontal="center" vertical="center"/>
    </xf>
    <xf numFmtId="37" fontId="2" fillId="0" borderId="31" xfId="28" applyFont="1" applyBorder="1" applyAlignment="1">
      <alignment vertical="center"/>
    </xf>
    <xf numFmtId="37" fontId="2" fillId="6" borderId="38" xfId="28" applyFont="1" applyFill="1" applyBorder="1" applyAlignment="1">
      <alignment vertical="center"/>
    </xf>
    <xf numFmtId="37" fontId="2" fillId="6" borderId="73" xfId="28" applyFont="1" applyFill="1" applyBorder="1" applyAlignment="1">
      <alignment horizontal="center" vertical="center"/>
    </xf>
    <xf numFmtId="37" fontId="2" fillId="6" borderId="38" xfId="28" applyFont="1" applyFill="1" applyBorder="1" applyAlignment="1">
      <alignment vertical="top"/>
    </xf>
    <xf numFmtId="37" fontId="2" fillId="6" borderId="73" xfId="28" applyFont="1" applyFill="1" applyBorder="1" applyAlignment="1">
      <alignment horizontal="center" vertical="top"/>
    </xf>
    <xf numFmtId="37" fontId="2" fillId="0" borderId="28" xfId="28" applyFont="1" applyBorder="1" applyAlignment="1">
      <alignment vertical="center"/>
    </xf>
    <xf numFmtId="37" fontId="2" fillId="6" borderId="29" xfId="28" applyFont="1" applyFill="1" applyBorder="1" applyAlignment="1">
      <alignment vertical="center"/>
    </xf>
    <xf numFmtId="37" fontId="2" fillId="6" borderId="74" xfId="28" applyFont="1" applyFill="1" applyBorder="1" applyAlignment="1">
      <alignment horizontal="center" vertical="center"/>
    </xf>
    <xf numFmtId="37" fontId="3" fillId="6" borderId="46" xfId="28" applyFont="1" applyFill="1" applyBorder="1" applyAlignment="1">
      <alignment vertical="center"/>
    </xf>
    <xf numFmtId="37" fontId="3" fillId="0" borderId="62" xfId="28" applyFont="1" applyBorder="1" applyAlignment="1">
      <alignment vertical="center"/>
    </xf>
    <xf numFmtId="37" fontId="3" fillId="0" borderId="0" xfId="28" applyFont="1" applyAlignment="1">
      <alignment horizontal="center" vertical="center"/>
    </xf>
    <xf numFmtId="39" fontId="3" fillId="0" borderId="66" xfId="5" applyNumberFormat="1" applyFont="1" applyFill="1" applyBorder="1" applyAlignment="1">
      <alignment horizontal="center" vertical="top"/>
    </xf>
    <xf numFmtId="39" fontId="3" fillId="0" borderId="76" xfId="5" applyNumberFormat="1" applyFont="1" applyFill="1" applyBorder="1" applyAlignment="1">
      <alignment horizontal="center" vertical="top"/>
    </xf>
    <xf numFmtId="39" fontId="3" fillId="2" borderId="77" xfId="5" applyNumberFormat="1" applyFont="1" applyFill="1" applyBorder="1" applyAlignment="1">
      <alignment horizontal="center" vertical="center"/>
    </xf>
    <xf numFmtId="0" fontId="2" fillId="0" borderId="0" xfId="2" applyNumberFormat="1" applyFont="1" applyBorder="1" applyAlignment="1">
      <alignment horizontal="center" vertical="center"/>
    </xf>
    <xf numFmtId="39" fontId="2" fillId="0" borderId="56" xfId="28" applyNumberFormat="1" applyFont="1" applyBorder="1" applyAlignment="1">
      <alignment horizontal="center" vertical="center"/>
    </xf>
    <xf numFmtId="39" fontId="3" fillId="0" borderId="78" xfId="28" applyNumberFormat="1" applyFont="1" applyBorder="1" applyAlignment="1">
      <alignment vertical="center"/>
    </xf>
    <xf numFmtId="39" fontId="3" fillId="0" borderId="78" xfId="28" applyNumberFormat="1" applyFont="1" applyBorder="1" applyAlignment="1">
      <alignment vertical="top"/>
    </xf>
    <xf numFmtId="37" fontId="2" fillId="0" borderId="0" xfId="28" applyFont="1" applyBorder="1" applyAlignment="1">
      <alignment vertical="top"/>
    </xf>
    <xf numFmtId="39" fontId="2" fillId="0" borderId="78" xfId="28" applyNumberFormat="1" applyFont="1" applyBorder="1" applyAlignment="1">
      <alignment vertical="top"/>
    </xf>
    <xf numFmtId="39" fontId="2" fillId="0" borderId="78" xfId="28" applyNumberFormat="1" applyFont="1" applyBorder="1" applyAlignment="1">
      <alignment vertical="center"/>
    </xf>
    <xf numFmtId="39" fontId="2" fillId="0" borderId="79" xfId="28" applyNumberFormat="1" applyFont="1" applyBorder="1" applyAlignment="1">
      <alignment vertical="center"/>
    </xf>
    <xf numFmtId="39" fontId="3" fillId="0" borderId="46" xfId="28" applyNumberFormat="1" applyFont="1" applyBorder="1" applyAlignment="1">
      <alignment vertical="center"/>
    </xf>
    <xf numFmtId="37" fontId="6" fillId="0" borderId="31" xfId="28" quotePrefix="1" applyFont="1" applyFill="1" applyBorder="1" applyAlignment="1">
      <alignment horizontal="right" vertical="top" wrapText="1"/>
    </xf>
    <xf numFmtId="37" fontId="6" fillId="0" borderId="31" xfId="28" quotePrefix="1" applyFont="1" applyBorder="1" applyAlignment="1">
      <alignment horizontal="right" vertical="top"/>
    </xf>
    <xf numFmtId="1" fontId="2" fillId="0" borderId="27" xfId="28" quotePrefix="1" applyNumberFormat="1" applyFont="1" applyBorder="1" applyAlignment="1">
      <alignment horizontal="right" vertical="top"/>
    </xf>
    <xf numFmtId="0" fontId="3" fillId="2" borderId="17" xfId="13" applyNumberFormat="1" applyFont="1" applyFill="1" applyBorder="1" applyAlignment="1">
      <alignment horizontal="center" vertical="center"/>
    </xf>
    <xf numFmtId="0" fontId="2" fillId="0" borderId="0" xfId="28" applyNumberFormat="1" applyFont="1" applyAlignment="1">
      <alignment horizontal="center" vertical="center"/>
    </xf>
    <xf numFmtId="0" fontId="3" fillId="3" borderId="54" xfId="5" applyNumberFormat="1" applyFont="1" applyFill="1" applyBorder="1" applyAlignment="1">
      <alignment horizontal="center" vertical="center"/>
    </xf>
    <xf numFmtId="0" fontId="3" fillId="3" borderId="55" xfId="5" applyNumberFormat="1" applyFont="1" applyFill="1" applyBorder="1" applyAlignment="1">
      <alignment horizontal="center" vertical="center"/>
    </xf>
    <xf numFmtId="41" fontId="3" fillId="3" borderId="10" xfId="5" applyFont="1" applyFill="1" applyBorder="1" applyAlignment="1">
      <alignment horizontal="center" vertical="top"/>
    </xf>
    <xf numFmtId="167" fontId="3" fillId="3" borderId="11" xfId="5" applyNumberFormat="1" applyFont="1" applyFill="1" applyBorder="1" applyAlignment="1">
      <alignment horizontal="center" vertical="top"/>
    </xf>
    <xf numFmtId="167" fontId="3" fillId="3" borderId="52" xfId="5" applyNumberFormat="1" applyFont="1" applyFill="1" applyBorder="1" applyAlignment="1">
      <alignment horizontal="center" vertical="top"/>
    </xf>
    <xf numFmtId="37" fontId="3" fillId="3" borderId="49" xfId="28" applyFont="1" applyFill="1" applyBorder="1" applyAlignment="1">
      <alignment horizontal="center" vertical="center"/>
    </xf>
    <xf numFmtId="0" fontId="11" fillId="3" borderId="49" xfId="0" applyFont="1" applyFill="1" applyBorder="1" applyAlignment="1">
      <alignment horizontal="center" vertical="center"/>
    </xf>
    <xf numFmtId="0" fontId="11" fillId="3" borderId="50" xfId="0" applyFont="1" applyFill="1" applyBorder="1" applyAlignment="1">
      <alignment horizontal="center" vertical="center"/>
    </xf>
    <xf numFmtId="41" fontId="3" fillId="3" borderId="16" xfId="5" applyFont="1" applyFill="1" applyBorder="1" applyAlignment="1">
      <alignment horizontal="center" vertical="top"/>
    </xf>
    <xf numFmtId="167" fontId="3" fillId="3" borderId="7" xfId="5" applyNumberFormat="1" applyFont="1" applyFill="1" applyBorder="1" applyAlignment="1">
      <alignment horizontal="center" vertical="top"/>
    </xf>
    <xf numFmtId="167" fontId="3" fillId="3" borderId="53" xfId="5" applyNumberFormat="1" applyFont="1" applyFill="1" applyBorder="1" applyAlignment="1">
      <alignment horizontal="center" vertical="top"/>
    </xf>
    <xf numFmtId="37" fontId="6" fillId="0" borderId="29" xfId="28" applyFont="1" applyBorder="1" applyAlignment="1">
      <alignment horizontal="center" vertical="top"/>
    </xf>
    <xf numFmtId="1" fontId="2" fillId="0" borderId="27" xfId="28" applyNumberFormat="1" applyFont="1" applyBorder="1" applyAlignment="1">
      <alignment horizontal="right" vertical="top"/>
    </xf>
    <xf numFmtId="37" fontId="2" fillId="3" borderId="34" xfId="28" applyFont="1" applyFill="1" applyBorder="1" applyAlignment="1">
      <alignment vertical="top"/>
    </xf>
    <xf numFmtId="37" fontId="2" fillId="3" borderId="59" xfId="28" applyFont="1" applyFill="1" applyBorder="1" applyAlignment="1">
      <alignment vertical="top"/>
    </xf>
    <xf numFmtId="37" fontId="2" fillId="0" borderId="29" xfId="28" applyFont="1" applyBorder="1" applyAlignment="1">
      <alignment vertical="top"/>
    </xf>
    <xf numFmtId="37" fontId="2" fillId="0" borderId="34" xfId="28" applyFont="1" applyBorder="1" applyAlignment="1">
      <alignment vertical="top"/>
    </xf>
    <xf numFmtId="37" fontId="2" fillId="5" borderId="34" xfId="28" applyFont="1" applyFill="1" applyBorder="1" applyAlignment="1">
      <alignment vertical="top"/>
    </xf>
    <xf numFmtId="37" fontId="2" fillId="0" borderId="28" xfId="28" applyFont="1" applyBorder="1" applyAlignment="1">
      <alignment vertical="top"/>
    </xf>
    <xf numFmtId="37" fontId="2" fillId="6" borderId="29" xfId="28" applyFont="1" applyFill="1" applyBorder="1" applyAlignment="1">
      <alignment vertical="top"/>
    </xf>
    <xf numFmtId="37" fontId="2" fillId="6" borderId="74" xfId="28" applyFont="1" applyFill="1" applyBorder="1" applyAlignment="1">
      <alignment horizontal="center" vertical="top"/>
    </xf>
    <xf numFmtId="1" fontId="3" fillId="0" borderId="39" xfId="28" applyNumberFormat="1" applyFont="1" applyBorder="1" applyAlignment="1">
      <alignment horizontal="center" vertical="top"/>
    </xf>
    <xf numFmtId="37" fontId="6" fillId="0" borderId="34" xfId="28" applyFont="1" applyFill="1" applyBorder="1" applyAlignment="1">
      <alignment horizontal="left" vertical="center"/>
    </xf>
    <xf numFmtId="39" fontId="3" fillId="0" borderId="79" xfId="28" applyNumberFormat="1" applyFont="1" applyBorder="1" applyAlignment="1">
      <alignment vertical="top"/>
    </xf>
    <xf numFmtId="37" fontId="2" fillId="3" borderId="37" xfId="28" applyFont="1" applyFill="1" applyBorder="1" applyAlignment="1">
      <alignment vertical="top"/>
    </xf>
    <xf numFmtId="37" fontId="2" fillId="3" borderId="86" xfId="28" applyFont="1" applyFill="1" applyBorder="1" applyAlignment="1">
      <alignment vertical="top"/>
    </xf>
    <xf numFmtId="37" fontId="2" fillId="0" borderId="33" xfId="28" applyFont="1" applyBorder="1" applyAlignment="1">
      <alignment vertical="top"/>
    </xf>
    <xf numFmtId="37" fontId="2" fillId="0" borderId="37" xfId="28" applyFont="1" applyBorder="1" applyAlignment="1">
      <alignment vertical="top"/>
    </xf>
    <xf numFmtId="37" fontId="2" fillId="5" borderId="37" xfId="28" applyFont="1" applyFill="1" applyBorder="1" applyAlignment="1">
      <alignment vertical="top"/>
    </xf>
    <xf numFmtId="37" fontId="2" fillId="0" borderId="32" xfId="28" applyFont="1" applyBorder="1" applyAlignment="1">
      <alignment vertical="top"/>
    </xf>
    <xf numFmtId="37" fontId="2" fillId="6" borderId="33" xfId="28" applyFont="1" applyFill="1" applyBorder="1" applyAlignment="1">
      <alignment vertical="top"/>
    </xf>
    <xf numFmtId="37" fontId="2" fillId="6" borderId="87" xfId="28" applyFont="1" applyFill="1" applyBorder="1" applyAlignment="1">
      <alignment horizontal="center" vertical="top"/>
    </xf>
    <xf numFmtId="39" fontId="3" fillId="0" borderId="88" xfId="28" applyNumberFormat="1" applyFont="1" applyBorder="1" applyAlignment="1">
      <alignment vertical="top"/>
    </xf>
    <xf numFmtId="3" fontId="10" fillId="0" borderId="31" xfId="26" applyNumberFormat="1" applyFont="1" applyFill="1" applyBorder="1" applyAlignment="1">
      <alignment vertical="top" wrapText="1"/>
    </xf>
    <xf numFmtId="37" fontId="2" fillId="0" borderId="0" xfId="28" applyFont="1" applyBorder="1" applyAlignment="1">
      <alignment horizontal="center" vertical="center"/>
    </xf>
    <xf numFmtId="37" fontId="2" fillId="0" borderId="0" xfId="28" applyFont="1" applyAlignment="1">
      <alignment horizontal="center" vertical="center"/>
    </xf>
    <xf numFmtId="37" fontId="18" fillId="0" borderId="34" xfId="28" applyFont="1" applyFill="1" applyBorder="1" applyAlignment="1">
      <alignment horizontal="center" vertical="top"/>
    </xf>
    <xf numFmtId="37" fontId="6" fillId="0" borderId="16" xfId="28" applyFont="1" applyFill="1" applyBorder="1" applyAlignment="1">
      <alignment horizontal="center" vertical="top"/>
    </xf>
    <xf numFmtId="37" fontId="2" fillId="0" borderId="30" xfId="28" applyFont="1" applyFill="1" applyBorder="1" applyAlignment="1">
      <alignment vertical="top"/>
    </xf>
    <xf numFmtId="37" fontId="2" fillId="0" borderId="34" xfId="28" applyFont="1" applyFill="1" applyBorder="1" applyAlignment="1">
      <alignment vertical="top"/>
    </xf>
    <xf numFmtId="37" fontId="2" fillId="0" borderId="30" xfId="28" applyFont="1" applyFill="1" applyBorder="1" applyAlignment="1">
      <alignment vertical="center"/>
    </xf>
    <xf numFmtId="37" fontId="2" fillId="0" borderId="37" xfId="28" applyFont="1" applyFill="1" applyBorder="1" applyAlignment="1">
      <alignment vertical="center"/>
    </xf>
    <xf numFmtId="37" fontId="2" fillId="0" borderId="34" xfId="28" applyFont="1" applyFill="1" applyBorder="1" applyAlignment="1">
      <alignment vertical="center"/>
    </xf>
    <xf numFmtId="0" fontId="3" fillId="2" borderId="20" xfId="13" applyNumberFormat="1" applyFont="1" applyFill="1" applyBorder="1" applyAlignment="1">
      <alignment horizontal="center" vertical="top"/>
    </xf>
    <xf numFmtId="37" fontId="2" fillId="0" borderId="0" xfId="28" applyFont="1" applyBorder="1" applyAlignment="1">
      <alignment horizontal="center" vertical="top"/>
    </xf>
    <xf numFmtId="37" fontId="2" fillId="0" borderId="0" xfId="28" applyFont="1" applyAlignment="1">
      <alignment horizontal="center" vertical="top"/>
    </xf>
    <xf numFmtId="37" fontId="3" fillId="0" borderId="0" xfId="28" applyFont="1" applyAlignment="1">
      <alignment horizontal="center" vertical="top"/>
    </xf>
    <xf numFmtId="37" fontId="4" fillId="0" borderId="0" xfId="28" applyFont="1" applyAlignment="1">
      <alignment horizontal="center" vertical="top"/>
    </xf>
    <xf numFmtId="37" fontId="2" fillId="0" borderId="25" xfId="28" applyFont="1" applyBorder="1" applyAlignment="1">
      <alignment horizontal="center" vertical="top"/>
    </xf>
    <xf numFmtId="37" fontId="2" fillId="0" borderId="30" xfId="28" applyFont="1" applyBorder="1" applyAlignment="1">
      <alignment horizontal="center" vertical="top"/>
    </xf>
    <xf numFmtId="3" fontId="10" fillId="0" borderId="38" xfId="26" applyNumberFormat="1" applyFont="1" applyFill="1" applyBorder="1" applyAlignment="1">
      <alignment vertical="top" wrapText="1"/>
    </xf>
    <xf numFmtId="0" fontId="3" fillId="2" borderId="20" xfId="13" applyNumberFormat="1" applyFont="1" applyFill="1" applyBorder="1" applyAlignment="1">
      <alignment vertical="center"/>
    </xf>
    <xf numFmtId="37" fontId="2" fillId="0" borderId="24" xfId="28" applyFont="1" applyBorder="1" applyAlignment="1">
      <alignment vertical="center"/>
    </xf>
    <xf numFmtId="37" fontId="2" fillId="0" borderId="16" xfId="28" applyFont="1" applyFill="1" applyBorder="1" applyAlignment="1">
      <alignment vertical="top"/>
    </xf>
    <xf numFmtId="37" fontId="2" fillId="0" borderId="0" xfId="28" applyNumberFormat="1" applyFont="1" applyAlignment="1">
      <alignment vertical="center"/>
    </xf>
    <xf numFmtId="37" fontId="3" fillId="0" borderId="0" xfId="28" applyNumberFormat="1" applyFont="1" applyAlignment="1">
      <alignment vertical="center"/>
    </xf>
    <xf numFmtId="37" fontId="4" fillId="0" borderId="0" xfId="28" applyNumberFormat="1" applyFont="1" applyAlignment="1">
      <alignment vertical="center"/>
    </xf>
    <xf numFmtId="37" fontId="3" fillId="0" borderId="10" xfId="5" applyNumberFormat="1" applyFont="1" applyFill="1" applyBorder="1" applyAlignment="1">
      <alignment horizontal="center" vertical="top"/>
    </xf>
    <xf numFmtId="37" fontId="3" fillId="0" borderId="16" xfId="5" applyNumberFormat="1" applyFont="1" applyFill="1" applyBorder="1" applyAlignment="1">
      <alignment horizontal="center" vertical="top"/>
    </xf>
    <xf numFmtId="37" fontId="3" fillId="2" borderId="20" xfId="5" quotePrefix="1" applyNumberFormat="1" applyFont="1" applyFill="1" applyBorder="1" applyAlignment="1">
      <alignment horizontal="center" vertical="center"/>
    </xf>
    <xf numFmtId="37" fontId="2" fillId="0" borderId="26" xfId="28" applyNumberFormat="1" applyFont="1" applyBorder="1" applyAlignment="1">
      <alignment vertical="center"/>
    </xf>
    <xf numFmtId="37" fontId="2" fillId="0" borderId="30" xfId="28" applyNumberFormat="1" applyFont="1" applyFill="1" applyBorder="1" applyAlignment="1">
      <alignment vertical="center"/>
    </xf>
    <xf numFmtId="37" fontId="2" fillId="0" borderId="30" xfId="28" applyNumberFormat="1" applyFont="1" applyFill="1" applyBorder="1" applyAlignment="1">
      <alignment vertical="top"/>
    </xf>
    <xf numFmtId="37" fontId="2" fillId="0" borderId="34" xfId="28" applyNumberFormat="1" applyFont="1" applyFill="1" applyBorder="1" applyAlignment="1">
      <alignment vertical="top"/>
    </xf>
    <xf numFmtId="37" fontId="2" fillId="0" borderId="30" xfId="28" applyNumberFormat="1" applyFont="1" applyBorder="1" applyAlignment="1">
      <alignment vertical="top"/>
    </xf>
    <xf numFmtId="37" fontId="2" fillId="0" borderId="16" xfId="28" applyNumberFormat="1" applyFont="1" applyFill="1" applyBorder="1" applyAlignment="1">
      <alignment vertical="top"/>
    </xf>
    <xf numFmtId="37" fontId="2" fillId="0" borderId="37" xfId="28" applyNumberFormat="1" applyFont="1" applyFill="1" applyBorder="1" applyAlignment="1">
      <alignment vertical="top"/>
    </xf>
    <xf numFmtId="37" fontId="2" fillId="0" borderId="37" xfId="28" applyNumberFormat="1" applyFont="1" applyFill="1" applyBorder="1" applyAlignment="1">
      <alignment horizontal="center" vertical="top"/>
    </xf>
    <xf numFmtId="37" fontId="2" fillId="0" borderId="34" xfId="28" applyNumberFormat="1" applyFont="1" applyFill="1" applyBorder="1" applyAlignment="1">
      <alignment vertical="center"/>
    </xf>
    <xf numFmtId="37" fontId="2" fillId="0" borderId="0" xfId="28" applyNumberFormat="1" applyFont="1" applyBorder="1" applyAlignment="1">
      <alignment vertical="center"/>
    </xf>
    <xf numFmtId="37" fontId="2" fillId="0" borderId="0" xfId="28" applyNumberFormat="1" applyFont="1" applyBorder="1" applyAlignment="1">
      <alignment horizontal="center" vertical="center"/>
    </xf>
    <xf numFmtId="37" fontId="3" fillId="0" borderId="11" xfId="5" applyNumberFormat="1" applyFont="1" applyFill="1" applyBorder="1" applyAlignment="1">
      <alignment horizontal="center" vertical="top"/>
    </xf>
    <xf numFmtId="37" fontId="3" fillId="0" borderId="7" xfId="5" applyNumberFormat="1" applyFont="1" applyFill="1" applyBorder="1" applyAlignment="1">
      <alignment horizontal="center" vertical="top"/>
    </xf>
    <xf numFmtId="37" fontId="3" fillId="2" borderId="21" xfId="5" quotePrefix="1" applyNumberFormat="1" applyFont="1" applyFill="1" applyBorder="1" applyAlignment="1">
      <alignment horizontal="center" vertical="center"/>
    </xf>
    <xf numFmtId="37" fontId="2" fillId="0" borderId="23" xfId="28" applyNumberFormat="1" applyFont="1" applyBorder="1" applyAlignment="1">
      <alignment vertical="center"/>
    </xf>
    <xf numFmtId="37" fontId="2" fillId="0" borderId="30" xfId="28" applyNumberFormat="1" applyFont="1" applyBorder="1" applyAlignment="1">
      <alignment vertical="center"/>
    </xf>
    <xf numFmtId="37" fontId="2" fillId="0" borderId="34" xfId="28" applyNumberFormat="1" applyFont="1" applyBorder="1" applyAlignment="1">
      <alignment vertical="top"/>
    </xf>
    <xf numFmtId="37" fontId="2" fillId="0" borderId="37" xfId="28" applyNumberFormat="1" applyFont="1" applyBorder="1" applyAlignment="1">
      <alignment vertical="top"/>
    </xf>
    <xf numFmtId="37" fontId="3" fillId="0" borderId="0" xfId="28" applyNumberFormat="1" applyFont="1" applyBorder="1" applyAlignment="1">
      <alignment vertical="center"/>
    </xf>
    <xf numFmtId="37" fontId="2" fillId="0" borderId="0" xfId="28" applyNumberFormat="1" applyFont="1" applyAlignment="1">
      <alignment horizontal="center" vertical="center"/>
    </xf>
    <xf numFmtId="37" fontId="6" fillId="0" borderId="32" xfId="28" applyFont="1" applyBorder="1" applyAlignment="1">
      <alignment vertical="top"/>
    </xf>
    <xf numFmtId="0" fontId="7" fillId="0" borderId="40" xfId="0" applyFont="1" applyBorder="1" applyAlignment="1">
      <alignment vertical="top" wrapText="1"/>
    </xf>
    <xf numFmtId="37" fontId="2" fillId="0" borderId="90" xfId="28" applyFont="1" applyBorder="1" applyAlignment="1">
      <alignment horizontal="center" vertical="center"/>
    </xf>
    <xf numFmtId="37" fontId="6" fillId="0" borderId="31" xfId="28" applyFont="1" applyFill="1" applyBorder="1" applyAlignment="1">
      <alignment horizontal="center" vertical="center"/>
    </xf>
    <xf numFmtId="37" fontId="2" fillId="0" borderId="91" xfId="28" applyFont="1" applyBorder="1" applyAlignment="1">
      <alignment horizontal="center" vertical="center"/>
    </xf>
    <xf numFmtId="37" fontId="18" fillId="0" borderId="30" xfId="28" applyFont="1" applyFill="1" applyBorder="1" applyAlignment="1">
      <alignment horizontal="center" vertical="top"/>
    </xf>
    <xf numFmtId="0" fontId="7" fillId="0" borderId="40" xfId="0" applyFont="1" applyBorder="1" applyAlignment="1">
      <alignment vertical="center" wrapText="1"/>
    </xf>
    <xf numFmtId="37" fontId="6" fillId="0" borderId="32" xfId="28" quotePrefix="1" applyFont="1" applyBorder="1" applyAlignment="1">
      <alignment horizontal="right" vertical="top"/>
    </xf>
    <xf numFmtId="37" fontId="2" fillId="0" borderId="37" xfId="28" applyFont="1" applyBorder="1" applyAlignment="1">
      <alignment horizontal="center" vertical="top"/>
    </xf>
    <xf numFmtId="3" fontId="10" fillId="0" borderId="28" xfId="26" applyNumberFormat="1" applyFont="1" applyFill="1" applyBorder="1" applyAlignment="1">
      <alignment vertical="top" wrapText="1"/>
    </xf>
    <xf numFmtId="3" fontId="10" fillId="0" borderId="29" xfId="26" applyNumberFormat="1" applyFont="1" applyFill="1" applyBorder="1" applyAlignment="1">
      <alignment vertical="top" wrapText="1"/>
    </xf>
    <xf numFmtId="39" fontId="2" fillId="0" borderId="79" xfId="28" applyNumberFormat="1" applyFont="1" applyBorder="1" applyAlignment="1">
      <alignment vertical="top"/>
    </xf>
    <xf numFmtId="37" fontId="3" fillId="0" borderId="92" xfId="28" applyFont="1" applyFill="1" applyBorder="1" applyAlignment="1">
      <alignment vertical="center"/>
    </xf>
    <xf numFmtId="37" fontId="3" fillId="0" borderId="93" xfId="28" applyFont="1" applyFill="1" applyBorder="1" applyAlignment="1">
      <alignment vertical="center"/>
    </xf>
    <xf numFmtId="37" fontId="3" fillId="0" borderId="94" xfId="28" applyFont="1" applyFill="1" applyBorder="1" applyAlignment="1">
      <alignment vertical="center"/>
    </xf>
    <xf numFmtId="37" fontId="3" fillId="0" borderId="0" xfId="28" applyFont="1" applyBorder="1" applyAlignment="1">
      <alignment vertical="center"/>
    </xf>
    <xf numFmtId="37" fontId="18" fillId="0" borderId="37" xfId="28" applyFont="1" applyFill="1" applyBorder="1" applyAlignment="1">
      <alignment horizontal="center" vertical="top"/>
    </xf>
    <xf numFmtId="37" fontId="4" fillId="0" borderId="0" xfId="28" applyNumberFormat="1" applyFont="1" applyAlignment="1">
      <alignment horizontal="center" vertical="center"/>
    </xf>
    <xf numFmtId="37" fontId="3" fillId="2" borderId="20" xfId="5" applyNumberFormat="1" applyFont="1" applyFill="1" applyBorder="1" applyAlignment="1">
      <alignment horizontal="center" vertical="center"/>
    </xf>
    <xf numFmtId="37" fontId="2" fillId="0" borderId="26" xfId="28" applyNumberFormat="1" applyFont="1" applyBorder="1" applyAlignment="1">
      <alignment horizontal="center" vertical="center"/>
    </xf>
    <xf numFmtId="37" fontId="3" fillId="0" borderId="81" xfId="28" applyNumberFormat="1" applyFont="1" applyFill="1" applyBorder="1" applyAlignment="1">
      <alignment horizontal="center" vertical="center"/>
    </xf>
    <xf numFmtId="37" fontId="3" fillId="0" borderId="46" xfId="28" applyNumberFormat="1" applyFont="1" applyBorder="1" applyAlignment="1">
      <alignment vertical="center"/>
    </xf>
    <xf numFmtId="37" fontId="3" fillId="0" borderId="103" xfId="28" applyNumberFormat="1" applyFont="1" applyBorder="1" applyAlignment="1">
      <alignment vertical="center"/>
    </xf>
    <xf numFmtId="37" fontId="3" fillId="0" borderId="80" xfId="28" applyNumberFormat="1" applyFont="1" applyBorder="1" applyAlignment="1">
      <alignment vertical="center"/>
    </xf>
    <xf numFmtId="37" fontId="3" fillId="5" borderId="0" xfId="28" applyFont="1" applyFill="1" applyBorder="1" applyAlignment="1">
      <alignment vertical="center"/>
    </xf>
    <xf numFmtId="37" fontId="3" fillId="6" borderId="0" xfId="28" applyFont="1" applyFill="1" applyBorder="1" applyAlignment="1">
      <alignment vertical="center"/>
    </xf>
    <xf numFmtId="37" fontId="3" fillId="0" borderId="89" xfId="28" applyFont="1" applyBorder="1" applyAlignment="1">
      <alignment vertical="center"/>
    </xf>
    <xf numFmtId="37" fontId="3" fillId="0" borderId="106" xfId="28" applyFont="1" applyFill="1" applyBorder="1" applyAlignment="1">
      <alignment vertical="center"/>
    </xf>
    <xf numFmtId="37" fontId="3" fillId="0" borderId="103" xfId="28" applyFont="1" applyFill="1" applyBorder="1" applyAlignment="1">
      <alignment vertical="center"/>
    </xf>
    <xf numFmtId="37" fontId="3" fillId="0" borderId="109" xfId="28" applyNumberFormat="1" applyFont="1" applyBorder="1" applyAlignment="1">
      <alignment vertical="center"/>
    </xf>
    <xf numFmtId="37" fontId="3" fillId="3" borderId="109" xfId="28" applyFont="1" applyFill="1" applyBorder="1" applyAlignment="1">
      <alignment vertical="center"/>
    </xf>
    <xf numFmtId="37" fontId="3" fillId="4" borderId="109" xfId="28" applyFont="1" applyFill="1" applyBorder="1" applyAlignment="1">
      <alignment vertical="center"/>
    </xf>
    <xf numFmtId="37" fontId="3" fillId="3" borderId="111" xfId="28" applyFont="1" applyFill="1" applyBorder="1" applyAlignment="1">
      <alignment vertical="center"/>
    </xf>
    <xf numFmtId="37" fontId="3" fillId="0" borderId="108" xfId="28" applyFont="1" applyBorder="1" applyAlignment="1">
      <alignment vertical="center"/>
    </xf>
    <xf numFmtId="37" fontId="3" fillId="0" borderId="109" xfId="28" applyFont="1" applyBorder="1" applyAlignment="1">
      <alignment vertical="center"/>
    </xf>
    <xf numFmtId="37" fontId="3" fillId="5" borderId="109" xfId="28" applyFont="1" applyFill="1" applyBorder="1" applyAlignment="1">
      <alignment vertical="center"/>
    </xf>
    <xf numFmtId="37" fontId="3" fillId="6" borderId="109" xfId="28" applyFont="1" applyFill="1" applyBorder="1" applyAlignment="1">
      <alignment vertical="center"/>
    </xf>
    <xf numFmtId="37" fontId="3" fillId="0" borderId="111" xfId="28" applyFont="1" applyBorder="1" applyAlignment="1">
      <alignment vertical="center"/>
    </xf>
    <xf numFmtId="37" fontId="3" fillId="0" borderId="107" xfId="28" applyFont="1" applyFill="1" applyBorder="1" applyAlignment="1">
      <alignment vertical="center"/>
    </xf>
    <xf numFmtId="37" fontId="3" fillId="0" borderId="108" xfId="28" applyFont="1" applyFill="1" applyBorder="1" applyAlignment="1">
      <alignment vertical="center"/>
    </xf>
    <xf numFmtId="37" fontId="3" fillId="0" borderId="112" xfId="28" applyFont="1" applyFill="1" applyBorder="1" applyAlignment="1">
      <alignment vertical="center"/>
    </xf>
    <xf numFmtId="37" fontId="3" fillId="0" borderId="108" xfId="28" applyNumberFormat="1" applyFont="1" applyBorder="1" applyAlignment="1">
      <alignment vertical="center"/>
    </xf>
    <xf numFmtId="39" fontId="3" fillId="0" borderId="109" xfId="28" applyNumberFormat="1" applyFont="1" applyBorder="1" applyAlignment="1">
      <alignment vertical="center"/>
    </xf>
    <xf numFmtId="37" fontId="3" fillId="0" borderId="113" xfId="28" applyNumberFormat="1" applyFont="1" applyFill="1" applyBorder="1" applyAlignment="1">
      <alignment horizontal="center" vertical="center"/>
    </xf>
    <xf numFmtId="37" fontId="3" fillId="0" borderId="61" xfId="28" applyFont="1" applyFill="1" applyBorder="1" applyAlignment="1">
      <alignment vertical="center"/>
    </xf>
    <xf numFmtId="37" fontId="3" fillId="0" borderId="46" xfId="28" applyFont="1" applyFill="1" applyBorder="1" applyAlignment="1">
      <alignment vertical="center"/>
    </xf>
    <xf numFmtId="37" fontId="3" fillId="0" borderId="114" xfId="28" applyFont="1" applyFill="1" applyBorder="1" applyAlignment="1">
      <alignment vertical="center"/>
    </xf>
    <xf numFmtId="37" fontId="3" fillId="0" borderId="115" xfId="28" applyFont="1" applyFill="1" applyBorder="1" applyAlignment="1">
      <alignment vertical="center"/>
    </xf>
    <xf numFmtId="37" fontId="3" fillId="0" borderId="116" xfId="28" applyNumberFormat="1" applyFont="1" applyFill="1" applyBorder="1" applyAlignment="1">
      <alignment horizontal="center" vertical="center"/>
    </xf>
    <xf numFmtId="37" fontId="3" fillId="2" borderId="21" xfId="5" applyNumberFormat="1" applyFont="1" applyFill="1" applyBorder="1" applyAlignment="1">
      <alignment horizontal="center" vertical="center"/>
    </xf>
    <xf numFmtId="37" fontId="2" fillId="0" borderId="23" xfId="28" applyNumberFormat="1" applyFont="1" applyBorder="1" applyAlignment="1">
      <alignment horizontal="center" vertical="center"/>
    </xf>
    <xf numFmtId="37" fontId="2" fillId="0" borderId="28" xfId="28" applyFont="1" applyBorder="1" applyAlignment="1">
      <alignment horizontal="left" vertical="top"/>
    </xf>
    <xf numFmtId="37" fontId="2" fillId="0" borderId="16" xfId="28" applyNumberFormat="1" applyFont="1" applyFill="1" applyBorder="1" applyAlignment="1">
      <alignment horizontal="center" vertical="top"/>
    </xf>
    <xf numFmtId="37" fontId="18" fillId="0" borderId="16" xfId="28" applyFont="1" applyFill="1" applyBorder="1" applyAlignment="1">
      <alignment horizontal="center" vertical="top"/>
    </xf>
    <xf numFmtId="1" fontId="3" fillId="0" borderId="117" xfId="28" applyNumberFormat="1" applyFont="1" applyBorder="1" applyAlignment="1">
      <alignment horizontal="center" vertical="top"/>
    </xf>
    <xf numFmtId="37" fontId="2" fillId="0" borderId="37" xfId="28" applyNumberFormat="1" applyFont="1" applyFill="1" applyBorder="1" applyAlignment="1">
      <alignment vertical="center"/>
    </xf>
    <xf numFmtId="37" fontId="2" fillId="0" borderId="37" xfId="28" applyNumberFormat="1" applyFont="1" applyBorder="1" applyAlignment="1">
      <alignment vertical="center"/>
    </xf>
    <xf numFmtId="37" fontId="2" fillId="3" borderId="37" xfId="28" applyFont="1" applyFill="1" applyBorder="1" applyAlignment="1">
      <alignment vertical="center"/>
    </xf>
    <xf numFmtId="37" fontId="2" fillId="3" borderId="86" xfId="28" applyFont="1" applyFill="1" applyBorder="1" applyAlignment="1">
      <alignment vertical="center"/>
    </xf>
    <xf numFmtId="37" fontId="2" fillId="0" borderId="33" xfId="28" applyFont="1" applyBorder="1" applyAlignment="1">
      <alignment vertical="center"/>
    </xf>
    <xf numFmtId="37" fontId="2" fillId="0" borderId="37" xfId="28" applyFont="1" applyBorder="1" applyAlignment="1">
      <alignment vertical="center"/>
    </xf>
    <xf numFmtId="37" fontId="2" fillId="5" borderId="37" xfId="28" applyFont="1" applyFill="1" applyBorder="1" applyAlignment="1">
      <alignment vertical="center"/>
    </xf>
    <xf numFmtId="37" fontId="2" fillId="0" borderId="32" xfId="28" applyFont="1" applyBorder="1" applyAlignment="1">
      <alignment vertical="center"/>
    </xf>
    <xf numFmtId="37" fontId="2" fillId="6" borderId="33" xfId="28" applyFont="1" applyFill="1" applyBorder="1" applyAlignment="1">
      <alignment vertical="center"/>
    </xf>
    <xf numFmtId="37" fontId="2" fillId="6" borderId="87" xfId="28" applyFont="1" applyFill="1" applyBorder="1" applyAlignment="1">
      <alignment horizontal="center" vertical="center"/>
    </xf>
    <xf numFmtId="37" fontId="2" fillId="0" borderId="37" xfId="28" applyFont="1" applyFill="1" applyBorder="1" applyAlignment="1">
      <alignment horizontal="center" vertical="center"/>
    </xf>
    <xf numFmtId="37" fontId="6" fillId="0" borderId="37" xfId="28" applyFont="1" applyFill="1" applyBorder="1" applyAlignment="1">
      <alignment horizontal="left" vertical="center"/>
    </xf>
    <xf numFmtId="39" fontId="2" fillId="0" borderId="37" xfId="28" applyNumberFormat="1" applyFont="1" applyFill="1" applyBorder="1" applyAlignment="1">
      <alignment vertical="center"/>
    </xf>
    <xf numFmtId="39" fontId="3" fillId="0" borderId="88" xfId="28" applyNumberFormat="1" applyFont="1" applyBorder="1" applyAlignment="1">
      <alignment vertical="center"/>
    </xf>
    <xf numFmtId="1" fontId="2" fillId="0" borderId="118" xfId="28" applyNumberFormat="1" applyFont="1" applyBorder="1" applyAlignment="1">
      <alignment horizontal="center" vertical="top"/>
    </xf>
    <xf numFmtId="37" fontId="2" fillId="0" borderId="121" xfId="28" applyFont="1" applyFill="1" applyBorder="1" applyAlignment="1">
      <alignment vertical="top"/>
    </xf>
    <xf numFmtId="37" fontId="2" fillId="0" borderId="121" xfId="28" applyFont="1" applyFill="1" applyBorder="1" applyAlignment="1">
      <alignment horizontal="center" vertical="top"/>
    </xf>
    <xf numFmtId="39" fontId="2" fillId="0" borderId="121" xfId="28" applyNumberFormat="1" applyFont="1" applyFill="1" applyBorder="1" applyAlignment="1">
      <alignment vertical="top"/>
    </xf>
    <xf numFmtId="37" fontId="18" fillId="0" borderId="121" xfId="28" applyFont="1" applyFill="1" applyBorder="1" applyAlignment="1">
      <alignment horizontal="center" vertical="top"/>
    </xf>
    <xf numFmtId="37" fontId="2" fillId="0" borderId="121" xfId="28" applyNumberFormat="1" applyFont="1" applyFill="1" applyBorder="1" applyAlignment="1">
      <alignment vertical="top"/>
    </xf>
    <xf numFmtId="1" fontId="19" fillId="0" borderId="118" xfId="28" applyNumberFormat="1" applyFont="1" applyBorder="1" applyAlignment="1">
      <alignment horizontal="center" vertical="top"/>
    </xf>
    <xf numFmtId="37" fontId="19" fillId="0" borderId="121" xfId="28" applyFont="1" applyFill="1" applyBorder="1" applyAlignment="1">
      <alignment vertical="top"/>
    </xf>
    <xf numFmtId="37" fontId="19" fillId="0" borderId="121" xfId="28" applyFont="1" applyFill="1" applyBorder="1" applyAlignment="1">
      <alignment horizontal="center" vertical="top"/>
    </xf>
    <xf numFmtId="37" fontId="19" fillId="0" borderId="121" xfId="28" applyNumberFormat="1" applyFont="1" applyFill="1" applyBorder="1" applyAlignment="1">
      <alignment horizontal="center" vertical="top"/>
    </xf>
    <xf numFmtId="37" fontId="19" fillId="0" borderId="121" xfId="28" applyNumberFormat="1" applyFont="1" applyBorder="1" applyAlignment="1">
      <alignment vertical="top"/>
    </xf>
    <xf numFmtId="37" fontId="19" fillId="3" borderId="121" xfId="28" applyFont="1" applyFill="1" applyBorder="1" applyAlignment="1">
      <alignment vertical="top"/>
    </xf>
    <xf numFmtId="37" fontId="19" fillId="3" borderId="122" xfId="28" applyFont="1" applyFill="1" applyBorder="1" applyAlignment="1">
      <alignment vertical="top"/>
    </xf>
    <xf numFmtId="37" fontId="19" fillId="0" borderId="120" xfId="28" applyFont="1" applyBorder="1" applyAlignment="1">
      <alignment vertical="top"/>
    </xf>
    <xf numFmtId="37" fontId="19" fillId="0" borderId="121" xfId="28" applyFont="1" applyBorder="1" applyAlignment="1">
      <alignment vertical="top"/>
    </xf>
    <xf numFmtId="37" fontId="19" fillId="5" borderId="121" xfId="28" applyFont="1" applyFill="1" applyBorder="1" applyAlignment="1">
      <alignment vertical="top"/>
    </xf>
    <xf numFmtId="37" fontId="19" fillId="0" borderId="119" xfId="28" applyFont="1" applyBorder="1" applyAlignment="1">
      <alignment vertical="top"/>
    </xf>
    <xf numFmtId="37" fontId="19" fillId="6" borderId="120" xfId="28" applyFont="1" applyFill="1" applyBorder="1" applyAlignment="1">
      <alignment vertical="top"/>
    </xf>
    <xf numFmtId="37" fontId="19" fillId="6" borderId="123" xfId="28" applyFont="1" applyFill="1" applyBorder="1" applyAlignment="1">
      <alignment horizontal="center" vertical="top"/>
    </xf>
    <xf numFmtId="39" fontId="19" fillId="0" borderId="121" xfId="28" applyNumberFormat="1" applyFont="1" applyFill="1" applyBorder="1" applyAlignment="1">
      <alignment vertical="top"/>
    </xf>
    <xf numFmtId="37" fontId="19" fillId="0" borderId="121" xfId="28" applyNumberFormat="1" applyFont="1" applyFill="1" applyBorder="1" applyAlignment="1">
      <alignment vertical="top"/>
    </xf>
    <xf numFmtId="37" fontId="6" fillId="0" borderId="34" xfId="28" applyFont="1" applyFill="1" applyBorder="1" applyAlignment="1">
      <alignment horizontal="center" vertical="center"/>
    </xf>
    <xf numFmtId="37" fontId="2" fillId="0" borderId="33" xfId="28" applyFont="1" applyFill="1" applyBorder="1" applyAlignment="1">
      <alignment vertical="top" wrapText="1"/>
    </xf>
    <xf numFmtId="37" fontId="2" fillId="0" borderId="37" xfId="28" applyFont="1" applyFill="1" applyBorder="1" applyAlignment="1">
      <alignment horizontal="left" vertical="center"/>
    </xf>
    <xf numFmtId="39" fontId="2" fillId="0" borderId="88" xfId="28" applyNumberFormat="1" applyFont="1" applyBorder="1" applyAlignment="1">
      <alignment vertical="center"/>
    </xf>
    <xf numFmtId="1" fontId="2" fillId="0" borderId="118" xfId="28" applyNumberFormat="1" applyFont="1" applyBorder="1" applyAlignment="1">
      <alignment horizontal="center" vertical="center"/>
    </xf>
    <xf numFmtId="37" fontId="2" fillId="3" borderId="121" xfId="28" applyFont="1" applyFill="1" applyBorder="1" applyAlignment="1">
      <alignment vertical="center"/>
    </xf>
    <xf numFmtId="37" fontId="2" fillId="3" borderId="122" xfId="28" applyFont="1" applyFill="1" applyBorder="1" applyAlignment="1">
      <alignment vertical="center"/>
    </xf>
    <xf numFmtId="37" fontId="2" fillId="0" borderId="120" xfId="28" applyFont="1" applyBorder="1" applyAlignment="1">
      <alignment vertical="center"/>
    </xf>
    <xf numFmtId="37" fontId="2" fillId="0" borderId="121" xfId="28" applyFont="1" applyBorder="1" applyAlignment="1">
      <alignment vertical="center"/>
    </xf>
    <xf numFmtId="37" fontId="2" fillId="5" borderId="121" xfId="28" applyFont="1" applyFill="1" applyBorder="1" applyAlignment="1">
      <alignment vertical="center"/>
    </xf>
    <xf numFmtId="37" fontId="2" fillId="0" borderId="119" xfId="28" applyFont="1" applyBorder="1" applyAlignment="1">
      <alignment vertical="center"/>
    </xf>
    <xf numFmtId="37" fontId="2" fillId="6" borderId="120" xfId="28" applyFont="1" applyFill="1" applyBorder="1" applyAlignment="1">
      <alignment vertical="center"/>
    </xf>
    <xf numFmtId="37" fontId="2" fillId="6" borderId="123" xfId="28" applyFont="1" applyFill="1" applyBorder="1" applyAlignment="1">
      <alignment horizontal="center" vertical="center"/>
    </xf>
    <xf numFmtId="37" fontId="2" fillId="0" borderId="121" xfId="28" applyFont="1" applyFill="1" applyBorder="1" applyAlignment="1">
      <alignment horizontal="center" vertical="center"/>
    </xf>
    <xf numFmtId="37" fontId="6" fillId="0" borderId="121" xfId="28" applyFont="1" applyFill="1" applyBorder="1" applyAlignment="1">
      <alignment horizontal="center" vertical="center"/>
    </xf>
    <xf numFmtId="37" fontId="2" fillId="0" borderId="121" xfId="28" applyNumberFormat="1" applyFont="1" applyFill="1" applyBorder="1" applyAlignment="1">
      <alignment vertical="center"/>
    </xf>
    <xf numFmtId="39" fontId="2" fillId="0" borderId="124" xfId="28" applyNumberFormat="1" applyFont="1" applyBorder="1" applyAlignment="1">
      <alignment vertical="center"/>
    </xf>
    <xf numFmtId="1" fontId="2" fillId="0" borderId="44" xfId="28" applyNumberFormat="1" applyFont="1" applyBorder="1" applyAlignment="1">
      <alignment horizontal="center" vertical="center"/>
    </xf>
    <xf numFmtId="37" fontId="2" fillId="0" borderId="7" xfId="28" applyFont="1" applyFill="1" applyBorder="1" applyAlignment="1">
      <alignment vertical="center"/>
    </xf>
    <xf numFmtId="37" fontId="2" fillId="0" borderId="16" xfId="28" applyFont="1" applyFill="1" applyBorder="1" applyAlignment="1">
      <alignment vertical="center"/>
    </xf>
    <xf numFmtId="37" fontId="2" fillId="0" borderId="16" xfId="28" applyNumberFormat="1" applyFont="1" applyFill="1" applyBorder="1" applyAlignment="1">
      <alignment vertical="center"/>
    </xf>
    <xf numFmtId="37" fontId="2" fillId="0" borderId="16" xfId="28" applyNumberFormat="1" applyFont="1" applyBorder="1" applyAlignment="1">
      <alignment vertical="center"/>
    </xf>
    <xf numFmtId="37" fontId="2" fillId="3" borderId="16" xfId="28" applyFont="1" applyFill="1" applyBorder="1" applyAlignment="1">
      <alignment vertical="center"/>
    </xf>
    <xf numFmtId="37" fontId="2" fillId="3" borderId="53" xfId="28" applyFont="1" applyFill="1" applyBorder="1" applyAlignment="1">
      <alignment vertical="center"/>
    </xf>
    <xf numFmtId="37" fontId="2" fillId="0" borderId="40" xfId="28" applyFont="1" applyBorder="1" applyAlignment="1">
      <alignment vertical="center"/>
    </xf>
    <xf numFmtId="37" fontId="2" fillId="0" borderId="16" xfId="28" applyFont="1" applyBorder="1" applyAlignment="1">
      <alignment vertical="center"/>
    </xf>
    <xf numFmtId="37" fontId="2" fillId="5" borderId="16" xfId="28" applyFont="1" applyFill="1" applyBorder="1" applyAlignment="1">
      <alignment vertical="center"/>
    </xf>
    <xf numFmtId="37" fontId="2" fillId="0" borderId="7" xfId="28" applyFont="1" applyBorder="1" applyAlignment="1">
      <alignment vertical="center"/>
    </xf>
    <xf numFmtId="37" fontId="2" fillId="6" borderId="40" xfId="28" applyFont="1" applyFill="1" applyBorder="1" applyAlignment="1">
      <alignment vertical="center"/>
    </xf>
    <xf numFmtId="37" fontId="2" fillId="6" borderId="89" xfId="28" applyFont="1" applyFill="1" applyBorder="1" applyAlignment="1">
      <alignment horizontal="center" vertical="center"/>
    </xf>
    <xf numFmtId="37" fontId="2" fillId="0" borderId="16" xfId="28" applyFont="1" applyFill="1" applyBorder="1" applyAlignment="1">
      <alignment horizontal="center" vertical="center"/>
    </xf>
    <xf numFmtId="37" fontId="2" fillId="0" borderId="16" xfId="28" applyFont="1" applyFill="1" applyBorder="1" applyAlignment="1">
      <alignment horizontal="left" vertical="center"/>
    </xf>
    <xf numFmtId="39" fontId="2" fillId="0" borderId="16" xfId="28" applyNumberFormat="1" applyFont="1" applyFill="1" applyBorder="1" applyAlignment="1">
      <alignment vertical="center"/>
    </xf>
    <xf numFmtId="39" fontId="2" fillId="0" borderId="76" xfId="28" applyNumberFormat="1" applyFont="1" applyBorder="1" applyAlignment="1">
      <alignment vertical="center"/>
    </xf>
    <xf numFmtId="39" fontId="19" fillId="0" borderId="124" xfId="28" applyNumberFormat="1" applyFont="1" applyBorder="1" applyAlignment="1">
      <alignment vertical="top"/>
    </xf>
    <xf numFmtId="37" fontId="2" fillId="0" borderId="95" xfId="28" applyFont="1" applyFill="1" applyBorder="1" applyAlignment="1">
      <alignment vertical="center"/>
    </xf>
    <xf numFmtId="37" fontId="2" fillId="0" borderId="80" xfId="28" applyFont="1" applyBorder="1" applyAlignment="1">
      <alignment vertical="center" wrapText="1"/>
    </xf>
    <xf numFmtId="37" fontId="2" fillId="0" borderId="125" xfId="28" applyFont="1" applyBorder="1" applyAlignment="1">
      <alignment vertical="center"/>
    </xf>
    <xf numFmtId="37" fontId="2" fillId="0" borderId="125" xfId="28" applyFont="1" applyBorder="1" applyAlignment="1">
      <alignment horizontal="center" vertical="top"/>
    </xf>
    <xf numFmtId="37" fontId="2" fillId="0" borderId="125" xfId="28" applyNumberFormat="1" applyFont="1" applyBorder="1" applyAlignment="1">
      <alignment vertical="center"/>
    </xf>
    <xf numFmtId="37" fontId="2" fillId="3" borderId="125" xfId="28" applyFont="1" applyFill="1" applyBorder="1" applyAlignment="1">
      <alignment vertical="center"/>
    </xf>
    <xf numFmtId="37" fontId="2" fillId="3" borderId="126" xfId="28" applyFont="1" applyFill="1" applyBorder="1" applyAlignment="1">
      <alignment vertical="center"/>
    </xf>
    <xf numFmtId="37" fontId="2" fillId="0" borderId="80" xfId="28" applyFont="1" applyBorder="1" applyAlignment="1">
      <alignment vertical="center"/>
    </xf>
    <xf numFmtId="37" fontId="2" fillId="5" borderId="125" xfId="28" applyFont="1" applyFill="1" applyBorder="1" applyAlignment="1">
      <alignment vertical="center"/>
    </xf>
    <xf numFmtId="37" fontId="2" fillId="0" borderId="95" xfId="28" applyFont="1" applyBorder="1" applyAlignment="1">
      <alignment vertical="center"/>
    </xf>
    <xf numFmtId="37" fontId="2" fillId="6" borderId="105" xfId="28" applyFont="1" applyFill="1" applyBorder="1" applyAlignment="1">
      <alignment vertical="center"/>
    </xf>
    <xf numFmtId="39" fontId="2" fillId="0" borderId="125" xfId="28" applyNumberFormat="1" applyFont="1" applyBorder="1" applyAlignment="1">
      <alignment vertical="center"/>
    </xf>
    <xf numFmtId="39" fontId="2" fillId="0" borderId="127" xfId="28" applyNumberFormat="1" applyFont="1" applyBorder="1" applyAlignment="1">
      <alignment vertical="center"/>
    </xf>
    <xf numFmtId="39" fontId="2" fillId="0" borderId="129" xfId="28" applyNumberFormat="1" applyFont="1" applyBorder="1" applyAlignment="1">
      <alignment vertical="top"/>
    </xf>
    <xf numFmtId="37" fontId="2" fillId="0" borderId="130" xfId="28" applyFont="1" applyFill="1" applyBorder="1" applyAlignment="1">
      <alignment vertical="top"/>
    </xf>
    <xf numFmtId="37" fontId="2" fillId="0" borderId="130" xfId="28" applyFont="1" applyFill="1" applyBorder="1" applyAlignment="1">
      <alignment horizontal="center" vertical="top"/>
    </xf>
    <xf numFmtId="37" fontId="2" fillId="0" borderId="130" xfId="28" applyNumberFormat="1" applyFont="1" applyFill="1" applyBorder="1" applyAlignment="1">
      <alignment vertical="top"/>
    </xf>
    <xf numFmtId="37" fontId="2" fillId="3" borderId="130" xfId="28" applyFont="1" applyFill="1" applyBorder="1" applyAlignment="1">
      <alignment vertical="top"/>
    </xf>
    <xf numFmtId="37" fontId="2" fillId="0" borderId="130" xfId="28" applyFont="1" applyBorder="1" applyAlignment="1">
      <alignment vertical="top"/>
    </xf>
    <xf numFmtId="37" fontId="2" fillId="5" borderId="130" xfId="28" applyFont="1" applyFill="1" applyBorder="1" applyAlignment="1">
      <alignment vertical="top"/>
    </xf>
    <xf numFmtId="37" fontId="2" fillId="6" borderId="130" xfId="28" applyFont="1" applyFill="1" applyBorder="1" applyAlignment="1">
      <alignment vertical="top"/>
    </xf>
    <xf numFmtId="37" fontId="2" fillId="6" borderId="130" xfId="28" applyFont="1" applyFill="1" applyBorder="1" applyAlignment="1">
      <alignment horizontal="center" vertical="top"/>
    </xf>
    <xf numFmtId="37" fontId="18" fillId="0" borderId="130" xfId="28" applyFont="1" applyFill="1" applyBorder="1" applyAlignment="1">
      <alignment horizontal="center" vertical="top"/>
    </xf>
    <xf numFmtId="39" fontId="2" fillId="0" borderId="130" xfId="28" applyNumberFormat="1" applyFont="1" applyFill="1" applyBorder="1" applyAlignment="1">
      <alignment vertical="top"/>
    </xf>
    <xf numFmtId="39" fontId="19" fillId="0" borderId="130" xfId="28" applyNumberFormat="1" applyFont="1" applyFill="1" applyBorder="1" applyAlignment="1">
      <alignment vertical="top"/>
    </xf>
    <xf numFmtId="37" fontId="19" fillId="0" borderId="130" xfId="28" applyNumberFormat="1" applyFont="1" applyBorder="1" applyAlignment="1">
      <alignment vertical="top"/>
    </xf>
    <xf numFmtId="37" fontId="3" fillId="0" borderId="131" xfId="28" applyNumberFormat="1" applyFont="1" applyBorder="1" applyAlignment="1">
      <alignment vertical="center"/>
    </xf>
    <xf numFmtId="37" fontId="19" fillId="0" borderId="32" xfId="28" applyFont="1" applyBorder="1" applyAlignment="1">
      <alignment vertical="center"/>
    </xf>
    <xf numFmtId="1" fontId="19" fillId="0" borderId="117" xfId="28" applyNumberFormat="1" applyFont="1" applyBorder="1" applyAlignment="1">
      <alignment horizontal="center" vertical="center"/>
    </xf>
    <xf numFmtId="1" fontId="19" fillId="0" borderId="27" xfId="28" applyNumberFormat="1" applyFont="1" applyBorder="1" applyAlignment="1">
      <alignment horizontal="center" vertical="top"/>
    </xf>
    <xf numFmtId="37" fontId="19" fillId="0" borderId="44" xfId="28" applyFont="1" applyFill="1" applyBorder="1" applyAlignment="1">
      <alignment horizontal="left" vertical="center"/>
    </xf>
    <xf numFmtId="37" fontId="18" fillId="0" borderId="0" xfId="28" applyFont="1" applyAlignment="1">
      <alignment vertical="center"/>
    </xf>
    <xf numFmtId="39" fontId="18" fillId="0" borderId="0" xfId="28" applyNumberFormat="1" applyFont="1" applyAlignment="1">
      <alignment vertical="center"/>
    </xf>
    <xf numFmtId="3" fontId="18" fillId="0" borderId="0" xfId="28" applyNumberFormat="1" applyFont="1" applyAlignment="1">
      <alignment vertical="center"/>
    </xf>
    <xf numFmtId="3" fontId="18" fillId="0" borderId="0" xfId="30" applyNumberFormat="1" applyFont="1" applyBorder="1"/>
    <xf numFmtId="37" fontId="19" fillId="0" borderId="0" xfId="28" applyFont="1" applyAlignment="1">
      <alignment vertical="center"/>
    </xf>
    <xf numFmtId="37" fontId="21" fillId="0" borderId="0" xfId="28" applyFont="1" applyAlignment="1">
      <alignment horizontal="center" vertical="center"/>
    </xf>
    <xf numFmtId="37" fontId="21" fillId="0" borderId="0" xfId="28" applyFont="1" applyAlignment="1">
      <alignment vertical="center"/>
    </xf>
    <xf numFmtId="3" fontId="21" fillId="0" borderId="0" xfId="28" applyNumberFormat="1" applyFont="1" applyAlignment="1">
      <alignment vertical="center"/>
    </xf>
    <xf numFmtId="37" fontId="21" fillId="0" borderId="0" xfId="28" applyNumberFormat="1" applyFont="1" applyAlignment="1">
      <alignment horizontal="center" vertical="center"/>
    </xf>
    <xf numFmtId="37" fontId="19" fillId="3" borderId="49" xfId="28" applyFont="1" applyFill="1" applyBorder="1" applyAlignment="1">
      <alignment horizontal="center" vertical="center"/>
    </xf>
    <xf numFmtId="0" fontId="22" fillId="3" borderId="49" xfId="0" applyFont="1" applyFill="1" applyBorder="1" applyAlignment="1">
      <alignment horizontal="center" vertical="center"/>
    </xf>
    <xf numFmtId="0" fontId="22" fillId="3" borderId="50" xfId="0" applyFont="1" applyFill="1" applyBorder="1" applyAlignment="1">
      <alignment horizontal="center" vertical="center"/>
    </xf>
    <xf numFmtId="37" fontId="18" fillId="3" borderId="0" xfId="28" applyFont="1" applyFill="1" applyAlignment="1">
      <alignment horizontal="center" vertical="center"/>
    </xf>
    <xf numFmtId="3" fontId="19" fillId="0" borderId="11" xfId="5" applyNumberFormat="1" applyFont="1" applyFill="1" applyBorder="1" applyAlignment="1">
      <alignment horizontal="center" vertical="top"/>
    </xf>
    <xf numFmtId="167" fontId="19" fillId="0" borderId="11" xfId="5" applyNumberFormat="1" applyFont="1" applyFill="1" applyBorder="1" applyAlignment="1">
      <alignment horizontal="center" vertical="top"/>
    </xf>
    <xf numFmtId="167" fontId="19" fillId="4" borderId="11" xfId="5" applyNumberFormat="1" applyFont="1" applyFill="1" applyBorder="1" applyAlignment="1">
      <alignment horizontal="center" vertical="top"/>
    </xf>
    <xf numFmtId="41" fontId="19" fillId="0" borderId="64" xfId="5" applyFont="1" applyFill="1" applyBorder="1" applyAlignment="1">
      <alignment horizontal="center" vertical="top"/>
    </xf>
    <xf numFmtId="167" fontId="19" fillId="0" borderId="65" xfId="5" applyNumberFormat="1" applyFont="1" applyFill="1" applyBorder="1" applyAlignment="1">
      <alignment horizontal="center" vertical="top"/>
    </xf>
    <xf numFmtId="41" fontId="19" fillId="0" borderId="66" xfId="5" applyFont="1" applyFill="1" applyBorder="1" applyAlignment="1">
      <alignment horizontal="center" vertical="top"/>
    </xf>
    <xf numFmtId="41" fontId="19" fillId="5" borderId="66" xfId="5" applyFont="1" applyFill="1" applyBorder="1" applyAlignment="1">
      <alignment horizontal="center" vertical="top"/>
    </xf>
    <xf numFmtId="167" fontId="19" fillId="5" borderId="65" xfId="5" applyNumberFormat="1" applyFont="1" applyFill="1" applyBorder="1" applyAlignment="1">
      <alignment horizontal="center" vertical="top"/>
    </xf>
    <xf numFmtId="37" fontId="18" fillId="0" borderId="0" xfId="28" applyFont="1" applyAlignment="1">
      <alignment horizontal="center" vertical="center"/>
    </xf>
    <xf numFmtId="37" fontId="18" fillId="3" borderId="0" xfId="28" applyFont="1" applyFill="1" applyAlignment="1">
      <alignment vertical="center"/>
    </xf>
    <xf numFmtId="39" fontId="18" fillId="0" borderId="30" xfId="28" applyNumberFormat="1" applyFont="1" applyFill="1" applyBorder="1" applyAlignment="1">
      <alignment vertical="top"/>
    </xf>
    <xf numFmtId="37" fontId="18" fillId="0" borderId="0" xfId="28" applyFont="1" applyAlignment="1">
      <alignment vertical="top"/>
    </xf>
    <xf numFmtId="39" fontId="18" fillId="0" borderId="37" xfId="28" applyNumberFormat="1" applyFont="1" applyFill="1" applyBorder="1" applyAlignment="1">
      <alignment vertical="top"/>
    </xf>
    <xf numFmtId="37" fontId="18" fillId="0" borderId="37" xfId="28" applyNumberFormat="1" applyFont="1" applyBorder="1" applyAlignment="1">
      <alignment vertical="top"/>
    </xf>
    <xf numFmtId="165" fontId="18" fillId="0" borderId="39" xfId="28" applyNumberFormat="1" applyFont="1" applyBorder="1" applyAlignment="1">
      <alignment horizontal="center" vertical="center"/>
    </xf>
    <xf numFmtId="37" fontId="18" fillId="0" borderId="41" xfId="28" applyFont="1" applyFill="1" applyBorder="1" applyAlignment="1">
      <alignment vertical="center"/>
    </xf>
    <xf numFmtId="37" fontId="18" fillId="0" borderId="42" xfId="28" applyFont="1" applyBorder="1" applyAlignment="1">
      <alignment vertical="center" wrapText="1"/>
    </xf>
    <xf numFmtId="3" fontId="18" fillId="0" borderId="43" xfId="28" applyNumberFormat="1" applyFont="1" applyBorder="1" applyAlignment="1">
      <alignment vertical="center"/>
    </xf>
    <xf numFmtId="37" fontId="18" fillId="0" borderId="43" xfId="28" applyFont="1" applyBorder="1" applyAlignment="1">
      <alignment vertical="center"/>
    </xf>
    <xf numFmtId="37" fontId="18" fillId="3" borderId="43" xfId="28" applyFont="1" applyFill="1" applyBorder="1" applyAlignment="1">
      <alignment vertical="center"/>
    </xf>
    <xf numFmtId="37" fontId="18" fillId="3" borderId="60" xfId="28" applyFont="1" applyFill="1" applyBorder="1" applyAlignment="1">
      <alignment vertical="center"/>
    </xf>
    <xf numFmtId="37" fontId="18" fillId="0" borderId="42" xfId="28" applyFont="1" applyBorder="1" applyAlignment="1">
      <alignment vertical="center"/>
    </xf>
    <xf numFmtId="37" fontId="18" fillId="5" borderId="43" xfId="28" applyFont="1" applyFill="1" applyBorder="1" applyAlignment="1">
      <alignment vertical="center"/>
    </xf>
    <xf numFmtId="37" fontId="18" fillId="0" borderId="41" xfId="28" applyFont="1" applyBorder="1" applyAlignment="1">
      <alignment vertical="center"/>
    </xf>
    <xf numFmtId="39" fontId="18" fillId="0" borderId="43" xfId="28" applyNumberFormat="1" applyFont="1" applyBorder="1" applyAlignment="1">
      <alignment vertical="center"/>
    </xf>
    <xf numFmtId="37" fontId="18" fillId="0" borderId="43" xfId="28" applyNumberFormat="1" applyFont="1" applyBorder="1" applyAlignment="1">
      <alignment vertical="center"/>
    </xf>
    <xf numFmtId="3" fontId="19" fillId="0" borderId="132" xfId="28" applyNumberFormat="1" applyFont="1" applyBorder="1" applyAlignment="1">
      <alignment vertical="center"/>
    </xf>
    <xf numFmtId="37" fontId="19" fillId="0" borderId="132" xfId="28" applyFont="1" applyBorder="1" applyAlignment="1">
      <alignment vertical="center"/>
    </xf>
    <xf numFmtId="37" fontId="19" fillId="3" borderId="132" xfId="28" applyFont="1" applyFill="1" applyBorder="1" applyAlignment="1">
      <alignment vertical="center"/>
    </xf>
    <xf numFmtId="37" fontId="19" fillId="4" borderId="132" xfId="28" applyFont="1" applyFill="1" applyBorder="1" applyAlignment="1">
      <alignment vertical="center"/>
    </xf>
    <xf numFmtId="37" fontId="19" fillId="4" borderId="134" xfId="28" applyFont="1" applyFill="1" applyBorder="1" applyAlignment="1">
      <alignment vertical="center"/>
    </xf>
    <xf numFmtId="37" fontId="19" fillId="0" borderId="108" xfId="28" applyFont="1" applyBorder="1" applyAlignment="1">
      <alignment vertical="center"/>
    </xf>
    <xf numFmtId="37" fontId="19" fillId="5" borderId="132" xfId="28" applyFont="1" applyFill="1" applyBorder="1" applyAlignment="1">
      <alignment vertical="center"/>
    </xf>
    <xf numFmtId="37" fontId="19" fillId="0" borderId="132" xfId="28" applyNumberFormat="1" applyFont="1" applyBorder="1" applyAlignment="1">
      <alignment vertical="center"/>
    </xf>
    <xf numFmtId="37" fontId="18" fillId="0" borderId="0" xfId="28" applyFont="1" applyFill="1" applyBorder="1" applyAlignment="1">
      <alignment horizontal="center" vertical="center"/>
    </xf>
    <xf numFmtId="3" fontId="19" fillId="0" borderId="80" xfId="28" applyNumberFormat="1" applyFont="1" applyBorder="1" applyAlignment="1">
      <alignment vertical="center"/>
    </xf>
    <xf numFmtId="37" fontId="19" fillId="0" borderId="0" xfId="28" applyFont="1" applyBorder="1" applyAlignment="1">
      <alignment vertical="center"/>
    </xf>
    <xf numFmtId="37" fontId="19" fillId="5" borderId="0" xfId="28" applyFont="1" applyFill="1" applyBorder="1" applyAlignment="1">
      <alignment vertical="center"/>
    </xf>
    <xf numFmtId="37" fontId="19" fillId="0" borderId="80" xfId="28" applyNumberFormat="1" applyFont="1" applyBorder="1" applyAlignment="1">
      <alignment vertical="center"/>
    </xf>
    <xf numFmtId="3" fontId="19" fillId="0" borderId="133" xfId="28" applyNumberFormat="1" applyFont="1" applyBorder="1" applyAlignment="1">
      <alignment vertical="center"/>
    </xf>
    <xf numFmtId="37" fontId="19" fillId="5" borderId="108" xfId="28" applyFont="1" applyFill="1" applyBorder="1" applyAlignment="1">
      <alignment vertical="center"/>
    </xf>
    <xf numFmtId="37" fontId="19" fillId="0" borderId="136" xfId="28" applyNumberFormat="1" applyFont="1" applyBorder="1" applyAlignment="1">
      <alignment vertical="center"/>
    </xf>
    <xf numFmtId="37" fontId="19" fillId="0" borderId="0" xfId="28" applyFont="1" applyFill="1" applyBorder="1" applyAlignment="1">
      <alignment horizontal="center" vertical="center"/>
    </xf>
    <xf numFmtId="3" fontId="19" fillId="0" borderId="0" xfId="28" applyNumberFormat="1" applyFont="1" applyBorder="1" applyAlignment="1">
      <alignment vertical="center"/>
    </xf>
    <xf numFmtId="37" fontId="19" fillId="0" borderId="0" xfId="28" applyFont="1" applyBorder="1" applyAlignment="1">
      <alignment horizontal="center" vertical="center"/>
    </xf>
    <xf numFmtId="37" fontId="19" fillId="0" borderId="0" xfId="28" applyNumberFormat="1" applyFont="1" applyBorder="1" applyAlignment="1">
      <alignment vertical="center"/>
    </xf>
    <xf numFmtId="37" fontId="18" fillId="0" borderId="48" xfId="28" applyNumberFormat="1" applyFont="1" applyBorder="1" applyAlignment="1">
      <alignment vertical="center"/>
    </xf>
    <xf numFmtId="165" fontId="18" fillId="0" borderId="5" xfId="28" applyNumberFormat="1" applyFont="1" applyBorder="1" applyAlignment="1">
      <alignment horizontal="center" vertical="center"/>
    </xf>
    <xf numFmtId="37" fontId="18" fillId="0" borderId="5" xfId="28" applyFont="1" applyFill="1" applyBorder="1" applyAlignment="1">
      <alignment vertical="center"/>
    </xf>
    <xf numFmtId="37" fontId="18" fillId="0" borderId="5" xfId="28" applyFont="1" applyBorder="1" applyAlignment="1">
      <alignment vertical="center"/>
    </xf>
    <xf numFmtId="37" fontId="18" fillId="0" borderId="5" xfId="28" applyFont="1" applyBorder="1" applyAlignment="1">
      <alignment horizontal="center" vertical="center"/>
    </xf>
    <xf numFmtId="3" fontId="18" fillId="0" borderId="5" xfId="28" applyNumberFormat="1" applyFont="1" applyBorder="1" applyAlignment="1">
      <alignment vertical="center"/>
    </xf>
    <xf numFmtId="39" fontId="18" fillId="0" borderId="5" xfId="28" applyNumberFormat="1" applyFont="1" applyBorder="1" applyAlignment="1">
      <alignment vertical="center"/>
    </xf>
    <xf numFmtId="37" fontId="18" fillId="0" borderId="5" xfId="28" applyNumberFormat="1" applyFont="1" applyBorder="1" applyAlignment="1">
      <alignment vertical="center"/>
    </xf>
    <xf numFmtId="165" fontId="18" fillId="0" borderId="0" xfId="28" applyNumberFormat="1" applyFont="1" applyBorder="1" applyAlignment="1">
      <alignment horizontal="center" vertical="center"/>
    </xf>
    <xf numFmtId="37" fontId="18" fillId="0" borderId="0" xfId="28" applyFont="1" applyFill="1" applyBorder="1" applyAlignment="1">
      <alignment vertical="center"/>
    </xf>
    <xf numFmtId="37" fontId="18" fillId="0" borderId="0" xfId="28" applyFont="1" applyBorder="1" applyAlignment="1">
      <alignment vertical="center"/>
    </xf>
    <xf numFmtId="39" fontId="18" fillId="0" borderId="0" xfId="28" applyNumberFormat="1" applyFont="1" applyBorder="1" applyAlignment="1">
      <alignment horizontal="center" vertical="center"/>
    </xf>
    <xf numFmtId="37" fontId="18" fillId="0" borderId="0" xfId="28" applyFont="1" applyBorder="1" applyAlignment="1">
      <alignment horizontal="center" vertical="center"/>
    </xf>
    <xf numFmtId="3" fontId="18" fillId="0" borderId="0" xfId="28" applyNumberFormat="1" applyFont="1" applyBorder="1" applyAlignment="1">
      <alignment vertical="center"/>
    </xf>
    <xf numFmtId="39" fontId="18" fillId="0" borderId="0" xfId="28" applyNumberFormat="1" applyFont="1" applyBorder="1" applyAlignment="1">
      <alignment vertical="center"/>
    </xf>
    <xf numFmtId="37" fontId="18" fillId="0" borderId="0" xfId="28" applyNumberFormat="1" applyFont="1" applyBorder="1" applyAlignment="1">
      <alignment vertical="center"/>
    </xf>
    <xf numFmtId="37" fontId="18" fillId="0" borderId="0" xfId="28" applyNumberFormat="1" applyFont="1" applyBorder="1" applyAlignment="1">
      <alignment horizontal="center" vertical="center"/>
    </xf>
    <xf numFmtId="37" fontId="18" fillId="0" borderId="0" xfId="28" applyNumberFormat="1" applyFont="1" applyAlignment="1">
      <alignment vertical="center"/>
    </xf>
    <xf numFmtId="37" fontId="19" fillId="0" borderId="48" xfId="28" applyFont="1" applyBorder="1" applyAlignment="1">
      <alignment vertical="center"/>
    </xf>
    <xf numFmtId="37" fontId="19" fillId="0" borderId="63" xfId="28" applyFont="1" applyBorder="1" applyAlignment="1">
      <alignment vertical="center"/>
    </xf>
    <xf numFmtId="37" fontId="21" fillId="3" borderId="0" xfId="28" applyFont="1" applyFill="1" applyAlignment="1">
      <alignment horizontal="center" vertical="center"/>
    </xf>
    <xf numFmtId="41" fontId="19" fillId="3" borderId="66" xfId="5" applyFont="1" applyFill="1" applyBorder="1" applyAlignment="1">
      <alignment horizontal="center" vertical="top"/>
    </xf>
    <xf numFmtId="167" fontId="19" fillId="3" borderId="70" xfId="5" applyNumberFormat="1" applyFont="1" applyFill="1" applyBorder="1" applyAlignment="1">
      <alignment horizontal="center" vertical="top"/>
    </xf>
    <xf numFmtId="37" fontId="18" fillId="3" borderId="75" xfId="28" applyFont="1" applyFill="1" applyBorder="1" applyAlignment="1">
      <alignment vertical="center"/>
    </xf>
    <xf numFmtId="37" fontId="19" fillId="3" borderId="134" xfId="28" applyFont="1" applyFill="1" applyBorder="1" applyAlignment="1">
      <alignment vertical="center"/>
    </xf>
    <xf numFmtId="37" fontId="19" fillId="3" borderId="0" xfId="28" applyFont="1" applyFill="1" applyBorder="1" applyAlignment="1">
      <alignment vertical="center"/>
    </xf>
    <xf numFmtId="37" fontId="19" fillId="3" borderId="89" xfId="28" applyFont="1" applyFill="1" applyBorder="1" applyAlignment="1">
      <alignment vertical="center"/>
    </xf>
    <xf numFmtId="37" fontId="19" fillId="3" borderId="108" xfId="28" applyFont="1" applyFill="1" applyBorder="1" applyAlignment="1">
      <alignment vertical="center"/>
    </xf>
    <xf numFmtId="37" fontId="19" fillId="3" borderId="137" xfId="28" applyFont="1" applyFill="1" applyBorder="1" applyAlignment="1">
      <alignment vertical="center"/>
    </xf>
    <xf numFmtId="37" fontId="18" fillId="3" borderId="5" xfId="28" applyFont="1" applyFill="1" applyBorder="1" applyAlignment="1">
      <alignment vertical="center"/>
    </xf>
    <xf numFmtId="37" fontId="18" fillId="3" borderId="0" xfId="28" applyFont="1" applyFill="1" applyBorder="1" applyAlignment="1">
      <alignment vertical="center"/>
    </xf>
    <xf numFmtId="39" fontId="19" fillId="0" borderId="140" xfId="5" applyNumberFormat="1" applyFont="1" applyFill="1" applyBorder="1" applyAlignment="1">
      <alignment horizontal="center" vertical="top"/>
    </xf>
    <xf numFmtId="37" fontId="18" fillId="3" borderId="138" xfId="28" applyFont="1" applyFill="1" applyBorder="1" applyAlignment="1">
      <alignment horizontal="center" vertical="top"/>
    </xf>
    <xf numFmtId="37" fontId="18" fillId="3" borderId="141" xfId="28" applyFont="1" applyFill="1" applyBorder="1" applyAlignment="1">
      <alignment vertical="center"/>
    </xf>
    <xf numFmtId="37" fontId="19" fillId="0" borderId="142" xfId="28" applyFont="1" applyFill="1" applyBorder="1" applyAlignment="1">
      <alignment horizontal="center" vertical="center"/>
    </xf>
    <xf numFmtId="37" fontId="19" fillId="0" borderId="143" xfId="28" applyFont="1" applyFill="1" applyBorder="1" applyAlignment="1">
      <alignment horizontal="center" vertical="center"/>
    </xf>
    <xf numFmtId="37" fontId="18" fillId="3" borderId="145" xfId="28" applyFont="1" applyFill="1" applyBorder="1" applyAlignment="1">
      <alignment horizontal="center" vertical="top"/>
    </xf>
    <xf numFmtId="0" fontId="22" fillId="3" borderId="5" xfId="0" applyFont="1" applyFill="1" applyBorder="1" applyAlignment="1">
      <alignment horizontal="center" vertical="center"/>
    </xf>
    <xf numFmtId="167" fontId="19" fillId="3" borderId="144" xfId="5" applyNumberFormat="1" applyFont="1" applyFill="1" applyBorder="1" applyAlignment="1">
      <alignment horizontal="center" vertical="top"/>
    </xf>
    <xf numFmtId="37" fontId="19" fillId="3" borderId="136" xfId="28" applyFont="1" applyFill="1" applyBorder="1" applyAlignment="1">
      <alignment vertical="center"/>
    </xf>
    <xf numFmtId="41" fontId="19" fillId="0" borderId="140" xfId="5" applyFont="1" applyFill="1" applyBorder="1" applyAlignment="1">
      <alignment horizontal="center" vertical="top"/>
    </xf>
    <xf numFmtId="41" fontId="19" fillId="4" borderId="140" xfId="5" applyFont="1" applyFill="1" applyBorder="1" applyAlignment="1">
      <alignment horizontal="center" vertical="top"/>
    </xf>
    <xf numFmtId="167" fontId="19" fillId="4" borderId="146" xfId="5" applyNumberFormat="1" applyFont="1" applyFill="1" applyBorder="1" applyAlignment="1">
      <alignment horizontal="center" vertical="top"/>
    </xf>
    <xf numFmtId="37" fontId="19" fillId="0" borderId="47" xfId="28" applyFont="1" applyBorder="1" applyAlignment="1">
      <alignment vertical="top"/>
    </xf>
    <xf numFmtId="3" fontId="18" fillId="0" borderId="37" xfId="28" applyNumberFormat="1" applyFont="1" applyBorder="1" applyAlignment="1">
      <alignment horizontal="right" vertical="top"/>
    </xf>
    <xf numFmtId="37" fontId="18" fillId="3" borderId="37" xfId="28" applyFont="1" applyFill="1" applyBorder="1" applyAlignment="1">
      <alignment horizontal="right" vertical="top"/>
    </xf>
    <xf numFmtId="37" fontId="18" fillId="3" borderId="86" xfId="28" applyFont="1" applyFill="1" applyBorder="1" applyAlignment="1">
      <alignment horizontal="right" vertical="top"/>
    </xf>
    <xf numFmtId="37" fontId="18" fillId="0" borderId="33" xfId="28" applyFont="1" applyBorder="1" applyAlignment="1">
      <alignment horizontal="right" vertical="top"/>
    </xf>
    <xf numFmtId="37" fontId="18" fillId="0" borderId="37" xfId="28" applyFont="1" applyBorder="1" applyAlignment="1">
      <alignment horizontal="right" vertical="top"/>
    </xf>
    <xf numFmtId="37" fontId="18" fillId="5" borderId="37" xfId="28" applyFont="1" applyFill="1" applyBorder="1" applyAlignment="1">
      <alignment horizontal="right" vertical="top"/>
    </xf>
    <xf numFmtId="37" fontId="18" fillId="0" borderId="32" xfId="28" applyFont="1" applyBorder="1" applyAlignment="1">
      <alignment horizontal="right" vertical="top"/>
    </xf>
    <xf numFmtId="37" fontId="18" fillId="3" borderId="87" xfId="28" applyFont="1" applyFill="1" applyBorder="1" applyAlignment="1">
      <alignment horizontal="right" vertical="top"/>
    </xf>
    <xf numFmtId="37" fontId="18" fillId="0" borderId="117" xfId="28" quotePrefix="1" applyFont="1" applyFill="1" applyBorder="1" applyAlignment="1">
      <alignment horizontal="center" vertical="top" wrapText="1"/>
    </xf>
    <xf numFmtId="37" fontId="18" fillId="0" borderId="147" xfId="28" quotePrefix="1" applyFont="1" applyFill="1" applyBorder="1" applyAlignment="1">
      <alignment horizontal="center" vertical="top" wrapText="1"/>
    </xf>
    <xf numFmtId="37" fontId="18" fillId="3" borderId="150" xfId="28" applyFont="1" applyFill="1" applyBorder="1" applyAlignment="1">
      <alignment horizontal="right" vertical="top"/>
    </xf>
    <xf numFmtId="37" fontId="18" fillId="3" borderId="151" xfId="28" applyFont="1" applyFill="1" applyBorder="1" applyAlignment="1">
      <alignment horizontal="right" vertical="top"/>
    </xf>
    <xf numFmtId="37" fontId="18" fillId="0" borderId="149" xfId="28" applyFont="1" applyBorder="1" applyAlignment="1">
      <alignment horizontal="right" vertical="top"/>
    </xf>
    <xf numFmtId="37" fontId="18" fillId="0" borderId="150" xfId="28" applyFont="1" applyBorder="1" applyAlignment="1">
      <alignment horizontal="right" vertical="top"/>
    </xf>
    <xf numFmtId="37" fontId="18" fillId="5" borderId="150" xfId="28" applyFont="1" applyFill="1" applyBorder="1" applyAlignment="1">
      <alignment horizontal="right" vertical="top"/>
    </xf>
    <xf numFmtId="37" fontId="18" fillId="0" borderId="148" xfId="28" applyFont="1" applyBorder="1" applyAlignment="1">
      <alignment horizontal="right" vertical="top"/>
    </xf>
    <xf numFmtId="37" fontId="18" fillId="3" borderId="152" xfId="28" applyFont="1" applyFill="1" applyBorder="1" applyAlignment="1">
      <alignment horizontal="right" vertical="top"/>
    </xf>
    <xf numFmtId="37" fontId="18" fillId="0" borderId="153" xfId="28" applyFont="1" applyFill="1" applyBorder="1" applyAlignment="1">
      <alignment horizontal="center" vertical="top"/>
    </xf>
    <xf numFmtId="37" fontId="18" fillId="0" borderId="149" xfId="28" applyFont="1" applyFill="1" applyBorder="1" applyAlignment="1">
      <alignment horizontal="center" vertical="top"/>
    </xf>
    <xf numFmtId="37" fontId="18" fillId="0" borderId="42" xfId="28" applyFont="1" applyBorder="1" applyAlignment="1">
      <alignment horizontal="center" vertical="center"/>
    </xf>
    <xf numFmtId="3" fontId="23" fillId="0" borderId="0" xfId="28" applyNumberFormat="1" applyFont="1" applyBorder="1" applyAlignment="1">
      <alignment horizontal="center" vertical="center"/>
    </xf>
    <xf numFmtId="37" fontId="23" fillId="0" borderId="0" xfId="28" applyFont="1" applyAlignment="1">
      <alignment vertical="center"/>
    </xf>
    <xf numFmtId="37" fontId="23" fillId="0" borderId="0" xfId="28" applyFont="1" applyBorder="1" applyAlignment="1">
      <alignment vertical="center"/>
    </xf>
    <xf numFmtId="37" fontId="23" fillId="0" borderId="0" xfId="28" applyFont="1" applyBorder="1" applyAlignment="1">
      <alignment horizontal="center" vertical="center"/>
    </xf>
    <xf numFmtId="3" fontId="23" fillId="0" borderId="0" xfId="28" applyNumberFormat="1" applyFont="1" applyBorder="1" applyAlignment="1">
      <alignment vertical="center"/>
    </xf>
    <xf numFmtId="37" fontId="23" fillId="0" borderId="0" xfId="28" applyFont="1" applyAlignment="1">
      <alignment horizontal="center" vertical="center"/>
    </xf>
    <xf numFmtId="3" fontId="23" fillId="0" borderId="0" xfId="28" applyNumberFormat="1" applyFont="1" applyAlignment="1">
      <alignment vertical="center"/>
    </xf>
    <xf numFmtId="3" fontId="23" fillId="0" borderId="0" xfId="28" applyNumberFormat="1" applyFont="1" applyAlignment="1">
      <alignment horizontal="center" vertical="center"/>
    </xf>
    <xf numFmtId="37" fontId="21" fillId="0" borderId="0" xfId="28" applyNumberFormat="1" applyFont="1" applyAlignment="1">
      <alignment horizontal="right" vertical="center"/>
    </xf>
    <xf numFmtId="37" fontId="18" fillId="0" borderId="32" xfId="28" applyNumberFormat="1" applyFont="1" applyFill="1" applyBorder="1" applyAlignment="1">
      <alignment horizontal="right" vertical="top"/>
    </xf>
    <xf numFmtId="37" fontId="18" fillId="0" borderId="41" xfId="28" applyNumberFormat="1" applyFont="1" applyBorder="1" applyAlignment="1">
      <alignment horizontal="right" vertical="center"/>
    </xf>
    <xf numFmtId="37" fontId="19" fillId="0" borderId="0" xfId="28" applyNumberFormat="1" applyFont="1" applyFill="1" applyBorder="1" applyAlignment="1">
      <alignment horizontal="right" vertical="center"/>
    </xf>
    <xf numFmtId="37" fontId="19" fillId="0" borderId="48" xfId="28" applyNumberFormat="1" applyFont="1" applyBorder="1" applyAlignment="1">
      <alignment vertical="center"/>
    </xf>
    <xf numFmtId="37" fontId="18" fillId="0" borderId="5" xfId="28" applyNumberFormat="1" applyFont="1" applyBorder="1" applyAlignment="1">
      <alignment horizontal="right" vertical="center"/>
    </xf>
    <xf numFmtId="37" fontId="18" fillId="0" borderId="0" xfId="28" applyNumberFormat="1" applyFont="1" applyBorder="1" applyAlignment="1">
      <alignment horizontal="right" vertical="center"/>
    </xf>
    <xf numFmtId="37" fontId="23" fillId="0" borderId="0" xfId="28" applyNumberFormat="1" applyFont="1" applyBorder="1" applyAlignment="1">
      <alignment horizontal="right" vertical="center"/>
    </xf>
    <xf numFmtId="37" fontId="23" fillId="0" borderId="0" xfId="28" applyNumberFormat="1" applyFont="1" applyAlignment="1">
      <alignment horizontal="right" vertical="center"/>
    </xf>
    <xf numFmtId="37" fontId="18" fillId="0" borderId="0" xfId="28" applyNumberFormat="1" applyFont="1" applyAlignment="1">
      <alignment horizontal="right" vertical="center"/>
    </xf>
    <xf numFmtId="3" fontId="19" fillId="0" borderId="154" xfId="5" applyNumberFormat="1" applyFont="1" applyFill="1" applyBorder="1" applyAlignment="1">
      <alignment horizontal="center" vertical="top"/>
    </xf>
    <xf numFmtId="41" fontId="19" fillId="0" borderId="155" xfId="5" applyFont="1" applyFill="1" applyBorder="1" applyAlignment="1">
      <alignment horizontal="center" vertical="top"/>
    </xf>
    <xf numFmtId="167" fontId="19" fillId="0" borderId="154" xfId="5" applyNumberFormat="1" applyFont="1" applyFill="1" applyBorder="1" applyAlignment="1">
      <alignment horizontal="center" vertical="top"/>
    </xf>
    <xf numFmtId="41" fontId="19" fillId="4" borderId="155" xfId="5" applyFont="1" applyFill="1" applyBorder="1" applyAlignment="1">
      <alignment horizontal="center" vertical="top"/>
    </xf>
    <xf numFmtId="167" fontId="19" fillId="4" borderId="154" xfId="5" applyNumberFormat="1" applyFont="1" applyFill="1" applyBorder="1" applyAlignment="1">
      <alignment horizontal="center" vertical="top"/>
    </xf>
    <xf numFmtId="167" fontId="19" fillId="4" borderId="156" xfId="5" applyNumberFormat="1" applyFont="1" applyFill="1" applyBorder="1" applyAlignment="1">
      <alignment horizontal="center" vertical="top"/>
    </xf>
    <xf numFmtId="41" fontId="19" fillId="0" borderId="157" xfId="5" applyFont="1" applyFill="1" applyBorder="1" applyAlignment="1">
      <alignment horizontal="center" vertical="top"/>
    </xf>
    <xf numFmtId="167" fontId="19" fillId="0" borderId="158" xfId="5" applyNumberFormat="1" applyFont="1" applyFill="1" applyBorder="1" applyAlignment="1">
      <alignment horizontal="center" vertical="top"/>
    </xf>
    <xf numFmtId="41" fontId="19" fillId="0" borderId="159" xfId="5" applyFont="1" applyFill="1" applyBorder="1" applyAlignment="1">
      <alignment horizontal="center" vertical="top"/>
    </xf>
    <xf numFmtId="41" fontId="19" fillId="5" borderId="159" xfId="5" applyFont="1" applyFill="1" applyBorder="1" applyAlignment="1">
      <alignment horizontal="center" vertical="top"/>
    </xf>
    <xf numFmtId="167" fontId="19" fillId="5" borderId="158" xfId="5" applyNumberFormat="1" applyFont="1" applyFill="1" applyBorder="1" applyAlignment="1">
      <alignment horizontal="center" vertical="top"/>
    </xf>
    <xf numFmtId="41" fontId="19" fillId="3" borderId="159" xfId="5" applyFont="1" applyFill="1" applyBorder="1" applyAlignment="1">
      <alignment horizontal="center" vertical="top"/>
    </xf>
    <xf numFmtId="167" fontId="19" fillId="3" borderId="160" xfId="5" applyNumberFormat="1" applyFont="1" applyFill="1" applyBorder="1" applyAlignment="1">
      <alignment horizontal="center" vertical="top"/>
    </xf>
    <xf numFmtId="167" fontId="19" fillId="3" borderId="136" xfId="5" applyNumberFormat="1" applyFont="1" applyFill="1" applyBorder="1" applyAlignment="1">
      <alignment horizontal="center" vertical="top"/>
    </xf>
    <xf numFmtId="39" fontId="19" fillId="0" borderId="155" xfId="5" applyNumberFormat="1" applyFont="1" applyFill="1" applyBorder="1" applyAlignment="1">
      <alignment horizontal="center" vertical="top"/>
    </xf>
    <xf numFmtId="4" fontId="21" fillId="0" borderId="0" xfId="28" applyNumberFormat="1" applyFont="1" applyAlignment="1">
      <alignment vertical="center"/>
    </xf>
    <xf numFmtId="4" fontId="19" fillId="0" borderId="140" xfId="5" applyNumberFormat="1" applyFont="1" applyFill="1" applyBorder="1" applyAlignment="1">
      <alignment horizontal="center" vertical="top"/>
    </xf>
    <xf numFmtId="4" fontId="19" fillId="0" borderId="155" xfId="5" applyNumberFormat="1" applyFont="1" applyFill="1" applyBorder="1" applyAlignment="1">
      <alignment horizontal="center" vertical="top"/>
    </xf>
    <xf numFmtId="4" fontId="18" fillId="0" borderId="37" xfId="28" applyNumberFormat="1" applyFont="1" applyFill="1" applyBorder="1" applyAlignment="1">
      <alignment horizontal="right" vertical="top"/>
    </xf>
    <xf numFmtId="4" fontId="18" fillId="0" borderId="150" xfId="28" applyNumberFormat="1" applyFont="1" applyFill="1" applyBorder="1" applyAlignment="1">
      <alignment horizontal="right" vertical="top"/>
    </xf>
    <xf numFmtId="4" fontId="18" fillId="0" borderId="43" xfId="28" applyNumberFormat="1" applyFont="1" applyBorder="1" applyAlignment="1">
      <alignment vertical="center"/>
    </xf>
    <xf numFmtId="4" fontId="19" fillId="0" borderId="0" xfId="28" applyNumberFormat="1" applyFont="1" applyFill="1" applyBorder="1" applyAlignment="1">
      <alignment horizontal="center" vertical="center"/>
    </xf>
    <xf numFmtId="4" fontId="19" fillId="0" borderId="48" xfId="28" applyNumberFormat="1" applyFont="1" applyBorder="1" applyAlignment="1">
      <alignment vertical="center"/>
    </xf>
    <xf numFmtId="4" fontId="18" fillId="0" borderId="5" xfId="28" applyNumberFormat="1" applyFont="1" applyBorder="1" applyAlignment="1">
      <alignment vertical="center"/>
    </xf>
    <xf numFmtId="4" fontId="18" fillId="0" borderId="0" xfId="28" applyNumberFormat="1" applyFont="1" applyBorder="1" applyAlignment="1">
      <alignment vertical="center"/>
    </xf>
    <xf numFmtId="4" fontId="23" fillId="0" borderId="0" xfId="28" applyNumberFormat="1" applyFont="1" applyBorder="1" applyAlignment="1">
      <alignment horizontal="center" vertical="center"/>
    </xf>
    <xf numFmtId="4" fontId="23" fillId="0" borderId="0" xfId="28" applyNumberFormat="1" applyFont="1" applyBorder="1" applyAlignment="1">
      <alignment vertical="center"/>
    </xf>
    <xf numFmtId="4" fontId="23" fillId="0" borderId="0" xfId="28" applyNumberFormat="1" applyFont="1" applyAlignment="1">
      <alignment vertical="center"/>
    </xf>
    <xf numFmtId="4" fontId="18" fillId="0" borderId="0" xfId="28" applyNumberFormat="1" applyFont="1" applyAlignment="1">
      <alignment vertical="center"/>
    </xf>
    <xf numFmtId="37" fontId="19" fillId="0" borderId="140" xfId="5" applyNumberFormat="1" applyFont="1" applyFill="1" applyBorder="1" applyAlignment="1">
      <alignment horizontal="center" vertical="top"/>
    </xf>
    <xf numFmtId="37" fontId="19" fillId="0" borderId="155" xfId="5" applyNumberFormat="1" applyFont="1" applyFill="1" applyBorder="1" applyAlignment="1">
      <alignment horizontal="center" vertical="top"/>
    </xf>
    <xf numFmtId="37" fontId="19" fillId="0" borderId="162" xfId="28" applyNumberFormat="1" applyFont="1" applyBorder="1" applyAlignment="1">
      <alignment vertical="center"/>
    </xf>
    <xf numFmtId="37" fontId="19" fillId="0" borderId="163" xfId="28" applyFont="1" applyFill="1" applyBorder="1" applyAlignment="1">
      <alignment horizontal="center" vertical="center"/>
    </xf>
    <xf numFmtId="37" fontId="19" fillId="0" borderId="164" xfId="28" applyNumberFormat="1" applyFont="1" applyBorder="1" applyAlignment="1">
      <alignment vertical="center"/>
    </xf>
    <xf numFmtId="37" fontId="19" fillId="0" borderId="165" xfId="28" applyNumberFormat="1" applyFont="1" applyBorder="1" applyAlignment="1">
      <alignment vertical="center"/>
    </xf>
    <xf numFmtId="37" fontId="19" fillId="0" borderId="0" xfId="28" applyFont="1" applyAlignment="1">
      <alignment horizontal="center" vertical="center"/>
    </xf>
    <xf numFmtId="37" fontId="19" fillId="3" borderId="3" xfId="28" applyFont="1" applyFill="1" applyBorder="1" applyAlignment="1">
      <alignment horizontal="center" vertical="center"/>
    </xf>
    <xf numFmtId="37" fontId="19" fillId="3" borderId="49" xfId="28" applyFont="1" applyFill="1" applyBorder="1" applyAlignment="1">
      <alignment horizontal="center" vertical="center"/>
    </xf>
    <xf numFmtId="3" fontId="19" fillId="3" borderId="82" xfId="28" applyNumberFormat="1" applyFont="1" applyFill="1" applyBorder="1" applyAlignment="1">
      <alignment horizontal="center" vertical="center" wrapText="1"/>
    </xf>
    <xf numFmtId="3" fontId="19" fillId="3" borderId="85" xfId="28" applyNumberFormat="1" applyFont="1" applyFill="1" applyBorder="1" applyAlignment="1">
      <alignment horizontal="center" vertical="center" wrapText="1"/>
    </xf>
    <xf numFmtId="0" fontId="22" fillId="3" borderId="49" xfId="0" applyFont="1" applyFill="1" applyBorder="1" applyAlignment="1">
      <alignment horizontal="center" vertical="center"/>
    </xf>
    <xf numFmtId="0" fontId="22" fillId="3" borderId="50" xfId="0" applyFont="1" applyFill="1" applyBorder="1" applyAlignment="1">
      <alignment horizontal="center" vertical="center"/>
    </xf>
    <xf numFmtId="37" fontId="19" fillId="3" borderId="82" xfId="28" applyFont="1" applyFill="1" applyBorder="1" applyAlignment="1">
      <alignment horizontal="center" vertical="center"/>
    </xf>
    <xf numFmtId="37" fontId="19" fillId="3" borderId="99" xfId="28" applyFont="1" applyFill="1" applyBorder="1" applyAlignment="1">
      <alignment horizontal="center" vertical="center"/>
    </xf>
    <xf numFmtId="37" fontId="18" fillId="0" borderId="0" xfId="28" applyFont="1" applyAlignment="1">
      <alignment horizontal="center" vertical="center"/>
    </xf>
    <xf numFmtId="37" fontId="23" fillId="0" borderId="0" xfId="28" applyFont="1" applyBorder="1" applyAlignment="1">
      <alignment horizontal="center" vertical="center"/>
    </xf>
    <xf numFmtId="37" fontId="23" fillId="0" borderId="0" xfId="28" applyFont="1" applyAlignment="1">
      <alignment horizontal="center" vertical="center"/>
    </xf>
    <xf numFmtId="0" fontId="20" fillId="0" borderId="32" xfId="0" applyFont="1" applyBorder="1" applyAlignment="1">
      <alignment horizontal="left" vertical="top" wrapText="1"/>
    </xf>
    <xf numFmtId="0" fontId="20" fillId="0" borderId="33" xfId="0" applyFont="1" applyBorder="1" applyAlignment="1">
      <alignment horizontal="left" vertical="top" wrapText="1"/>
    </xf>
    <xf numFmtId="37" fontId="19" fillId="0" borderId="112" xfId="28" applyFont="1" applyBorder="1" applyAlignment="1">
      <alignment horizontal="center" vertical="center"/>
    </xf>
    <xf numFmtId="37" fontId="19" fillId="0" borderId="108" xfId="28" applyFont="1" applyBorder="1" applyAlignment="1">
      <alignment horizontal="center" vertical="center"/>
    </xf>
    <xf numFmtId="37" fontId="19" fillId="0" borderId="137" xfId="28" applyFont="1" applyBorder="1" applyAlignment="1">
      <alignment horizontal="center" vertical="center"/>
    </xf>
    <xf numFmtId="39" fontId="19" fillId="3" borderId="139" xfId="28" applyNumberFormat="1" applyFont="1" applyFill="1" applyBorder="1" applyAlignment="1">
      <alignment horizontal="center" vertical="center" wrapText="1"/>
    </xf>
    <xf numFmtId="39" fontId="19" fillId="3" borderId="161" xfId="28" applyNumberFormat="1" applyFont="1" applyFill="1" applyBorder="1" applyAlignment="1">
      <alignment horizontal="center" vertical="center"/>
    </xf>
    <xf numFmtId="37" fontId="19" fillId="0" borderId="108" xfId="28" applyFont="1" applyFill="1" applyBorder="1" applyAlignment="1">
      <alignment horizontal="center" vertical="center"/>
    </xf>
    <xf numFmtId="37" fontId="19" fillId="0" borderId="110" xfId="28" applyFont="1" applyFill="1" applyBorder="1" applyAlignment="1">
      <alignment horizontal="center" vertical="center"/>
    </xf>
    <xf numFmtId="37" fontId="19" fillId="0" borderId="95" xfId="28" applyFont="1" applyBorder="1" applyAlignment="1">
      <alignment horizontal="center" vertical="center"/>
    </xf>
    <xf numFmtId="37" fontId="19" fillId="0" borderId="103" xfId="28" applyFont="1" applyBorder="1" applyAlignment="1">
      <alignment horizontal="center" vertical="center"/>
    </xf>
    <xf numFmtId="37" fontId="19" fillId="0" borderId="105" xfId="28" applyFont="1" applyBorder="1" applyAlignment="1">
      <alignment horizontal="center" vertical="center"/>
    </xf>
    <xf numFmtId="0" fontId="20" fillId="0" borderId="148" xfId="0" applyFont="1" applyBorder="1" applyAlignment="1">
      <alignment horizontal="left" vertical="top" wrapText="1"/>
    </xf>
    <xf numFmtId="0" fontId="20" fillId="0" borderId="149" xfId="0" applyFont="1" applyBorder="1" applyAlignment="1">
      <alignment horizontal="left" vertical="top" wrapText="1"/>
    </xf>
    <xf numFmtId="37" fontId="19" fillId="0" borderId="1" xfId="28" applyFont="1" applyBorder="1" applyAlignment="1">
      <alignment horizontal="center" vertical="center"/>
    </xf>
    <xf numFmtId="37" fontId="19" fillId="0" borderId="6" xfId="28" applyFont="1" applyBorder="1" applyAlignment="1">
      <alignment horizontal="center" vertical="center"/>
    </xf>
    <xf numFmtId="37" fontId="19" fillId="0" borderId="12" xfId="28" applyFont="1" applyBorder="1" applyAlignment="1">
      <alignment horizontal="center" vertical="center"/>
    </xf>
    <xf numFmtId="37" fontId="19" fillId="0" borderId="139" xfId="28" applyFont="1" applyBorder="1" applyAlignment="1">
      <alignment horizontal="center" vertical="center" wrapText="1"/>
    </xf>
    <xf numFmtId="37" fontId="19" fillId="0" borderId="3" xfId="28" applyFont="1" applyBorder="1" applyAlignment="1">
      <alignment horizontal="center" vertical="center" wrapText="1"/>
    </xf>
    <xf numFmtId="37" fontId="19" fillId="0" borderId="7" xfId="28" applyFont="1" applyBorder="1" applyAlignment="1">
      <alignment horizontal="center" vertical="center" wrapText="1"/>
    </xf>
    <xf numFmtId="37" fontId="19" fillId="0" borderId="8" xfId="28" applyFont="1" applyBorder="1" applyAlignment="1">
      <alignment horizontal="center" vertical="center" wrapText="1"/>
    </xf>
    <xf numFmtId="37" fontId="19" fillId="0" borderId="95" xfId="28" applyFont="1" applyBorder="1" applyAlignment="1">
      <alignment horizontal="center" vertical="center" wrapText="1"/>
    </xf>
    <xf numFmtId="37" fontId="19" fillId="0" borderId="14" xfId="28" applyFont="1" applyBorder="1" applyAlignment="1">
      <alignment horizontal="center" vertical="center" wrapText="1"/>
    </xf>
    <xf numFmtId="37" fontId="19" fillId="0" borderId="4" xfId="28" applyFont="1" applyBorder="1" applyAlignment="1">
      <alignment horizontal="center" vertical="center"/>
    </xf>
    <xf numFmtId="37" fontId="19" fillId="0" borderId="5" xfId="28" applyFont="1" applyBorder="1" applyAlignment="1">
      <alignment horizontal="center" vertical="center"/>
    </xf>
    <xf numFmtId="37" fontId="19" fillId="0" borderId="9" xfId="28" applyFont="1" applyBorder="1" applyAlignment="1">
      <alignment horizontal="center" vertical="center"/>
    </xf>
    <xf numFmtId="37" fontId="19" fillId="0" borderId="0" xfId="28" applyFont="1" applyBorder="1" applyAlignment="1">
      <alignment horizontal="center" vertical="center"/>
    </xf>
    <xf numFmtId="37" fontId="19" fillId="0" borderId="18" xfId="28" applyFont="1" applyBorder="1" applyAlignment="1">
      <alignment horizontal="center" vertical="center"/>
    </xf>
    <xf numFmtId="37" fontId="19" fillId="0" borderId="19" xfId="28" applyFont="1" applyBorder="1" applyAlignment="1">
      <alignment horizontal="center" vertical="center"/>
    </xf>
    <xf numFmtId="37" fontId="3" fillId="6" borderId="49" xfId="28" applyFont="1" applyFill="1" applyBorder="1" applyAlignment="1">
      <alignment horizontal="center" vertical="center"/>
    </xf>
    <xf numFmtId="0" fontId="11" fillId="6" borderId="49" xfId="0" applyFont="1" applyFill="1" applyBorder="1" applyAlignment="1">
      <alignment horizontal="center" vertical="center"/>
    </xf>
    <xf numFmtId="0" fontId="11" fillId="6" borderId="50" xfId="0" applyFont="1" applyFill="1" applyBorder="1" applyAlignment="1">
      <alignment horizontal="center" vertical="center"/>
    </xf>
    <xf numFmtId="37" fontId="3" fillId="0" borderId="1" xfId="28" applyFont="1" applyBorder="1" applyAlignment="1">
      <alignment horizontal="center" vertical="center"/>
    </xf>
    <xf numFmtId="37" fontId="3" fillId="0" borderId="6" xfId="28" applyFont="1" applyBorder="1" applyAlignment="1">
      <alignment horizontal="center" vertical="center"/>
    </xf>
    <xf numFmtId="37" fontId="3" fillId="0" borderId="12" xfId="28" applyFont="1" applyBorder="1" applyAlignment="1">
      <alignment horizontal="center" vertical="center"/>
    </xf>
    <xf numFmtId="37" fontId="6" fillId="0" borderId="32" xfId="28" applyFont="1" applyBorder="1" applyAlignment="1">
      <alignment horizontal="left" vertical="top" wrapText="1"/>
    </xf>
    <xf numFmtId="37" fontId="6" fillId="0" borderId="33" xfId="28" applyFont="1" applyBorder="1" applyAlignment="1">
      <alignment horizontal="left" vertical="top" wrapText="1"/>
    </xf>
    <xf numFmtId="0" fontId="3" fillId="2" borderId="83" xfId="13" applyNumberFormat="1" applyFont="1" applyFill="1" applyBorder="1" applyAlignment="1">
      <alignment horizontal="center" vertical="center"/>
    </xf>
    <xf numFmtId="0" fontId="3" fillId="2" borderId="84" xfId="13" applyNumberFormat="1" applyFont="1" applyFill="1" applyBorder="1" applyAlignment="1">
      <alignment horizontal="center" vertical="center"/>
    </xf>
    <xf numFmtId="39" fontId="3" fillId="0" borderId="82" xfId="28" applyNumberFormat="1" applyFont="1" applyBorder="1" applyAlignment="1">
      <alignment horizontal="center" vertical="center" wrapText="1"/>
    </xf>
    <xf numFmtId="39" fontId="3" fillId="0" borderId="85" xfId="28" applyNumberFormat="1" applyFont="1" applyBorder="1" applyAlignment="1">
      <alignment horizontal="center" vertical="center" wrapText="1"/>
    </xf>
    <xf numFmtId="37" fontId="5" fillId="0" borderId="31" xfId="28" applyFont="1" applyFill="1" applyBorder="1" applyAlignment="1">
      <alignment horizontal="left" vertical="top" wrapText="1"/>
    </xf>
    <xf numFmtId="37" fontId="5" fillId="0" borderId="38" xfId="28" applyFont="1" applyFill="1" applyBorder="1" applyAlignment="1">
      <alignment horizontal="left" vertical="top" wrapText="1"/>
    </xf>
    <xf numFmtId="37" fontId="2" fillId="0" borderId="31" xfId="28" applyFont="1" applyBorder="1" applyAlignment="1">
      <alignment horizontal="left" vertical="top" wrapText="1"/>
    </xf>
    <xf numFmtId="37" fontId="2" fillId="0" borderId="38" xfId="28" applyFont="1" applyBorder="1" applyAlignment="1">
      <alignment horizontal="left" vertical="top" wrapText="1"/>
    </xf>
    <xf numFmtId="37" fontId="2" fillId="0" borderId="0" xfId="28" applyFont="1" applyBorder="1" applyAlignment="1">
      <alignment horizontal="center" vertical="center"/>
    </xf>
    <xf numFmtId="37" fontId="2" fillId="0" borderId="0" xfId="28" applyFont="1" applyAlignment="1">
      <alignment horizontal="center" vertical="center"/>
    </xf>
    <xf numFmtId="165" fontId="18" fillId="0" borderId="44" xfId="28" applyNumberFormat="1" applyFont="1" applyBorder="1" applyAlignment="1">
      <alignment horizontal="center" vertical="center"/>
    </xf>
    <xf numFmtId="165" fontId="2" fillId="0" borderId="0" xfId="28" applyNumberFormat="1" applyFont="1" applyBorder="1" applyAlignment="1">
      <alignment horizontal="center" vertical="center"/>
    </xf>
    <xf numFmtId="165" fontId="2" fillId="0" borderId="8" xfId="28" applyNumberFormat="1" applyFont="1" applyBorder="1" applyAlignment="1">
      <alignment horizontal="center" vertical="center"/>
    </xf>
    <xf numFmtId="37" fontId="3" fillId="0" borderId="45" xfId="28" applyFont="1" applyBorder="1" applyAlignment="1">
      <alignment horizontal="right" vertical="center"/>
    </xf>
    <xf numFmtId="37" fontId="3" fillId="0" borderId="46" xfId="28" applyFont="1" applyBorder="1" applyAlignment="1">
      <alignment horizontal="right" vertical="center"/>
    </xf>
    <xf numFmtId="37" fontId="3" fillId="0" borderId="15" xfId="28" applyFont="1" applyFill="1" applyBorder="1" applyAlignment="1">
      <alignment horizontal="center" vertical="center"/>
    </xf>
    <xf numFmtId="37" fontId="3" fillId="0" borderId="103" xfId="28" applyFont="1" applyFill="1" applyBorder="1" applyAlignment="1">
      <alignment horizontal="center" vertical="center"/>
    </xf>
    <xf numFmtId="37" fontId="3" fillId="0" borderId="14" xfId="28" applyFont="1" applyFill="1" applyBorder="1" applyAlignment="1">
      <alignment horizontal="center" vertical="center"/>
    </xf>
    <xf numFmtId="37" fontId="3" fillId="0" borderId="103" xfId="28" applyFont="1" applyBorder="1" applyAlignment="1">
      <alignment horizontal="center" vertical="center"/>
    </xf>
    <xf numFmtId="37" fontId="3" fillId="0" borderId="105" xfId="28" applyFont="1" applyBorder="1" applyAlignment="1">
      <alignment horizontal="center" vertical="center"/>
    </xf>
    <xf numFmtId="37" fontId="3" fillId="0" borderId="9" xfId="28" applyFont="1" applyFill="1" applyBorder="1" applyAlignment="1">
      <alignment horizontal="center" vertical="center"/>
    </xf>
    <xf numFmtId="37" fontId="3" fillId="0" borderId="0" xfId="28" applyFont="1" applyFill="1" applyBorder="1" applyAlignment="1">
      <alignment horizontal="center" vertical="center"/>
    </xf>
    <xf numFmtId="37" fontId="3" fillId="0" borderId="8" xfId="28" applyFont="1" applyFill="1" applyBorder="1" applyAlignment="1">
      <alignment horizontal="center" vertical="center"/>
    </xf>
    <xf numFmtId="37" fontId="3" fillId="0" borderId="46" xfId="28" applyFont="1" applyBorder="1" applyAlignment="1">
      <alignment horizontal="center" vertical="center"/>
    </xf>
    <xf numFmtId="37" fontId="3" fillId="0" borderId="62" xfId="28" applyFont="1" applyBorder="1" applyAlignment="1">
      <alignment horizontal="center" vertical="center"/>
    </xf>
    <xf numFmtId="39" fontId="19" fillId="0" borderId="100" xfId="28" applyNumberFormat="1" applyFont="1" applyBorder="1" applyAlignment="1">
      <alignment horizontal="center" vertical="center" wrapText="1"/>
    </xf>
    <xf numFmtId="39" fontId="3" fillId="0" borderId="98" xfId="28" applyNumberFormat="1" applyFont="1" applyBorder="1" applyAlignment="1">
      <alignment horizontal="center" vertical="center" wrapText="1"/>
    </xf>
    <xf numFmtId="39" fontId="3" fillId="0" borderId="99" xfId="28" applyNumberFormat="1" applyFont="1" applyBorder="1" applyAlignment="1">
      <alignment horizontal="center" vertical="center" wrapText="1"/>
    </xf>
    <xf numFmtId="37" fontId="3" fillId="0" borderId="65" xfId="28" applyFont="1" applyBorder="1" applyAlignment="1">
      <alignment horizontal="center" vertical="center"/>
    </xf>
    <xf numFmtId="37" fontId="3" fillId="0" borderId="101" xfId="28" applyFont="1" applyBorder="1" applyAlignment="1">
      <alignment horizontal="center" vertical="center"/>
    </xf>
    <xf numFmtId="37" fontId="3" fillId="0" borderId="18" xfId="28" applyFont="1" applyBorder="1" applyAlignment="1">
      <alignment horizontal="center" vertical="center"/>
    </xf>
    <xf numFmtId="37" fontId="3" fillId="0" borderId="102" xfId="28" applyFont="1" applyBorder="1" applyAlignment="1">
      <alignment horizontal="center" vertical="center"/>
    </xf>
    <xf numFmtId="3" fontId="8" fillId="0" borderId="30" xfId="26" applyNumberFormat="1" applyFont="1" applyFill="1" applyBorder="1" applyAlignment="1">
      <alignment horizontal="left" vertical="top" wrapText="1"/>
    </xf>
    <xf numFmtId="3" fontId="8" fillId="0" borderId="34" xfId="26" applyNumberFormat="1" applyFont="1" applyFill="1" applyBorder="1" applyAlignment="1">
      <alignment horizontal="left" vertical="top" wrapText="1"/>
    </xf>
    <xf numFmtId="37" fontId="2" fillId="0" borderId="107" xfId="28" applyFont="1" applyFill="1" applyBorder="1" applyAlignment="1">
      <alignment horizontal="center" vertical="center"/>
    </xf>
    <xf numFmtId="37" fontId="2" fillId="0" borderId="108" xfId="28" applyFont="1" applyFill="1" applyBorder="1" applyAlignment="1">
      <alignment horizontal="center" vertical="center"/>
    </xf>
    <xf numFmtId="0" fontId="7" fillId="0" borderId="28" xfId="0" applyFont="1" applyBorder="1" applyAlignment="1">
      <alignment horizontal="left" vertical="top" wrapText="1"/>
    </xf>
    <xf numFmtId="0" fontId="7" fillId="0" borderId="29" xfId="0" applyFont="1" applyBorder="1" applyAlignment="1">
      <alignment horizontal="left" vertical="top" wrapText="1"/>
    </xf>
    <xf numFmtId="0" fontId="7" fillId="0" borderId="31" xfId="0" applyFont="1" applyBorder="1" applyAlignment="1">
      <alignment horizontal="left" vertical="top" wrapText="1"/>
    </xf>
    <xf numFmtId="0" fontId="7" fillId="0" borderId="38" xfId="0" applyFont="1" applyBorder="1" applyAlignment="1">
      <alignment horizontal="left" vertical="top" wrapText="1"/>
    </xf>
    <xf numFmtId="37" fontId="19" fillId="0" borderId="119" xfId="28" applyFont="1" applyBorder="1" applyAlignment="1">
      <alignment horizontal="center" vertical="top"/>
    </xf>
    <xf numFmtId="37" fontId="19" fillId="0" borderId="120" xfId="28" applyFont="1" applyBorder="1" applyAlignment="1">
      <alignment horizontal="center" vertical="top"/>
    </xf>
    <xf numFmtId="37" fontId="19" fillId="0" borderId="128" xfId="28" applyFont="1" applyBorder="1" applyAlignment="1">
      <alignment horizontal="center" vertical="top"/>
    </xf>
    <xf numFmtId="37" fontId="6" fillId="0" borderId="32" xfId="28" applyFont="1" applyFill="1" applyBorder="1" applyAlignment="1">
      <alignment horizontal="left" vertical="top" wrapText="1"/>
    </xf>
    <xf numFmtId="37" fontId="6" fillId="0" borderId="33" xfId="28" applyFont="1" applyFill="1" applyBorder="1" applyAlignment="1">
      <alignment horizontal="left" vertical="top" wrapText="1"/>
    </xf>
    <xf numFmtId="37" fontId="6" fillId="0" borderId="38" xfId="28" applyFont="1" applyBorder="1" applyAlignment="1">
      <alignment horizontal="left" vertical="top" wrapText="1"/>
    </xf>
    <xf numFmtId="37" fontId="3" fillId="0" borderId="109" xfId="28" applyFont="1" applyFill="1" applyBorder="1" applyAlignment="1">
      <alignment horizontal="center" vertical="center"/>
    </xf>
    <xf numFmtId="37" fontId="3" fillId="0" borderId="108" xfId="28" applyFont="1" applyFill="1" applyBorder="1" applyAlignment="1">
      <alignment horizontal="center" vertical="center"/>
    </xf>
    <xf numFmtId="37" fontId="3" fillId="0" borderId="110" xfId="28" applyFont="1" applyFill="1" applyBorder="1" applyAlignment="1">
      <alignment horizontal="center" vertical="center"/>
    </xf>
    <xf numFmtId="0" fontId="11" fillId="5" borderId="49" xfId="0" applyFont="1" applyFill="1" applyBorder="1" applyAlignment="1">
      <alignment horizontal="center" vertical="center"/>
    </xf>
    <xf numFmtId="39" fontId="3" fillId="0" borderId="104" xfId="28" applyNumberFormat="1" applyFont="1" applyBorder="1" applyAlignment="1">
      <alignment horizontal="center" vertical="center" wrapText="1"/>
    </xf>
    <xf numFmtId="37" fontId="3" fillId="0" borderId="96" xfId="28" applyFont="1" applyBorder="1" applyAlignment="1">
      <alignment horizontal="center" vertical="center" wrapText="1"/>
    </xf>
    <xf numFmtId="37" fontId="3" fillId="0" borderId="97" xfId="28" applyFont="1" applyBorder="1" applyAlignment="1">
      <alignment horizontal="center" vertical="center" wrapText="1"/>
    </xf>
    <xf numFmtId="3" fontId="8" fillId="0" borderId="37" xfId="26" applyNumberFormat="1" applyFont="1" applyFill="1" applyBorder="1" applyAlignment="1">
      <alignment horizontal="left" vertical="top" wrapText="1"/>
    </xf>
    <xf numFmtId="3" fontId="8" fillId="0" borderId="16" xfId="26" applyNumberFormat="1" applyFont="1" applyFill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40" xfId="0" applyFont="1" applyBorder="1" applyAlignment="1">
      <alignment horizontal="left" vertical="top" wrapText="1"/>
    </xf>
    <xf numFmtId="37" fontId="3" fillId="0" borderId="2" xfId="28" applyFont="1" applyBorder="1" applyAlignment="1">
      <alignment horizontal="center" vertical="center" wrapText="1"/>
    </xf>
    <xf numFmtId="37" fontId="3" fillId="0" borderId="3" xfId="28" applyFont="1" applyBorder="1" applyAlignment="1">
      <alignment horizontal="center" vertical="center" wrapText="1"/>
    </xf>
    <xf numFmtId="37" fontId="3" fillId="0" borderId="7" xfId="28" applyFont="1" applyBorder="1" applyAlignment="1">
      <alignment horizontal="center" vertical="center" wrapText="1"/>
    </xf>
    <xf numFmtId="37" fontId="3" fillId="0" borderId="8" xfId="28" applyFont="1" applyBorder="1" applyAlignment="1">
      <alignment horizontal="center" vertical="center" wrapText="1"/>
    </xf>
    <xf numFmtId="37" fontId="3" fillId="0" borderId="13" xfId="28" applyFont="1" applyBorder="1" applyAlignment="1">
      <alignment horizontal="center" vertical="center" wrapText="1"/>
    </xf>
    <xf numFmtId="37" fontId="3" fillId="0" borderId="14" xfId="28" applyFont="1" applyBorder="1" applyAlignment="1">
      <alignment horizontal="center" vertical="center" wrapText="1"/>
    </xf>
    <xf numFmtId="37" fontId="3" fillId="0" borderId="4" xfId="28" applyFont="1" applyBorder="1" applyAlignment="1">
      <alignment horizontal="center" vertical="center"/>
    </xf>
    <xf numFmtId="37" fontId="3" fillId="0" borderId="5" xfId="28" applyFont="1" applyBorder="1" applyAlignment="1">
      <alignment horizontal="center" vertical="center"/>
    </xf>
    <xf numFmtId="37" fontId="3" fillId="0" borderId="9" xfId="28" applyFont="1" applyBorder="1" applyAlignment="1">
      <alignment horizontal="center" vertical="center"/>
    </xf>
    <xf numFmtId="37" fontId="3" fillId="0" borderId="0" xfId="28" applyFont="1" applyBorder="1" applyAlignment="1">
      <alignment horizontal="center" vertical="center"/>
    </xf>
    <xf numFmtId="37" fontId="3" fillId="0" borderId="19" xfId="28" applyFont="1" applyBorder="1" applyAlignment="1">
      <alignment horizontal="center" vertical="center"/>
    </xf>
    <xf numFmtId="37" fontId="3" fillId="0" borderId="3" xfId="28" applyFont="1" applyBorder="1" applyAlignment="1">
      <alignment horizontal="center" vertical="center"/>
    </xf>
    <xf numFmtId="37" fontId="3" fillId="0" borderId="8" xfId="28" applyFont="1" applyBorder="1" applyAlignment="1">
      <alignment horizontal="center" vertical="center"/>
    </xf>
    <xf numFmtId="37" fontId="3" fillId="0" borderId="15" xfId="28" applyFont="1" applyBorder="1" applyAlignment="1">
      <alignment horizontal="center" vertical="center"/>
    </xf>
    <xf numFmtId="37" fontId="3" fillId="0" borderId="14" xfId="28" applyFont="1" applyBorder="1" applyAlignment="1">
      <alignment horizontal="center" vertical="center"/>
    </xf>
    <xf numFmtId="37" fontId="3" fillId="5" borderId="3" xfId="28" applyFont="1" applyFill="1" applyBorder="1" applyAlignment="1">
      <alignment horizontal="center" vertical="center"/>
    </xf>
    <xf numFmtId="37" fontId="3" fillId="5" borderId="49" xfId="28" applyFont="1" applyFill="1" applyBorder="1" applyAlignment="1">
      <alignment horizontal="center" vertical="center"/>
    </xf>
    <xf numFmtId="39" fontId="19" fillId="0" borderId="82" xfId="28" applyNumberFormat="1" applyFont="1" applyBorder="1" applyAlignment="1">
      <alignment horizontal="center" vertical="center" wrapText="1"/>
    </xf>
    <xf numFmtId="37" fontId="19" fillId="0" borderId="107" xfId="28" applyFont="1" applyFill="1" applyBorder="1" applyAlignment="1">
      <alignment horizontal="center" vertical="center"/>
    </xf>
    <xf numFmtId="37" fontId="19" fillId="0" borderId="166" xfId="28" applyFont="1" applyFill="1" applyBorder="1" applyAlignment="1">
      <alignment horizontal="center" vertical="center"/>
    </xf>
    <xf numFmtId="37" fontId="19" fillId="0" borderId="167" xfId="28" applyFont="1" applyFill="1" applyBorder="1" applyAlignment="1">
      <alignment horizontal="center" vertical="center"/>
    </xf>
    <xf numFmtId="37" fontId="19" fillId="0" borderId="168" xfId="28" applyFont="1" applyFill="1" applyBorder="1" applyAlignment="1">
      <alignment horizontal="center" vertical="center"/>
    </xf>
    <xf numFmtId="37" fontId="19" fillId="0" borderId="135" xfId="28" applyFont="1" applyFill="1" applyBorder="1" applyAlignment="1">
      <alignment horizontal="center" vertical="center"/>
    </xf>
    <xf numFmtId="37" fontId="19" fillId="0" borderId="169" xfId="28" applyFont="1" applyFill="1" applyBorder="1" applyAlignment="1">
      <alignment horizontal="center" vertical="center"/>
    </xf>
    <xf numFmtId="37" fontId="19" fillId="0" borderId="170" xfId="28" applyFont="1" applyFill="1" applyBorder="1" applyAlignment="1">
      <alignment horizontal="center" vertical="center"/>
    </xf>
    <xf numFmtId="37" fontId="18" fillId="0" borderId="0" xfId="28" applyFont="1" applyAlignment="1">
      <alignment horizontal="left" vertical="center"/>
    </xf>
    <xf numFmtId="167" fontId="18" fillId="0" borderId="0" xfId="28" applyNumberFormat="1" applyFont="1" applyAlignment="1">
      <alignment vertical="center"/>
    </xf>
  </cellXfs>
  <cellStyles count="31">
    <cellStyle name="Comma [0] 10 2" xfId="7"/>
    <cellStyle name="Comma [0] 2" xfId="9"/>
    <cellStyle name="Comma [0] 2 2" xfId="5"/>
    <cellStyle name="Comma [0] 3" xfId="11"/>
    <cellStyle name="Comma [0] 4" xfId="12"/>
    <cellStyle name="Comma 10" xfId="14"/>
    <cellStyle name="Comma 2" xfId="8"/>
    <cellStyle name="Comma 2 2" xfId="4"/>
    <cellStyle name="Comma 2 2 2" xfId="15"/>
    <cellStyle name="Comma 2 3" xfId="6"/>
    <cellStyle name="Comma 3" xfId="10"/>
    <cellStyle name="Comma 3 2" xfId="16"/>
    <cellStyle name="Comma 3 3" xfId="3"/>
    <cellStyle name="Comma 3 3 2" xfId="17"/>
    <cellStyle name="Hyperlink 2" xfId="18"/>
    <cellStyle name="Normal" xfId="0" builtinId="0"/>
    <cellStyle name="Normal 10 3" xfId="1"/>
    <cellStyle name="Normal 17" xfId="19"/>
    <cellStyle name="Normal 18" xfId="13"/>
    <cellStyle name="Normal 2" xfId="20"/>
    <cellStyle name="Normal 2 2" xfId="21"/>
    <cellStyle name="Normal 2 2 2" xfId="22"/>
    <cellStyle name="Normal 3" xfId="23"/>
    <cellStyle name="Normal 3 2" xfId="24"/>
    <cellStyle name="Normal 3 2 2" xfId="25"/>
    <cellStyle name="Normal 4" xfId="30"/>
    <cellStyle name="Normal 5" xfId="26"/>
    <cellStyle name="Normal 5 2" xfId="27"/>
    <cellStyle name="Normal_RAB TUBAN - BABAT MASTER hrb 13 5 07" xfId="2"/>
    <cellStyle name="Normal_YESSTL_PLTU_3_JATIM__TAA____TUBAN_HPS_SEPAKATBQ_OK_hrb_9_5_07 2" xfId="28"/>
    <cellStyle name="Percent 2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ES%20PENGADAAN\Rencana%20Pengadaan%20DATA%20BARU%20RAB%20GABUNG%20REKONFIGURASI%20-%2015%20Agustus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Pengadaan EM Rekon"/>
      <sheetName val="Pengadaan Sipil Rekon"/>
      <sheetName val="Pengadaan Sipil Rekon_2"/>
      <sheetName val="KONSTRUKSI EM_Rekon_2"/>
      <sheetName val="_Konstruksi Sipil Rekon_2"/>
      <sheetName val="Pengadaan EM Gunungsari"/>
      <sheetName val="Konstruksi EM Gunungsari"/>
      <sheetName val="Konstruksi Sipil Gunungsari"/>
      <sheetName val="Konstruksi Sipil 1"/>
      <sheetName val="Pengadaan EM 1"/>
      <sheetName val="Konstruksi EM Rekon"/>
      <sheetName val="HPE TL 4cct"/>
      <sheetName val="BQ TL 4cct"/>
      <sheetName val="AHS"/>
      <sheetName val="UNIT PRICE"/>
      <sheetName val="Material Schedule KARANGPILANG"/>
      <sheetName val="Konstruksi EM 1"/>
      <sheetName val="Konstruksi Sipil Rekon"/>
      <sheetName val="Material Schedule  Kebraon"/>
      <sheetName val="TWR scehdule"/>
      <sheetName val="Est.Twr Weight"/>
      <sheetName val="Pengadaan Sipil 2"/>
      <sheetName val="Konstruksi Sipil 2"/>
      <sheetName val="AA6"/>
      <sheetName val="BB6"/>
      <sheetName val="BB6_2"/>
      <sheetName val="CC6"/>
      <sheetName val="DD6"/>
      <sheetName val="DDR6"/>
      <sheetName val="DDR6_2"/>
      <sheetName val="4AA"/>
      <sheetName val="4AA_2"/>
      <sheetName val="4DDR"/>
      <sheetName val="4DDR_2"/>
      <sheetName val="4EE6"/>
      <sheetName val="DD 500 kV"/>
      <sheetName val="DD500_2"/>
      <sheetName val="4DD6 - 2"/>
      <sheetName val="A.H.S.PEK 2 "/>
      <sheetName val="Hg.Sat "/>
      <sheetName val="1"/>
      <sheetName val="2"/>
      <sheetName val="Sheet1"/>
    </sheet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2:WWD39"/>
  <sheetViews>
    <sheetView tabSelected="1" view="pageBreakPreview" zoomScale="98" zoomScaleNormal="100" zoomScaleSheetLayoutView="98" workbookViewId="0">
      <selection activeCell="B13" sqref="B13:G13"/>
    </sheetView>
  </sheetViews>
  <sheetFormatPr defaultRowHeight="14.25"/>
  <cols>
    <col min="1" max="1" width="3" style="365" customWidth="1"/>
    <col min="2" max="2" width="7" style="386" customWidth="1"/>
    <col min="3" max="3" width="4.85546875" style="365" customWidth="1"/>
    <col min="4" max="4" width="30.140625" style="365" customWidth="1"/>
    <col min="5" max="5" width="11.140625" style="505" bestFit="1" customWidth="1"/>
    <col min="6" max="6" width="7.28515625" style="386" customWidth="1"/>
    <col min="7" max="7" width="12.85546875" style="534" customWidth="1"/>
    <col min="8" max="8" width="18.140625" style="367" customWidth="1"/>
    <col min="9" max="9" width="12.7109375" style="365" customWidth="1"/>
    <col min="10" max="10" width="14.5703125" style="365" customWidth="1"/>
    <col min="11" max="11" width="13.42578125" style="365" hidden="1" customWidth="1"/>
    <col min="12" max="12" width="20.28515625" style="365" hidden="1" customWidth="1"/>
    <col min="13" max="13" width="15.7109375" style="365" hidden="1" customWidth="1"/>
    <col min="14" max="14" width="18.42578125" style="365" hidden="1" customWidth="1"/>
    <col min="15" max="15" width="15.28515625" style="365" hidden="1" customWidth="1"/>
    <col min="16" max="16" width="19.5703125" style="365" hidden="1" customWidth="1"/>
    <col min="17" max="17" width="13.85546875" style="365" hidden="1" customWidth="1"/>
    <col min="18" max="18" width="16.85546875" style="365" hidden="1" customWidth="1"/>
    <col min="19" max="19" width="14.28515625" style="365" hidden="1" customWidth="1"/>
    <col min="20" max="20" width="18.28515625" style="365" hidden="1" customWidth="1"/>
    <col min="21" max="21" width="14.42578125" style="365" hidden="1" customWidth="1"/>
    <col min="22" max="22" width="20.7109375" style="365" hidden="1" customWidth="1"/>
    <col min="23" max="23" width="12.42578125" style="365" customWidth="1"/>
    <col min="24" max="24" width="18.140625" style="365" customWidth="1"/>
    <col min="25" max="25" width="12.42578125" style="365" customWidth="1"/>
    <col min="26" max="26" width="16" style="365" customWidth="1"/>
    <col min="27" max="27" width="11.140625" style="387" customWidth="1"/>
    <col min="28" max="28" width="16.42578125" style="387" customWidth="1"/>
    <col min="29" max="29" width="4.42578125" style="387" customWidth="1"/>
    <col min="30" max="30" width="14.5703125" style="366" customWidth="1"/>
    <col min="31" max="31" width="23" style="441" customWidth="1"/>
    <col min="32" max="35" width="9" style="365"/>
    <col min="36" max="36" width="18.85546875" style="365" customWidth="1"/>
    <col min="37" max="37" width="9" style="365"/>
    <col min="38" max="38" width="15.28515625" style="365" bestFit="1" customWidth="1"/>
    <col min="39" max="258" width="9" style="365"/>
    <col min="259" max="259" width="3" style="365" customWidth="1"/>
    <col min="260" max="260" width="7" style="365" customWidth="1"/>
    <col min="261" max="261" width="1.5703125" style="365" customWidth="1"/>
    <col min="262" max="262" width="85.5703125" style="365" customWidth="1"/>
    <col min="263" max="263" width="7.5703125" style="365" customWidth="1"/>
    <col min="264" max="264" width="7.28515625" style="365" customWidth="1"/>
    <col min="265" max="270" width="17.7109375" style="365" customWidth="1"/>
    <col min="271" max="278" width="9" style="365" hidden="1" customWidth="1"/>
    <col min="279" max="282" width="18.5703125" style="365" customWidth="1"/>
    <col min="283" max="514" width="9" style="365"/>
    <col min="515" max="515" width="3" style="365" customWidth="1"/>
    <col min="516" max="516" width="7" style="365" customWidth="1"/>
    <col min="517" max="517" width="1.5703125" style="365" customWidth="1"/>
    <col min="518" max="518" width="85.5703125" style="365" customWidth="1"/>
    <col min="519" max="519" width="7.5703125" style="365" customWidth="1"/>
    <col min="520" max="520" width="7.28515625" style="365" customWidth="1"/>
    <col min="521" max="526" width="17.7109375" style="365" customWidth="1"/>
    <col min="527" max="534" width="9" style="365" hidden="1" customWidth="1"/>
    <col min="535" max="538" width="18.5703125" style="365" customWidth="1"/>
    <col min="539" max="770" width="9" style="365"/>
    <col min="771" max="771" width="3" style="365" customWidth="1"/>
    <col min="772" max="772" width="7" style="365" customWidth="1"/>
    <col min="773" max="773" width="1.5703125" style="365" customWidth="1"/>
    <col min="774" max="774" width="85.5703125" style="365" customWidth="1"/>
    <col min="775" max="775" width="7.5703125" style="365" customWidth="1"/>
    <col min="776" max="776" width="7.28515625" style="365" customWidth="1"/>
    <col min="777" max="782" width="17.7109375" style="365" customWidth="1"/>
    <col min="783" max="790" width="9" style="365" hidden="1" customWidth="1"/>
    <col min="791" max="794" width="18.5703125" style="365" customWidth="1"/>
    <col min="795" max="1026" width="9.140625" style="365"/>
    <col min="1027" max="1027" width="3" style="365" customWidth="1"/>
    <col min="1028" max="1028" width="7" style="365" customWidth="1"/>
    <col min="1029" max="1029" width="1.5703125" style="365" customWidth="1"/>
    <col min="1030" max="1030" width="85.5703125" style="365" customWidth="1"/>
    <col min="1031" max="1031" width="7.5703125" style="365" customWidth="1"/>
    <col min="1032" max="1032" width="7.28515625" style="365" customWidth="1"/>
    <col min="1033" max="1038" width="17.7109375" style="365" customWidth="1"/>
    <col min="1039" max="1046" width="9" style="365" hidden="1" customWidth="1"/>
    <col min="1047" max="1050" width="18.5703125" style="365" customWidth="1"/>
    <col min="1051" max="1282" width="9" style="365"/>
    <col min="1283" max="1283" width="3" style="365" customWidth="1"/>
    <col min="1284" max="1284" width="7" style="365" customWidth="1"/>
    <col min="1285" max="1285" width="1.5703125" style="365" customWidth="1"/>
    <col min="1286" max="1286" width="85.5703125" style="365" customWidth="1"/>
    <col min="1287" max="1287" width="7.5703125" style="365" customWidth="1"/>
    <col min="1288" max="1288" width="7.28515625" style="365" customWidth="1"/>
    <col min="1289" max="1294" width="17.7109375" style="365" customWidth="1"/>
    <col min="1295" max="1302" width="9" style="365" hidden="1" customWidth="1"/>
    <col min="1303" max="1306" width="18.5703125" style="365" customWidth="1"/>
    <col min="1307" max="1538" width="9" style="365"/>
    <col min="1539" max="1539" width="3" style="365" customWidth="1"/>
    <col min="1540" max="1540" width="7" style="365" customWidth="1"/>
    <col min="1541" max="1541" width="1.5703125" style="365" customWidth="1"/>
    <col min="1542" max="1542" width="85.5703125" style="365" customWidth="1"/>
    <col min="1543" max="1543" width="7.5703125" style="365" customWidth="1"/>
    <col min="1544" max="1544" width="7.28515625" style="365" customWidth="1"/>
    <col min="1545" max="1550" width="17.7109375" style="365" customWidth="1"/>
    <col min="1551" max="1558" width="9" style="365" hidden="1" customWidth="1"/>
    <col min="1559" max="1562" width="18.5703125" style="365" customWidth="1"/>
    <col min="1563" max="1794" width="9" style="365"/>
    <col min="1795" max="1795" width="3" style="365" customWidth="1"/>
    <col min="1796" max="1796" width="7" style="365" customWidth="1"/>
    <col min="1797" max="1797" width="1.5703125" style="365" customWidth="1"/>
    <col min="1798" max="1798" width="85.5703125" style="365" customWidth="1"/>
    <col min="1799" max="1799" width="7.5703125" style="365" customWidth="1"/>
    <col min="1800" max="1800" width="7.28515625" style="365" customWidth="1"/>
    <col min="1801" max="1806" width="17.7109375" style="365" customWidth="1"/>
    <col min="1807" max="1814" width="9" style="365" hidden="1" customWidth="1"/>
    <col min="1815" max="1818" width="18.5703125" style="365" customWidth="1"/>
    <col min="1819" max="2050" width="9.140625" style="365"/>
    <col min="2051" max="2051" width="3" style="365" customWidth="1"/>
    <col min="2052" max="2052" width="7" style="365" customWidth="1"/>
    <col min="2053" max="2053" width="1.5703125" style="365" customWidth="1"/>
    <col min="2054" max="2054" width="85.5703125" style="365" customWidth="1"/>
    <col min="2055" max="2055" width="7.5703125" style="365" customWidth="1"/>
    <col min="2056" max="2056" width="7.28515625" style="365" customWidth="1"/>
    <col min="2057" max="2062" width="17.7109375" style="365" customWidth="1"/>
    <col min="2063" max="2070" width="9" style="365" hidden="1" customWidth="1"/>
    <col min="2071" max="2074" width="18.5703125" style="365" customWidth="1"/>
    <col min="2075" max="2306" width="9" style="365"/>
    <col min="2307" max="2307" width="3" style="365" customWidth="1"/>
    <col min="2308" max="2308" width="7" style="365" customWidth="1"/>
    <col min="2309" max="2309" width="1.5703125" style="365" customWidth="1"/>
    <col min="2310" max="2310" width="85.5703125" style="365" customWidth="1"/>
    <col min="2311" max="2311" width="7.5703125" style="365" customWidth="1"/>
    <col min="2312" max="2312" width="7.28515625" style="365" customWidth="1"/>
    <col min="2313" max="2318" width="17.7109375" style="365" customWidth="1"/>
    <col min="2319" max="2326" width="9" style="365" hidden="1" customWidth="1"/>
    <col min="2327" max="2330" width="18.5703125" style="365" customWidth="1"/>
    <col min="2331" max="2562" width="9" style="365"/>
    <col min="2563" max="2563" width="3" style="365" customWidth="1"/>
    <col min="2564" max="2564" width="7" style="365" customWidth="1"/>
    <col min="2565" max="2565" width="1.5703125" style="365" customWidth="1"/>
    <col min="2566" max="2566" width="85.5703125" style="365" customWidth="1"/>
    <col min="2567" max="2567" width="7.5703125" style="365" customWidth="1"/>
    <col min="2568" max="2568" width="7.28515625" style="365" customWidth="1"/>
    <col min="2569" max="2574" width="17.7109375" style="365" customWidth="1"/>
    <col min="2575" max="2582" width="9" style="365" hidden="1" customWidth="1"/>
    <col min="2583" max="2586" width="18.5703125" style="365" customWidth="1"/>
    <col min="2587" max="2818" width="9" style="365"/>
    <col min="2819" max="2819" width="3" style="365" customWidth="1"/>
    <col min="2820" max="2820" width="7" style="365" customWidth="1"/>
    <col min="2821" max="2821" width="1.5703125" style="365" customWidth="1"/>
    <col min="2822" max="2822" width="85.5703125" style="365" customWidth="1"/>
    <col min="2823" max="2823" width="7.5703125" style="365" customWidth="1"/>
    <col min="2824" max="2824" width="7.28515625" style="365" customWidth="1"/>
    <col min="2825" max="2830" width="17.7109375" style="365" customWidth="1"/>
    <col min="2831" max="2838" width="9" style="365" hidden="1" customWidth="1"/>
    <col min="2839" max="2842" width="18.5703125" style="365" customWidth="1"/>
    <col min="2843" max="3074" width="9.140625" style="365"/>
    <col min="3075" max="3075" width="3" style="365" customWidth="1"/>
    <col min="3076" max="3076" width="7" style="365" customWidth="1"/>
    <col min="3077" max="3077" width="1.5703125" style="365" customWidth="1"/>
    <col min="3078" max="3078" width="85.5703125" style="365" customWidth="1"/>
    <col min="3079" max="3079" width="7.5703125" style="365" customWidth="1"/>
    <col min="3080" max="3080" width="7.28515625" style="365" customWidth="1"/>
    <col min="3081" max="3086" width="17.7109375" style="365" customWidth="1"/>
    <col min="3087" max="3094" width="9" style="365" hidden="1" customWidth="1"/>
    <col min="3095" max="3098" width="18.5703125" style="365" customWidth="1"/>
    <col min="3099" max="3330" width="9" style="365"/>
    <col min="3331" max="3331" width="3" style="365" customWidth="1"/>
    <col min="3332" max="3332" width="7" style="365" customWidth="1"/>
    <col min="3333" max="3333" width="1.5703125" style="365" customWidth="1"/>
    <col min="3334" max="3334" width="85.5703125" style="365" customWidth="1"/>
    <col min="3335" max="3335" width="7.5703125" style="365" customWidth="1"/>
    <col min="3336" max="3336" width="7.28515625" style="365" customWidth="1"/>
    <col min="3337" max="3342" width="17.7109375" style="365" customWidth="1"/>
    <col min="3343" max="3350" width="9" style="365" hidden="1" customWidth="1"/>
    <col min="3351" max="3354" width="18.5703125" style="365" customWidth="1"/>
    <col min="3355" max="3586" width="9" style="365"/>
    <col min="3587" max="3587" width="3" style="365" customWidth="1"/>
    <col min="3588" max="3588" width="7" style="365" customWidth="1"/>
    <col min="3589" max="3589" width="1.5703125" style="365" customWidth="1"/>
    <col min="3590" max="3590" width="85.5703125" style="365" customWidth="1"/>
    <col min="3591" max="3591" width="7.5703125" style="365" customWidth="1"/>
    <col min="3592" max="3592" width="7.28515625" style="365" customWidth="1"/>
    <col min="3593" max="3598" width="17.7109375" style="365" customWidth="1"/>
    <col min="3599" max="3606" width="9" style="365" hidden="1" customWidth="1"/>
    <col min="3607" max="3610" width="18.5703125" style="365" customWidth="1"/>
    <col min="3611" max="3842" width="9" style="365"/>
    <col min="3843" max="3843" width="3" style="365" customWidth="1"/>
    <col min="3844" max="3844" width="7" style="365" customWidth="1"/>
    <col min="3845" max="3845" width="1.5703125" style="365" customWidth="1"/>
    <col min="3846" max="3846" width="85.5703125" style="365" customWidth="1"/>
    <col min="3847" max="3847" width="7.5703125" style="365" customWidth="1"/>
    <col min="3848" max="3848" width="7.28515625" style="365" customWidth="1"/>
    <col min="3849" max="3854" width="17.7109375" style="365" customWidth="1"/>
    <col min="3855" max="3862" width="9" style="365" hidden="1" customWidth="1"/>
    <col min="3863" max="3866" width="18.5703125" style="365" customWidth="1"/>
    <col min="3867" max="4098" width="9.140625" style="365"/>
    <col min="4099" max="4099" width="3" style="365" customWidth="1"/>
    <col min="4100" max="4100" width="7" style="365" customWidth="1"/>
    <col min="4101" max="4101" width="1.5703125" style="365" customWidth="1"/>
    <col min="4102" max="4102" width="85.5703125" style="365" customWidth="1"/>
    <col min="4103" max="4103" width="7.5703125" style="365" customWidth="1"/>
    <col min="4104" max="4104" width="7.28515625" style="365" customWidth="1"/>
    <col min="4105" max="4110" width="17.7109375" style="365" customWidth="1"/>
    <col min="4111" max="4118" width="9" style="365" hidden="1" customWidth="1"/>
    <col min="4119" max="4122" width="18.5703125" style="365" customWidth="1"/>
    <col min="4123" max="4354" width="9" style="365"/>
    <col min="4355" max="4355" width="3" style="365" customWidth="1"/>
    <col min="4356" max="4356" width="7" style="365" customWidth="1"/>
    <col min="4357" max="4357" width="1.5703125" style="365" customWidth="1"/>
    <col min="4358" max="4358" width="85.5703125" style="365" customWidth="1"/>
    <col min="4359" max="4359" width="7.5703125" style="365" customWidth="1"/>
    <col min="4360" max="4360" width="7.28515625" style="365" customWidth="1"/>
    <col min="4361" max="4366" width="17.7109375" style="365" customWidth="1"/>
    <col min="4367" max="4374" width="9" style="365" hidden="1" customWidth="1"/>
    <col min="4375" max="4378" width="18.5703125" style="365" customWidth="1"/>
    <col min="4379" max="4610" width="9" style="365"/>
    <col min="4611" max="4611" width="3" style="365" customWidth="1"/>
    <col min="4612" max="4612" width="7" style="365" customWidth="1"/>
    <col min="4613" max="4613" width="1.5703125" style="365" customWidth="1"/>
    <col min="4614" max="4614" width="85.5703125" style="365" customWidth="1"/>
    <col min="4615" max="4615" width="7.5703125" style="365" customWidth="1"/>
    <col min="4616" max="4616" width="7.28515625" style="365" customWidth="1"/>
    <col min="4617" max="4622" width="17.7109375" style="365" customWidth="1"/>
    <col min="4623" max="4630" width="9" style="365" hidden="1" customWidth="1"/>
    <col min="4631" max="4634" width="18.5703125" style="365" customWidth="1"/>
    <col min="4635" max="4866" width="9" style="365"/>
    <col min="4867" max="4867" width="3" style="365" customWidth="1"/>
    <col min="4868" max="4868" width="7" style="365" customWidth="1"/>
    <col min="4869" max="4869" width="1.5703125" style="365" customWidth="1"/>
    <col min="4870" max="4870" width="85.5703125" style="365" customWidth="1"/>
    <col min="4871" max="4871" width="7.5703125" style="365" customWidth="1"/>
    <col min="4872" max="4872" width="7.28515625" style="365" customWidth="1"/>
    <col min="4873" max="4878" width="17.7109375" style="365" customWidth="1"/>
    <col min="4879" max="4886" width="9" style="365" hidden="1" customWidth="1"/>
    <col min="4887" max="4890" width="18.5703125" style="365" customWidth="1"/>
    <col min="4891" max="5122" width="9.140625" style="365"/>
    <col min="5123" max="5123" width="3" style="365" customWidth="1"/>
    <col min="5124" max="5124" width="7" style="365" customWidth="1"/>
    <col min="5125" max="5125" width="1.5703125" style="365" customWidth="1"/>
    <col min="5126" max="5126" width="85.5703125" style="365" customWidth="1"/>
    <col min="5127" max="5127" width="7.5703125" style="365" customWidth="1"/>
    <col min="5128" max="5128" width="7.28515625" style="365" customWidth="1"/>
    <col min="5129" max="5134" width="17.7109375" style="365" customWidth="1"/>
    <col min="5135" max="5142" width="9" style="365" hidden="1" customWidth="1"/>
    <col min="5143" max="5146" width="18.5703125" style="365" customWidth="1"/>
    <col min="5147" max="5378" width="9" style="365"/>
    <col min="5379" max="5379" width="3" style="365" customWidth="1"/>
    <col min="5380" max="5380" width="7" style="365" customWidth="1"/>
    <col min="5381" max="5381" width="1.5703125" style="365" customWidth="1"/>
    <col min="5382" max="5382" width="85.5703125" style="365" customWidth="1"/>
    <col min="5383" max="5383" width="7.5703125" style="365" customWidth="1"/>
    <col min="5384" max="5384" width="7.28515625" style="365" customWidth="1"/>
    <col min="5385" max="5390" width="17.7109375" style="365" customWidth="1"/>
    <col min="5391" max="5398" width="9" style="365" hidden="1" customWidth="1"/>
    <col min="5399" max="5402" width="18.5703125" style="365" customWidth="1"/>
    <col min="5403" max="5634" width="9" style="365"/>
    <col min="5635" max="5635" width="3" style="365" customWidth="1"/>
    <col min="5636" max="5636" width="7" style="365" customWidth="1"/>
    <col min="5637" max="5637" width="1.5703125" style="365" customWidth="1"/>
    <col min="5638" max="5638" width="85.5703125" style="365" customWidth="1"/>
    <col min="5639" max="5639" width="7.5703125" style="365" customWidth="1"/>
    <col min="5640" max="5640" width="7.28515625" style="365" customWidth="1"/>
    <col min="5641" max="5646" width="17.7109375" style="365" customWidth="1"/>
    <col min="5647" max="5654" width="9" style="365" hidden="1" customWidth="1"/>
    <col min="5655" max="5658" width="18.5703125" style="365" customWidth="1"/>
    <col min="5659" max="5890" width="9" style="365"/>
    <col min="5891" max="5891" width="3" style="365" customWidth="1"/>
    <col min="5892" max="5892" width="7" style="365" customWidth="1"/>
    <col min="5893" max="5893" width="1.5703125" style="365" customWidth="1"/>
    <col min="5894" max="5894" width="85.5703125" style="365" customWidth="1"/>
    <col min="5895" max="5895" width="7.5703125" style="365" customWidth="1"/>
    <col min="5896" max="5896" width="7.28515625" style="365" customWidth="1"/>
    <col min="5897" max="5902" width="17.7109375" style="365" customWidth="1"/>
    <col min="5903" max="5910" width="9" style="365" hidden="1" customWidth="1"/>
    <col min="5911" max="5914" width="18.5703125" style="365" customWidth="1"/>
    <col min="5915" max="6146" width="9.140625" style="365"/>
    <col min="6147" max="6147" width="3" style="365" customWidth="1"/>
    <col min="6148" max="6148" width="7" style="365" customWidth="1"/>
    <col min="6149" max="6149" width="1.5703125" style="365" customWidth="1"/>
    <col min="6150" max="6150" width="85.5703125" style="365" customWidth="1"/>
    <col min="6151" max="6151" width="7.5703125" style="365" customWidth="1"/>
    <col min="6152" max="6152" width="7.28515625" style="365" customWidth="1"/>
    <col min="6153" max="6158" width="17.7109375" style="365" customWidth="1"/>
    <col min="6159" max="6166" width="9" style="365" hidden="1" customWidth="1"/>
    <col min="6167" max="6170" width="18.5703125" style="365" customWidth="1"/>
    <col min="6171" max="6402" width="9" style="365"/>
    <col min="6403" max="6403" width="3" style="365" customWidth="1"/>
    <col min="6404" max="6404" width="7" style="365" customWidth="1"/>
    <col min="6405" max="6405" width="1.5703125" style="365" customWidth="1"/>
    <col min="6406" max="6406" width="85.5703125" style="365" customWidth="1"/>
    <col min="6407" max="6407" width="7.5703125" style="365" customWidth="1"/>
    <col min="6408" max="6408" width="7.28515625" style="365" customWidth="1"/>
    <col min="6409" max="6414" width="17.7109375" style="365" customWidth="1"/>
    <col min="6415" max="6422" width="9" style="365" hidden="1" customWidth="1"/>
    <col min="6423" max="6426" width="18.5703125" style="365" customWidth="1"/>
    <col min="6427" max="6658" width="9" style="365"/>
    <col min="6659" max="6659" width="3" style="365" customWidth="1"/>
    <col min="6660" max="6660" width="7" style="365" customWidth="1"/>
    <col min="6661" max="6661" width="1.5703125" style="365" customWidth="1"/>
    <col min="6662" max="6662" width="85.5703125" style="365" customWidth="1"/>
    <col min="6663" max="6663" width="7.5703125" style="365" customWidth="1"/>
    <col min="6664" max="6664" width="7.28515625" style="365" customWidth="1"/>
    <col min="6665" max="6670" width="17.7109375" style="365" customWidth="1"/>
    <col min="6671" max="6678" width="9" style="365" hidden="1" customWidth="1"/>
    <col min="6679" max="6682" width="18.5703125" style="365" customWidth="1"/>
    <col min="6683" max="6914" width="9" style="365"/>
    <col min="6915" max="6915" width="3" style="365" customWidth="1"/>
    <col min="6916" max="6916" width="7" style="365" customWidth="1"/>
    <col min="6917" max="6917" width="1.5703125" style="365" customWidth="1"/>
    <col min="6918" max="6918" width="85.5703125" style="365" customWidth="1"/>
    <col min="6919" max="6919" width="7.5703125" style="365" customWidth="1"/>
    <col min="6920" max="6920" width="7.28515625" style="365" customWidth="1"/>
    <col min="6921" max="6926" width="17.7109375" style="365" customWidth="1"/>
    <col min="6927" max="6934" width="9" style="365" hidden="1" customWidth="1"/>
    <col min="6935" max="6938" width="18.5703125" style="365" customWidth="1"/>
    <col min="6939" max="7170" width="9.140625" style="365"/>
    <col min="7171" max="7171" width="3" style="365" customWidth="1"/>
    <col min="7172" max="7172" width="7" style="365" customWidth="1"/>
    <col min="7173" max="7173" width="1.5703125" style="365" customWidth="1"/>
    <col min="7174" max="7174" width="85.5703125" style="365" customWidth="1"/>
    <col min="7175" max="7175" width="7.5703125" style="365" customWidth="1"/>
    <col min="7176" max="7176" width="7.28515625" style="365" customWidth="1"/>
    <col min="7177" max="7182" width="17.7109375" style="365" customWidth="1"/>
    <col min="7183" max="7190" width="9" style="365" hidden="1" customWidth="1"/>
    <col min="7191" max="7194" width="18.5703125" style="365" customWidth="1"/>
    <col min="7195" max="7426" width="9" style="365"/>
    <col min="7427" max="7427" width="3" style="365" customWidth="1"/>
    <col min="7428" max="7428" width="7" style="365" customWidth="1"/>
    <col min="7429" max="7429" width="1.5703125" style="365" customWidth="1"/>
    <col min="7430" max="7430" width="85.5703125" style="365" customWidth="1"/>
    <col min="7431" max="7431" width="7.5703125" style="365" customWidth="1"/>
    <col min="7432" max="7432" width="7.28515625" style="365" customWidth="1"/>
    <col min="7433" max="7438" width="17.7109375" style="365" customWidth="1"/>
    <col min="7439" max="7446" width="9" style="365" hidden="1" customWidth="1"/>
    <col min="7447" max="7450" width="18.5703125" style="365" customWidth="1"/>
    <col min="7451" max="7682" width="9" style="365"/>
    <col min="7683" max="7683" width="3" style="365" customWidth="1"/>
    <col min="7684" max="7684" width="7" style="365" customWidth="1"/>
    <col min="7685" max="7685" width="1.5703125" style="365" customWidth="1"/>
    <col min="7686" max="7686" width="85.5703125" style="365" customWidth="1"/>
    <col min="7687" max="7687" width="7.5703125" style="365" customWidth="1"/>
    <col min="7688" max="7688" width="7.28515625" style="365" customWidth="1"/>
    <col min="7689" max="7694" width="17.7109375" style="365" customWidth="1"/>
    <col min="7695" max="7702" width="9" style="365" hidden="1" customWidth="1"/>
    <col min="7703" max="7706" width="18.5703125" style="365" customWidth="1"/>
    <col min="7707" max="7938" width="9" style="365"/>
    <col min="7939" max="7939" width="3" style="365" customWidth="1"/>
    <col min="7940" max="7940" width="7" style="365" customWidth="1"/>
    <col min="7941" max="7941" width="1.5703125" style="365" customWidth="1"/>
    <col min="7942" max="7942" width="85.5703125" style="365" customWidth="1"/>
    <col min="7943" max="7943" width="7.5703125" style="365" customWidth="1"/>
    <col min="7944" max="7944" width="7.28515625" style="365" customWidth="1"/>
    <col min="7945" max="7950" width="17.7109375" style="365" customWidth="1"/>
    <col min="7951" max="7958" width="9" style="365" hidden="1" customWidth="1"/>
    <col min="7959" max="7962" width="18.5703125" style="365" customWidth="1"/>
    <col min="7963" max="8194" width="9.140625" style="365"/>
    <col min="8195" max="8195" width="3" style="365" customWidth="1"/>
    <col min="8196" max="8196" width="7" style="365" customWidth="1"/>
    <col min="8197" max="8197" width="1.5703125" style="365" customWidth="1"/>
    <col min="8198" max="8198" width="85.5703125" style="365" customWidth="1"/>
    <col min="8199" max="8199" width="7.5703125" style="365" customWidth="1"/>
    <col min="8200" max="8200" width="7.28515625" style="365" customWidth="1"/>
    <col min="8201" max="8206" width="17.7109375" style="365" customWidth="1"/>
    <col min="8207" max="8214" width="9" style="365" hidden="1" customWidth="1"/>
    <col min="8215" max="8218" width="18.5703125" style="365" customWidth="1"/>
    <col min="8219" max="8450" width="9" style="365"/>
    <col min="8451" max="8451" width="3" style="365" customWidth="1"/>
    <col min="8452" max="8452" width="7" style="365" customWidth="1"/>
    <col min="8453" max="8453" width="1.5703125" style="365" customWidth="1"/>
    <col min="8454" max="8454" width="85.5703125" style="365" customWidth="1"/>
    <col min="8455" max="8455" width="7.5703125" style="365" customWidth="1"/>
    <col min="8456" max="8456" width="7.28515625" style="365" customWidth="1"/>
    <col min="8457" max="8462" width="17.7109375" style="365" customWidth="1"/>
    <col min="8463" max="8470" width="9" style="365" hidden="1" customWidth="1"/>
    <col min="8471" max="8474" width="18.5703125" style="365" customWidth="1"/>
    <col min="8475" max="8706" width="9" style="365"/>
    <col min="8707" max="8707" width="3" style="365" customWidth="1"/>
    <col min="8708" max="8708" width="7" style="365" customWidth="1"/>
    <col min="8709" max="8709" width="1.5703125" style="365" customWidth="1"/>
    <col min="8710" max="8710" width="85.5703125" style="365" customWidth="1"/>
    <col min="8711" max="8711" width="7.5703125" style="365" customWidth="1"/>
    <col min="8712" max="8712" width="7.28515625" style="365" customWidth="1"/>
    <col min="8713" max="8718" width="17.7109375" style="365" customWidth="1"/>
    <col min="8719" max="8726" width="9" style="365" hidden="1" customWidth="1"/>
    <col min="8727" max="8730" width="18.5703125" style="365" customWidth="1"/>
    <col min="8731" max="8962" width="9" style="365"/>
    <col min="8963" max="8963" width="3" style="365" customWidth="1"/>
    <col min="8964" max="8964" width="7" style="365" customWidth="1"/>
    <col min="8965" max="8965" width="1.5703125" style="365" customWidth="1"/>
    <col min="8966" max="8966" width="85.5703125" style="365" customWidth="1"/>
    <col min="8967" max="8967" width="7.5703125" style="365" customWidth="1"/>
    <col min="8968" max="8968" width="7.28515625" style="365" customWidth="1"/>
    <col min="8969" max="8974" width="17.7109375" style="365" customWidth="1"/>
    <col min="8975" max="8982" width="9" style="365" hidden="1" customWidth="1"/>
    <col min="8983" max="8986" width="18.5703125" style="365" customWidth="1"/>
    <col min="8987" max="9218" width="9.140625" style="365"/>
    <col min="9219" max="9219" width="3" style="365" customWidth="1"/>
    <col min="9220" max="9220" width="7" style="365" customWidth="1"/>
    <col min="9221" max="9221" width="1.5703125" style="365" customWidth="1"/>
    <col min="9222" max="9222" width="85.5703125" style="365" customWidth="1"/>
    <col min="9223" max="9223" width="7.5703125" style="365" customWidth="1"/>
    <col min="9224" max="9224" width="7.28515625" style="365" customWidth="1"/>
    <col min="9225" max="9230" width="17.7109375" style="365" customWidth="1"/>
    <col min="9231" max="9238" width="9" style="365" hidden="1" customWidth="1"/>
    <col min="9239" max="9242" width="18.5703125" style="365" customWidth="1"/>
    <col min="9243" max="9474" width="9" style="365"/>
    <col min="9475" max="9475" width="3" style="365" customWidth="1"/>
    <col min="9476" max="9476" width="7" style="365" customWidth="1"/>
    <col min="9477" max="9477" width="1.5703125" style="365" customWidth="1"/>
    <col min="9478" max="9478" width="85.5703125" style="365" customWidth="1"/>
    <col min="9479" max="9479" width="7.5703125" style="365" customWidth="1"/>
    <col min="9480" max="9480" width="7.28515625" style="365" customWidth="1"/>
    <col min="9481" max="9486" width="17.7109375" style="365" customWidth="1"/>
    <col min="9487" max="9494" width="9" style="365" hidden="1" customWidth="1"/>
    <col min="9495" max="9498" width="18.5703125" style="365" customWidth="1"/>
    <col min="9499" max="9730" width="9" style="365"/>
    <col min="9731" max="9731" width="3" style="365" customWidth="1"/>
    <col min="9732" max="9732" width="7" style="365" customWidth="1"/>
    <col min="9733" max="9733" width="1.5703125" style="365" customWidth="1"/>
    <col min="9734" max="9734" width="85.5703125" style="365" customWidth="1"/>
    <col min="9735" max="9735" width="7.5703125" style="365" customWidth="1"/>
    <col min="9736" max="9736" width="7.28515625" style="365" customWidth="1"/>
    <col min="9737" max="9742" width="17.7109375" style="365" customWidth="1"/>
    <col min="9743" max="9750" width="9" style="365" hidden="1" customWidth="1"/>
    <col min="9751" max="9754" width="18.5703125" style="365" customWidth="1"/>
    <col min="9755" max="9986" width="9" style="365"/>
    <col min="9987" max="9987" width="3" style="365" customWidth="1"/>
    <col min="9988" max="9988" width="7" style="365" customWidth="1"/>
    <col min="9989" max="9989" width="1.5703125" style="365" customWidth="1"/>
    <col min="9990" max="9990" width="85.5703125" style="365" customWidth="1"/>
    <col min="9991" max="9991" width="7.5703125" style="365" customWidth="1"/>
    <col min="9992" max="9992" width="7.28515625" style="365" customWidth="1"/>
    <col min="9993" max="9998" width="17.7109375" style="365" customWidth="1"/>
    <col min="9999" max="10006" width="9" style="365" hidden="1" customWidth="1"/>
    <col min="10007" max="10010" width="18.5703125" style="365" customWidth="1"/>
    <col min="10011" max="10242" width="9.140625" style="365"/>
    <col min="10243" max="10243" width="3" style="365" customWidth="1"/>
    <col min="10244" max="10244" width="7" style="365" customWidth="1"/>
    <col min="10245" max="10245" width="1.5703125" style="365" customWidth="1"/>
    <col min="10246" max="10246" width="85.5703125" style="365" customWidth="1"/>
    <col min="10247" max="10247" width="7.5703125" style="365" customWidth="1"/>
    <col min="10248" max="10248" width="7.28515625" style="365" customWidth="1"/>
    <col min="10249" max="10254" width="17.7109375" style="365" customWidth="1"/>
    <col min="10255" max="10262" width="9" style="365" hidden="1" customWidth="1"/>
    <col min="10263" max="10266" width="18.5703125" style="365" customWidth="1"/>
    <col min="10267" max="10498" width="9" style="365"/>
    <col min="10499" max="10499" width="3" style="365" customWidth="1"/>
    <col min="10500" max="10500" width="7" style="365" customWidth="1"/>
    <col min="10501" max="10501" width="1.5703125" style="365" customWidth="1"/>
    <col min="10502" max="10502" width="85.5703125" style="365" customWidth="1"/>
    <col min="10503" max="10503" width="7.5703125" style="365" customWidth="1"/>
    <col min="10504" max="10504" width="7.28515625" style="365" customWidth="1"/>
    <col min="10505" max="10510" width="17.7109375" style="365" customWidth="1"/>
    <col min="10511" max="10518" width="9" style="365" hidden="1" customWidth="1"/>
    <col min="10519" max="10522" width="18.5703125" style="365" customWidth="1"/>
    <col min="10523" max="10754" width="9" style="365"/>
    <col min="10755" max="10755" width="3" style="365" customWidth="1"/>
    <col min="10756" max="10756" width="7" style="365" customWidth="1"/>
    <col min="10757" max="10757" width="1.5703125" style="365" customWidth="1"/>
    <col min="10758" max="10758" width="85.5703125" style="365" customWidth="1"/>
    <col min="10759" max="10759" width="7.5703125" style="365" customWidth="1"/>
    <col min="10760" max="10760" width="7.28515625" style="365" customWidth="1"/>
    <col min="10761" max="10766" width="17.7109375" style="365" customWidth="1"/>
    <col min="10767" max="10774" width="9" style="365" hidden="1" customWidth="1"/>
    <col min="10775" max="10778" width="18.5703125" style="365" customWidth="1"/>
    <col min="10779" max="11010" width="9" style="365"/>
    <col min="11011" max="11011" width="3" style="365" customWidth="1"/>
    <col min="11012" max="11012" width="7" style="365" customWidth="1"/>
    <col min="11013" max="11013" width="1.5703125" style="365" customWidth="1"/>
    <col min="11014" max="11014" width="85.5703125" style="365" customWidth="1"/>
    <col min="11015" max="11015" width="7.5703125" style="365" customWidth="1"/>
    <col min="11016" max="11016" width="7.28515625" style="365" customWidth="1"/>
    <col min="11017" max="11022" width="17.7109375" style="365" customWidth="1"/>
    <col min="11023" max="11030" width="9" style="365" hidden="1" customWidth="1"/>
    <col min="11031" max="11034" width="18.5703125" style="365" customWidth="1"/>
    <col min="11035" max="11266" width="9.140625" style="365"/>
    <col min="11267" max="11267" width="3" style="365" customWidth="1"/>
    <col min="11268" max="11268" width="7" style="365" customWidth="1"/>
    <col min="11269" max="11269" width="1.5703125" style="365" customWidth="1"/>
    <col min="11270" max="11270" width="85.5703125" style="365" customWidth="1"/>
    <col min="11271" max="11271" width="7.5703125" style="365" customWidth="1"/>
    <col min="11272" max="11272" width="7.28515625" style="365" customWidth="1"/>
    <col min="11273" max="11278" width="17.7109375" style="365" customWidth="1"/>
    <col min="11279" max="11286" width="9" style="365" hidden="1" customWidth="1"/>
    <col min="11287" max="11290" width="18.5703125" style="365" customWidth="1"/>
    <col min="11291" max="11522" width="9" style="365"/>
    <col min="11523" max="11523" width="3" style="365" customWidth="1"/>
    <col min="11524" max="11524" width="7" style="365" customWidth="1"/>
    <col min="11525" max="11525" width="1.5703125" style="365" customWidth="1"/>
    <col min="11526" max="11526" width="85.5703125" style="365" customWidth="1"/>
    <col min="11527" max="11527" width="7.5703125" style="365" customWidth="1"/>
    <col min="11528" max="11528" width="7.28515625" style="365" customWidth="1"/>
    <col min="11529" max="11534" width="17.7109375" style="365" customWidth="1"/>
    <col min="11535" max="11542" width="9" style="365" hidden="1" customWidth="1"/>
    <col min="11543" max="11546" width="18.5703125" style="365" customWidth="1"/>
    <col min="11547" max="11778" width="9" style="365"/>
    <col min="11779" max="11779" width="3" style="365" customWidth="1"/>
    <col min="11780" max="11780" width="7" style="365" customWidth="1"/>
    <col min="11781" max="11781" width="1.5703125" style="365" customWidth="1"/>
    <col min="11782" max="11782" width="85.5703125" style="365" customWidth="1"/>
    <col min="11783" max="11783" width="7.5703125" style="365" customWidth="1"/>
    <col min="11784" max="11784" width="7.28515625" style="365" customWidth="1"/>
    <col min="11785" max="11790" width="17.7109375" style="365" customWidth="1"/>
    <col min="11791" max="11798" width="9" style="365" hidden="1" customWidth="1"/>
    <col min="11799" max="11802" width="18.5703125" style="365" customWidth="1"/>
    <col min="11803" max="12034" width="9" style="365"/>
    <col min="12035" max="12035" width="3" style="365" customWidth="1"/>
    <col min="12036" max="12036" width="7" style="365" customWidth="1"/>
    <col min="12037" max="12037" width="1.5703125" style="365" customWidth="1"/>
    <col min="12038" max="12038" width="85.5703125" style="365" customWidth="1"/>
    <col min="12039" max="12039" width="7.5703125" style="365" customWidth="1"/>
    <col min="12040" max="12040" width="7.28515625" style="365" customWidth="1"/>
    <col min="12041" max="12046" width="17.7109375" style="365" customWidth="1"/>
    <col min="12047" max="12054" width="9" style="365" hidden="1" customWidth="1"/>
    <col min="12055" max="12058" width="18.5703125" style="365" customWidth="1"/>
    <col min="12059" max="12290" width="9.140625" style="365"/>
    <col min="12291" max="12291" width="3" style="365" customWidth="1"/>
    <col min="12292" max="12292" width="7" style="365" customWidth="1"/>
    <col min="12293" max="12293" width="1.5703125" style="365" customWidth="1"/>
    <col min="12294" max="12294" width="85.5703125" style="365" customWidth="1"/>
    <col min="12295" max="12295" width="7.5703125" style="365" customWidth="1"/>
    <col min="12296" max="12296" width="7.28515625" style="365" customWidth="1"/>
    <col min="12297" max="12302" width="17.7109375" style="365" customWidth="1"/>
    <col min="12303" max="12310" width="9" style="365" hidden="1" customWidth="1"/>
    <col min="12311" max="12314" width="18.5703125" style="365" customWidth="1"/>
    <col min="12315" max="12546" width="9" style="365"/>
    <col min="12547" max="12547" width="3" style="365" customWidth="1"/>
    <col min="12548" max="12548" width="7" style="365" customWidth="1"/>
    <col min="12549" max="12549" width="1.5703125" style="365" customWidth="1"/>
    <col min="12550" max="12550" width="85.5703125" style="365" customWidth="1"/>
    <col min="12551" max="12551" width="7.5703125" style="365" customWidth="1"/>
    <col min="12552" max="12552" width="7.28515625" style="365" customWidth="1"/>
    <col min="12553" max="12558" width="17.7109375" style="365" customWidth="1"/>
    <col min="12559" max="12566" width="9" style="365" hidden="1" customWidth="1"/>
    <col min="12567" max="12570" width="18.5703125" style="365" customWidth="1"/>
    <col min="12571" max="12802" width="9" style="365"/>
    <col min="12803" max="12803" width="3" style="365" customWidth="1"/>
    <col min="12804" max="12804" width="7" style="365" customWidth="1"/>
    <col min="12805" max="12805" width="1.5703125" style="365" customWidth="1"/>
    <col min="12806" max="12806" width="85.5703125" style="365" customWidth="1"/>
    <col min="12807" max="12807" width="7.5703125" style="365" customWidth="1"/>
    <col min="12808" max="12808" width="7.28515625" style="365" customWidth="1"/>
    <col min="12809" max="12814" width="17.7109375" style="365" customWidth="1"/>
    <col min="12815" max="12822" width="9" style="365" hidden="1" customWidth="1"/>
    <col min="12823" max="12826" width="18.5703125" style="365" customWidth="1"/>
    <col min="12827" max="13058" width="9" style="365"/>
    <col min="13059" max="13059" width="3" style="365" customWidth="1"/>
    <col min="13060" max="13060" width="7" style="365" customWidth="1"/>
    <col min="13061" max="13061" width="1.5703125" style="365" customWidth="1"/>
    <col min="13062" max="13062" width="85.5703125" style="365" customWidth="1"/>
    <col min="13063" max="13063" width="7.5703125" style="365" customWidth="1"/>
    <col min="13064" max="13064" width="7.28515625" style="365" customWidth="1"/>
    <col min="13065" max="13070" width="17.7109375" style="365" customWidth="1"/>
    <col min="13071" max="13078" width="9" style="365" hidden="1" customWidth="1"/>
    <col min="13079" max="13082" width="18.5703125" style="365" customWidth="1"/>
    <col min="13083" max="13314" width="9.140625" style="365"/>
    <col min="13315" max="13315" width="3" style="365" customWidth="1"/>
    <col min="13316" max="13316" width="7" style="365" customWidth="1"/>
    <col min="13317" max="13317" width="1.5703125" style="365" customWidth="1"/>
    <col min="13318" max="13318" width="85.5703125" style="365" customWidth="1"/>
    <col min="13319" max="13319" width="7.5703125" style="365" customWidth="1"/>
    <col min="13320" max="13320" width="7.28515625" style="365" customWidth="1"/>
    <col min="13321" max="13326" width="17.7109375" style="365" customWidth="1"/>
    <col min="13327" max="13334" width="9" style="365" hidden="1" customWidth="1"/>
    <col min="13335" max="13338" width="18.5703125" style="365" customWidth="1"/>
    <col min="13339" max="13570" width="9" style="365"/>
    <col min="13571" max="13571" width="3" style="365" customWidth="1"/>
    <col min="13572" max="13572" width="7" style="365" customWidth="1"/>
    <col min="13573" max="13573" width="1.5703125" style="365" customWidth="1"/>
    <col min="13574" max="13574" width="85.5703125" style="365" customWidth="1"/>
    <col min="13575" max="13575" width="7.5703125" style="365" customWidth="1"/>
    <col min="13576" max="13576" width="7.28515625" style="365" customWidth="1"/>
    <col min="13577" max="13582" width="17.7109375" style="365" customWidth="1"/>
    <col min="13583" max="13590" width="9" style="365" hidden="1" customWidth="1"/>
    <col min="13591" max="13594" width="18.5703125" style="365" customWidth="1"/>
    <col min="13595" max="13826" width="9" style="365"/>
    <col min="13827" max="13827" width="3" style="365" customWidth="1"/>
    <col min="13828" max="13828" width="7" style="365" customWidth="1"/>
    <col min="13829" max="13829" width="1.5703125" style="365" customWidth="1"/>
    <col min="13830" max="13830" width="85.5703125" style="365" customWidth="1"/>
    <col min="13831" max="13831" width="7.5703125" style="365" customWidth="1"/>
    <col min="13832" max="13832" width="7.28515625" style="365" customWidth="1"/>
    <col min="13833" max="13838" width="17.7109375" style="365" customWidth="1"/>
    <col min="13839" max="13846" width="9" style="365" hidden="1" customWidth="1"/>
    <col min="13847" max="13850" width="18.5703125" style="365" customWidth="1"/>
    <col min="13851" max="14082" width="9" style="365"/>
    <col min="14083" max="14083" width="3" style="365" customWidth="1"/>
    <col min="14084" max="14084" width="7" style="365" customWidth="1"/>
    <col min="14085" max="14085" width="1.5703125" style="365" customWidth="1"/>
    <col min="14086" max="14086" width="85.5703125" style="365" customWidth="1"/>
    <col min="14087" max="14087" width="7.5703125" style="365" customWidth="1"/>
    <col min="14088" max="14088" width="7.28515625" style="365" customWidth="1"/>
    <col min="14089" max="14094" width="17.7109375" style="365" customWidth="1"/>
    <col min="14095" max="14102" width="9" style="365" hidden="1" customWidth="1"/>
    <col min="14103" max="14106" width="18.5703125" style="365" customWidth="1"/>
    <col min="14107" max="14338" width="9.140625" style="365"/>
    <col min="14339" max="14339" width="3" style="365" customWidth="1"/>
    <col min="14340" max="14340" width="7" style="365" customWidth="1"/>
    <col min="14341" max="14341" width="1.5703125" style="365" customWidth="1"/>
    <col min="14342" max="14342" width="85.5703125" style="365" customWidth="1"/>
    <col min="14343" max="14343" width="7.5703125" style="365" customWidth="1"/>
    <col min="14344" max="14344" width="7.28515625" style="365" customWidth="1"/>
    <col min="14345" max="14350" width="17.7109375" style="365" customWidth="1"/>
    <col min="14351" max="14358" width="9" style="365" hidden="1" customWidth="1"/>
    <col min="14359" max="14362" width="18.5703125" style="365" customWidth="1"/>
    <col min="14363" max="14594" width="9" style="365"/>
    <col min="14595" max="14595" width="3" style="365" customWidth="1"/>
    <col min="14596" max="14596" width="7" style="365" customWidth="1"/>
    <col min="14597" max="14597" width="1.5703125" style="365" customWidth="1"/>
    <col min="14598" max="14598" width="85.5703125" style="365" customWidth="1"/>
    <col min="14599" max="14599" width="7.5703125" style="365" customWidth="1"/>
    <col min="14600" max="14600" width="7.28515625" style="365" customWidth="1"/>
    <col min="14601" max="14606" width="17.7109375" style="365" customWidth="1"/>
    <col min="14607" max="14614" width="9" style="365" hidden="1" customWidth="1"/>
    <col min="14615" max="14618" width="18.5703125" style="365" customWidth="1"/>
    <col min="14619" max="14850" width="9" style="365"/>
    <col min="14851" max="14851" width="3" style="365" customWidth="1"/>
    <col min="14852" max="14852" width="7" style="365" customWidth="1"/>
    <col min="14853" max="14853" width="1.5703125" style="365" customWidth="1"/>
    <col min="14854" max="14854" width="85.5703125" style="365" customWidth="1"/>
    <col min="14855" max="14855" width="7.5703125" style="365" customWidth="1"/>
    <col min="14856" max="14856" width="7.28515625" style="365" customWidth="1"/>
    <col min="14857" max="14862" width="17.7109375" style="365" customWidth="1"/>
    <col min="14863" max="14870" width="9" style="365" hidden="1" customWidth="1"/>
    <col min="14871" max="14874" width="18.5703125" style="365" customWidth="1"/>
    <col min="14875" max="15106" width="9" style="365"/>
    <col min="15107" max="15107" width="3" style="365" customWidth="1"/>
    <col min="15108" max="15108" width="7" style="365" customWidth="1"/>
    <col min="15109" max="15109" width="1.5703125" style="365" customWidth="1"/>
    <col min="15110" max="15110" width="85.5703125" style="365" customWidth="1"/>
    <col min="15111" max="15111" width="7.5703125" style="365" customWidth="1"/>
    <col min="15112" max="15112" width="7.28515625" style="365" customWidth="1"/>
    <col min="15113" max="15118" width="17.7109375" style="365" customWidth="1"/>
    <col min="15119" max="15126" width="9" style="365" hidden="1" customWidth="1"/>
    <col min="15127" max="15130" width="18.5703125" style="365" customWidth="1"/>
    <col min="15131" max="15362" width="9.140625" style="365"/>
    <col min="15363" max="15363" width="3" style="365" customWidth="1"/>
    <col min="15364" max="15364" width="7" style="365" customWidth="1"/>
    <col min="15365" max="15365" width="1.5703125" style="365" customWidth="1"/>
    <col min="15366" max="15366" width="85.5703125" style="365" customWidth="1"/>
    <col min="15367" max="15367" width="7.5703125" style="365" customWidth="1"/>
    <col min="15368" max="15368" width="7.28515625" style="365" customWidth="1"/>
    <col min="15369" max="15374" width="17.7109375" style="365" customWidth="1"/>
    <col min="15375" max="15382" width="9" style="365" hidden="1" customWidth="1"/>
    <col min="15383" max="15386" width="18.5703125" style="365" customWidth="1"/>
    <col min="15387" max="15618" width="9" style="365"/>
    <col min="15619" max="15619" width="3" style="365" customWidth="1"/>
    <col min="15620" max="15620" width="7" style="365" customWidth="1"/>
    <col min="15621" max="15621" width="1.5703125" style="365" customWidth="1"/>
    <col min="15622" max="15622" width="85.5703125" style="365" customWidth="1"/>
    <col min="15623" max="15623" width="7.5703125" style="365" customWidth="1"/>
    <col min="15624" max="15624" width="7.28515625" style="365" customWidth="1"/>
    <col min="15625" max="15630" width="17.7109375" style="365" customWidth="1"/>
    <col min="15631" max="15638" width="9" style="365" hidden="1" customWidth="1"/>
    <col min="15639" max="15642" width="18.5703125" style="365" customWidth="1"/>
    <col min="15643" max="15874" width="9" style="365"/>
    <col min="15875" max="15875" width="3" style="365" customWidth="1"/>
    <col min="15876" max="15876" width="7" style="365" customWidth="1"/>
    <col min="15877" max="15877" width="1.5703125" style="365" customWidth="1"/>
    <col min="15878" max="15878" width="85.5703125" style="365" customWidth="1"/>
    <col min="15879" max="15879" width="7.5703125" style="365" customWidth="1"/>
    <col min="15880" max="15880" width="7.28515625" style="365" customWidth="1"/>
    <col min="15881" max="15886" width="17.7109375" style="365" customWidth="1"/>
    <col min="15887" max="15894" width="9" style="365" hidden="1" customWidth="1"/>
    <col min="15895" max="15898" width="18.5703125" style="365" customWidth="1"/>
    <col min="15899" max="16130" width="9" style="365"/>
    <col min="16131" max="16131" width="3" style="365" customWidth="1"/>
    <col min="16132" max="16132" width="7" style="365" customWidth="1"/>
    <col min="16133" max="16133" width="1.5703125" style="365" customWidth="1"/>
    <col min="16134" max="16134" width="85.5703125" style="365" customWidth="1"/>
    <col min="16135" max="16135" width="7.5703125" style="365" customWidth="1"/>
    <col min="16136" max="16136" width="7.28515625" style="365" customWidth="1"/>
    <col min="16137" max="16142" width="17.7109375" style="365" customWidth="1"/>
    <col min="16143" max="16150" width="9" style="365" hidden="1" customWidth="1"/>
    <col min="16151" max="16154" width="18.5703125" style="365" customWidth="1"/>
    <col min="16155" max="16367" width="9" style="365"/>
    <col min="16368" max="16373" width="9.140625" style="365" customWidth="1"/>
    <col min="16374" max="16384" width="9.140625" style="365"/>
  </cols>
  <sheetData>
    <row r="2" spans="2:39" ht="15">
      <c r="B2" s="541"/>
      <c r="C2" s="541"/>
      <c r="D2" s="541"/>
      <c r="E2" s="541"/>
      <c r="F2" s="541"/>
      <c r="G2" s="541"/>
      <c r="H2" s="541"/>
      <c r="I2" s="541"/>
      <c r="J2" s="541"/>
      <c r="K2" s="541"/>
      <c r="L2" s="541"/>
      <c r="M2" s="541"/>
      <c r="N2" s="541"/>
      <c r="O2" s="541"/>
      <c r="P2" s="541"/>
      <c r="Q2" s="541"/>
      <c r="R2" s="541"/>
      <c r="S2" s="541"/>
      <c r="T2" s="541"/>
      <c r="U2" s="541"/>
      <c r="V2" s="541"/>
      <c r="W2" s="541"/>
      <c r="X2" s="541"/>
      <c r="Y2" s="541"/>
      <c r="Z2" s="541"/>
      <c r="AA2" s="541"/>
      <c r="AB2" s="541"/>
      <c r="AC2" s="369"/>
      <c r="AD2" s="369"/>
      <c r="AE2" s="369"/>
    </row>
    <row r="3" spans="2:39" ht="15">
      <c r="B3" s="541" t="s">
        <v>0</v>
      </c>
      <c r="C3" s="541"/>
      <c r="D3" s="541"/>
      <c r="E3" s="541"/>
      <c r="F3" s="541"/>
      <c r="G3" s="541"/>
      <c r="H3" s="541"/>
      <c r="I3" s="541"/>
      <c r="J3" s="541"/>
      <c r="K3" s="541"/>
      <c r="L3" s="541"/>
      <c r="M3" s="541"/>
      <c r="N3" s="541"/>
      <c r="O3" s="541"/>
      <c r="P3" s="541"/>
      <c r="Q3" s="541"/>
      <c r="R3" s="541"/>
      <c r="S3" s="541"/>
      <c r="T3" s="541"/>
      <c r="U3" s="541"/>
      <c r="V3" s="541"/>
      <c r="W3" s="541"/>
      <c r="X3" s="541"/>
      <c r="Y3" s="541"/>
      <c r="Z3" s="541"/>
      <c r="AA3" s="541"/>
      <c r="AB3" s="541"/>
      <c r="AC3" s="369"/>
      <c r="AD3" s="369"/>
      <c r="AE3" s="369"/>
    </row>
    <row r="4" spans="2:39" ht="15">
      <c r="B4" s="541" t="s">
        <v>84</v>
      </c>
      <c r="C4" s="541"/>
      <c r="D4" s="541"/>
      <c r="E4" s="541"/>
      <c r="F4" s="541"/>
      <c r="G4" s="541"/>
      <c r="H4" s="541"/>
      <c r="I4" s="541"/>
      <c r="J4" s="541"/>
      <c r="K4" s="541"/>
      <c r="L4" s="541"/>
      <c r="M4" s="541"/>
      <c r="N4" s="541"/>
      <c r="O4" s="541"/>
      <c r="P4" s="541"/>
      <c r="Q4" s="541"/>
      <c r="R4" s="541"/>
      <c r="S4" s="541"/>
      <c r="T4" s="541"/>
      <c r="U4" s="541"/>
      <c r="V4" s="541"/>
      <c r="W4" s="541"/>
      <c r="X4" s="541"/>
      <c r="Y4" s="541"/>
      <c r="Z4" s="541"/>
      <c r="AA4" s="541"/>
      <c r="AB4" s="541"/>
      <c r="AC4" s="369"/>
      <c r="AD4" s="369"/>
      <c r="AE4" s="369"/>
    </row>
    <row r="5" spans="2:39" ht="15.75" thickBot="1">
      <c r="B5" s="370"/>
      <c r="C5" s="371"/>
      <c r="D5" s="371"/>
      <c r="E5" s="496"/>
      <c r="F5" s="370"/>
      <c r="G5" s="521"/>
      <c r="H5" s="372"/>
      <c r="I5" s="371"/>
      <c r="J5" s="371"/>
      <c r="K5" s="371"/>
      <c r="L5" s="371"/>
      <c r="M5" s="371"/>
      <c r="N5" s="371"/>
      <c r="O5" s="371"/>
      <c r="P5" s="371"/>
      <c r="Q5" s="370"/>
      <c r="R5" s="370"/>
      <c r="S5" s="370"/>
      <c r="T5" s="370"/>
      <c r="U5" s="370"/>
      <c r="V5" s="370"/>
      <c r="W5" s="370"/>
      <c r="X5" s="370"/>
      <c r="Y5" s="370"/>
      <c r="Z5" s="370"/>
      <c r="AA5" s="444"/>
      <c r="AB5" s="444"/>
      <c r="AC5" s="444"/>
      <c r="AD5" s="370"/>
      <c r="AE5" s="373"/>
    </row>
    <row r="6" spans="2:39" s="377" customFormat="1" ht="15" customHeight="1">
      <c r="B6" s="567" t="s">
        <v>2</v>
      </c>
      <c r="C6" s="570" t="s">
        <v>79</v>
      </c>
      <c r="D6" s="571"/>
      <c r="E6" s="576" t="s">
        <v>4</v>
      </c>
      <c r="F6" s="577"/>
      <c r="G6" s="544" t="s">
        <v>5</v>
      </c>
      <c r="H6" s="545"/>
      <c r="I6" s="548" t="s">
        <v>6</v>
      </c>
      <c r="J6" s="549"/>
      <c r="K6" s="374" t="s">
        <v>7</v>
      </c>
      <c r="L6" s="374"/>
      <c r="M6" s="375" t="s">
        <v>8</v>
      </c>
      <c r="N6" s="375"/>
      <c r="O6" s="375" t="s">
        <v>9</v>
      </c>
      <c r="P6" s="376"/>
      <c r="Q6" s="542" t="s">
        <v>10</v>
      </c>
      <c r="R6" s="543"/>
      <c r="S6" s="546" t="s">
        <v>8</v>
      </c>
      <c r="T6" s="546"/>
      <c r="U6" s="546" t="s">
        <v>9</v>
      </c>
      <c r="V6" s="546"/>
      <c r="W6" s="543" t="s">
        <v>11</v>
      </c>
      <c r="X6" s="543"/>
      <c r="Y6" s="546" t="s">
        <v>8</v>
      </c>
      <c r="Z6" s="546"/>
      <c r="AA6" s="546" t="s">
        <v>9</v>
      </c>
      <c r="AB6" s="547"/>
      <c r="AC6" s="461"/>
      <c r="AD6" s="558" t="s">
        <v>77</v>
      </c>
      <c r="AE6" s="559"/>
    </row>
    <row r="7" spans="2:39" s="386" customFormat="1" ht="15">
      <c r="B7" s="568"/>
      <c r="C7" s="572"/>
      <c r="D7" s="573"/>
      <c r="E7" s="578"/>
      <c r="F7" s="579"/>
      <c r="G7" s="522" t="s">
        <v>12</v>
      </c>
      <c r="H7" s="378" t="s">
        <v>13</v>
      </c>
      <c r="I7" s="464" t="s">
        <v>12</v>
      </c>
      <c r="J7" s="379" t="s">
        <v>13</v>
      </c>
      <c r="K7" s="465" t="s">
        <v>12</v>
      </c>
      <c r="L7" s="380" t="s">
        <v>13</v>
      </c>
      <c r="M7" s="465" t="s">
        <v>12</v>
      </c>
      <c r="N7" s="380" t="s">
        <v>13</v>
      </c>
      <c r="O7" s="465" t="s">
        <v>12</v>
      </c>
      <c r="P7" s="466" t="s">
        <v>13</v>
      </c>
      <c r="Q7" s="381" t="s">
        <v>12</v>
      </c>
      <c r="R7" s="382" t="s">
        <v>13</v>
      </c>
      <c r="S7" s="383" t="s">
        <v>12</v>
      </c>
      <c r="T7" s="382" t="s">
        <v>13</v>
      </c>
      <c r="U7" s="384" t="s">
        <v>12</v>
      </c>
      <c r="V7" s="385" t="s">
        <v>13</v>
      </c>
      <c r="W7" s="383" t="s">
        <v>12</v>
      </c>
      <c r="X7" s="382" t="s">
        <v>13</v>
      </c>
      <c r="Y7" s="383" t="s">
        <v>12</v>
      </c>
      <c r="Z7" s="382" t="s">
        <v>13</v>
      </c>
      <c r="AA7" s="445" t="s">
        <v>12</v>
      </c>
      <c r="AB7" s="446" t="s">
        <v>13</v>
      </c>
      <c r="AC7" s="462"/>
      <c r="AD7" s="455" t="s">
        <v>12</v>
      </c>
      <c r="AE7" s="535" t="s">
        <v>13</v>
      </c>
    </row>
    <row r="8" spans="2:39" s="386" customFormat="1" ht="15">
      <c r="B8" s="569"/>
      <c r="C8" s="574"/>
      <c r="D8" s="575"/>
      <c r="E8" s="580"/>
      <c r="F8" s="581"/>
      <c r="G8" s="523" t="s">
        <v>14</v>
      </c>
      <c r="H8" s="506" t="s">
        <v>14</v>
      </c>
      <c r="I8" s="507" t="s">
        <v>14</v>
      </c>
      <c r="J8" s="508" t="s">
        <v>14</v>
      </c>
      <c r="K8" s="509" t="s">
        <v>14</v>
      </c>
      <c r="L8" s="510" t="s">
        <v>14</v>
      </c>
      <c r="M8" s="509" t="s">
        <v>14</v>
      </c>
      <c r="N8" s="510" t="s">
        <v>14</v>
      </c>
      <c r="O8" s="509" t="s">
        <v>14</v>
      </c>
      <c r="P8" s="511" t="s">
        <v>14</v>
      </c>
      <c r="Q8" s="512" t="s">
        <v>14</v>
      </c>
      <c r="R8" s="513" t="s">
        <v>14</v>
      </c>
      <c r="S8" s="514" t="s">
        <v>14</v>
      </c>
      <c r="T8" s="513" t="s">
        <v>14</v>
      </c>
      <c r="U8" s="515" t="s">
        <v>14</v>
      </c>
      <c r="V8" s="516" t="s">
        <v>14</v>
      </c>
      <c r="W8" s="514" t="s">
        <v>14</v>
      </c>
      <c r="X8" s="513" t="s">
        <v>14</v>
      </c>
      <c r="Y8" s="514" t="s">
        <v>14</v>
      </c>
      <c r="Z8" s="513" t="s">
        <v>14</v>
      </c>
      <c r="AA8" s="517" t="s">
        <v>14</v>
      </c>
      <c r="AB8" s="518" t="s">
        <v>14</v>
      </c>
      <c r="AC8" s="519"/>
      <c r="AD8" s="520" t="s">
        <v>14</v>
      </c>
      <c r="AE8" s="536" t="s">
        <v>14</v>
      </c>
    </row>
    <row r="9" spans="2:39" s="389" customFormat="1" ht="43.5" customHeight="1">
      <c r="B9" s="476">
        <v>1</v>
      </c>
      <c r="C9" s="553" t="s">
        <v>80</v>
      </c>
      <c r="D9" s="554"/>
      <c r="E9" s="497">
        <v>34284</v>
      </c>
      <c r="F9" s="485" t="s">
        <v>20</v>
      </c>
      <c r="G9" s="524">
        <v>18655</v>
      </c>
      <c r="H9" s="468">
        <f>G9*E9</f>
        <v>639568020</v>
      </c>
      <c r="I9" s="469">
        <f>G9*0.03</f>
        <v>559.65</v>
      </c>
      <c r="J9" s="469">
        <f>I9*E9</f>
        <v>19187040.599999998</v>
      </c>
      <c r="K9" s="469">
        <f>0.1*G9</f>
        <v>1865.5</v>
      </c>
      <c r="L9" s="469">
        <f>K9*E9</f>
        <v>63956802</v>
      </c>
      <c r="M9" s="469">
        <f>G9-I9-K9</f>
        <v>16229.849999999999</v>
      </c>
      <c r="N9" s="469">
        <f>M9*E9</f>
        <v>556424177.39999998</v>
      </c>
      <c r="O9" s="469">
        <f>M9/1.1</f>
        <v>14754.409090909088</v>
      </c>
      <c r="P9" s="470">
        <f>O9*E9</f>
        <v>505840161.27272719</v>
      </c>
      <c r="Q9" s="471">
        <f t="shared" ref="Q9:Q10" si="0">0.15*G9</f>
        <v>2798.25</v>
      </c>
      <c r="R9" s="472">
        <f t="shared" ref="R9:R10" si="1">Q9*E9</f>
        <v>95935203</v>
      </c>
      <c r="S9" s="472">
        <f t="shared" ref="S9:S10" si="2">G9-I9-Q9</f>
        <v>15297.099999999999</v>
      </c>
      <c r="T9" s="472">
        <f t="shared" ref="T9:T10" si="3">S9*E9</f>
        <v>524445776.39999998</v>
      </c>
      <c r="U9" s="473">
        <f t="shared" ref="U9:U10" si="4">S9/1.1</f>
        <v>13906.454545454542</v>
      </c>
      <c r="V9" s="473">
        <f t="shared" ref="V9:V10" si="5">U9*E9</f>
        <v>476768887.63636351</v>
      </c>
      <c r="W9" s="472">
        <f>0.2*G9</f>
        <v>3731</v>
      </c>
      <c r="X9" s="472">
        <f>W9*E9</f>
        <v>127913604</v>
      </c>
      <c r="Y9" s="472">
        <f>G9-I9-W9</f>
        <v>14364.349999999999</v>
      </c>
      <c r="Z9" s="474">
        <f t="shared" ref="Z9:Z10" si="6">Y9*E9</f>
        <v>492467375.39999998</v>
      </c>
      <c r="AA9" s="469">
        <f t="shared" ref="AA9:AA10" si="7">Y9/1.1</f>
        <v>13058.499999999998</v>
      </c>
      <c r="AB9" s="475">
        <f t="shared" ref="AB9:AB10" si="8">AA9*E9</f>
        <v>447697613.99999994</v>
      </c>
      <c r="AC9" s="460"/>
      <c r="AD9" s="390">
        <v>10200</v>
      </c>
      <c r="AE9" s="391">
        <f>AD9*E9</f>
        <v>349696800</v>
      </c>
      <c r="AG9" s="389">
        <f>AD9*8%</f>
        <v>816</v>
      </c>
      <c r="AH9" s="389">
        <v>9100</v>
      </c>
      <c r="AJ9" s="389">
        <f>AH9*E9</f>
        <v>311984400</v>
      </c>
    </row>
    <row r="10" spans="2:39" s="389" customFormat="1" ht="46.5" customHeight="1">
      <c r="B10" s="477">
        <v>2</v>
      </c>
      <c r="C10" s="565" t="s">
        <v>81</v>
      </c>
      <c r="D10" s="566"/>
      <c r="E10" s="497">
        <v>34284</v>
      </c>
      <c r="F10" s="486" t="s">
        <v>20</v>
      </c>
      <c r="G10" s="525">
        <v>57298</v>
      </c>
      <c r="H10" s="468">
        <v>1964387490</v>
      </c>
      <c r="I10" s="478">
        <f>G10*0.03</f>
        <v>1718.9399999999998</v>
      </c>
      <c r="J10" s="478">
        <f>I10*E10</f>
        <v>58932138.959999993</v>
      </c>
      <c r="K10" s="478">
        <f>0.1*G10</f>
        <v>5729.8</v>
      </c>
      <c r="L10" s="478">
        <f>K10*E10</f>
        <v>196440463.20000002</v>
      </c>
      <c r="M10" s="478">
        <f>G10-I10-K10</f>
        <v>49849.259999999995</v>
      </c>
      <c r="N10" s="478">
        <f>M10*E10</f>
        <v>1709032029.8399999</v>
      </c>
      <c r="O10" s="478">
        <f>M10/1.1</f>
        <v>45317.50909090908</v>
      </c>
      <c r="P10" s="479">
        <f>O10*E10</f>
        <v>1553665481.6727269</v>
      </c>
      <c r="Q10" s="480">
        <f t="shared" si="0"/>
        <v>8594.6999999999989</v>
      </c>
      <c r="R10" s="481">
        <f t="shared" si="1"/>
        <v>294660694.79999995</v>
      </c>
      <c r="S10" s="481">
        <f t="shared" si="2"/>
        <v>46984.36</v>
      </c>
      <c r="T10" s="481">
        <f t="shared" si="3"/>
        <v>1610811798.24</v>
      </c>
      <c r="U10" s="482">
        <f t="shared" si="4"/>
        <v>42713.054545454543</v>
      </c>
      <c r="V10" s="482">
        <f t="shared" si="5"/>
        <v>1464374362.0363636</v>
      </c>
      <c r="W10" s="481">
        <f>0.2*G10</f>
        <v>11459.6</v>
      </c>
      <c r="X10" s="481">
        <f t="shared" ref="X10" si="9">W10*E10</f>
        <v>392880926.40000004</v>
      </c>
      <c r="Y10" s="481">
        <f t="shared" ref="Y10" si="10">G10-I10-W10</f>
        <v>44119.46</v>
      </c>
      <c r="Z10" s="483">
        <f t="shared" si="6"/>
        <v>1512591566.6399999</v>
      </c>
      <c r="AA10" s="478">
        <f t="shared" si="7"/>
        <v>40108.6</v>
      </c>
      <c r="AB10" s="484">
        <f t="shared" si="8"/>
        <v>1375083242.3999999</v>
      </c>
      <c r="AC10" s="456"/>
      <c r="AD10" s="388">
        <v>35500</v>
      </c>
      <c r="AE10" s="391">
        <f>AD10*E10</f>
        <v>1217082000</v>
      </c>
      <c r="AG10" s="389">
        <f>AD10*5%</f>
        <v>1775</v>
      </c>
      <c r="AH10" s="389">
        <f>AD10-AG10</f>
        <v>33725</v>
      </c>
      <c r="AJ10" s="389">
        <f>AH10*E10</f>
        <v>1156227900</v>
      </c>
    </row>
    <row r="11" spans="2:39" ht="12" customHeight="1">
      <c r="B11" s="392"/>
      <c r="C11" s="393"/>
      <c r="D11" s="394"/>
      <c r="E11" s="498"/>
      <c r="F11" s="487"/>
      <c r="G11" s="526"/>
      <c r="H11" s="395"/>
      <c r="I11" s="396"/>
      <c r="J11" s="396"/>
      <c r="K11" s="397"/>
      <c r="L11" s="397"/>
      <c r="M11" s="397"/>
      <c r="N11" s="397"/>
      <c r="O11" s="397"/>
      <c r="P11" s="398"/>
      <c r="Q11" s="399"/>
      <c r="R11" s="396"/>
      <c r="S11" s="396"/>
      <c r="T11" s="396"/>
      <c r="U11" s="400"/>
      <c r="V11" s="400"/>
      <c r="W11" s="396"/>
      <c r="X11" s="396"/>
      <c r="Y11" s="396"/>
      <c r="Z11" s="401"/>
      <c r="AA11" s="397"/>
      <c r="AB11" s="447"/>
      <c r="AC11" s="457"/>
      <c r="AD11" s="402"/>
      <c r="AE11" s="403"/>
    </row>
    <row r="12" spans="2:39" ht="33.75" customHeight="1">
      <c r="B12" s="665" t="s">
        <v>46</v>
      </c>
      <c r="C12" s="560"/>
      <c r="D12" s="560"/>
      <c r="E12" s="560"/>
      <c r="F12" s="560"/>
      <c r="G12" s="561"/>
      <c r="H12" s="404">
        <f>SUM(H9:H11)</f>
        <v>2603955510</v>
      </c>
      <c r="I12" s="405"/>
      <c r="J12" s="405">
        <f>SUM(J9:J11)</f>
        <v>78119179.559999987</v>
      </c>
      <c r="K12" s="406"/>
      <c r="L12" s="406">
        <f>SUM(L9:L11)</f>
        <v>260397265.20000002</v>
      </c>
      <c r="M12" s="406"/>
      <c r="N12" s="407">
        <f>SUM(N9:N11)</f>
        <v>2265456207.2399998</v>
      </c>
      <c r="O12" s="407"/>
      <c r="P12" s="408">
        <f>SUM(P9:P11)</f>
        <v>2059505642.9454541</v>
      </c>
      <c r="Q12" s="409"/>
      <c r="R12" s="405">
        <f>SUM(R9:R11)</f>
        <v>390595897.79999995</v>
      </c>
      <c r="S12" s="405"/>
      <c r="T12" s="407">
        <f>SUM(T9:T11)</f>
        <v>2135257574.6399999</v>
      </c>
      <c r="U12" s="410"/>
      <c r="V12" s="405">
        <f>SUM(V9:V11)</f>
        <v>1941143249.6727271</v>
      </c>
      <c r="W12" s="405"/>
      <c r="X12" s="405">
        <f>SUM(X9:X11)</f>
        <v>520794530.40000004</v>
      </c>
      <c r="Y12" s="405"/>
      <c r="Z12" s="407">
        <f>SUM(Z9:Z11)</f>
        <v>2005058942.04</v>
      </c>
      <c r="AA12" s="406"/>
      <c r="AB12" s="448">
        <f>SUM(AB9:AB11)</f>
        <v>1822780856.3999999</v>
      </c>
      <c r="AC12" s="451"/>
      <c r="AD12" s="458"/>
      <c r="AE12" s="537">
        <f>SUM(AE9:AE11)</f>
        <v>1566778800</v>
      </c>
      <c r="AG12" s="365">
        <v>12025</v>
      </c>
      <c r="AJ12" s="411">
        <f>SUM(AJ9:AJ11)</f>
        <v>1468212300</v>
      </c>
      <c r="AL12" s="365">
        <f>AB12</f>
        <v>1822780856.3999999</v>
      </c>
    </row>
    <row r="13" spans="2:39" ht="33.75" customHeight="1">
      <c r="B13" s="666" t="s">
        <v>47</v>
      </c>
      <c r="C13" s="667"/>
      <c r="D13" s="667"/>
      <c r="E13" s="667"/>
      <c r="F13" s="667"/>
      <c r="G13" s="668"/>
      <c r="H13" s="413">
        <f>H12*0.1</f>
        <v>260395551</v>
      </c>
      <c r="I13" s="562"/>
      <c r="J13" s="563"/>
      <c r="K13" s="563"/>
      <c r="L13" s="563"/>
      <c r="M13" s="563"/>
      <c r="N13" s="563"/>
      <c r="O13" s="563"/>
      <c r="P13" s="564"/>
      <c r="Q13" s="414"/>
      <c r="R13" s="414"/>
      <c r="S13" s="414"/>
      <c r="T13" s="414"/>
      <c r="U13" s="415"/>
      <c r="V13" s="414"/>
      <c r="W13" s="414"/>
      <c r="X13" s="414"/>
      <c r="Y13" s="414"/>
      <c r="Z13" s="414"/>
      <c r="AA13" s="449"/>
      <c r="AB13" s="450"/>
      <c r="AC13" s="449"/>
      <c r="AD13" s="538"/>
      <c r="AE13" s="539">
        <f>AE12*0.1</f>
        <v>156677880</v>
      </c>
      <c r="AG13" s="365">
        <v>51707.5</v>
      </c>
      <c r="AJ13" s="416">
        <f>AJ12*0.1</f>
        <v>146821230</v>
      </c>
      <c r="AL13" s="365">
        <f>AL12-AJ12</f>
        <v>354568556.39999986</v>
      </c>
      <c r="AM13" s="365" t="s">
        <v>83</v>
      </c>
    </row>
    <row r="14" spans="2:39" ht="33.75" customHeight="1">
      <c r="B14" s="669" t="s">
        <v>48</v>
      </c>
      <c r="C14" s="670"/>
      <c r="D14" s="670"/>
      <c r="E14" s="670"/>
      <c r="F14" s="670"/>
      <c r="G14" s="671"/>
      <c r="H14" s="417">
        <f>H12+H13</f>
        <v>2864351061</v>
      </c>
      <c r="I14" s="555"/>
      <c r="J14" s="556"/>
      <c r="K14" s="556"/>
      <c r="L14" s="556"/>
      <c r="M14" s="556"/>
      <c r="N14" s="556"/>
      <c r="O14" s="556"/>
      <c r="P14" s="557"/>
      <c r="Q14" s="409"/>
      <c r="R14" s="409"/>
      <c r="S14" s="409"/>
      <c r="T14" s="409"/>
      <c r="U14" s="418"/>
      <c r="V14" s="409"/>
      <c r="W14" s="409"/>
      <c r="X14" s="409"/>
      <c r="Y14" s="409"/>
      <c r="Z14" s="409"/>
      <c r="AA14" s="451"/>
      <c r="AB14" s="452"/>
      <c r="AC14" s="463"/>
      <c r="AD14" s="459"/>
      <c r="AE14" s="540">
        <f>AE12+AE13</f>
        <v>1723456680</v>
      </c>
      <c r="AG14" s="365">
        <f>AD9/AG12*100</f>
        <v>84.823284823284823</v>
      </c>
      <c r="AH14" s="365">
        <f>AG12/AD9*100</f>
        <v>117.8921568627451</v>
      </c>
      <c r="AJ14" s="419">
        <f>AJ12+AJ13</f>
        <v>1615033530</v>
      </c>
      <c r="AL14" s="365">
        <f>AE12-AJ12</f>
        <v>98566500</v>
      </c>
      <c r="AM14" s="365" t="s">
        <v>82</v>
      </c>
    </row>
    <row r="15" spans="2:39" ht="30.75" customHeight="1">
      <c r="B15" s="364" t="s">
        <v>78</v>
      </c>
      <c r="C15" s="412"/>
      <c r="D15" s="412"/>
      <c r="E15" s="499"/>
      <c r="F15" s="420"/>
      <c r="G15" s="527"/>
      <c r="H15" s="421"/>
      <c r="I15" s="422"/>
      <c r="J15" s="422"/>
      <c r="K15" s="422"/>
      <c r="L15" s="422"/>
      <c r="M15" s="422"/>
      <c r="N15" s="422"/>
      <c r="O15" s="422"/>
      <c r="P15" s="422"/>
      <c r="Q15" s="414"/>
      <c r="R15" s="414"/>
      <c r="S15" s="414"/>
      <c r="T15" s="414"/>
      <c r="U15" s="415"/>
      <c r="V15" s="414"/>
      <c r="W15" s="414"/>
      <c r="X15" s="414"/>
      <c r="Y15" s="414"/>
      <c r="Z15" s="414"/>
      <c r="AA15" s="449"/>
      <c r="AB15" s="450"/>
      <c r="AC15" s="449"/>
      <c r="AD15" s="420"/>
      <c r="AE15" s="423"/>
      <c r="AG15" s="365">
        <f>AD10/AG13*100</f>
        <v>68.655417492626796</v>
      </c>
      <c r="AH15" s="365">
        <f>AG13/AD10*100</f>
        <v>145.6549295774648</v>
      </c>
      <c r="AJ15" s="365">
        <f>AE12-AJ12</f>
        <v>98566500</v>
      </c>
    </row>
    <row r="16" spans="2:39" ht="27.75" customHeight="1" thickBot="1">
      <c r="B16" s="467" t="s">
        <v>85</v>
      </c>
      <c r="C16" s="442"/>
      <c r="D16" s="442"/>
      <c r="E16" s="500"/>
      <c r="F16" s="442"/>
      <c r="G16" s="528"/>
      <c r="H16" s="442"/>
      <c r="I16" s="442"/>
      <c r="J16" s="442"/>
      <c r="K16" s="442"/>
      <c r="L16" s="442"/>
      <c r="M16" s="442"/>
      <c r="N16" s="442"/>
      <c r="O16" s="442"/>
      <c r="P16" s="442"/>
      <c r="Q16" s="442"/>
      <c r="R16" s="442"/>
      <c r="S16" s="442"/>
      <c r="T16" s="442"/>
      <c r="U16" s="442"/>
      <c r="V16" s="442"/>
      <c r="W16" s="442"/>
      <c r="X16" s="442"/>
      <c r="Y16" s="442"/>
      <c r="Z16" s="442"/>
      <c r="AA16" s="442"/>
      <c r="AB16" s="443"/>
      <c r="AC16" s="442"/>
      <c r="AD16" s="442"/>
      <c r="AE16" s="424"/>
    </row>
    <row r="17" spans="2:31" ht="16.5" customHeight="1">
      <c r="B17" s="425"/>
      <c r="C17" s="426"/>
      <c r="D17" s="427"/>
      <c r="E17" s="501"/>
      <c r="F17" s="428"/>
      <c r="G17" s="529"/>
      <c r="H17" s="429"/>
      <c r="I17" s="427"/>
      <c r="J17" s="427"/>
      <c r="K17" s="427"/>
      <c r="L17" s="427"/>
      <c r="M17" s="427"/>
      <c r="N17" s="427"/>
      <c r="O17" s="427"/>
      <c r="P17" s="427"/>
      <c r="Q17" s="427"/>
      <c r="R17" s="427"/>
      <c r="S17" s="427"/>
      <c r="T17" s="427"/>
      <c r="U17" s="427"/>
      <c r="V17" s="427"/>
      <c r="W17" s="427"/>
      <c r="X17" s="427"/>
      <c r="Y17" s="427"/>
      <c r="Z17" s="427"/>
      <c r="AA17" s="453"/>
      <c r="AB17" s="453"/>
      <c r="AC17" s="453"/>
      <c r="AD17" s="430"/>
      <c r="AE17" s="431"/>
    </row>
    <row r="18" spans="2:31" ht="16.5" customHeight="1">
      <c r="B18" s="432"/>
      <c r="C18" s="433"/>
      <c r="D18" s="434"/>
      <c r="E18" s="502"/>
      <c r="F18" s="436"/>
      <c r="G18" s="530"/>
      <c r="H18" s="437"/>
      <c r="I18" s="434"/>
      <c r="J18" s="434"/>
      <c r="K18" s="434"/>
      <c r="L18" s="434"/>
      <c r="M18" s="434"/>
      <c r="N18" s="434"/>
      <c r="O18" s="434"/>
      <c r="P18" s="434"/>
      <c r="Q18" s="434"/>
      <c r="R18" s="434"/>
      <c r="S18" s="434"/>
      <c r="T18" s="434"/>
      <c r="U18" s="434"/>
      <c r="V18" s="434"/>
      <c r="W18" s="434"/>
      <c r="X18" s="434"/>
      <c r="Y18" s="434"/>
      <c r="Z18" s="434"/>
      <c r="AA18" s="454"/>
      <c r="AB18" s="454"/>
      <c r="AC18" s="454"/>
      <c r="AD18" s="438"/>
      <c r="AE18" s="439"/>
    </row>
    <row r="19" spans="2:31" ht="16.5" customHeight="1">
      <c r="B19" s="432"/>
      <c r="C19" s="433"/>
      <c r="D19" s="434"/>
      <c r="E19" s="502"/>
      <c r="F19" s="436"/>
      <c r="G19" s="530"/>
      <c r="H19" s="437"/>
      <c r="I19" s="434"/>
      <c r="J19" s="434"/>
      <c r="K19" s="438"/>
      <c r="L19" s="434"/>
      <c r="M19" s="434"/>
      <c r="N19" s="434"/>
      <c r="O19" s="434"/>
      <c r="P19" s="434"/>
      <c r="Q19" s="434"/>
      <c r="R19" s="434"/>
      <c r="S19" s="434"/>
      <c r="T19" s="434"/>
      <c r="U19" s="434"/>
      <c r="V19" s="434"/>
      <c r="W19" s="434"/>
      <c r="X19" s="434"/>
      <c r="Y19" s="434"/>
      <c r="Z19" s="434"/>
      <c r="AA19" s="454"/>
      <c r="AB19" s="454"/>
      <c r="AC19" s="454"/>
      <c r="AD19" s="438"/>
      <c r="AE19" s="439"/>
    </row>
    <row r="20" spans="2:31" ht="16.5" customHeight="1">
      <c r="B20" s="432"/>
      <c r="C20" s="433"/>
      <c r="D20" s="551" t="s">
        <v>49</v>
      </c>
      <c r="E20" s="551"/>
      <c r="F20" s="551"/>
      <c r="G20" s="551"/>
      <c r="H20" s="488"/>
      <c r="I20" s="489"/>
      <c r="J20" s="490"/>
      <c r="K20" s="490"/>
      <c r="L20" s="551" t="s">
        <v>50</v>
      </c>
      <c r="M20" s="551"/>
      <c r="N20" s="551"/>
      <c r="O20" s="551"/>
      <c r="P20" s="490"/>
      <c r="Q20" s="490"/>
      <c r="R20" s="490"/>
      <c r="S20" s="490"/>
      <c r="T20" s="490"/>
      <c r="U20" s="490"/>
      <c r="V20" s="490"/>
      <c r="W20" s="490"/>
      <c r="X20" s="551" t="s">
        <v>51</v>
      </c>
      <c r="Y20" s="551"/>
      <c r="Z20" s="551"/>
      <c r="AA20" s="454"/>
      <c r="AB20" s="454"/>
      <c r="AC20" s="454"/>
      <c r="AD20" s="434"/>
      <c r="AE20" s="440"/>
    </row>
    <row r="21" spans="2:31" ht="16.5" customHeight="1">
      <c r="B21" s="432"/>
      <c r="C21" s="433"/>
      <c r="D21" s="551" t="s">
        <v>52</v>
      </c>
      <c r="E21" s="551"/>
      <c r="F21" s="551"/>
      <c r="G21" s="551"/>
      <c r="H21" s="488"/>
      <c r="I21" s="489"/>
      <c r="J21" s="490"/>
      <c r="K21" s="490"/>
      <c r="L21" s="551" t="s">
        <v>53</v>
      </c>
      <c r="M21" s="551"/>
      <c r="N21" s="551"/>
      <c r="O21" s="551"/>
      <c r="P21" s="490"/>
      <c r="Q21" s="490"/>
      <c r="R21" s="490"/>
      <c r="S21" s="490"/>
      <c r="T21" s="490"/>
      <c r="U21" s="490"/>
      <c r="V21" s="490"/>
      <c r="W21" s="490"/>
      <c r="X21" s="551" t="s">
        <v>54</v>
      </c>
      <c r="Y21" s="551"/>
      <c r="Z21" s="551"/>
      <c r="AA21" s="434"/>
      <c r="AB21" s="434"/>
      <c r="AC21" s="434"/>
      <c r="AD21" s="434"/>
      <c r="AE21" s="434"/>
    </row>
    <row r="22" spans="2:31" ht="16.5" customHeight="1">
      <c r="B22" s="432"/>
      <c r="C22" s="433"/>
      <c r="D22" s="491"/>
      <c r="E22" s="503"/>
      <c r="F22" s="491"/>
      <c r="G22" s="531"/>
      <c r="H22" s="488"/>
      <c r="I22" s="489"/>
      <c r="J22" s="490"/>
      <c r="K22" s="490"/>
      <c r="L22" s="490"/>
      <c r="M22" s="490"/>
      <c r="N22" s="490"/>
      <c r="O22" s="490"/>
      <c r="P22" s="490"/>
      <c r="Q22" s="490"/>
      <c r="R22" s="491"/>
      <c r="S22" s="491"/>
      <c r="T22" s="491"/>
      <c r="U22" s="491"/>
      <c r="V22" s="491"/>
      <c r="W22" s="491"/>
      <c r="X22" s="490"/>
      <c r="Y22" s="490"/>
      <c r="Z22" s="490"/>
      <c r="AA22" s="454"/>
      <c r="AB22" s="454"/>
      <c r="AC22" s="454"/>
      <c r="AD22" s="435"/>
      <c r="AE22" s="440"/>
    </row>
    <row r="23" spans="2:31" ht="16.5" customHeight="1">
      <c r="B23" s="432"/>
      <c r="C23" s="433"/>
      <c r="D23" s="491"/>
      <c r="E23" s="503"/>
      <c r="F23" s="491"/>
      <c r="G23" s="531"/>
      <c r="H23" s="488"/>
      <c r="I23" s="489"/>
      <c r="J23" s="490"/>
      <c r="K23" s="490"/>
      <c r="L23" s="490"/>
      <c r="M23" s="490"/>
      <c r="N23" s="490"/>
      <c r="O23" s="490"/>
      <c r="P23" s="490"/>
      <c r="Q23" s="490"/>
      <c r="R23" s="491"/>
      <c r="S23" s="491"/>
      <c r="T23" s="491"/>
      <c r="U23" s="491"/>
      <c r="V23" s="491"/>
      <c r="W23" s="491"/>
      <c r="X23" s="490"/>
      <c r="Y23" s="490"/>
      <c r="Z23" s="490"/>
      <c r="AA23" s="454"/>
      <c r="AB23" s="454"/>
      <c r="AC23" s="454"/>
      <c r="AD23" s="435"/>
      <c r="AE23" s="440"/>
    </row>
    <row r="24" spans="2:31" ht="16.5" customHeight="1">
      <c r="B24" s="432"/>
      <c r="C24" s="433"/>
      <c r="D24" s="490"/>
      <c r="E24" s="503"/>
      <c r="F24" s="491"/>
      <c r="G24" s="532"/>
      <c r="H24" s="492"/>
      <c r="I24" s="489"/>
      <c r="J24" s="490"/>
      <c r="K24" s="490"/>
      <c r="L24" s="490"/>
      <c r="M24" s="490"/>
      <c r="N24" s="490"/>
      <c r="O24" s="490"/>
      <c r="P24" s="490"/>
      <c r="Q24" s="490"/>
      <c r="R24" s="490"/>
      <c r="S24" s="490"/>
      <c r="T24" s="490"/>
      <c r="U24" s="490"/>
      <c r="V24" s="490"/>
      <c r="W24" s="490"/>
      <c r="X24" s="490"/>
      <c r="Y24" s="490"/>
      <c r="Z24" s="490"/>
      <c r="AA24" s="454"/>
      <c r="AB24" s="454"/>
      <c r="AC24" s="454"/>
      <c r="AD24" s="438"/>
      <c r="AE24" s="439"/>
    </row>
    <row r="25" spans="2:31" ht="16.5" customHeight="1">
      <c r="B25" s="432"/>
      <c r="C25" s="433"/>
      <c r="D25" s="490"/>
      <c r="E25" s="503"/>
      <c r="F25" s="491"/>
      <c r="G25" s="532"/>
      <c r="H25" s="492"/>
      <c r="I25" s="489"/>
      <c r="J25" s="490"/>
      <c r="K25" s="490"/>
      <c r="L25" s="490"/>
      <c r="M25" s="490"/>
      <c r="N25" s="490"/>
      <c r="O25" s="490"/>
      <c r="P25" s="490"/>
      <c r="Q25" s="490"/>
      <c r="R25" s="490"/>
      <c r="S25" s="490"/>
      <c r="T25" s="490"/>
      <c r="U25" s="490"/>
      <c r="V25" s="490"/>
      <c r="W25" s="490"/>
      <c r="X25" s="490"/>
      <c r="Y25" s="490"/>
      <c r="Z25" s="490"/>
      <c r="AA25" s="454"/>
      <c r="AB25" s="454"/>
      <c r="AC25" s="454"/>
      <c r="AD25" s="438"/>
      <c r="AE25" s="439"/>
    </row>
    <row r="26" spans="2:31" ht="16.5" customHeight="1">
      <c r="B26" s="432"/>
      <c r="C26" s="433"/>
      <c r="D26" s="490"/>
      <c r="E26" s="503"/>
      <c r="F26" s="491"/>
      <c r="G26" s="532"/>
      <c r="H26" s="492"/>
      <c r="I26" s="489"/>
      <c r="J26" s="490"/>
      <c r="K26" s="490"/>
      <c r="L26" s="490"/>
      <c r="M26" s="490"/>
      <c r="N26" s="490"/>
      <c r="O26" s="490"/>
      <c r="P26" s="490"/>
      <c r="Q26" s="490"/>
      <c r="R26" s="490"/>
      <c r="S26" s="490"/>
      <c r="T26" s="490"/>
      <c r="U26" s="490"/>
      <c r="V26" s="490"/>
      <c r="W26" s="490"/>
      <c r="X26" s="490"/>
      <c r="Y26" s="490"/>
      <c r="Z26" s="490"/>
      <c r="AA26" s="454"/>
      <c r="AB26" s="454"/>
      <c r="AC26" s="454"/>
      <c r="AD26" s="438"/>
      <c r="AE26" s="439"/>
    </row>
    <row r="27" spans="2:31" ht="25.5" customHeight="1">
      <c r="D27" s="489"/>
      <c r="E27" s="504"/>
      <c r="F27" s="493"/>
      <c r="G27" s="533"/>
      <c r="H27" s="494"/>
      <c r="I27" s="489"/>
      <c r="J27" s="489"/>
      <c r="K27" s="489"/>
      <c r="L27" s="489"/>
      <c r="M27" s="489"/>
      <c r="N27" s="489"/>
      <c r="O27" s="489"/>
      <c r="P27" s="489"/>
      <c r="Q27" s="489"/>
      <c r="R27" s="489"/>
      <c r="S27" s="489"/>
      <c r="T27" s="489"/>
      <c r="U27" s="489"/>
      <c r="V27" s="489"/>
      <c r="W27" s="489"/>
      <c r="X27" s="489"/>
      <c r="Y27" s="489"/>
      <c r="Z27" s="489"/>
    </row>
    <row r="28" spans="2:31" ht="15">
      <c r="D28" s="552" t="s">
        <v>55</v>
      </c>
      <c r="E28" s="552"/>
      <c r="F28" s="552"/>
      <c r="G28" s="552"/>
      <c r="H28" s="495"/>
      <c r="I28" s="489"/>
      <c r="J28" s="489"/>
      <c r="K28" s="489"/>
      <c r="L28" s="551" t="s">
        <v>56</v>
      </c>
      <c r="M28" s="551"/>
      <c r="N28" s="551"/>
      <c r="O28" s="551"/>
      <c r="P28" s="489"/>
      <c r="Q28" s="489"/>
      <c r="R28" s="490"/>
      <c r="S28" s="490"/>
      <c r="T28" s="490"/>
      <c r="U28" s="490"/>
      <c r="V28" s="490"/>
      <c r="W28" s="490"/>
      <c r="X28" s="551" t="s">
        <v>56</v>
      </c>
      <c r="Y28" s="551"/>
      <c r="Z28" s="551"/>
      <c r="AA28" s="434"/>
      <c r="AB28" s="434"/>
      <c r="AC28" s="434"/>
      <c r="AD28" s="434"/>
      <c r="AE28" s="434"/>
    </row>
    <row r="31" spans="2:31">
      <c r="B31" s="672" t="s">
        <v>86</v>
      </c>
      <c r="E31" s="673">
        <f>1615033530/H14</f>
        <v>0.56383924163128274</v>
      </c>
      <c r="F31" s="673"/>
      <c r="G31" s="673"/>
    </row>
    <row r="32" spans="2:31">
      <c r="B32" s="672" t="s">
        <v>87</v>
      </c>
      <c r="E32" s="534">
        <f>1615033530/Z12</f>
        <v>0.8054793283816496</v>
      </c>
    </row>
    <row r="34" spans="5:12">
      <c r="E34" s="550"/>
      <c r="F34" s="550"/>
      <c r="G34" s="550"/>
    </row>
    <row r="35" spans="5:12">
      <c r="E35" s="550"/>
      <c r="F35" s="550"/>
      <c r="G35" s="550"/>
    </row>
    <row r="36" spans="5:12">
      <c r="E36" s="550"/>
      <c r="F36" s="550"/>
      <c r="G36" s="550"/>
      <c r="J36" s="550"/>
      <c r="K36" s="550"/>
      <c r="L36" s="550"/>
    </row>
    <row r="37" spans="5:12">
      <c r="E37" s="550"/>
      <c r="F37" s="550"/>
      <c r="G37" s="550"/>
      <c r="H37" s="368"/>
    </row>
    <row r="38" spans="5:12">
      <c r="E38" s="550"/>
      <c r="F38" s="550"/>
      <c r="G38" s="550"/>
    </row>
    <row r="39" spans="5:12">
      <c r="E39" s="550"/>
      <c r="F39" s="550"/>
      <c r="G39" s="550"/>
    </row>
  </sheetData>
  <mergeCells count="38">
    <mergeCell ref="B13:G13"/>
    <mergeCell ref="B14:G14"/>
    <mergeCell ref="J36:L36"/>
    <mergeCell ref="U6:V6"/>
    <mergeCell ref="W6:X6"/>
    <mergeCell ref="Y6:Z6"/>
    <mergeCell ref="S6:T6"/>
    <mergeCell ref="X21:Z21"/>
    <mergeCell ref="X28:Z28"/>
    <mergeCell ref="C9:D9"/>
    <mergeCell ref="I14:P14"/>
    <mergeCell ref="D20:G20"/>
    <mergeCell ref="L20:O20"/>
    <mergeCell ref="AD6:AE6"/>
    <mergeCell ref="I13:P13"/>
    <mergeCell ref="C10:D10"/>
    <mergeCell ref="B6:B8"/>
    <mergeCell ref="C6:D8"/>
    <mergeCell ref="E6:F8"/>
    <mergeCell ref="X20:Z20"/>
    <mergeCell ref="B12:G12"/>
    <mergeCell ref="E34:G34"/>
    <mergeCell ref="D21:G21"/>
    <mergeCell ref="L21:O21"/>
    <mergeCell ref="D28:G28"/>
    <mergeCell ref="L28:O28"/>
    <mergeCell ref="E39:G39"/>
    <mergeCell ref="E35:G35"/>
    <mergeCell ref="E36:G36"/>
    <mergeCell ref="E37:G37"/>
    <mergeCell ref="E38:G38"/>
    <mergeCell ref="B2:AB2"/>
    <mergeCell ref="B3:AB3"/>
    <mergeCell ref="B4:AB4"/>
    <mergeCell ref="Q6:R6"/>
    <mergeCell ref="G6:H6"/>
    <mergeCell ref="AA6:AB6"/>
    <mergeCell ref="I6:J6"/>
  </mergeCells>
  <printOptions horizontalCentered="1"/>
  <pageMargins left="0.5" right="0.25" top="0.5" bottom="0.25" header="0.3" footer="0.3"/>
  <pageSetup paperSize="9" scale="65" orientation="landscape" r:id="rId1"/>
  <headerFooter>
    <oddFooter>&amp;C&amp;P</oddFooter>
  </headerFooter>
  <rowBreaks count="1" manualBreakCount="1">
    <brk id="29" min="1" max="2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B1:WWT76"/>
  <sheetViews>
    <sheetView view="pageBreakPreview" zoomScale="70" zoomScaleNormal="100" zoomScaleSheetLayoutView="70" workbookViewId="0">
      <pane xSplit="29" ySplit="11" topLeftCell="AD48" activePane="bottomRight" state="frozen"/>
      <selection pane="topRight" activeCell="AD1" sqref="AD1"/>
      <selection pane="bottomLeft" activeCell="A12" sqref="A12"/>
      <selection pane="bottomRight" activeCell="G48" sqref="G48"/>
    </sheetView>
  </sheetViews>
  <sheetFormatPr defaultColWidth="9" defaultRowHeight="14.25"/>
  <cols>
    <col min="1" max="1" width="3" style="2" customWidth="1"/>
    <col min="2" max="2" width="7" style="3" customWidth="1"/>
    <col min="3" max="3" width="4.85546875" style="2" customWidth="1"/>
    <col min="4" max="4" width="30.140625" style="2" customWidth="1"/>
    <col min="5" max="5" width="7.7109375" style="2" customWidth="1"/>
    <col min="6" max="6" width="7.28515625" style="174" customWidth="1"/>
    <col min="7" max="7" width="17.140625" style="183" customWidth="1"/>
    <col min="8" max="8" width="23" style="183" customWidth="1"/>
    <col min="9" max="9" width="13.42578125" style="2" hidden="1" customWidth="1"/>
    <col min="10" max="10" width="20.28515625" style="2" hidden="1" customWidth="1"/>
    <col min="11" max="11" width="15.7109375" style="2" hidden="1" customWidth="1"/>
    <col min="12" max="12" width="18.42578125" style="2" hidden="1" customWidth="1"/>
    <col min="13" max="13" width="15.28515625" style="2" hidden="1" customWidth="1"/>
    <col min="14" max="14" width="19.5703125" style="2" hidden="1" customWidth="1"/>
    <col min="15" max="15" width="13.85546875" style="2" hidden="1" customWidth="1"/>
    <col min="16" max="16" width="16.85546875" style="2" hidden="1" customWidth="1"/>
    <col min="17" max="17" width="14.28515625" style="2" hidden="1" customWidth="1"/>
    <col min="18" max="18" width="18.28515625" style="2" hidden="1" customWidth="1"/>
    <col min="19" max="19" width="14.42578125" style="2" hidden="1" customWidth="1"/>
    <col min="20" max="20" width="20.7109375" style="2" hidden="1" customWidth="1"/>
    <col min="21" max="21" width="14.42578125" style="2" hidden="1" customWidth="1"/>
    <col min="22" max="22" width="20.7109375" style="2" hidden="1" customWidth="1"/>
    <col min="23" max="23" width="14.42578125" style="2" hidden="1" customWidth="1"/>
    <col min="24" max="24" width="19.140625" style="2" hidden="1" customWidth="1"/>
    <col min="25" max="25" width="14.42578125" style="2" hidden="1" customWidth="1"/>
    <col min="26" max="26" width="18.7109375" style="2" hidden="1" customWidth="1"/>
    <col min="27" max="27" width="7.7109375" style="3" hidden="1" customWidth="1"/>
    <col min="28" max="28" width="7.28515625" style="3" hidden="1" customWidth="1"/>
    <col min="29" max="29" width="17.140625" style="183" customWidth="1"/>
    <col min="30" max="30" width="23" style="183" customWidth="1"/>
    <col min="31" max="31" width="29.140625" style="164" customWidth="1"/>
    <col min="32" max="32" width="7.7109375" style="2" customWidth="1"/>
    <col min="33" max="33" width="7.28515625" style="174" customWidth="1"/>
    <col min="34" max="34" width="17.140625" style="4" customWidth="1"/>
    <col min="35" max="35" width="23" style="183" customWidth="1"/>
    <col min="36" max="36" width="7.7109375" style="2" customWidth="1"/>
    <col min="37" max="37" width="7.28515625" style="174" customWidth="1"/>
    <col min="38" max="38" width="17.140625" style="183" customWidth="1"/>
    <col min="39" max="39" width="23" style="4" customWidth="1"/>
    <col min="40" max="42" width="18.5703125" style="2" customWidth="1"/>
    <col min="43" max="274" width="8.42578125" style="2"/>
    <col min="275" max="275" width="3" style="2" customWidth="1"/>
    <col min="276" max="276" width="7" style="2" customWidth="1"/>
    <col min="277" max="277" width="1.5703125" style="2" customWidth="1"/>
    <col min="278" max="278" width="85.5703125" style="2" customWidth="1"/>
    <col min="279" max="279" width="7.5703125" style="2" customWidth="1"/>
    <col min="280" max="280" width="7.28515625" style="2" customWidth="1"/>
    <col min="281" max="286" width="17.7109375" style="2" customWidth="1"/>
    <col min="287" max="294" width="9" style="2" hidden="1" customWidth="1"/>
    <col min="295" max="298" width="18.5703125" style="2" customWidth="1"/>
    <col min="299" max="530" width="8.42578125" style="2"/>
    <col min="531" max="531" width="3" style="2" customWidth="1"/>
    <col min="532" max="532" width="7" style="2" customWidth="1"/>
    <col min="533" max="533" width="1.5703125" style="2" customWidth="1"/>
    <col min="534" max="534" width="85.5703125" style="2" customWidth="1"/>
    <col min="535" max="535" width="7.5703125" style="2" customWidth="1"/>
    <col min="536" max="536" width="7.28515625" style="2" customWidth="1"/>
    <col min="537" max="542" width="17.7109375" style="2" customWidth="1"/>
    <col min="543" max="550" width="9" style="2" hidden="1" customWidth="1"/>
    <col min="551" max="554" width="18.5703125" style="2" customWidth="1"/>
    <col min="555" max="786" width="8.42578125" style="2"/>
    <col min="787" max="787" width="3" style="2" customWidth="1"/>
    <col min="788" max="788" width="7" style="2" customWidth="1"/>
    <col min="789" max="789" width="1.5703125" style="2" customWidth="1"/>
    <col min="790" max="790" width="85.5703125" style="2" customWidth="1"/>
    <col min="791" max="791" width="7.5703125" style="2" customWidth="1"/>
    <col min="792" max="792" width="7.28515625" style="2" customWidth="1"/>
    <col min="793" max="798" width="17.7109375" style="2" customWidth="1"/>
    <col min="799" max="806" width="9" style="2" hidden="1" customWidth="1"/>
    <col min="807" max="810" width="18.5703125" style="2" customWidth="1"/>
    <col min="811" max="1042" width="9.140625" style="2"/>
    <col min="1043" max="1043" width="3" style="2" customWidth="1"/>
    <col min="1044" max="1044" width="7" style="2" customWidth="1"/>
    <col min="1045" max="1045" width="1.5703125" style="2" customWidth="1"/>
    <col min="1046" max="1046" width="85.5703125" style="2" customWidth="1"/>
    <col min="1047" max="1047" width="7.5703125" style="2" customWidth="1"/>
    <col min="1048" max="1048" width="7.28515625" style="2" customWidth="1"/>
    <col min="1049" max="1054" width="17.7109375" style="2" customWidth="1"/>
    <col min="1055" max="1062" width="9" style="2" hidden="1" customWidth="1"/>
    <col min="1063" max="1066" width="18.5703125" style="2" customWidth="1"/>
    <col min="1067" max="1298" width="8.42578125" style="2"/>
    <col min="1299" max="1299" width="3" style="2" customWidth="1"/>
    <col min="1300" max="1300" width="7" style="2" customWidth="1"/>
    <col min="1301" max="1301" width="1.5703125" style="2" customWidth="1"/>
    <col min="1302" max="1302" width="85.5703125" style="2" customWidth="1"/>
    <col min="1303" max="1303" width="7.5703125" style="2" customWidth="1"/>
    <col min="1304" max="1304" width="7.28515625" style="2" customWidth="1"/>
    <col min="1305" max="1310" width="17.7109375" style="2" customWidth="1"/>
    <col min="1311" max="1318" width="9" style="2" hidden="1" customWidth="1"/>
    <col min="1319" max="1322" width="18.5703125" style="2" customWidth="1"/>
    <col min="1323" max="1554" width="8.42578125" style="2"/>
    <col min="1555" max="1555" width="3" style="2" customWidth="1"/>
    <col min="1556" max="1556" width="7" style="2" customWidth="1"/>
    <col min="1557" max="1557" width="1.5703125" style="2" customWidth="1"/>
    <col min="1558" max="1558" width="85.5703125" style="2" customWidth="1"/>
    <col min="1559" max="1559" width="7.5703125" style="2" customWidth="1"/>
    <col min="1560" max="1560" width="7.28515625" style="2" customWidth="1"/>
    <col min="1561" max="1566" width="17.7109375" style="2" customWidth="1"/>
    <col min="1567" max="1574" width="9" style="2" hidden="1" customWidth="1"/>
    <col min="1575" max="1578" width="18.5703125" style="2" customWidth="1"/>
    <col min="1579" max="1810" width="8.42578125" style="2"/>
    <col min="1811" max="1811" width="3" style="2" customWidth="1"/>
    <col min="1812" max="1812" width="7" style="2" customWidth="1"/>
    <col min="1813" max="1813" width="1.5703125" style="2" customWidth="1"/>
    <col min="1814" max="1814" width="85.5703125" style="2" customWidth="1"/>
    <col min="1815" max="1815" width="7.5703125" style="2" customWidth="1"/>
    <col min="1816" max="1816" width="7.28515625" style="2" customWidth="1"/>
    <col min="1817" max="1822" width="17.7109375" style="2" customWidth="1"/>
    <col min="1823" max="1830" width="9" style="2" hidden="1" customWidth="1"/>
    <col min="1831" max="1834" width="18.5703125" style="2" customWidth="1"/>
    <col min="1835" max="2066" width="9.140625" style="2"/>
    <col min="2067" max="2067" width="3" style="2" customWidth="1"/>
    <col min="2068" max="2068" width="7" style="2" customWidth="1"/>
    <col min="2069" max="2069" width="1.5703125" style="2" customWidth="1"/>
    <col min="2070" max="2070" width="85.5703125" style="2" customWidth="1"/>
    <col min="2071" max="2071" width="7.5703125" style="2" customWidth="1"/>
    <col min="2072" max="2072" width="7.28515625" style="2" customWidth="1"/>
    <col min="2073" max="2078" width="17.7109375" style="2" customWidth="1"/>
    <col min="2079" max="2086" width="9" style="2" hidden="1" customWidth="1"/>
    <col min="2087" max="2090" width="18.5703125" style="2" customWidth="1"/>
    <col min="2091" max="2322" width="8.42578125" style="2"/>
    <col min="2323" max="2323" width="3" style="2" customWidth="1"/>
    <col min="2324" max="2324" width="7" style="2" customWidth="1"/>
    <col min="2325" max="2325" width="1.5703125" style="2" customWidth="1"/>
    <col min="2326" max="2326" width="85.5703125" style="2" customWidth="1"/>
    <col min="2327" max="2327" width="7.5703125" style="2" customWidth="1"/>
    <col min="2328" max="2328" width="7.28515625" style="2" customWidth="1"/>
    <col min="2329" max="2334" width="17.7109375" style="2" customWidth="1"/>
    <col min="2335" max="2342" width="9" style="2" hidden="1" customWidth="1"/>
    <col min="2343" max="2346" width="18.5703125" style="2" customWidth="1"/>
    <col min="2347" max="2578" width="8.42578125" style="2"/>
    <col min="2579" max="2579" width="3" style="2" customWidth="1"/>
    <col min="2580" max="2580" width="7" style="2" customWidth="1"/>
    <col min="2581" max="2581" width="1.5703125" style="2" customWidth="1"/>
    <col min="2582" max="2582" width="85.5703125" style="2" customWidth="1"/>
    <col min="2583" max="2583" width="7.5703125" style="2" customWidth="1"/>
    <col min="2584" max="2584" width="7.28515625" style="2" customWidth="1"/>
    <col min="2585" max="2590" width="17.7109375" style="2" customWidth="1"/>
    <col min="2591" max="2598" width="9" style="2" hidden="1" customWidth="1"/>
    <col min="2599" max="2602" width="18.5703125" style="2" customWidth="1"/>
    <col min="2603" max="2834" width="8.42578125" style="2"/>
    <col min="2835" max="2835" width="3" style="2" customWidth="1"/>
    <col min="2836" max="2836" width="7" style="2" customWidth="1"/>
    <col min="2837" max="2837" width="1.5703125" style="2" customWidth="1"/>
    <col min="2838" max="2838" width="85.5703125" style="2" customWidth="1"/>
    <col min="2839" max="2839" width="7.5703125" style="2" customWidth="1"/>
    <col min="2840" max="2840" width="7.28515625" style="2" customWidth="1"/>
    <col min="2841" max="2846" width="17.7109375" style="2" customWidth="1"/>
    <col min="2847" max="2854" width="9" style="2" hidden="1" customWidth="1"/>
    <col min="2855" max="2858" width="18.5703125" style="2" customWidth="1"/>
    <col min="2859" max="3090" width="9.140625" style="2"/>
    <col min="3091" max="3091" width="3" style="2" customWidth="1"/>
    <col min="3092" max="3092" width="7" style="2" customWidth="1"/>
    <col min="3093" max="3093" width="1.5703125" style="2" customWidth="1"/>
    <col min="3094" max="3094" width="85.5703125" style="2" customWidth="1"/>
    <col min="3095" max="3095" width="7.5703125" style="2" customWidth="1"/>
    <col min="3096" max="3096" width="7.28515625" style="2" customWidth="1"/>
    <col min="3097" max="3102" width="17.7109375" style="2" customWidth="1"/>
    <col min="3103" max="3110" width="9" style="2" hidden="1" customWidth="1"/>
    <col min="3111" max="3114" width="18.5703125" style="2" customWidth="1"/>
    <col min="3115" max="3346" width="8.42578125" style="2"/>
    <col min="3347" max="3347" width="3" style="2" customWidth="1"/>
    <col min="3348" max="3348" width="7" style="2" customWidth="1"/>
    <col min="3349" max="3349" width="1.5703125" style="2" customWidth="1"/>
    <col min="3350" max="3350" width="85.5703125" style="2" customWidth="1"/>
    <col min="3351" max="3351" width="7.5703125" style="2" customWidth="1"/>
    <col min="3352" max="3352" width="7.28515625" style="2" customWidth="1"/>
    <col min="3353" max="3358" width="17.7109375" style="2" customWidth="1"/>
    <col min="3359" max="3366" width="9" style="2" hidden="1" customWidth="1"/>
    <col min="3367" max="3370" width="18.5703125" style="2" customWidth="1"/>
    <col min="3371" max="3602" width="8.42578125" style="2"/>
    <col min="3603" max="3603" width="3" style="2" customWidth="1"/>
    <col min="3604" max="3604" width="7" style="2" customWidth="1"/>
    <col min="3605" max="3605" width="1.5703125" style="2" customWidth="1"/>
    <col min="3606" max="3606" width="85.5703125" style="2" customWidth="1"/>
    <col min="3607" max="3607" width="7.5703125" style="2" customWidth="1"/>
    <col min="3608" max="3608" width="7.28515625" style="2" customWidth="1"/>
    <col min="3609" max="3614" width="17.7109375" style="2" customWidth="1"/>
    <col min="3615" max="3622" width="9" style="2" hidden="1" customWidth="1"/>
    <col min="3623" max="3626" width="18.5703125" style="2" customWidth="1"/>
    <col min="3627" max="3858" width="8.42578125" style="2"/>
    <col min="3859" max="3859" width="3" style="2" customWidth="1"/>
    <col min="3860" max="3860" width="7" style="2" customWidth="1"/>
    <col min="3861" max="3861" width="1.5703125" style="2" customWidth="1"/>
    <col min="3862" max="3862" width="85.5703125" style="2" customWidth="1"/>
    <col min="3863" max="3863" width="7.5703125" style="2" customWidth="1"/>
    <col min="3864" max="3864" width="7.28515625" style="2" customWidth="1"/>
    <col min="3865" max="3870" width="17.7109375" style="2" customWidth="1"/>
    <col min="3871" max="3878" width="9" style="2" hidden="1" customWidth="1"/>
    <col min="3879" max="3882" width="18.5703125" style="2" customWidth="1"/>
    <col min="3883" max="4114" width="9.140625" style="2"/>
    <col min="4115" max="4115" width="3" style="2" customWidth="1"/>
    <col min="4116" max="4116" width="7" style="2" customWidth="1"/>
    <col min="4117" max="4117" width="1.5703125" style="2" customWidth="1"/>
    <col min="4118" max="4118" width="85.5703125" style="2" customWidth="1"/>
    <col min="4119" max="4119" width="7.5703125" style="2" customWidth="1"/>
    <col min="4120" max="4120" width="7.28515625" style="2" customWidth="1"/>
    <col min="4121" max="4126" width="17.7109375" style="2" customWidth="1"/>
    <col min="4127" max="4134" width="9" style="2" hidden="1" customWidth="1"/>
    <col min="4135" max="4138" width="18.5703125" style="2" customWidth="1"/>
    <col min="4139" max="4370" width="8.42578125" style="2"/>
    <col min="4371" max="4371" width="3" style="2" customWidth="1"/>
    <col min="4372" max="4372" width="7" style="2" customWidth="1"/>
    <col min="4373" max="4373" width="1.5703125" style="2" customWidth="1"/>
    <col min="4374" max="4374" width="85.5703125" style="2" customWidth="1"/>
    <col min="4375" max="4375" width="7.5703125" style="2" customWidth="1"/>
    <col min="4376" max="4376" width="7.28515625" style="2" customWidth="1"/>
    <col min="4377" max="4382" width="17.7109375" style="2" customWidth="1"/>
    <col min="4383" max="4390" width="9" style="2" hidden="1" customWidth="1"/>
    <col min="4391" max="4394" width="18.5703125" style="2" customWidth="1"/>
    <col min="4395" max="4626" width="8.42578125" style="2"/>
    <col min="4627" max="4627" width="3" style="2" customWidth="1"/>
    <col min="4628" max="4628" width="7" style="2" customWidth="1"/>
    <col min="4629" max="4629" width="1.5703125" style="2" customWidth="1"/>
    <col min="4630" max="4630" width="85.5703125" style="2" customWidth="1"/>
    <col min="4631" max="4631" width="7.5703125" style="2" customWidth="1"/>
    <col min="4632" max="4632" width="7.28515625" style="2" customWidth="1"/>
    <col min="4633" max="4638" width="17.7109375" style="2" customWidth="1"/>
    <col min="4639" max="4646" width="9" style="2" hidden="1" customWidth="1"/>
    <col min="4647" max="4650" width="18.5703125" style="2" customWidth="1"/>
    <col min="4651" max="4882" width="8.42578125" style="2"/>
    <col min="4883" max="4883" width="3" style="2" customWidth="1"/>
    <col min="4884" max="4884" width="7" style="2" customWidth="1"/>
    <col min="4885" max="4885" width="1.5703125" style="2" customWidth="1"/>
    <col min="4886" max="4886" width="85.5703125" style="2" customWidth="1"/>
    <col min="4887" max="4887" width="7.5703125" style="2" customWidth="1"/>
    <col min="4888" max="4888" width="7.28515625" style="2" customWidth="1"/>
    <col min="4889" max="4894" width="17.7109375" style="2" customWidth="1"/>
    <col min="4895" max="4902" width="9" style="2" hidden="1" customWidth="1"/>
    <col min="4903" max="4906" width="18.5703125" style="2" customWidth="1"/>
    <col min="4907" max="5138" width="9.140625" style="2"/>
    <col min="5139" max="5139" width="3" style="2" customWidth="1"/>
    <col min="5140" max="5140" width="7" style="2" customWidth="1"/>
    <col min="5141" max="5141" width="1.5703125" style="2" customWidth="1"/>
    <col min="5142" max="5142" width="85.5703125" style="2" customWidth="1"/>
    <col min="5143" max="5143" width="7.5703125" style="2" customWidth="1"/>
    <col min="5144" max="5144" width="7.28515625" style="2" customWidth="1"/>
    <col min="5145" max="5150" width="17.7109375" style="2" customWidth="1"/>
    <col min="5151" max="5158" width="9" style="2" hidden="1" customWidth="1"/>
    <col min="5159" max="5162" width="18.5703125" style="2" customWidth="1"/>
    <col min="5163" max="5394" width="8.42578125" style="2"/>
    <col min="5395" max="5395" width="3" style="2" customWidth="1"/>
    <col min="5396" max="5396" width="7" style="2" customWidth="1"/>
    <col min="5397" max="5397" width="1.5703125" style="2" customWidth="1"/>
    <col min="5398" max="5398" width="85.5703125" style="2" customWidth="1"/>
    <col min="5399" max="5399" width="7.5703125" style="2" customWidth="1"/>
    <col min="5400" max="5400" width="7.28515625" style="2" customWidth="1"/>
    <col min="5401" max="5406" width="17.7109375" style="2" customWidth="1"/>
    <col min="5407" max="5414" width="9" style="2" hidden="1" customWidth="1"/>
    <col min="5415" max="5418" width="18.5703125" style="2" customWidth="1"/>
    <col min="5419" max="5650" width="8.42578125" style="2"/>
    <col min="5651" max="5651" width="3" style="2" customWidth="1"/>
    <col min="5652" max="5652" width="7" style="2" customWidth="1"/>
    <col min="5653" max="5653" width="1.5703125" style="2" customWidth="1"/>
    <col min="5654" max="5654" width="85.5703125" style="2" customWidth="1"/>
    <col min="5655" max="5655" width="7.5703125" style="2" customWidth="1"/>
    <col min="5656" max="5656" width="7.28515625" style="2" customWidth="1"/>
    <col min="5657" max="5662" width="17.7109375" style="2" customWidth="1"/>
    <col min="5663" max="5670" width="9" style="2" hidden="1" customWidth="1"/>
    <col min="5671" max="5674" width="18.5703125" style="2" customWidth="1"/>
    <col min="5675" max="5906" width="8.42578125" style="2"/>
    <col min="5907" max="5907" width="3" style="2" customWidth="1"/>
    <col min="5908" max="5908" width="7" style="2" customWidth="1"/>
    <col min="5909" max="5909" width="1.5703125" style="2" customWidth="1"/>
    <col min="5910" max="5910" width="85.5703125" style="2" customWidth="1"/>
    <col min="5911" max="5911" width="7.5703125" style="2" customWidth="1"/>
    <col min="5912" max="5912" width="7.28515625" style="2" customWidth="1"/>
    <col min="5913" max="5918" width="17.7109375" style="2" customWidth="1"/>
    <col min="5919" max="5926" width="9" style="2" hidden="1" customWidth="1"/>
    <col min="5927" max="5930" width="18.5703125" style="2" customWidth="1"/>
    <col min="5931" max="6162" width="9.140625" style="2"/>
    <col min="6163" max="6163" width="3" style="2" customWidth="1"/>
    <col min="6164" max="6164" width="7" style="2" customWidth="1"/>
    <col min="6165" max="6165" width="1.5703125" style="2" customWidth="1"/>
    <col min="6166" max="6166" width="85.5703125" style="2" customWidth="1"/>
    <col min="6167" max="6167" width="7.5703125" style="2" customWidth="1"/>
    <col min="6168" max="6168" width="7.28515625" style="2" customWidth="1"/>
    <col min="6169" max="6174" width="17.7109375" style="2" customWidth="1"/>
    <col min="6175" max="6182" width="9" style="2" hidden="1" customWidth="1"/>
    <col min="6183" max="6186" width="18.5703125" style="2" customWidth="1"/>
    <col min="6187" max="6418" width="8.42578125" style="2"/>
    <col min="6419" max="6419" width="3" style="2" customWidth="1"/>
    <col min="6420" max="6420" width="7" style="2" customWidth="1"/>
    <col min="6421" max="6421" width="1.5703125" style="2" customWidth="1"/>
    <col min="6422" max="6422" width="85.5703125" style="2" customWidth="1"/>
    <col min="6423" max="6423" width="7.5703125" style="2" customWidth="1"/>
    <col min="6424" max="6424" width="7.28515625" style="2" customWidth="1"/>
    <col min="6425" max="6430" width="17.7109375" style="2" customWidth="1"/>
    <col min="6431" max="6438" width="9" style="2" hidden="1" customWidth="1"/>
    <col min="6439" max="6442" width="18.5703125" style="2" customWidth="1"/>
    <col min="6443" max="6674" width="8.42578125" style="2"/>
    <col min="6675" max="6675" width="3" style="2" customWidth="1"/>
    <col min="6676" max="6676" width="7" style="2" customWidth="1"/>
    <col min="6677" max="6677" width="1.5703125" style="2" customWidth="1"/>
    <col min="6678" max="6678" width="85.5703125" style="2" customWidth="1"/>
    <col min="6679" max="6679" width="7.5703125" style="2" customWidth="1"/>
    <col min="6680" max="6680" width="7.28515625" style="2" customWidth="1"/>
    <col min="6681" max="6686" width="17.7109375" style="2" customWidth="1"/>
    <col min="6687" max="6694" width="9" style="2" hidden="1" customWidth="1"/>
    <col min="6695" max="6698" width="18.5703125" style="2" customWidth="1"/>
    <col min="6699" max="6930" width="8.42578125" style="2"/>
    <col min="6931" max="6931" width="3" style="2" customWidth="1"/>
    <col min="6932" max="6932" width="7" style="2" customWidth="1"/>
    <col min="6933" max="6933" width="1.5703125" style="2" customWidth="1"/>
    <col min="6934" max="6934" width="85.5703125" style="2" customWidth="1"/>
    <col min="6935" max="6935" width="7.5703125" style="2" customWidth="1"/>
    <col min="6936" max="6936" width="7.28515625" style="2" customWidth="1"/>
    <col min="6937" max="6942" width="17.7109375" style="2" customWidth="1"/>
    <col min="6943" max="6950" width="9" style="2" hidden="1" customWidth="1"/>
    <col min="6951" max="6954" width="18.5703125" style="2" customWidth="1"/>
    <col min="6955" max="7186" width="9.140625" style="2"/>
    <col min="7187" max="7187" width="3" style="2" customWidth="1"/>
    <col min="7188" max="7188" width="7" style="2" customWidth="1"/>
    <col min="7189" max="7189" width="1.5703125" style="2" customWidth="1"/>
    <col min="7190" max="7190" width="85.5703125" style="2" customWidth="1"/>
    <col min="7191" max="7191" width="7.5703125" style="2" customWidth="1"/>
    <col min="7192" max="7192" width="7.28515625" style="2" customWidth="1"/>
    <col min="7193" max="7198" width="17.7109375" style="2" customWidth="1"/>
    <col min="7199" max="7206" width="9" style="2" hidden="1" customWidth="1"/>
    <col min="7207" max="7210" width="18.5703125" style="2" customWidth="1"/>
    <col min="7211" max="7442" width="8.42578125" style="2"/>
    <col min="7443" max="7443" width="3" style="2" customWidth="1"/>
    <col min="7444" max="7444" width="7" style="2" customWidth="1"/>
    <col min="7445" max="7445" width="1.5703125" style="2" customWidth="1"/>
    <col min="7446" max="7446" width="85.5703125" style="2" customWidth="1"/>
    <col min="7447" max="7447" width="7.5703125" style="2" customWidth="1"/>
    <col min="7448" max="7448" width="7.28515625" style="2" customWidth="1"/>
    <col min="7449" max="7454" width="17.7109375" style="2" customWidth="1"/>
    <col min="7455" max="7462" width="9" style="2" hidden="1" customWidth="1"/>
    <col min="7463" max="7466" width="18.5703125" style="2" customWidth="1"/>
    <col min="7467" max="7698" width="8.42578125" style="2"/>
    <col min="7699" max="7699" width="3" style="2" customWidth="1"/>
    <col min="7700" max="7700" width="7" style="2" customWidth="1"/>
    <col min="7701" max="7701" width="1.5703125" style="2" customWidth="1"/>
    <col min="7702" max="7702" width="85.5703125" style="2" customWidth="1"/>
    <col min="7703" max="7703" width="7.5703125" style="2" customWidth="1"/>
    <col min="7704" max="7704" width="7.28515625" style="2" customWidth="1"/>
    <col min="7705" max="7710" width="17.7109375" style="2" customWidth="1"/>
    <col min="7711" max="7718" width="9" style="2" hidden="1" customWidth="1"/>
    <col min="7719" max="7722" width="18.5703125" style="2" customWidth="1"/>
    <col min="7723" max="7954" width="8.42578125" style="2"/>
    <col min="7955" max="7955" width="3" style="2" customWidth="1"/>
    <col min="7956" max="7956" width="7" style="2" customWidth="1"/>
    <col min="7957" max="7957" width="1.5703125" style="2" customWidth="1"/>
    <col min="7958" max="7958" width="85.5703125" style="2" customWidth="1"/>
    <col min="7959" max="7959" width="7.5703125" style="2" customWidth="1"/>
    <col min="7960" max="7960" width="7.28515625" style="2" customWidth="1"/>
    <col min="7961" max="7966" width="17.7109375" style="2" customWidth="1"/>
    <col min="7967" max="7974" width="9" style="2" hidden="1" customWidth="1"/>
    <col min="7975" max="7978" width="18.5703125" style="2" customWidth="1"/>
    <col min="7979" max="8210" width="9.140625" style="2"/>
    <col min="8211" max="8211" width="3" style="2" customWidth="1"/>
    <col min="8212" max="8212" width="7" style="2" customWidth="1"/>
    <col min="8213" max="8213" width="1.5703125" style="2" customWidth="1"/>
    <col min="8214" max="8214" width="85.5703125" style="2" customWidth="1"/>
    <col min="8215" max="8215" width="7.5703125" style="2" customWidth="1"/>
    <col min="8216" max="8216" width="7.28515625" style="2" customWidth="1"/>
    <col min="8217" max="8222" width="17.7109375" style="2" customWidth="1"/>
    <col min="8223" max="8230" width="9" style="2" hidden="1" customWidth="1"/>
    <col min="8231" max="8234" width="18.5703125" style="2" customWidth="1"/>
    <col min="8235" max="8466" width="8.42578125" style="2"/>
    <col min="8467" max="8467" width="3" style="2" customWidth="1"/>
    <col min="8468" max="8468" width="7" style="2" customWidth="1"/>
    <col min="8469" max="8469" width="1.5703125" style="2" customWidth="1"/>
    <col min="8470" max="8470" width="85.5703125" style="2" customWidth="1"/>
    <col min="8471" max="8471" width="7.5703125" style="2" customWidth="1"/>
    <col min="8472" max="8472" width="7.28515625" style="2" customWidth="1"/>
    <col min="8473" max="8478" width="17.7109375" style="2" customWidth="1"/>
    <col min="8479" max="8486" width="9" style="2" hidden="1" customWidth="1"/>
    <col min="8487" max="8490" width="18.5703125" style="2" customWidth="1"/>
    <col min="8491" max="8722" width="8.42578125" style="2"/>
    <col min="8723" max="8723" width="3" style="2" customWidth="1"/>
    <col min="8724" max="8724" width="7" style="2" customWidth="1"/>
    <col min="8725" max="8725" width="1.5703125" style="2" customWidth="1"/>
    <col min="8726" max="8726" width="85.5703125" style="2" customWidth="1"/>
    <col min="8727" max="8727" width="7.5703125" style="2" customWidth="1"/>
    <col min="8728" max="8728" width="7.28515625" style="2" customWidth="1"/>
    <col min="8729" max="8734" width="17.7109375" style="2" customWidth="1"/>
    <col min="8735" max="8742" width="9" style="2" hidden="1" customWidth="1"/>
    <col min="8743" max="8746" width="18.5703125" style="2" customWidth="1"/>
    <col min="8747" max="8978" width="8.42578125" style="2"/>
    <col min="8979" max="8979" width="3" style="2" customWidth="1"/>
    <col min="8980" max="8980" width="7" style="2" customWidth="1"/>
    <col min="8981" max="8981" width="1.5703125" style="2" customWidth="1"/>
    <col min="8982" max="8982" width="85.5703125" style="2" customWidth="1"/>
    <col min="8983" max="8983" width="7.5703125" style="2" customWidth="1"/>
    <col min="8984" max="8984" width="7.28515625" style="2" customWidth="1"/>
    <col min="8985" max="8990" width="17.7109375" style="2" customWidth="1"/>
    <col min="8991" max="8998" width="9" style="2" hidden="1" customWidth="1"/>
    <col min="8999" max="9002" width="18.5703125" style="2" customWidth="1"/>
    <col min="9003" max="9234" width="9.140625" style="2"/>
    <col min="9235" max="9235" width="3" style="2" customWidth="1"/>
    <col min="9236" max="9236" width="7" style="2" customWidth="1"/>
    <col min="9237" max="9237" width="1.5703125" style="2" customWidth="1"/>
    <col min="9238" max="9238" width="85.5703125" style="2" customWidth="1"/>
    <col min="9239" max="9239" width="7.5703125" style="2" customWidth="1"/>
    <col min="9240" max="9240" width="7.28515625" style="2" customWidth="1"/>
    <col min="9241" max="9246" width="17.7109375" style="2" customWidth="1"/>
    <col min="9247" max="9254" width="9" style="2" hidden="1" customWidth="1"/>
    <col min="9255" max="9258" width="18.5703125" style="2" customWidth="1"/>
    <col min="9259" max="9490" width="8.42578125" style="2"/>
    <col min="9491" max="9491" width="3" style="2" customWidth="1"/>
    <col min="9492" max="9492" width="7" style="2" customWidth="1"/>
    <col min="9493" max="9493" width="1.5703125" style="2" customWidth="1"/>
    <col min="9494" max="9494" width="85.5703125" style="2" customWidth="1"/>
    <col min="9495" max="9495" width="7.5703125" style="2" customWidth="1"/>
    <col min="9496" max="9496" width="7.28515625" style="2" customWidth="1"/>
    <col min="9497" max="9502" width="17.7109375" style="2" customWidth="1"/>
    <col min="9503" max="9510" width="9" style="2" hidden="1" customWidth="1"/>
    <col min="9511" max="9514" width="18.5703125" style="2" customWidth="1"/>
    <col min="9515" max="9746" width="8.42578125" style="2"/>
    <col min="9747" max="9747" width="3" style="2" customWidth="1"/>
    <col min="9748" max="9748" width="7" style="2" customWidth="1"/>
    <col min="9749" max="9749" width="1.5703125" style="2" customWidth="1"/>
    <col min="9750" max="9750" width="85.5703125" style="2" customWidth="1"/>
    <col min="9751" max="9751" width="7.5703125" style="2" customWidth="1"/>
    <col min="9752" max="9752" width="7.28515625" style="2" customWidth="1"/>
    <col min="9753" max="9758" width="17.7109375" style="2" customWidth="1"/>
    <col min="9759" max="9766" width="9" style="2" hidden="1" customWidth="1"/>
    <col min="9767" max="9770" width="18.5703125" style="2" customWidth="1"/>
    <col min="9771" max="10002" width="8.42578125" style="2"/>
    <col min="10003" max="10003" width="3" style="2" customWidth="1"/>
    <col min="10004" max="10004" width="7" style="2" customWidth="1"/>
    <col min="10005" max="10005" width="1.5703125" style="2" customWidth="1"/>
    <col min="10006" max="10006" width="85.5703125" style="2" customWidth="1"/>
    <col min="10007" max="10007" width="7.5703125" style="2" customWidth="1"/>
    <col min="10008" max="10008" width="7.28515625" style="2" customWidth="1"/>
    <col min="10009" max="10014" width="17.7109375" style="2" customWidth="1"/>
    <col min="10015" max="10022" width="9" style="2" hidden="1" customWidth="1"/>
    <col min="10023" max="10026" width="18.5703125" style="2" customWidth="1"/>
    <col min="10027" max="10258" width="9.140625" style="2"/>
    <col min="10259" max="10259" width="3" style="2" customWidth="1"/>
    <col min="10260" max="10260" width="7" style="2" customWidth="1"/>
    <col min="10261" max="10261" width="1.5703125" style="2" customWidth="1"/>
    <col min="10262" max="10262" width="85.5703125" style="2" customWidth="1"/>
    <col min="10263" max="10263" width="7.5703125" style="2" customWidth="1"/>
    <col min="10264" max="10264" width="7.28515625" style="2" customWidth="1"/>
    <col min="10265" max="10270" width="17.7109375" style="2" customWidth="1"/>
    <col min="10271" max="10278" width="9" style="2" hidden="1" customWidth="1"/>
    <col min="10279" max="10282" width="18.5703125" style="2" customWidth="1"/>
    <col min="10283" max="10514" width="8.42578125" style="2"/>
    <col min="10515" max="10515" width="3" style="2" customWidth="1"/>
    <col min="10516" max="10516" width="7" style="2" customWidth="1"/>
    <col min="10517" max="10517" width="1.5703125" style="2" customWidth="1"/>
    <col min="10518" max="10518" width="85.5703125" style="2" customWidth="1"/>
    <col min="10519" max="10519" width="7.5703125" style="2" customWidth="1"/>
    <col min="10520" max="10520" width="7.28515625" style="2" customWidth="1"/>
    <col min="10521" max="10526" width="17.7109375" style="2" customWidth="1"/>
    <col min="10527" max="10534" width="9" style="2" hidden="1" customWidth="1"/>
    <col min="10535" max="10538" width="18.5703125" style="2" customWidth="1"/>
    <col min="10539" max="10770" width="8.42578125" style="2"/>
    <col min="10771" max="10771" width="3" style="2" customWidth="1"/>
    <col min="10772" max="10772" width="7" style="2" customWidth="1"/>
    <col min="10773" max="10773" width="1.5703125" style="2" customWidth="1"/>
    <col min="10774" max="10774" width="85.5703125" style="2" customWidth="1"/>
    <col min="10775" max="10775" width="7.5703125" style="2" customWidth="1"/>
    <col min="10776" max="10776" width="7.28515625" style="2" customWidth="1"/>
    <col min="10777" max="10782" width="17.7109375" style="2" customWidth="1"/>
    <col min="10783" max="10790" width="9" style="2" hidden="1" customWidth="1"/>
    <col min="10791" max="10794" width="18.5703125" style="2" customWidth="1"/>
    <col min="10795" max="11026" width="8.42578125" style="2"/>
    <col min="11027" max="11027" width="3" style="2" customWidth="1"/>
    <col min="11028" max="11028" width="7" style="2" customWidth="1"/>
    <col min="11029" max="11029" width="1.5703125" style="2" customWidth="1"/>
    <col min="11030" max="11030" width="85.5703125" style="2" customWidth="1"/>
    <col min="11031" max="11031" width="7.5703125" style="2" customWidth="1"/>
    <col min="11032" max="11032" width="7.28515625" style="2" customWidth="1"/>
    <col min="11033" max="11038" width="17.7109375" style="2" customWidth="1"/>
    <col min="11039" max="11046" width="9" style="2" hidden="1" customWidth="1"/>
    <col min="11047" max="11050" width="18.5703125" style="2" customWidth="1"/>
    <col min="11051" max="11282" width="9.140625" style="2"/>
    <col min="11283" max="11283" width="3" style="2" customWidth="1"/>
    <col min="11284" max="11284" width="7" style="2" customWidth="1"/>
    <col min="11285" max="11285" width="1.5703125" style="2" customWidth="1"/>
    <col min="11286" max="11286" width="85.5703125" style="2" customWidth="1"/>
    <col min="11287" max="11287" width="7.5703125" style="2" customWidth="1"/>
    <col min="11288" max="11288" width="7.28515625" style="2" customWidth="1"/>
    <col min="11289" max="11294" width="17.7109375" style="2" customWidth="1"/>
    <col min="11295" max="11302" width="9" style="2" hidden="1" customWidth="1"/>
    <col min="11303" max="11306" width="18.5703125" style="2" customWidth="1"/>
    <col min="11307" max="11538" width="8.42578125" style="2"/>
    <col min="11539" max="11539" width="3" style="2" customWidth="1"/>
    <col min="11540" max="11540" width="7" style="2" customWidth="1"/>
    <col min="11541" max="11541" width="1.5703125" style="2" customWidth="1"/>
    <col min="11542" max="11542" width="85.5703125" style="2" customWidth="1"/>
    <col min="11543" max="11543" width="7.5703125" style="2" customWidth="1"/>
    <col min="11544" max="11544" width="7.28515625" style="2" customWidth="1"/>
    <col min="11545" max="11550" width="17.7109375" style="2" customWidth="1"/>
    <col min="11551" max="11558" width="9" style="2" hidden="1" customWidth="1"/>
    <col min="11559" max="11562" width="18.5703125" style="2" customWidth="1"/>
    <col min="11563" max="11794" width="8.42578125" style="2"/>
    <col min="11795" max="11795" width="3" style="2" customWidth="1"/>
    <col min="11796" max="11796" width="7" style="2" customWidth="1"/>
    <col min="11797" max="11797" width="1.5703125" style="2" customWidth="1"/>
    <col min="11798" max="11798" width="85.5703125" style="2" customWidth="1"/>
    <col min="11799" max="11799" width="7.5703125" style="2" customWidth="1"/>
    <col min="11800" max="11800" width="7.28515625" style="2" customWidth="1"/>
    <col min="11801" max="11806" width="17.7109375" style="2" customWidth="1"/>
    <col min="11807" max="11814" width="9" style="2" hidden="1" customWidth="1"/>
    <col min="11815" max="11818" width="18.5703125" style="2" customWidth="1"/>
    <col min="11819" max="12050" width="8.42578125" style="2"/>
    <col min="12051" max="12051" width="3" style="2" customWidth="1"/>
    <col min="12052" max="12052" width="7" style="2" customWidth="1"/>
    <col min="12053" max="12053" width="1.5703125" style="2" customWidth="1"/>
    <col min="12054" max="12054" width="85.5703125" style="2" customWidth="1"/>
    <col min="12055" max="12055" width="7.5703125" style="2" customWidth="1"/>
    <col min="12056" max="12056" width="7.28515625" style="2" customWidth="1"/>
    <col min="12057" max="12062" width="17.7109375" style="2" customWidth="1"/>
    <col min="12063" max="12070" width="9" style="2" hidden="1" customWidth="1"/>
    <col min="12071" max="12074" width="18.5703125" style="2" customWidth="1"/>
    <col min="12075" max="12306" width="9.140625" style="2"/>
    <col min="12307" max="12307" width="3" style="2" customWidth="1"/>
    <col min="12308" max="12308" width="7" style="2" customWidth="1"/>
    <col min="12309" max="12309" width="1.5703125" style="2" customWidth="1"/>
    <col min="12310" max="12310" width="85.5703125" style="2" customWidth="1"/>
    <col min="12311" max="12311" width="7.5703125" style="2" customWidth="1"/>
    <col min="12312" max="12312" width="7.28515625" style="2" customWidth="1"/>
    <col min="12313" max="12318" width="17.7109375" style="2" customWidth="1"/>
    <col min="12319" max="12326" width="9" style="2" hidden="1" customWidth="1"/>
    <col min="12327" max="12330" width="18.5703125" style="2" customWidth="1"/>
    <col min="12331" max="12562" width="8.42578125" style="2"/>
    <col min="12563" max="12563" width="3" style="2" customWidth="1"/>
    <col min="12564" max="12564" width="7" style="2" customWidth="1"/>
    <col min="12565" max="12565" width="1.5703125" style="2" customWidth="1"/>
    <col min="12566" max="12566" width="85.5703125" style="2" customWidth="1"/>
    <col min="12567" max="12567" width="7.5703125" style="2" customWidth="1"/>
    <col min="12568" max="12568" width="7.28515625" style="2" customWidth="1"/>
    <col min="12569" max="12574" width="17.7109375" style="2" customWidth="1"/>
    <col min="12575" max="12582" width="9" style="2" hidden="1" customWidth="1"/>
    <col min="12583" max="12586" width="18.5703125" style="2" customWidth="1"/>
    <col min="12587" max="12818" width="8.42578125" style="2"/>
    <col min="12819" max="12819" width="3" style="2" customWidth="1"/>
    <col min="12820" max="12820" width="7" style="2" customWidth="1"/>
    <col min="12821" max="12821" width="1.5703125" style="2" customWidth="1"/>
    <col min="12822" max="12822" width="85.5703125" style="2" customWidth="1"/>
    <col min="12823" max="12823" width="7.5703125" style="2" customWidth="1"/>
    <col min="12824" max="12824" width="7.28515625" style="2" customWidth="1"/>
    <col min="12825" max="12830" width="17.7109375" style="2" customWidth="1"/>
    <col min="12831" max="12838" width="9" style="2" hidden="1" customWidth="1"/>
    <col min="12839" max="12842" width="18.5703125" style="2" customWidth="1"/>
    <col min="12843" max="13074" width="8.42578125" style="2"/>
    <col min="13075" max="13075" width="3" style="2" customWidth="1"/>
    <col min="13076" max="13076" width="7" style="2" customWidth="1"/>
    <col min="13077" max="13077" width="1.5703125" style="2" customWidth="1"/>
    <col min="13078" max="13078" width="85.5703125" style="2" customWidth="1"/>
    <col min="13079" max="13079" width="7.5703125" style="2" customWidth="1"/>
    <col min="13080" max="13080" width="7.28515625" style="2" customWidth="1"/>
    <col min="13081" max="13086" width="17.7109375" style="2" customWidth="1"/>
    <col min="13087" max="13094" width="9" style="2" hidden="1" customWidth="1"/>
    <col min="13095" max="13098" width="18.5703125" style="2" customWidth="1"/>
    <col min="13099" max="13330" width="9.140625" style="2"/>
    <col min="13331" max="13331" width="3" style="2" customWidth="1"/>
    <col min="13332" max="13332" width="7" style="2" customWidth="1"/>
    <col min="13333" max="13333" width="1.5703125" style="2" customWidth="1"/>
    <col min="13334" max="13334" width="85.5703125" style="2" customWidth="1"/>
    <col min="13335" max="13335" width="7.5703125" style="2" customWidth="1"/>
    <col min="13336" max="13336" width="7.28515625" style="2" customWidth="1"/>
    <col min="13337" max="13342" width="17.7109375" style="2" customWidth="1"/>
    <col min="13343" max="13350" width="9" style="2" hidden="1" customWidth="1"/>
    <col min="13351" max="13354" width="18.5703125" style="2" customWidth="1"/>
    <col min="13355" max="13586" width="8.42578125" style="2"/>
    <col min="13587" max="13587" width="3" style="2" customWidth="1"/>
    <col min="13588" max="13588" width="7" style="2" customWidth="1"/>
    <col min="13589" max="13589" width="1.5703125" style="2" customWidth="1"/>
    <col min="13590" max="13590" width="85.5703125" style="2" customWidth="1"/>
    <col min="13591" max="13591" width="7.5703125" style="2" customWidth="1"/>
    <col min="13592" max="13592" width="7.28515625" style="2" customWidth="1"/>
    <col min="13593" max="13598" width="17.7109375" style="2" customWidth="1"/>
    <col min="13599" max="13606" width="9" style="2" hidden="1" customWidth="1"/>
    <col min="13607" max="13610" width="18.5703125" style="2" customWidth="1"/>
    <col min="13611" max="13842" width="8.42578125" style="2"/>
    <col min="13843" max="13843" width="3" style="2" customWidth="1"/>
    <col min="13844" max="13844" width="7" style="2" customWidth="1"/>
    <col min="13845" max="13845" width="1.5703125" style="2" customWidth="1"/>
    <col min="13846" max="13846" width="85.5703125" style="2" customWidth="1"/>
    <col min="13847" max="13847" width="7.5703125" style="2" customWidth="1"/>
    <col min="13848" max="13848" width="7.28515625" style="2" customWidth="1"/>
    <col min="13849" max="13854" width="17.7109375" style="2" customWidth="1"/>
    <col min="13855" max="13862" width="9" style="2" hidden="1" customWidth="1"/>
    <col min="13863" max="13866" width="18.5703125" style="2" customWidth="1"/>
    <col min="13867" max="14098" width="8.42578125" style="2"/>
    <col min="14099" max="14099" width="3" style="2" customWidth="1"/>
    <col min="14100" max="14100" width="7" style="2" customWidth="1"/>
    <col min="14101" max="14101" width="1.5703125" style="2" customWidth="1"/>
    <col min="14102" max="14102" width="85.5703125" style="2" customWidth="1"/>
    <col min="14103" max="14103" width="7.5703125" style="2" customWidth="1"/>
    <col min="14104" max="14104" width="7.28515625" style="2" customWidth="1"/>
    <col min="14105" max="14110" width="17.7109375" style="2" customWidth="1"/>
    <col min="14111" max="14118" width="9" style="2" hidden="1" customWidth="1"/>
    <col min="14119" max="14122" width="18.5703125" style="2" customWidth="1"/>
    <col min="14123" max="14354" width="9.140625" style="2"/>
    <col min="14355" max="14355" width="3" style="2" customWidth="1"/>
    <col min="14356" max="14356" width="7" style="2" customWidth="1"/>
    <col min="14357" max="14357" width="1.5703125" style="2" customWidth="1"/>
    <col min="14358" max="14358" width="85.5703125" style="2" customWidth="1"/>
    <col min="14359" max="14359" width="7.5703125" style="2" customWidth="1"/>
    <col min="14360" max="14360" width="7.28515625" style="2" customWidth="1"/>
    <col min="14361" max="14366" width="17.7109375" style="2" customWidth="1"/>
    <col min="14367" max="14374" width="9" style="2" hidden="1" customWidth="1"/>
    <col min="14375" max="14378" width="18.5703125" style="2" customWidth="1"/>
    <col min="14379" max="14610" width="8.42578125" style="2"/>
    <col min="14611" max="14611" width="3" style="2" customWidth="1"/>
    <col min="14612" max="14612" width="7" style="2" customWidth="1"/>
    <col min="14613" max="14613" width="1.5703125" style="2" customWidth="1"/>
    <col min="14614" max="14614" width="85.5703125" style="2" customWidth="1"/>
    <col min="14615" max="14615" width="7.5703125" style="2" customWidth="1"/>
    <col min="14616" max="14616" width="7.28515625" style="2" customWidth="1"/>
    <col min="14617" max="14622" width="17.7109375" style="2" customWidth="1"/>
    <col min="14623" max="14630" width="9" style="2" hidden="1" customWidth="1"/>
    <col min="14631" max="14634" width="18.5703125" style="2" customWidth="1"/>
    <col min="14635" max="14866" width="8.42578125" style="2"/>
    <col min="14867" max="14867" width="3" style="2" customWidth="1"/>
    <col min="14868" max="14868" width="7" style="2" customWidth="1"/>
    <col min="14869" max="14869" width="1.5703125" style="2" customWidth="1"/>
    <col min="14870" max="14870" width="85.5703125" style="2" customWidth="1"/>
    <col min="14871" max="14871" width="7.5703125" style="2" customWidth="1"/>
    <col min="14872" max="14872" width="7.28515625" style="2" customWidth="1"/>
    <col min="14873" max="14878" width="17.7109375" style="2" customWidth="1"/>
    <col min="14879" max="14886" width="9" style="2" hidden="1" customWidth="1"/>
    <col min="14887" max="14890" width="18.5703125" style="2" customWidth="1"/>
    <col min="14891" max="15122" width="8.42578125" style="2"/>
    <col min="15123" max="15123" width="3" style="2" customWidth="1"/>
    <col min="15124" max="15124" width="7" style="2" customWidth="1"/>
    <col min="15125" max="15125" width="1.5703125" style="2" customWidth="1"/>
    <col min="15126" max="15126" width="85.5703125" style="2" customWidth="1"/>
    <col min="15127" max="15127" width="7.5703125" style="2" customWidth="1"/>
    <col min="15128" max="15128" width="7.28515625" style="2" customWidth="1"/>
    <col min="15129" max="15134" width="17.7109375" style="2" customWidth="1"/>
    <col min="15135" max="15142" width="9" style="2" hidden="1" customWidth="1"/>
    <col min="15143" max="15146" width="18.5703125" style="2" customWidth="1"/>
    <col min="15147" max="15378" width="9.140625" style="2"/>
    <col min="15379" max="15379" width="3" style="2" customWidth="1"/>
    <col min="15380" max="15380" width="7" style="2" customWidth="1"/>
    <col min="15381" max="15381" width="1.5703125" style="2" customWidth="1"/>
    <col min="15382" max="15382" width="85.5703125" style="2" customWidth="1"/>
    <col min="15383" max="15383" width="7.5703125" style="2" customWidth="1"/>
    <col min="15384" max="15384" width="7.28515625" style="2" customWidth="1"/>
    <col min="15385" max="15390" width="17.7109375" style="2" customWidth="1"/>
    <col min="15391" max="15398" width="9" style="2" hidden="1" customWidth="1"/>
    <col min="15399" max="15402" width="18.5703125" style="2" customWidth="1"/>
    <col min="15403" max="15634" width="8.42578125" style="2"/>
    <col min="15635" max="15635" width="3" style="2" customWidth="1"/>
    <col min="15636" max="15636" width="7" style="2" customWidth="1"/>
    <col min="15637" max="15637" width="1.5703125" style="2" customWidth="1"/>
    <col min="15638" max="15638" width="85.5703125" style="2" customWidth="1"/>
    <col min="15639" max="15639" width="7.5703125" style="2" customWidth="1"/>
    <col min="15640" max="15640" width="7.28515625" style="2" customWidth="1"/>
    <col min="15641" max="15646" width="17.7109375" style="2" customWidth="1"/>
    <col min="15647" max="15654" width="9" style="2" hidden="1" customWidth="1"/>
    <col min="15655" max="15658" width="18.5703125" style="2" customWidth="1"/>
    <col min="15659" max="15890" width="8.42578125" style="2"/>
    <col min="15891" max="15891" width="3" style="2" customWidth="1"/>
    <col min="15892" max="15892" width="7" style="2" customWidth="1"/>
    <col min="15893" max="15893" width="1.5703125" style="2" customWidth="1"/>
    <col min="15894" max="15894" width="85.5703125" style="2" customWidth="1"/>
    <col min="15895" max="15895" width="7.5703125" style="2" customWidth="1"/>
    <col min="15896" max="15896" width="7.28515625" style="2" customWidth="1"/>
    <col min="15897" max="15902" width="17.7109375" style="2" customWidth="1"/>
    <col min="15903" max="15910" width="9" style="2" hidden="1" customWidth="1"/>
    <col min="15911" max="15914" width="18.5703125" style="2" customWidth="1"/>
    <col min="15915" max="16146" width="8.42578125" style="2"/>
    <col min="16147" max="16147" width="3" style="2" customWidth="1"/>
    <col min="16148" max="16148" width="7" style="2" customWidth="1"/>
    <col min="16149" max="16149" width="1.5703125" style="2" customWidth="1"/>
    <col min="16150" max="16150" width="85.5703125" style="2" customWidth="1"/>
    <col min="16151" max="16151" width="7.5703125" style="2" customWidth="1"/>
    <col min="16152" max="16152" width="7.28515625" style="2" customWidth="1"/>
    <col min="16153" max="16158" width="17.7109375" style="2" customWidth="1"/>
    <col min="16159" max="16166" width="9" style="2" hidden="1" customWidth="1"/>
    <col min="16167" max="16170" width="18.5703125" style="2" customWidth="1"/>
    <col min="16171" max="16383" width="9.140625" style="2"/>
    <col min="16384" max="16384" width="9.140625" style="2" customWidth="1"/>
  </cols>
  <sheetData>
    <row r="1" spans="2:43">
      <c r="B1" s="2"/>
    </row>
    <row r="2" spans="2:43" ht="15">
      <c r="B2" s="5" t="s">
        <v>0</v>
      </c>
      <c r="C2" s="5"/>
      <c r="D2" s="5"/>
      <c r="E2" s="5"/>
      <c r="F2" s="175"/>
      <c r="G2" s="184"/>
      <c r="H2" s="184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184"/>
      <c r="AD2" s="184"/>
      <c r="AE2" s="5"/>
      <c r="AF2" s="5"/>
      <c r="AG2" s="175"/>
      <c r="AH2" s="5"/>
      <c r="AI2" s="184"/>
      <c r="AJ2" s="5"/>
      <c r="AK2" s="175"/>
      <c r="AL2" s="184"/>
      <c r="AM2" s="5"/>
      <c r="AN2" s="111"/>
      <c r="AO2" s="111"/>
      <c r="AP2" s="111"/>
    </row>
    <row r="3" spans="2:43" ht="15">
      <c r="B3" s="5" t="s">
        <v>1</v>
      </c>
      <c r="C3" s="5"/>
      <c r="D3" s="5"/>
      <c r="E3" s="5"/>
      <c r="F3" s="175"/>
      <c r="G3" s="184"/>
      <c r="H3" s="18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184"/>
      <c r="AD3" s="184"/>
      <c r="AE3" s="5"/>
      <c r="AF3" s="5"/>
      <c r="AG3" s="175"/>
      <c r="AH3" s="5"/>
      <c r="AI3" s="184"/>
      <c r="AJ3" s="5"/>
      <c r="AK3" s="175"/>
      <c r="AL3" s="184"/>
      <c r="AM3" s="5"/>
      <c r="AN3" s="111"/>
      <c r="AO3" s="111"/>
      <c r="AP3" s="111"/>
    </row>
    <row r="4" spans="2:43" ht="15">
      <c r="B4" s="5"/>
      <c r="C4" s="5"/>
      <c r="D4" s="5"/>
      <c r="E4" s="5"/>
      <c r="F4" s="175"/>
      <c r="G4" s="184"/>
      <c r="H4" s="184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184"/>
      <c r="AD4" s="184"/>
      <c r="AE4" s="5"/>
      <c r="AF4" s="5"/>
      <c r="AG4" s="175"/>
      <c r="AH4" s="5"/>
      <c r="AI4" s="184"/>
      <c r="AJ4" s="5"/>
      <c r="AK4" s="175"/>
      <c r="AL4" s="184"/>
      <c r="AM4" s="5"/>
      <c r="AN4" s="111"/>
      <c r="AO4" s="111"/>
      <c r="AP4" s="111"/>
      <c r="AQ4" s="6"/>
    </row>
    <row r="5" spans="2:43" ht="15.75" thickBot="1">
      <c r="B5" s="6"/>
      <c r="C5" s="6"/>
      <c r="D5" s="6"/>
      <c r="E5" s="6"/>
      <c r="F5" s="176"/>
      <c r="G5" s="185"/>
      <c r="H5" s="185"/>
      <c r="I5" s="6"/>
      <c r="J5" s="6"/>
      <c r="K5" s="6"/>
      <c r="L5" s="6"/>
      <c r="M5" s="6"/>
      <c r="N5" s="6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185"/>
      <c r="AD5" s="185"/>
      <c r="AE5" s="60"/>
      <c r="AF5" s="6"/>
      <c r="AG5" s="176"/>
      <c r="AH5" s="60"/>
      <c r="AI5" s="226"/>
      <c r="AJ5" s="6"/>
      <c r="AK5" s="176"/>
      <c r="AL5" s="226"/>
      <c r="AM5" s="60"/>
      <c r="AN5" s="60"/>
      <c r="AO5" s="60"/>
      <c r="AP5" s="60"/>
    </row>
    <row r="6" spans="2:43" s="3" customFormat="1" ht="15" customHeight="1">
      <c r="B6" s="585" t="s">
        <v>2</v>
      </c>
      <c r="C6" s="647" t="s">
        <v>3</v>
      </c>
      <c r="D6" s="648"/>
      <c r="E6" s="653" t="s">
        <v>4</v>
      </c>
      <c r="F6" s="654"/>
      <c r="G6" s="592" t="s">
        <v>65</v>
      </c>
      <c r="H6" s="593"/>
      <c r="I6" s="134" t="s">
        <v>7</v>
      </c>
      <c r="J6" s="134"/>
      <c r="K6" s="135" t="s">
        <v>8</v>
      </c>
      <c r="L6" s="135"/>
      <c r="M6" s="135" t="s">
        <v>9</v>
      </c>
      <c r="N6" s="136"/>
      <c r="O6" s="662" t="s">
        <v>10</v>
      </c>
      <c r="P6" s="663"/>
      <c r="Q6" s="639" t="s">
        <v>8</v>
      </c>
      <c r="R6" s="639"/>
      <c r="S6" s="639" t="s">
        <v>9</v>
      </c>
      <c r="T6" s="639"/>
      <c r="U6" s="582" t="s">
        <v>11</v>
      </c>
      <c r="V6" s="582"/>
      <c r="W6" s="583" t="s">
        <v>8</v>
      </c>
      <c r="X6" s="583"/>
      <c r="Y6" s="583" t="s">
        <v>9</v>
      </c>
      <c r="Z6" s="584"/>
      <c r="AA6" s="653" t="s">
        <v>4</v>
      </c>
      <c r="AB6" s="658"/>
      <c r="AC6" s="664" t="s">
        <v>76</v>
      </c>
      <c r="AD6" s="593"/>
      <c r="AE6" s="615" t="s">
        <v>68</v>
      </c>
      <c r="AF6" s="616"/>
      <c r="AG6" s="616"/>
      <c r="AH6" s="616"/>
      <c r="AI6" s="617"/>
      <c r="AJ6" s="615" t="s">
        <v>69</v>
      </c>
      <c r="AK6" s="616"/>
      <c r="AL6" s="616"/>
      <c r="AM6" s="640"/>
      <c r="AN6" s="48"/>
      <c r="AO6" s="48"/>
      <c r="AP6" s="48"/>
    </row>
    <row r="7" spans="2:43" s="3" customFormat="1" ht="30" customHeight="1">
      <c r="B7" s="586"/>
      <c r="C7" s="649"/>
      <c r="D7" s="650"/>
      <c r="E7" s="655"/>
      <c r="F7" s="656"/>
      <c r="G7" s="186" t="s">
        <v>12</v>
      </c>
      <c r="H7" s="200" t="s">
        <v>13</v>
      </c>
      <c r="I7" s="131" t="s">
        <v>12</v>
      </c>
      <c r="J7" s="132" t="s">
        <v>13</v>
      </c>
      <c r="K7" s="131" t="s">
        <v>12</v>
      </c>
      <c r="L7" s="132" t="s">
        <v>13</v>
      </c>
      <c r="M7" s="131" t="s">
        <v>12</v>
      </c>
      <c r="N7" s="133" t="s">
        <v>13</v>
      </c>
      <c r="O7" s="61" t="s">
        <v>12</v>
      </c>
      <c r="P7" s="62" t="s">
        <v>13</v>
      </c>
      <c r="Q7" s="63" t="s">
        <v>12</v>
      </c>
      <c r="R7" s="62" t="s">
        <v>13</v>
      </c>
      <c r="S7" s="64" t="s">
        <v>12</v>
      </c>
      <c r="T7" s="65" t="s">
        <v>13</v>
      </c>
      <c r="U7" s="63" t="s">
        <v>12</v>
      </c>
      <c r="V7" s="62" t="s">
        <v>13</v>
      </c>
      <c r="W7" s="63" t="s">
        <v>12</v>
      </c>
      <c r="X7" s="62" t="s">
        <v>13</v>
      </c>
      <c r="Y7" s="88" t="s">
        <v>12</v>
      </c>
      <c r="Z7" s="89" t="s">
        <v>13</v>
      </c>
      <c r="AA7" s="655"/>
      <c r="AB7" s="659"/>
      <c r="AC7" s="186" t="s">
        <v>12</v>
      </c>
      <c r="AD7" s="200" t="s">
        <v>13</v>
      </c>
      <c r="AE7" s="641" t="s">
        <v>3</v>
      </c>
      <c r="AF7" s="618" t="s">
        <v>4</v>
      </c>
      <c r="AG7" s="619"/>
      <c r="AH7" s="92" t="s">
        <v>12</v>
      </c>
      <c r="AI7" s="201" t="s">
        <v>13</v>
      </c>
      <c r="AJ7" s="618" t="s">
        <v>4</v>
      </c>
      <c r="AK7" s="619"/>
      <c r="AL7" s="186" t="s">
        <v>12</v>
      </c>
      <c r="AM7" s="112" t="s">
        <v>13</v>
      </c>
      <c r="AN7" s="48"/>
      <c r="AO7" s="48"/>
      <c r="AP7" s="48"/>
    </row>
    <row r="8" spans="2:43" s="3" customFormat="1" ht="15">
      <c r="B8" s="587"/>
      <c r="C8" s="651"/>
      <c r="D8" s="652"/>
      <c r="E8" s="620"/>
      <c r="F8" s="657"/>
      <c r="G8" s="187" t="s">
        <v>14</v>
      </c>
      <c r="H8" s="201" t="s">
        <v>14</v>
      </c>
      <c r="I8" s="137" t="s">
        <v>14</v>
      </c>
      <c r="J8" s="138" t="s">
        <v>14</v>
      </c>
      <c r="K8" s="137" t="s">
        <v>14</v>
      </c>
      <c r="L8" s="138" t="s">
        <v>14</v>
      </c>
      <c r="M8" s="137" t="s">
        <v>14</v>
      </c>
      <c r="N8" s="139" t="s">
        <v>14</v>
      </c>
      <c r="O8" s="66" t="s">
        <v>14</v>
      </c>
      <c r="P8" s="67" t="s">
        <v>14</v>
      </c>
      <c r="Q8" s="68" t="s">
        <v>14</v>
      </c>
      <c r="R8" s="67" t="s">
        <v>14</v>
      </c>
      <c r="S8" s="69" t="s">
        <v>14</v>
      </c>
      <c r="T8" s="70" t="s">
        <v>14</v>
      </c>
      <c r="U8" s="68" t="s">
        <v>14</v>
      </c>
      <c r="V8" s="67" t="s">
        <v>14</v>
      </c>
      <c r="W8" s="68" t="s">
        <v>14</v>
      </c>
      <c r="X8" s="67" t="s">
        <v>14</v>
      </c>
      <c r="Y8" s="90" t="s">
        <v>14</v>
      </c>
      <c r="Z8" s="91" t="s">
        <v>14</v>
      </c>
      <c r="AA8" s="660"/>
      <c r="AB8" s="661"/>
      <c r="AC8" s="187" t="s">
        <v>14</v>
      </c>
      <c r="AD8" s="201" t="s">
        <v>14</v>
      </c>
      <c r="AE8" s="642"/>
      <c r="AF8" s="620"/>
      <c r="AG8" s="621"/>
      <c r="AH8" s="92" t="s">
        <v>14</v>
      </c>
      <c r="AI8" s="201" t="s">
        <v>14</v>
      </c>
      <c r="AJ8" s="620"/>
      <c r="AK8" s="621"/>
      <c r="AL8" s="187" t="s">
        <v>14</v>
      </c>
      <c r="AM8" s="113" t="s">
        <v>14</v>
      </c>
      <c r="AN8" s="48"/>
      <c r="AO8" s="48"/>
      <c r="AP8" s="48"/>
    </row>
    <row r="9" spans="2:43" s="128" customFormat="1" ht="15">
      <c r="B9" s="127">
        <v>1</v>
      </c>
      <c r="C9" s="590">
        <v>2</v>
      </c>
      <c r="D9" s="591"/>
      <c r="E9" s="180">
        <v>3</v>
      </c>
      <c r="F9" s="172">
        <v>4</v>
      </c>
      <c r="G9" s="188" t="s">
        <v>57</v>
      </c>
      <c r="H9" s="202" t="s">
        <v>58</v>
      </c>
      <c r="I9" s="129">
        <v>9</v>
      </c>
      <c r="J9" s="129">
        <v>10</v>
      </c>
      <c r="K9" s="129">
        <v>11</v>
      </c>
      <c r="L9" s="129">
        <v>12</v>
      </c>
      <c r="M9" s="129">
        <v>13</v>
      </c>
      <c r="N9" s="130">
        <v>14</v>
      </c>
      <c r="O9" s="71">
        <v>16</v>
      </c>
      <c r="P9" s="72">
        <v>17</v>
      </c>
      <c r="Q9" s="72">
        <v>18</v>
      </c>
      <c r="R9" s="72">
        <v>19</v>
      </c>
      <c r="S9" s="73">
        <v>20</v>
      </c>
      <c r="T9" s="73">
        <v>21</v>
      </c>
      <c r="U9" s="72">
        <v>22</v>
      </c>
      <c r="V9" s="72">
        <v>23</v>
      </c>
      <c r="W9" s="72">
        <v>24</v>
      </c>
      <c r="X9" s="72">
        <v>25</v>
      </c>
      <c r="Y9" s="93">
        <v>26</v>
      </c>
      <c r="Z9" s="94">
        <v>27</v>
      </c>
      <c r="AA9" s="95">
        <v>3</v>
      </c>
      <c r="AB9" s="95">
        <v>4</v>
      </c>
      <c r="AC9" s="188" t="s">
        <v>57</v>
      </c>
      <c r="AD9" s="202" t="s">
        <v>58</v>
      </c>
      <c r="AE9" s="95"/>
      <c r="AF9" s="180">
        <v>3</v>
      </c>
      <c r="AG9" s="172">
        <v>4</v>
      </c>
      <c r="AH9" s="96">
        <v>6</v>
      </c>
      <c r="AI9" s="258">
        <v>7</v>
      </c>
      <c r="AJ9" s="180">
        <v>3</v>
      </c>
      <c r="AK9" s="172">
        <v>4</v>
      </c>
      <c r="AL9" s="227">
        <v>6</v>
      </c>
      <c r="AM9" s="114">
        <v>7</v>
      </c>
      <c r="AN9" s="115"/>
      <c r="AO9" s="115"/>
      <c r="AP9" s="115"/>
    </row>
    <row r="10" spans="2:43">
      <c r="B10" s="7"/>
      <c r="C10" s="8"/>
      <c r="D10" s="8"/>
      <c r="E10" s="181"/>
      <c r="F10" s="177"/>
      <c r="G10" s="189"/>
      <c r="H10" s="203"/>
      <c r="I10" s="52"/>
      <c r="J10" s="52"/>
      <c r="K10" s="52"/>
      <c r="L10" s="52"/>
      <c r="M10" s="52"/>
      <c r="N10" s="53"/>
      <c r="O10" s="74"/>
      <c r="P10" s="75"/>
      <c r="Q10" s="75"/>
      <c r="R10" s="75"/>
      <c r="S10" s="76"/>
      <c r="T10" s="76"/>
      <c r="U10" s="75"/>
      <c r="V10" s="75"/>
      <c r="W10" s="75"/>
      <c r="X10" s="75"/>
      <c r="Y10" s="97"/>
      <c r="Z10" s="98"/>
      <c r="AA10" s="99"/>
      <c r="AB10" s="211"/>
      <c r="AC10" s="189"/>
      <c r="AD10" s="203"/>
      <c r="AE10" s="213"/>
      <c r="AF10" s="181"/>
      <c r="AG10" s="177"/>
      <c r="AH10" s="100"/>
      <c r="AI10" s="259"/>
      <c r="AJ10" s="181"/>
      <c r="AK10" s="177"/>
      <c r="AL10" s="228"/>
      <c r="AM10" s="116"/>
      <c r="AN10" s="48"/>
      <c r="AO10" s="48"/>
      <c r="AP10" s="48"/>
    </row>
    <row r="11" spans="2:43" ht="19.5" customHeight="1">
      <c r="B11" s="21" t="s">
        <v>15</v>
      </c>
      <c r="C11" s="594" t="s">
        <v>16</v>
      </c>
      <c r="D11" s="595"/>
      <c r="E11" s="169"/>
      <c r="F11" s="28"/>
      <c r="G11" s="190"/>
      <c r="H11" s="204"/>
      <c r="I11" s="54"/>
      <c r="J11" s="54"/>
      <c r="K11" s="54"/>
      <c r="L11" s="54"/>
      <c r="M11" s="54"/>
      <c r="N11" s="55"/>
      <c r="O11" s="77"/>
      <c r="P11" s="78"/>
      <c r="Q11" s="78"/>
      <c r="R11" s="78"/>
      <c r="S11" s="79"/>
      <c r="T11" s="79"/>
      <c r="U11" s="78"/>
      <c r="V11" s="78"/>
      <c r="W11" s="78"/>
      <c r="X11" s="101"/>
      <c r="Y11" s="102"/>
      <c r="Z11" s="103"/>
      <c r="AA11" s="22"/>
      <c r="AB11" s="212"/>
      <c r="AC11" s="190"/>
      <c r="AD11" s="204"/>
      <c r="AE11" s="23"/>
      <c r="AF11" s="169"/>
      <c r="AG11" s="28"/>
      <c r="AH11" s="9"/>
      <c r="AI11" s="204"/>
      <c r="AJ11" s="169"/>
      <c r="AK11" s="28"/>
      <c r="AL11" s="190"/>
      <c r="AM11" s="117"/>
      <c r="AN11" s="46"/>
      <c r="AO11" s="46"/>
      <c r="AP11" s="46"/>
    </row>
    <row r="12" spans="2:43" s="1" customFormat="1" ht="36.75" customHeight="1">
      <c r="B12" s="124" t="s">
        <v>17</v>
      </c>
      <c r="C12" s="645" t="s">
        <v>18</v>
      </c>
      <c r="D12" s="646"/>
      <c r="E12" s="167">
        <v>250</v>
      </c>
      <c r="F12" s="27" t="s">
        <v>20</v>
      </c>
      <c r="G12" s="191">
        <v>53311</v>
      </c>
      <c r="H12" s="193">
        <f>G12*E12</f>
        <v>13327750</v>
      </c>
      <c r="I12" s="56">
        <f>0.1*G12</f>
        <v>5331.1</v>
      </c>
      <c r="J12" s="56">
        <f>I12*E12</f>
        <v>1332775</v>
      </c>
      <c r="K12" s="56" t="e">
        <f>G12-#REF!-I12</f>
        <v>#REF!</v>
      </c>
      <c r="L12" s="56" t="e">
        <f>K12*E12</f>
        <v>#REF!</v>
      </c>
      <c r="M12" s="56" t="e">
        <f>K12/1.1</f>
        <v>#REF!</v>
      </c>
      <c r="N12" s="57" t="e">
        <f>M12*E12</f>
        <v>#REF!</v>
      </c>
      <c r="O12" s="80">
        <f>0.15*G12</f>
        <v>7996.65</v>
      </c>
      <c r="P12" s="81">
        <f>O12*E12</f>
        <v>1999162.5</v>
      </c>
      <c r="Q12" s="81" t="e">
        <f>G12-#REF!-O12</f>
        <v>#REF!</v>
      </c>
      <c r="R12" s="81" t="e">
        <f>Q12*E12</f>
        <v>#REF!</v>
      </c>
      <c r="S12" s="82" t="e">
        <f>Q12/1.1</f>
        <v>#REF!</v>
      </c>
      <c r="T12" s="82" t="e">
        <f>S12*E12</f>
        <v>#REF!</v>
      </c>
      <c r="U12" s="81">
        <f>0.2*G12</f>
        <v>10662.2</v>
      </c>
      <c r="V12" s="81">
        <f>U12*E12</f>
        <v>2665550</v>
      </c>
      <c r="W12" s="81" t="e">
        <f>G12-#REF!-U12</f>
        <v>#REF!</v>
      </c>
      <c r="X12" s="25" t="e">
        <f>W12*E12</f>
        <v>#REF!</v>
      </c>
      <c r="Y12" s="104" t="e">
        <f>W12/1.1</f>
        <v>#REF!</v>
      </c>
      <c r="Z12" s="105" t="e">
        <f>Y12*E12</f>
        <v>#REF!</v>
      </c>
      <c r="AA12" s="27"/>
      <c r="AB12" s="28"/>
      <c r="AC12" s="191">
        <v>50646</v>
      </c>
      <c r="AD12" s="193">
        <f>E12*AC12</f>
        <v>12661500</v>
      </c>
      <c r="AE12" s="28"/>
      <c r="AF12" s="167"/>
      <c r="AG12" s="27"/>
      <c r="AH12" s="11"/>
      <c r="AI12" s="193"/>
      <c r="AJ12" s="167"/>
      <c r="AK12" s="27"/>
      <c r="AL12" s="191"/>
      <c r="AM12" s="118"/>
      <c r="AN12" s="119"/>
      <c r="AO12" s="119">
        <f>G12*5%</f>
        <v>2665.55</v>
      </c>
      <c r="AP12" s="119">
        <f>G12-AO12</f>
        <v>50645.45</v>
      </c>
    </row>
    <row r="13" spans="2:43" s="1" customFormat="1" ht="21.75" customHeight="1">
      <c r="B13" s="124" t="s">
        <v>21</v>
      </c>
      <c r="C13" s="628" t="s">
        <v>22</v>
      </c>
      <c r="D13" s="629"/>
      <c r="E13" s="167">
        <v>150</v>
      </c>
      <c r="F13" s="27" t="s">
        <v>20</v>
      </c>
      <c r="G13" s="191">
        <v>162902</v>
      </c>
      <c r="H13" s="193">
        <f>G13*E13</f>
        <v>24435300</v>
      </c>
      <c r="I13" s="56">
        <f>0.1*G13</f>
        <v>16290.2</v>
      </c>
      <c r="J13" s="56">
        <f>I13*E13</f>
        <v>2443530</v>
      </c>
      <c r="K13" s="56" t="e">
        <f>G13-#REF!-I13</f>
        <v>#REF!</v>
      </c>
      <c r="L13" s="56" t="e">
        <f>K13*E13</f>
        <v>#REF!</v>
      </c>
      <c r="M13" s="56" t="e">
        <f>K13/1.1</f>
        <v>#REF!</v>
      </c>
      <c r="N13" s="57" t="e">
        <f>M13*E13</f>
        <v>#REF!</v>
      </c>
      <c r="O13" s="80">
        <f>0.15*G13</f>
        <v>24435.3</v>
      </c>
      <c r="P13" s="81">
        <f>O13*E13</f>
        <v>3665295</v>
      </c>
      <c r="Q13" s="81" t="e">
        <f>G13-#REF!-O13</f>
        <v>#REF!</v>
      </c>
      <c r="R13" s="81" t="e">
        <f>Q13*E13</f>
        <v>#REF!</v>
      </c>
      <c r="S13" s="82" t="e">
        <f>Q13/1.1</f>
        <v>#REF!</v>
      </c>
      <c r="T13" s="82" t="e">
        <f>S13*E13</f>
        <v>#REF!</v>
      </c>
      <c r="U13" s="81">
        <f>0.2*G13</f>
        <v>32580.400000000001</v>
      </c>
      <c r="V13" s="81">
        <f>U13*E13</f>
        <v>4887060</v>
      </c>
      <c r="W13" s="81" t="e">
        <f>G13-#REF!-U13</f>
        <v>#REF!</v>
      </c>
      <c r="X13" s="25" t="e">
        <f>W13*E13</f>
        <v>#REF!</v>
      </c>
      <c r="Y13" s="104" t="e">
        <f>W13/1.1</f>
        <v>#REF!</v>
      </c>
      <c r="Z13" s="105" t="e">
        <f>Y13*E13</f>
        <v>#REF!</v>
      </c>
      <c r="AA13" s="27"/>
      <c r="AB13" s="28"/>
      <c r="AC13" s="191">
        <v>154757</v>
      </c>
      <c r="AD13" s="193">
        <f>E13*AC13</f>
        <v>23213550</v>
      </c>
      <c r="AE13" s="28"/>
      <c r="AF13" s="167"/>
      <c r="AG13" s="27"/>
      <c r="AH13" s="11"/>
      <c r="AI13" s="193"/>
      <c r="AJ13" s="167"/>
      <c r="AK13" s="27"/>
      <c r="AL13" s="191"/>
      <c r="AM13" s="118"/>
      <c r="AN13" s="119"/>
      <c r="AO13" s="119">
        <f>G13*5%</f>
        <v>8145.1</v>
      </c>
      <c r="AP13" s="119">
        <f>G13-AO13</f>
        <v>154756.9</v>
      </c>
    </row>
    <row r="14" spans="2:43" s="1" customFormat="1" ht="36" customHeight="1">
      <c r="B14" s="126" t="s">
        <v>23</v>
      </c>
      <c r="C14" s="633" t="s">
        <v>24</v>
      </c>
      <c r="D14" s="634"/>
      <c r="E14" s="168"/>
      <c r="F14" s="30"/>
      <c r="G14" s="192"/>
      <c r="H14" s="205"/>
      <c r="I14" s="142"/>
      <c r="J14" s="142"/>
      <c r="K14" s="142"/>
      <c r="L14" s="142"/>
      <c r="M14" s="142"/>
      <c r="N14" s="143"/>
      <c r="O14" s="144"/>
      <c r="P14" s="145"/>
      <c r="Q14" s="145"/>
      <c r="R14" s="145"/>
      <c r="S14" s="146"/>
      <c r="T14" s="146"/>
      <c r="U14" s="145"/>
      <c r="V14" s="145"/>
      <c r="W14" s="145"/>
      <c r="X14" s="147"/>
      <c r="Y14" s="148"/>
      <c r="Z14" s="149"/>
      <c r="AA14" s="29"/>
      <c r="AB14" s="30"/>
      <c r="AC14" s="192"/>
      <c r="AD14" s="205"/>
      <c r="AE14" s="30"/>
      <c r="AF14" s="168"/>
      <c r="AG14" s="30"/>
      <c r="AH14" s="15"/>
      <c r="AI14" s="205"/>
      <c r="AJ14" s="168"/>
      <c r="AK14" s="30"/>
      <c r="AL14" s="192"/>
      <c r="AM14" s="152"/>
      <c r="AN14" s="119"/>
      <c r="AO14" s="119"/>
      <c r="AP14" s="119"/>
    </row>
    <row r="15" spans="2:43" s="1" customFormat="1" ht="45" customHeight="1">
      <c r="B15" s="12"/>
      <c r="C15" s="13">
        <v>1</v>
      </c>
      <c r="D15" s="14" t="s">
        <v>25</v>
      </c>
      <c r="E15" s="81">
        <v>250</v>
      </c>
      <c r="F15" s="27" t="s">
        <v>20</v>
      </c>
      <c r="G15" s="193">
        <v>13851</v>
      </c>
      <c r="H15" s="193">
        <f t="shared" ref="H15:H22" si="0">G15*E15</f>
        <v>3462750</v>
      </c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193">
        <v>13158</v>
      </c>
      <c r="AD15" s="193">
        <f t="shared" ref="AD15:AD22" si="1">E15*AC15</f>
        <v>3289500</v>
      </c>
      <c r="AE15" s="81"/>
      <c r="AF15" s="81"/>
      <c r="AG15" s="27"/>
      <c r="AH15" s="81"/>
      <c r="AI15" s="193"/>
      <c r="AJ15" s="81"/>
      <c r="AK15" s="27"/>
      <c r="AL15" s="193"/>
      <c r="AM15" s="81"/>
      <c r="AN15" s="119"/>
      <c r="AO15" s="119">
        <f t="shared" ref="AO15:AO20" si="2">G15*5%</f>
        <v>692.55000000000007</v>
      </c>
      <c r="AP15" s="119">
        <f t="shared" ref="AP15:AP20" si="3">G15-AO15</f>
        <v>13158.45</v>
      </c>
    </row>
    <row r="16" spans="2:43" s="1" customFormat="1" ht="45" customHeight="1">
      <c r="B16" s="12"/>
      <c r="C16" s="10">
        <v>2</v>
      </c>
      <c r="D16" s="16" t="s">
        <v>26</v>
      </c>
      <c r="E16" s="182">
        <v>500</v>
      </c>
      <c r="F16" s="27" t="s">
        <v>20</v>
      </c>
      <c r="G16" s="194">
        <v>30748</v>
      </c>
      <c r="H16" s="193">
        <f t="shared" si="0"/>
        <v>15374000</v>
      </c>
      <c r="I16" s="153"/>
      <c r="J16" s="153"/>
      <c r="K16" s="153"/>
      <c r="L16" s="153"/>
      <c r="M16" s="153"/>
      <c r="N16" s="154"/>
      <c r="O16" s="155"/>
      <c r="P16" s="156"/>
      <c r="Q16" s="156"/>
      <c r="R16" s="156"/>
      <c r="S16" s="157"/>
      <c r="T16" s="157"/>
      <c r="U16" s="156"/>
      <c r="V16" s="156"/>
      <c r="W16" s="156"/>
      <c r="X16" s="158"/>
      <c r="Y16" s="159"/>
      <c r="Z16" s="160"/>
      <c r="AA16" s="32"/>
      <c r="AB16" s="33"/>
      <c r="AC16" s="194">
        <v>29211</v>
      </c>
      <c r="AD16" s="193">
        <f t="shared" si="1"/>
        <v>14605500</v>
      </c>
      <c r="AE16" s="33"/>
      <c r="AF16" s="182"/>
      <c r="AG16" s="27"/>
      <c r="AH16" s="19"/>
      <c r="AI16" s="206"/>
      <c r="AJ16" s="182"/>
      <c r="AK16" s="27"/>
      <c r="AL16" s="195"/>
      <c r="AM16" s="161"/>
      <c r="AN16" s="119"/>
      <c r="AO16" s="119">
        <f t="shared" si="2"/>
        <v>1537.4</v>
      </c>
      <c r="AP16" s="119">
        <f t="shared" si="3"/>
        <v>29210.6</v>
      </c>
    </row>
    <row r="17" spans="2:42" s="1" customFormat="1" ht="45" customHeight="1">
      <c r="B17" s="12"/>
      <c r="C17" s="10">
        <v>3</v>
      </c>
      <c r="D17" s="16" t="s">
        <v>27</v>
      </c>
      <c r="E17" s="167">
        <v>1250</v>
      </c>
      <c r="F17" s="27" t="s">
        <v>20</v>
      </c>
      <c r="G17" s="191">
        <v>74548</v>
      </c>
      <c r="H17" s="193">
        <f t="shared" si="0"/>
        <v>93185000</v>
      </c>
      <c r="I17" s="56"/>
      <c r="J17" s="56"/>
      <c r="K17" s="56"/>
      <c r="L17" s="56"/>
      <c r="M17" s="56"/>
      <c r="N17" s="57"/>
      <c r="O17" s="80"/>
      <c r="P17" s="81"/>
      <c r="Q17" s="81"/>
      <c r="R17" s="81"/>
      <c r="S17" s="82"/>
      <c r="T17" s="82"/>
      <c r="U17" s="81"/>
      <c r="V17" s="81"/>
      <c r="W17" s="81"/>
      <c r="X17" s="25"/>
      <c r="Y17" s="104"/>
      <c r="Z17" s="105"/>
      <c r="AA17" s="27"/>
      <c r="AB17" s="28"/>
      <c r="AC17" s="191">
        <v>70821</v>
      </c>
      <c r="AD17" s="193">
        <f t="shared" si="1"/>
        <v>88526250</v>
      </c>
      <c r="AE17" s="28"/>
      <c r="AF17" s="167"/>
      <c r="AG17" s="27"/>
      <c r="AH17" s="11"/>
      <c r="AI17" s="193"/>
      <c r="AJ17" s="167"/>
      <c r="AK17" s="27"/>
      <c r="AL17" s="191"/>
      <c r="AM17" s="118"/>
      <c r="AN17" s="119"/>
      <c r="AO17" s="119">
        <f t="shared" si="2"/>
        <v>3727.4</v>
      </c>
      <c r="AP17" s="119">
        <f t="shared" si="3"/>
        <v>70820.600000000006</v>
      </c>
    </row>
    <row r="18" spans="2:42" s="1" customFormat="1" ht="45" customHeight="1">
      <c r="B18" s="12"/>
      <c r="C18" s="10">
        <v>4</v>
      </c>
      <c r="D18" s="16" t="s">
        <v>28</v>
      </c>
      <c r="E18" s="167">
        <v>500</v>
      </c>
      <c r="F18" s="27" t="s">
        <v>20</v>
      </c>
      <c r="G18" s="191">
        <v>29855</v>
      </c>
      <c r="H18" s="193">
        <f t="shared" si="0"/>
        <v>14927500</v>
      </c>
      <c r="I18" s="56"/>
      <c r="J18" s="56"/>
      <c r="K18" s="56"/>
      <c r="L18" s="56"/>
      <c r="M18" s="56"/>
      <c r="N18" s="57"/>
      <c r="O18" s="80"/>
      <c r="P18" s="81"/>
      <c r="Q18" s="81"/>
      <c r="R18" s="81"/>
      <c r="S18" s="82"/>
      <c r="T18" s="82"/>
      <c r="U18" s="81"/>
      <c r="V18" s="81"/>
      <c r="W18" s="81"/>
      <c r="X18" s="25"/>
      <c r="Y18" s="104"/>
      <c r="Z18" s="105"/>
      <c r="AA18" s="27"/>
      <c r="AB18" s="28"/>
      <c r="AC18" s="191">
        <v>28362</v>
      </c>
      <c r="AD18" s="193">
        <f t="shared" si="1"/>
        <v>14181000</v>
      </c>
      <c r="AE18" s="28"/>
      <c r="AF18" s="167"/>
      <c r="AG18" s="27"/>
      <c r="AH18" s="11"/>
      <c r="AI18" s="193"/>
      <c r="AJ18" s="167"/>
      <c r="AK18" s="27"/>
      <c r="AL18" s="191"/>
      <c r="AM18" s="118"/>
      <c r="AN18" s="119"/>
      <c r="AO18" s="119">
        <f t="shared" si="2"/>
        <v>1492.75</v>
      </c>
      <c r="AP18" s="119">
        <f t="shared" si="3"/>
        <v>28362.25</v>
      </c>
    </row>
    <row r="19" spans="2:42" s="1" customFormat="1" ht="45" customHeight="1">
      <c r="B19" s="12"/>
      <c r="C19" s="10">
        <v>5</v>
      </c>
      <c r="D19" s="16" t="s">
        <v>29</v>
      </c>
      <c r="E19" s="167">
        <v>1000</v>
      </c>
      <c r="F19" s="27" t="s">
        <v>20</v>
      </c>
      <c r="G19" s="191">
        <v>40357</v>
      </c>
      <c r="H19" s="193">
        <f t="shared" si="0"/>
        <v>40357000</v>
      </c>
      <c r="I19" s="56"/>
      <c r="J19" s="56"/>
      <c r="K19" s="56"/>
      <c r="L19" s="56"/>
      <c r="M19" s="56"/>
      <c r="N19" s="57"/>
      <c r="O19" s="80"/>
      <c r="P19" s="81"/>
      <c r="Q19" s="81"/>
      <c r="R19" s="81"/>
      <c r="S19" s="82"/>
      <c r="T19" s="82"/>
      <c r="U19" s="81"/>
      <c r="V19" s="81"/>
      <c r="W19" s="81"/>
      <c r="X19" s="25"/>
      <c r="Y19" s="104"/>
      <c r="Z19" s="105"/>
      <c r="AA19" s="27"/>
      <c r="AB19" s="28"/>
      <c r="AC19" s="191">
        <v>38339</v>
      </c>
      <c r="AD19" s="193">
        <f t="shared" si="1"/>
        <v>38339000</v>
      </c>
      <c r="AE19" s="28"/>
      <c r="AF19" s="167"/>
      <c r="AG19" s="27"/>
      <c r="AH19" s="11"/>
      <c r="AI19" s="193"/>
      <c r="AJ19" s="167"/>
      <c r="AK19" s="27"/>
      <c r="AL19" s="191"/>
      <c r="AM19" s="118"/>
      <c r="AN19" s="119"/>
      <c r="AO19" s="119">
        <f t="shared" si="2"/>
        <v>2017.8500000000001</v>
      </c>
      <c r="AP19" s="119">
        <f t="shared" si="3"/>
        <v>38339.15</v>
      </c>
    </row>
    <row r="20" spans="2:42" s="1" customFormat="1" ht="42.75">
      <c r="B20" s="12"/>
      <c r="C20" s="17">
        <v>6</v>
      </c>
      <c r="D20" s="16" t="s">
        <v>30</v>
      </c>
      <c r="E20" s="167">
        <v>500</v>
      </c>
      <c r="F20" s="27" t="s">
        <v>20</v>
      </c>
      <c r="G20" s="191">
        <v>58071</v>
      </c>
      <c r="H20" s="193">
        <f t="shared" si="0"/>
        <v>29035500</v>
      </c>
      <c r="I20" s="56"/>
      <c r="J20" s="56"/>
      <c r="K20" s="56"/>
      <c r="L20" s="56"/>
      <c r="M20" s="56"/>
      <c r="N20" s="57"/>
      <c r="O20" s="80"/>
      <c r="P20" s="81"/>
      <c r="Q20" s="81"/>
      <c r="R20" s="81"/>
      <c r="S20" s="82"/>
      <c r="T20" s="82"/>
      <c r="U20" s="81"/>
      <c r="V20" s="81"/>
      <c r="W20" s="81"/>
      <c r="X20" s="25"/>
      <c r="Y20" s="104"/>
      <c r="Z20" s="105"/>
      <c r="AA20" s="27"/>
      <c r="AB20" s="28"/>
      <c r="AC20" s="191">
        <v>55167</v>
      </c>
      <c r="AD20" s="193">
        <f t="shared" si="1"/>
        <v>27583500</v>
      </c>
      <c r="AE20" s="28"/>
      <c r="AF20" s="167"/>
      <c r="AG20" s="27"/>
      <c r="AH20" s="11"/>
      <c r="AI20" s="193"/>
      <c r="AJ20" s="167"/>
      <c r="AK20" s="27"/>
      <c r="AL20" s="191"/>
      <c r="AM20" s="120"/>
      <c r="AN20" s="119"/>
      <c r="AO20" s="119">
        <f t="shared" si="2"/>
        <v>2903.55</v>
      </c>
      <c r="AP20" s="119">
        <f t="shared" si="3"/>
        <v>55167.45</v>
      </c>
    </row>
    <row r="21" spans="2:42" s="1" customFormat="1" ht="80.25" customHeight="1">
      <c r="B21" s="12">
        <v>4</v>
      </c>
      <c r="C21" s="596" t="s">
        <v>59</v>
      </c>
      <c r="D21" s="597"/>
      <c r="E21" s="18"/>
      <c r="F21" s="32"/>
      <c r="G21" s="195"/>
      <c r="H21" s="193"/>
      <c r="I21" s="56"/>
      <c r="J21" s="56"/>
      <c r="K21" s="56"/>
      <c r="L21" s="56"/>
      <c r="M21" s="56"/>
      <c r="N21" s="57"/>
      <c r="O21" s="80"/>
      <c r="P21" s="81"/>
      <c r="Q21" s="81"/>
      <c r="R21" s="81"/>
      <c r="S21" s="82"/>
      <c r="T21" s="82"/>
      <c r="U21" s="81"/>
      <c r="V21" s="81"/>
      <c r="W21" s="81"/>
      <c r="X21" s="25"/>
      <c r="Y21" s="104"/>
      <c r="Z21" s="105"/>
      <c r="AA21" s="27"/>
      <c r="AB21" s="28"/>
      <c r="AC21" s="195"/>
      <c r="AD21" s="193"/>
      <c r="AE21" s="28"/>
      <c r="AF21" s="18"/>
      <c r="AG21" s="32"/>
      <c r="AH21" s="11"/>
      <c r="AI21" s="193"/>
      <c r="AJ21" s="18"/>
      <c r="AK21" s="32"/>
      <c r="AL21" s="191"/>
      <c r="AM21" s="120"/>
      <c r="AN21" s="119"/>
      <c r="AO21" s="119"/>
      <c r="AP21" s="119"/>
    </row>
    <row r="22" spans="2:42" s="1" customFormat="1" ht="35.25" customHeight="1">
      <c r="B22" s="12"/>
      <c r="C22" s="17"/>
      <c r="D22" s="16" t="s">
        <v>31</v>
      </c>
      <c r="E22" s="18">
        <v>600</v>
      </c>
      <c r="F22" s="27" t="s">
        <v>20</v>
      </c>
      <c r="G22" s="195">
        <v>141478</v>
      </c>
      <c r="H22" s="193">
        <f t="shared" si="0"/>
        <v>84886800</v>
      </c>
      <c r="I22" s="56"/>
      <c r="J22" s="56"/>
      <c r="K22" s="56"/>
      <c r="L22" s="56"/>
      <c r="M22" s="56"/>
      <c r="N22" s="57"/>
      <c r="O22" s="80"/>
      <c r="P22" s="81"/>
      <c r="Q22" s="81"/>
      <c r="R22" s="81"/>
      <c r="S22" s="82"/>
      <c r="T22" s="82"/>
      <c r="U22" s="81"/>
      <c r="V22" s="81"/>
      <c r="W22" s="81"/>
      <c r="X22" s="25"/>
      <c r="Y22" s="104"/>
      <c r="Z22" s="105"/>
      <c r="AA22" s="27"/>
      <c r="AB22" s="28"/>
      <c r="AC22" s="195">
        <v>134404</v>
      </c>
      <c r="AD22" s="193">
        <f t="shared" si="1"/>
        <v>80642400</v>
      </c>
      <c r="AE22" s="214" t="s">
        <v>67</v>
      </c>
      <c r="AF22" s="18">
        <v>12</v>
      </c>
      <c r="AG22" s="214" t="s">
        <v>19</v>
      </c>
      <c r="AH22" s="11">
        <v>1611100</v>
      </c>
      <c r="AI22" s="193">
        <f>AH22*AF22</f>
        <v>19333200</v>
      </c>
      <c r="AJ22" s="18"/>
      <c r="AK22" s="214"/>
      <c r="AL22" s="191"/>
      <c r="AM22" s="120"/>
      <c r="AN22" s="119"/>
      <c r="AO22" s="119">
        <f>G22*5%</f>
        <v>7073.9000000000005</v>
      </c>
      <c r="AP22" s="119">
        <f>G22-AO22</f>
        <v>134404.1</v>
      </c>
    </row>
    <row r="23" spans="2:42" s="1" customFormat="1" ht="35.25" customHeight="1">
      <c r="B23" s="12"/>
      <c r="C23" s="209"/>
      <c r="D23" s="210"/>
      <c r="E23" s="18"/>
      <c r="F23" s="32"/>
      <c r="G23" s="195"/>
      <c r="H23" s="193"/>
      <c r="I23" s="56"/>
      <c r="J23" s="56"/>
      <c r="K23" s="56"/>
      <c r="L23" s="56"/>
      <c r="M23" s="56"/>
      <c r="N23" s="57"/>
      <c r="O23" s="80"/>
      <c r="P23" s="81"/>
      <c r="Q23" s="81"/>
      <c r="R23" s="81"/>
      <c r="S23" s="82"/>
      <c r="T23" s="82"/>
      <c r="U23" s="81"/>
      <c r="V23" s="81"/>
      <c r="W23" s="81"/>
      <c r="X23" s="25"/>
      <c r="Y23" s="104"/>
      <c r="Z23" s="105"/>
      <c r="AA23" s="27"/>
      <c r="AB23" s="28"/>
      <c r="AC23" s="195"/>
      <c r="AD23" s="193"/>
      <c r="AE23" s="214" t="s">
        <v>66</v>
      </c>
      <c r="AF23" s="18">
        <v>12</v>
      </c>
      <c r="AG23" s="214" t="s">
        <v>19</v>
      </c>
      <c r="AH23" s="11">
        <v>1499500</v>
      </c>
      <c r="AI23" s="193">
        <f>AH23*AF23</f>
        <v>17994000</v>
      </c>
      <c r="AJ23" s="18"/>
      <c r="AK23" s="214"/>
      <c r="AL23" s="191"/>
      <c r="AM23" s="120"/>
      <c r="AN23" s="119"/>
      <c r="AO23" s="119">
        <f>G23*5%</f>
        <v>0</v>
      </c>
      <c r="AP23" s="119">
        <f>G23-AO23</f>
        <v>0</v>
      </c>
    </row>
    <row r="24" spans="2:42" s="1" customFormat="1" ht="35.25" customHeight="1">
      <c r="B24" s="12">
        <v>5</v>
      </c>
      <c r="C24" s="588" t="s">
        <v>32</v>
      </c>
      <c r="D24" s="589"/>
      <c r="E24" s="18"/>
      <c r="F24" s="32"/>
      <c r="G24" s="195"/>
      <c r="H24" s="193"/>
      <c r="I24" s="56"/>
      <c r="J24" s="56"/>
      <c r="K24" s="56"/>
      <c r="L24" s="56"/>
      <c r="M24" s="56"/>
      <c r="N24" s="57"/>
      <c r="O24" s="80"/>
      <c r="P24" s="81"/>
      <c r="Q24" s="81"/>
      <c r="R24" s="81"/>
      <c r="S24" s="82"/>
      <c r="T24" s="82"/>
      <c r="U24" s="81"/>
      <c r="V24" s="81"/>
      <c r="W24" s="81"/>
      <c r="X24" s="25"/>
      <c r="Y24" s="104"/>
      <c r="Z24" s="105"/>
      <c r="AA24" s="27"/>
      <c r="AB24" s="28"/>
      <c r="AC24" s="195"/>
      <c r="AD24" s="193"/>
      <c r="AE24" s="28"/>
      <c r="AF24" s="18"/>
      <c r="AG24" s="32"/>
      <c r="AH24" s="11"/>
      <c r="AI24" s="193"/>
      <c r="AJ24" s="18">
        <v>250</v>
      </c>
      <c r="AK24" s="225" t="s">
        <v>20</v>
      </c>
      <c r="AL24" s="191">
        <v>9038</v>
      </c>
      <c r="AM24" s="120">
        <f>AL24*AJ24</f>
        <v>2259500</v>
      </c>
      <c r="AN24" s="119"/>
      <c r="AO24" s="119"/>
      <c r="AP24" s="119"/>
    </row>
    <row r="25" spans="2:42" s="1" customFormat="1" ht="35.25" customHeight="1">
      <c r="B25" s="141">
        <v>6</v>
      </c>
      <c r="C25" s="596" t="s">
        <v>60</v>
      </c>
      <c r="D25" s="635"/>
      <c r="E25" s="18"/>
      <c r="F25" s="32"/>
      <c r="G25" s="196"/>
      <c r="H25" s="193"/>
      <c r="I25" s="56"/>
      <c r="J25" s="56"/>
      <c r="K25" s="56"/>
      <c r="L25" s="56"/>
      <c r="M25" s="56"/>
      <c r="N25" s="57"/>
      <c r="O25" s="80"/>
      <c r="P25" s="81"/>
      <c r="Q25" s="81"/>
      <c r="R25" s="81"/>
      <c r="S25" s="82"/>
      <c r="T25" s="82"/>
      <c r="U25" s="81"/>
      <c r="V25" s="81"/>
      <c r="W25" s="81"/>
      <c r="X25" s="25"/>
      <c r="Y25" s="104"/>
      <c r="Z25" s="105"/>
      <c r="AA25" s="27"/>
      <c r="AB25" s="28"/>
      <c r="AC25" s="196"/>
      <c r="AD25" s="193"/>
      <c r="AE25" s="28"/>
      <c r="AF25" s="18"/>
      <c r="AG25" s="32"/>
      <c r="AH25" s="11"/>
      <c r="AI25" s="193"/>
      <c r="AJ25" s="18"/>
      <c r="AK25" s="32"/>
      <c r="AL25" s="191"/>
      <c r="AM25" s="120"/>
      <c r="AN25" s="119"/>
      <c r="AO25" s="119"/>
      <c r="AP25" s="119"/>
    </row>
    <row r="26" spans="2:42" s="1" customFormat="1" ht="35.25" customHeight="1" thickBot="1">
      <c r="B26" s="39"/>
      <c r="C26" s="260" t="s">
        <v>61</v>
      </c>
      <c r="D26" s="140"/>
      <c r="E26" s="182"/>
      <c r="F26" s="166"/>
      <c r="G26" s="261"/>
      <c r="H26" s="205"/>
      <c r="I26" s="142"/>
      <c r="J26" s="142"/>
      <c r="K26" s="142"/>
      <c r="L26" s="142"/>
      <c r="M26" s="142"/>
      <c r="N26" s="143"/>
      <c r="O26" s="144"/>
      <c r="P26" s="145"/>
      <c r="Q26" s="145"/>
      <c r="R26" s="145"/>
      <c r="S26" s="146"/>
      <c r="T26" s="146"/>
      <c r="U26" s="145"/>
      <c r="V26" s="145"/>
      <c r="W26" s="145"/>
      <c r="X26" s="147"/>
      <c r="Y26" s="148"/>
      <c r="Z26" s="149"/>
      <c r="AA26" s="29"/>
      <c r="AB26" s="30"/>
      <c r="AC26" s="261"/>
      <c r="AD26" s="205"/>
      <c r="AE26" s="30"/>
      <c r="AF26" s="182"/>
      <c r="AG26" s="166"/>
      <c r="AH26" s="15"/>
      <c r="AI26" s="205"/>
      <c r="AJ26" s="182">
        <v>500</v>
      </c>
      <c r="AK26" s="262" t="s">
        <v>20</v>
      </c>
      <c r="AL26" s="192">
        <v>132300</v>
      </c>
      <c r="AM26" s="220">
        <f>AL26*AJ26</f>
        <v>66150000</v>
      </c>
      <c r="AN26" s="119"/>
      <c r="AO26" s="119"/>
      <c r="AP26" s="119"/>
    </row>
    <row r="27" spans="2:42" s="1" customFormat="1" ht="35.25" customHeight="1" thickBot="1">
      <c r="B27" s="284"/>
      <c r="C27" s="630" t="s">
        <v>70</v>
      </c>
      <c r="D27" s="631"/>
      <c r="E27" s="285"/>
      <c r="F27" s="286"/>
      <c r="G27" s="287"/>
      <c r="H27" s="288">
        <f>SUM(H12:H26)</f>
        <v>318991600</v>
      </c>
      <c r="I27" s="289"/>
      <c r="J27" s="289"/>
      <c r="K27" s="289"/>
      <c r="L27" s="289"/>
      <c r="M27" s="289"/>
      <c r="N27" s="290"/>
      <c r="O27" s="291"/>
      <c r="P27" s="292"/>
      <c r="Q27" s="292"/>
      <c r="R27" s="292"/>
      <c r="S27" s="293"/>
      <c r="T27" s="293"/>
      <c r="U27" s="292"/>
      <c r="V27" s="292"/>
      <c r="W27" s="292"/>
      <c r="X27" s="294"/>
      <c r="Y27" s="295"/>
      <c r="Z27" s="296"/>
      <c r="AA27" s="286"/>
      <c r="AB27" s="286"/>
      <c r="AC27" s="287"/>
      <c r="AD27" s="288">
        <f>SUM(AD12:AD26)</f>
        <v>303042200</v>
      </c>
      <c r="AE27" s="286"/>
      <c r="AF27" s="285"/>
      <c r="AG27" s="286"/>
      <c r="AH27" s="297"/>
      <c r="AI27" s="288">
        <f>SUM(AI22:AI26)</f>
        <v>37327200</v>
      </c>
      <c r="AJ27" s="285"/>
      <c r="AK27" s="286"/>
      <c r="AL27" s="298"/>
      <c r="AM27" s="288">
        <f>SUM(AM24:AM26)</f>
        <v>68409500</v>
      </c>
      <c r="AN27" s="119"/>
      <c r="AO27" s="119"/>
      <c r="AP27" s="119"/>
    </row>
    <row r="28" spans="2:42" ht="19.5" customHeight="1">
      <c r="B28" s="263" t="s">
        <v>62</v>
      </c>
      <c r="C28" s="643" t="s">
        <v>33</v>
      </c>
      <c r="D28" s="644"/>
      <c r="E28" s="170"/>
      <c r="F28" s="33"/>
      <c r="G28" s="264"/>
      <c r="H28" s="265"/>
      <c r="I28" s="266"/>
      <c r="J28" s="266"/>
      <c r="K28" s="266"/>
      <c r="L28" s="266"/>
      <c r="M28" s="266"/>
      <c r="N28" s="267"/>
      <c r="O28" s="268"/>
      <c r="P28" s="269"/>
      <c r="Q28" s="269"/>
      <c r="R28" s="269"/>
      <c r="S28" s="270"/>
      <c r="T28" s="270"/>
      <c r="U28" s="269"/>
      <c r="V28" s="269"/>
      <c r="W28" s="269"/>
      <c r="X28" s="271"/>
      <c r="Y28" s="272"/>
      <c r="Z28" s="273"/>
      <c r="AA28" s="274"/>
      <c r="AB28" s="275"/>
      <c r="AC28" s="264"/>
      <c r="AD28" s="265"/>
      <c r="AE28" s="275"/>
      <c r="AF28" s="170"/>
      <c r="AG28" s="33"/>
      <c r="AH28" s="276"/>
      <c r="AI28" s="265"/>
      <c r="AJ28" s="170"/>
      <c r="AK28" s="33"/>
      <c r="AL28" s="264"/>
      <c r="AM28" s="277"/>
      <c r="AN28" s="46"/>
      <c r="AO28" s="46"/>
      <c r="AP28" s="46"/>
    </row>
    <row r="29" spans="2:42" ht="70.5" customHeight="1">
      <c r="B29" s="21"/>
      <c r="C29" s="596" t="s">
        <v>59</v>
      </c>
      <c r="D29" s="597"/>
      <c r="E29" s="167"/>
      <c r="F29" s="27"/>
      <c r="G29" s="195"/>
      <c r="H29" s="204"/>
      <c r="I29" s="54"/>
      <c r="J29" s="54"/>
      <c r="K29" s="54"/>
      <c r="L29" s="54"/>
      <c r="M29" s="54"/>
      <c r="N29" s="55"/>
      <c r="O29" s="77"/>
      <c r="P29" s="78"/>
      <c r="Q29" s="78"/>
      <c r="R29" s="78"/>
      <c r="S29" s="79"/>
      <c r="T29" s="79"/>
      <c r="U29" s="78"/>
      <c r="V29" s="78"/>
      <c r="W29" s="78"/>
      <c r="X29" s="101"/>
      <c r="Y29" s="102"/>
      <c r="Z29" s="103"/>
      <c r="AA29" s="22"/>
      <c r="AB29" s="38"/>
      <c r="AC29" s="195"/>
      <c r="AD29" s="204"/>
      <c r="AE29" s="38"/>
      <c r="AF29" s="167"/>
      <c r="AG29" s="27"/>
      <c r="AH29" s="9"/>
      <c r="AI29" s="204"/>
      <c r="AJ29" s="167"/>
      <c r="AK29" s="27"/>
      <c r="AL29" s="190"/>
      <c r="AM29" s="117"/>
      <c r="AN29" s="46"/>
      <c r="AO29" s="46"/>
      <c r="AP29" s="46"/>
    </row>
    <row r="30" spans="2:42" ht="30" customHeight="1">
      <c r="B30" s="24"/>
      <c r="C30" s="25">
        <v>1</v>
      </c>
      <c r="D30" s="26" t="s">
        <v>31</v>
      </c>
      <c r="E30" s="167">
        <v>1200</v>
      </c>
      <c r="F30" s="27" t="s">
        <v>20</v>
      </c>
      <c r="G30" s="195">
        <v>141478</v>
      </c>
      <c r="H30" s="193">
        <f t="shared" ref="H30" si="4">G30*E30</f>
        <v>169773600</v>
      </c>
      <c r="I30" s="54"/>
      <c r="J30" s="54"/>
      <c r="K30" s="54"/>
      <c r="L30" s="54"/>
      <c r="M30" s="54"/>
      <c r="N30" s="55"/>
      <c r="O30" s="77"/>
      <c r="P30" s="78"/>
      <c r="Q30" s="78"/>
      <c r="R30" s="78"/>
      <c r="S30" s="79"/>
      <c r="T30" s="79"/>
      <c r="U30" s="78"/>
      <c r="V30" s="78"/>
      <c r="W30" s="78"/>
      <c r="X30" s="101"/>
      <c r="Y30" s="102"/>
      <c r="Z30" s="103"/>
      <c r="AA30" s="22"/>
      <c r="AB30" s="23"/>
      <c r="AC30" s="195">
        <v>134404</v>
      </c>
      <c r="AD30" s="193">
        <f t="shared" ref="AD30" si="5">E30*AC30</f>
        <v>161284800</v>
      </c>
      <c r="AE30" s="214" t="s">
        <v>67</v>
      </c>
      <c r="AF30" s="18">
        <v>12</v>
      </c>
      <c r="AG30" s="214" t="s">
        <v>19</v>
      </c>
      <c r="AH30" s="11">
        <v>1611100</v>
      </c>
      <c r="AI30" s="193">
        <f>AH30*AF30</f>
        <v>19333200</v>
      </c>
      <c r="AJ30" s="18"/>
      <c r="AK30" s="214"/>
      <c r="AL30" s="190"/>
      <c r="AM30" s="121"/>
      <c r="AN30" s="46"/>
      <c r="AO30" s="119">
        <f>G30*5%</f>
        <v>7073.9000000000005</v>
      </c>
      <c r="AP30" s="119">
        <f>G30-AO30</f>
        <v>134404.1</v>
      </c>
    </row>
    <row r="31" spans="2:42" ht="30" customHeight="1" thickBot="1">
      <c r="B31" s="34"/>
      <c r="C31" s="147"/>
      <c r="D31" s="215"/>
      <c r="E31" s="168"/>
      <c r="F31" s="29"/>
      <c r="G31" s="194"/>
      <c r="H31" s="205"/>
      <c r="I31" s="58"/>
      <c r="J31" s="58"/>
      <c r="K31" s="58"/>
      <c r="L31" s="58"/>
      <c r="M31" s="58"/>
      <c r="N31" s="59"/>
      <c r="O31" s="83"/>
      <c r="P31" s="84"/>
      <c r="Q31" s="84"/>
      <c r="R31" s="84"/>
      <c r="S31" s="85"/>
      <c r="T31" s="85"/>
      <c r="U31" s="84"/>
      <c r="V31" s="84"/>
      <c r="W31" s="84"/>
      <c r="X31" s="106"/>
      <c r="Y31" s="107"/>
      <c r="Z31" s="108"/>
      <c r="AA31" s="36"/>
      <c r="AB31" s="299"/>
      <c r="AC31" s="194"/>
      <c r="AD31" s="205"/>
      <c r="AE31" s="165" t="s">
        <v>66</v>
      </c>
      <c r="AF31" s="182">
        <v>12</v>
      </c>
      <c r="AG31" s="165" t="s">
        <v>19</v>
      </c>
      <c r="AH31" s="15">
        <v>1499500</v>
      </c>
      <c r="AI31" s="205">
        <f>AH31*AF31</f>
        <v>17994000</v>
      </c>
      <c r="AJ31" s="182"/>
      <c r="AK31" s="165"/>
      <c r="AL31" s="197"/>
      <c r="AM31" s="122"/>
      <c r="AN31" s="46"/>
      <c r="AO31" s="119">
        <f>G31*5%</f>
        <v>0</v>
      </c>
      <c r="AP31" s="119">
        <f>G31-AO31</f>
        <v>0</v>
      </c>
    </row>
    <row r="32" spans="2:42" ht="30" customHeight="1" thickBot="1">
      <c r="B32" s="303"/>
      <c r="C32" s="630" t="s">
        <v>71</v>
      </c>
      <c r="D32" s="631"/>
      <c r="E32" s="279"/>
      <c r="F32" s="280"/>
      <c r="G32" s="283"/>
      <c r="H32" s="288">
        <f>H30</f>
        <v>169773600</v>
      </c>
      <c r="I32" s="304"/>
      <c r="J32" s="304"/>
      <c r="K32" s="304"/>
      <c r="L32" s="304"/>
      <c r="M32" s="304"/>
      <c r="N32" s="305"/>
      <c r="O32" s="306"/>
      <c r="P32" s="307"/>
      <c r="Q32" s="307"/>
      <c r="R32" s="307"/>
      <c r="S32" s="308"/>
      <c r="T32" s="308"/>
      <c r="U32" s="307"/>
      <c r="V32" s="307"/>
      <c r="W32" s="307"/>
      <c r="X32" s="309"/>
      <c r="Y32" s="310"/>
      <c r="Z32" s="311"/>
      <c r="AA32" s="312"/>
      <c r="AB32" s="313"/>
      <c r="AC32" s="283"/>
      <c r="AD32" s="288">
        <f>AD30</f>
        <v>161284800</v>
      </c>
      <c r="AE32" s="282"/>
      <c r="AF32" s="279"/>
      <c r="AG32" s="282"/>
      <c r="AH32" s="281"/>
      <c r="AI32" s="288">
        <f>SUM(AI30:AI31)</f>
        <v>37327200</v>
      </c>
      <c r="AJ32" s="279"/>
      <c r="AK32" s="282"/>
      <c r="AL32" s="314"/>
      <c r="AM32" s="315"/>
      <c r="AN32" s="46"/>
      <c r="AO32" s="46"/>
      <c r="AP32" s="46"/>
    </row>
    <row r="33" spans="2:42" ht="19.5" customHeight="1">
      <c r="B33" s="362" t="s">
        <v>63</v>
      </c>
      <c r="C33" s="361" t="s">
        <v>34</v>
      </c>
      <c r="D33" s="300"/>
      <c r="E33" s="170"/>
      <c r="F33" s="32"/>
      <c r="G33" s="264"/>
      <c r="H33" s="265"/>
      <c r="I33" s="266"/>
      <c r="J33" s="266"/>
      <c r="K33" s="266"/>
      <c r="L33" s="266"/>
      <c r="M33" s="266"/>
      <c r="N33" s="267"/>
      <c r="O33" s="268"/>
      <c r="P33" s="269"/>
      <c r="Q33" s="269"/>
      <c r="R33" s="269"/>
      <c r="S33" s="270"/>
      <c r="T33" s="270"/>
      <c r="U33" s="269"/>
      <c r="V33" s="269"/>
      <c r="W33" s="269"/>
      <c r="X33" s="271"/>
      <c r="Y33" s="272"/>
      <c r="Z33" s="273"/>
      <c r="AA33" s="274"/>
      <c r="AB33" s="301"/>
      <c r="AC33" s="264"/>
      <c r="AD33" s="265"/>
      <c r="AE33" s="301"/>
      <c r="AF33" s="170"/>
      <c r="AG33" s="32"/>
      <c r="AH33" s="276"/>
      <c r="AI33" s="265"/>
      <c r="AJ33" s="170"/>
      <c r="AK33" s="32"/>
      <c r="AL33" s="264"/>
      <c r="AM33" s="302"/>
      <c r="AN33" s="46"/>
      <c r="AO33" s="46"/>
      <c r="AP33" s="46"/>
    </row>
    <row r="34" spans="2:42" s="1" customFormat="1" ht="37.5" customHeight="1">
      <c r="B34" s="141">
        <v>1</v>
      </c>
      <c r="C34" s="626" t="s">
        <v>35</v>
      </c>
      <c r="D34" s="627"/>
      <c r="E34" s="167">
        <v>250</v>
      </c>
      <c r="F34" s="27" t="s">
        <v>20</v>
      </c>
      <c r="G34" s="191">
        <v>53311</v>
      </c>
      <c r="H34" s="193">
        <f>G34*E34</f>
        <v>13327750</v>
      </c>
      <c r="I34" s="56">
        <f>0.1*G34</f>
        <v>5331.1</v>
      </c>
      <c r="J34" s="56">
        <f>I34*E34</f>
        <v>1332775</v>
      </c>
      <c r="K34" s="56" t="e">
        <f>G34-#REF!-I34</f>
        <v>#REF!</v>
      </c>
      <c r="L34" s="56" t="e">
        <f>K34*E34</f>
        <v>#REF!</v>
      </c>
      <c r="M34" s="56" t="e">
        <f t="shared" ref="M34:M35" si="6">K34/1.1</f>
        <v>#REF!</v>
      </c>
      <c r="N34" s="57" t="e">
        <f>M34*E34</f>
        <v>#REF!</v>
      </c>
      <c r="O34" s="80">
        <f>0.15*G34</f>
        <v>7996.65</v>
      </c>
      <c r="P34" s="81">
        <f>O34*E34</f>
        <v>1999162.5</v>
      </c>
      <c r="Q34" s="81" t="e">
        <f>G34-#REF!-O34</f>
        <v>#REF!</v>
      </c>
      <c r="R34" s="81" t="e">
        <f>Q34*E34</f>
        <v>#REF!</v>
      </c>
      <c r="S34" s="82" t="e">
        <f t="shared" ref="S34:S35" si="7">Q34/1.1</f>
        <v>#REF!</v>
      </c>
      <c r="T34" s="82" t="e">
        <f>S34*E34</f>
        <v>#REF!</v>
      </c>
      <c r="U34" s="81">
        <f>0.2*G34</f>
        <v>10662.2</v>
      </c>
      <c r="V34" s="81">
        <f>U34*E34</f>
        <v>2665550</v>
      </c>
      <c r="W34" s="81" t="e">
        <f>G34-#REF!-U34</f>
        <v>#REF!</v>
      </c>
      <c r="X34" s="25" t="e">
        <f>W34*E34</f>
        <v>#REF!</v>
      </c>
      <c r="Y34" s="104" t="e">
        <f t="shared" ref="Y34:Y35" si="8">W34/1.1</f>
        <v>#REF!</v>
      </c>
      <c r="Z34" s="105" t="e">
        <f>Y34*E34</f>
        <v>#REF!</v>
      </c>
      <c r="AA34" s="27"/>
      <c r="AB34" s="28"/>
      <c r="AC34" s="191">
        <v>50645</v>
      </c>
      <c r="AD34" s="193">
        <f t="shared" ref="AD34:AD35" si="9">E34*AC34</f>
        <v>12661250</v>
      </c>
      <c r="AE34" s="28"/>
      <c r="AF34" s="167"/>
      <c r="AG34" s="27"/>
      <c r="AH34" s="11"/>
      <c r="AI34" s="193"/>
      <c r="AJ34" s="167"/>
      <c r="AK34" s="27"/>
      <c r="AL34" s="191"/>
      <c r="AM34" s="118"/>
      <c r="AN34" s="119"/>
      <c r="AO34" s="119">
        <f t="shared" ref="AO34:AO42" si="10">G34*5%</f>
        <v>2665.55</v>
      </c>
      <c r="AP34" s="119">
        <f t="shared" ref="AP34:AP42" si="11">G34-AO34</f>
        <v>50645.45</v>
      </c>
    </row>
    <row r="35" spans="2:42" s="1" customFormat="1" ht="30" customHeight="1">
      <c r="B35" s="141">
        <v>2</v>
      </c>
      <c r="C35" s="628" t="s">
        <v>36</v>
      </c>
      <c r="D35" s="629"/>
      <c r="E35" s="167">
        <v>150</v>
      </c>
      <c r="F35" s="27" t="s">
        <v>20</v>
      </c>
      <c r="G35" s="191">
        <v>162902</v>
      </c>
      <c r="H35" s="193">
        <f>G35*E35</f>
        <v>24435300</v>
      </c>
      <c r="I35" s="56">
        <f>0.1*G35</f>
        <v>16290.2</v>
      </c>
      <c r="J35" s="56">
        <f>I35*E35</f>
        <v>2443530</v>
      </c>
      <c r="K35" s="56" t="e">
        <f>G35-#REF!-I35</f>
        <v>#REF!</v>
      </c>
      <c r="L35" s="56" t="e">
        <f>K35*E35</f>
        <v>#REF!</v>
      </c>
      <c r="M35" s="56" t="e">
        <f t="shared" si="6"/>
        <v>#REF!</v>
      </c>
      <c r="N35" s="57" t="e">
        <f>M35*E35</f>
        <v>#REF!</v>
      </c>
      <c r="O35" s="80">
        <f>0.15*G35</f>
        <v>24435.3</v>
      </c>
      <c r="P35" s="81">
        <f>O35*E35</f>
        <v>3665295</v>
      </c>
      <c r="Q35" s="81" t="e">
        <f>G35-#REF!-O35</f>
        <v>#REF!</v>
      </c>
      <c r="R35" s="81" t="e">
        <f>Q35*E35</f>
        <v>#REF!</v>
      </c>
      <c r="S35" s="82" t="e">
        <f t="shared" si="7"/>
        <v>#REF!</v>
      </c>
      <c r="T35" s="82" t="e">
        <f>S35*E35</f>
        <v>#REF!</v>
      </c>
      <c r="U35" s="81">
        <f>0.2*G35</f>
        <v>32580.400000000001</v>
      </c>
      <c r="V35" s="81">
        <f>U35*E35</f>
        <v>4887060</v>
      </c>
      <c r="W35" s="81" t="e">
        <f>G35-#REF!-U35</f>
        <v>#REF!</v>
      </c>
      <c r="X35" s="25" t="e">
        <f>W35*E35</f>
        <v>#REF!</v>
      </c>
      <c r="Y35" s="104" t="e">
        <f t="shared" si="8"/>
        <v>#REF!</v>
      </c>
      <c r="Z35" s="105" t="e">
        <f>Y35*E35</f>
        <v>#REF!</v>
      </c>
      <c r="AA35" s="27"/>
      <c r="AB35" s="28"/>
      <c r="AC35" s="191">
        <v>154757</v>
      </c>
      <c r="AD35" s="193">
        <f t="shared" si="9"/>
        <v>23213550</v>
      </c>
      <c r="AE35" s="28"/>
      <c r="AF35" s="167"/>
      <c r="AG35" s="27"/>
      <c r="AH35" s="11"/>
      <c r="AI35" s="193"/>
      <c r="AJ35" s="167"/>
      <c r="AK35" s="27"/>
      <c r="AL35" s="191"/>
      <c r="AM35" s="118"/>
      <c r="AN35" s="119"/>
      <c r="AO35" s="119">
        <f t="shared" si="10"/>
        <v>8145.1</v>
      </c>
      <c r="AP35" s="119">
        <f t="shared" si="11"/>
        <v>154756.9</v>
      </c>
    </row>
    <row r="36" spans="2:42" s="1" customFormat="1" ht="36" customHeight="1">
      <c r="B36" s="126" t="s">
        <v>23</v>
      </c>
      <c r="C36" s="633" t="s">
        <v>24</v>
      </c>
      <c r="D36" s="634"/>
      <c r="E36" s="168"/>
      <c r="F36" s="29"/>
      <c r="G36" s="192"/>
      <c r="H36" s="205"/>
      <c r="I36" s="142"/>
      <c r="J36" s="142"/>
      <c r="K36" s="142"/>
      <c r="L36" s="142"/>
      <c r="M36" s="142"/>
      <c r="N36" s="143"/>
      <c r="O36" s="144"/>
      <c r="P36" s="145"/>
      <c r="Q36" s="145"/>
      <c r="R36" s="145"/>
      <c r="S36" s="146"/>
      <c r="T36" s="146"/>
      <c r="U36" s="145"/>
      <c r="V36" s="145"/>
      <c r="W36" s="145"/>
      <c r="X36" s="147"/>
      <c r="Y36" s="148"/>
      <c r="Z36" s="149"/>
      <c r="AA36" s="29"/>
      <c r="AB36" s="30"/>
      <c r="AC36" s="192"/>
      <c r="AD36" s="205"/>
      <c r="AE36" s="30"/>
      <c r="AF36" s="168"/>
      <c r="AG36" s="29"/>
      <c r="AH36" s="15"/>
      <c r="AI36" s="205"/>
      <c r="AJ36" s="168"/>
      <c r="AK36" s="29"/>
      <c r="AL36" s="192"/>
      <c r="AM36" s="152"/>
      <c r="AN36" s="119"/>
      <c r="AO36" s="119">
        <f t="shared" si="10"/>
        <v>0</v>
      </c>
      <c r="AP36" s="119">
        <f t="shared" si="11"/>
        <v>0</v>
      </c>
    </row>
    <row r="37" spans="2:42" s="1" customFormat="1" ht="45" customHeight="1">
      <c r="B37" s="20"/>
      <c r="C37" s="124">
        <v>1</v>
      </c>
      <c r="D37" s="16" t="s">
        <v>37</v>
      </c>
      <c r="E37" s="81">
        <v>250</v>
      </c>
      <c r="F37" s="178" t="s">
        <v>20</v>
      </c>
      <c r="G37" s="193">
        <v>13851</v>
      </c>
      <c r="H37" s="193">
        <f t="shared" ref="H37:H44" si="12">G37*E37</f>
        <v>3462750</v>
      </c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193">
        <v>13158</v>
      </c>
      <c r="AD37" s="193">
        <f t="shared" ref="AD37:AD44" si="13">E37*AC37</f>
        <v>3289500</v>
      </c>
      <c r="AE37" s="81"/>
      <c r="AF37" s="81"/>
      <c r="AG37" s="178"/>
      <c r="AH37" s="81"/>
      <c r="AI37" s="193"/>
      <c r="AJ37" s="81"/>
      <c r="AK37" s="178"/>
      <c r="AL37" s="193"/>
      <c r="AM37" s="81"/>
      <c r="AN37" s="119"/>
      <c r="AO37" s="119">
        <f t="shared" si="10"/>
        <v>692.55000000000007</v>
      </c>
      <c r="AP37" s="119">
        <f t="shared" si="11"/>
        <v>13158.45</v>
      </c>
    </row>
    <row r="38" spans="2:42" s="1" customFormat="1" ht="45" customHeight="1">
      <c r="B38" s="20"/>
      <c r="C38" s="124">
        <v>2</v>
      </c>
      <c r="D38" s="16" t="s">
        <v>38</v>
      </c>
      <c r="E38" s="167">
        <v>500</v>
      </c>
      <c r="F38" s="178" t="s">
        <v>20</v>
      </c>
      <c r="G38" s="194">
        <v>30748</v>
      </c>
      <c r="H38" s="193">
        <f t="shared" si="12"/>
        <v>15374000</v>
      </c>
      <c r="I38" s="153"/>
      <c r="J38" s="153"/>
      <c r="K38" s="153"/>
      <c r="L38" s="153"/>
      <c r="M38" s="153"/>
      <c r="N38" s="154"/>
      <c r="O38" s="155"/>
      <c r="P38" s="156"/>
      <c r="Q38" s="156"/>
      <c r="R38" s="156"/>
      <c r="S38" s="157"/>
      <c r="T38" s="157"/>
      <c r="U38" s="156"/>
      <c r="V38" s="156"/>
      <c r="W38" s="156"/>
      <c r="X38" s="158"/>
      <c r="Y38" s="159"/>
      <c r="Z38" s="160"/>
      <c r="AA38" s="32"/>
      <c r="AB38" s="33"/>
      <c r="AC38" s="194">
        <v>29211</v>
      </c>
      <c r="AD38" s="193">
        <f t="shared" si="13"/>
        <v>14605500</v>
      </c>
      <c r="AE38" s="33"/>
      <c r="AF38" s="167"/>
      <c r="AG38" s="178"/>
      <c r="AH38" s="19"/>
      <c r="AI38" s="206"/>
      <c r="AJ38" s="167"/>
      <c r="AK38" s="178"/>
      <c r="AL38" s="195"/>
      <c r="AM38" s="161"/>
      <c r="AN38" s="119"/>
      <c r="AO38" s="119">
        <f t="shared" si="10"/>
        <v>1537.4</v>
      </c>
      <c r="AP38" s="119">
        <f t="shared" si="11"/>
        <v>29210.6</v>
      </c>
    </row>
    <row r="39" spans="2:42" s="1" customFormat="1" ht="45" customHeight="1">
      <c r="B39" s="20"/>
      <c r="C39" s="124">
        <v>3</v>
      </c>
      <c r="D39" s="16" t="s">
        <v>39</v>
      </c>
      <c r="E39" s="167">
        <v>1250</v>
      </c>
      <c r="F39" s="178" t="s">
        <v>20</v>
      </c>
      <c r="G39" s="191">
        <v>74548</v>
      </c>
      <c r="H39" s="193">
        <f t="shared" si="12"/>
        <v>93185000</v>
      </c>
      <c r="I39" s="56"/>
      <c r="J39" s="56"/>
      <c r="K39" s="56"/>
      <c r="L39" s="56"/>
      <c r="M39" s="56"/>
      <c r="N39" s="57"/>
      <c r="O39" s="80"/>
      <c r="P39" s="81"/>
      <c r="Q39" s="81"/>
      <c r="R39" s="81"/>
      <c r="S39" s="82"/>
      <c r="T39" s="82"/>
      <c r="U39" s="81"/>
      <c r="V39" s="81"/>
      <c r="W39" s="81"/>
      <c r="X39" s="25"/>
      <c r="Y39" s="104"/>
      <c r="Z39" s="105"/>
      <c r="AA39" s="27"/>
      <c r="AB39" s="28"/>
      <c r="AC39" s="191">
        <v>70821</v>
      </c>
      <c r="AD39" s="193">
        <f t="shared" si="13"/>
        <v>88526250</v>
      </c>
      <c r="AE39" s="28"/>
      <c r="AF39" s="167"/>
      <c r="AG39" s="178"/>
      <c r="AH39" s="11"/>
      <c r="AI39" s="193"/>
      <c r="AJ39" s="167"/>
      <c r="AK39" s="178"/>
      <c r="AL39" s="191"/>
      <c r="AM39" s="118"/>
      <c r="AN39" s="119"/>
      <c r="AO39" s="119">
        <f t="shared" si="10"/>
        <v>3727.4</v>
      </c>
      <c r="AP39" s="119">
        <f t="shared" si="11"/>
        <v>70820.600000000006</v>
      </c>
    </row>
    <row r="40" spans="2:42" s="1" customFormat="1" ht="45" customHeight="1">
      <c r="B40" s="20"/>
      <c r="C40" s="124">
        <v>4</v>
      </c>
      <c r="D40" s="16" t="s">
        <v>40</v>
      </c>
      <c r="E40" s="167">
        <v>500</v>
      </c>
      <c r="F40" s="178" t="s">
        <v>20</v>
      </c>
      <c r="G40" s="191">
        <v>29855</v>
      </c>
      <c r="H40" s="193">
        <f t="shared" si="12"/>
        <v>14927500</v>
      </c>
      <c r="I40" s="56"/>
      <c r="J40" s="56"/>
      <c r="K40" s="56"/>
      <c r="L40" s="56"/>
      <c r="M40" s="56"/>
      <c r="N40" s="57"/>
      <c r="O40" s="80"/>
      <c r="P40" s="81"/>
      <c r="Q40" s="81"/>
      <c r="R40" s="81"/>
      <c r="S40" s="82"/>
      <c r="T40" s="82"/>
      <c r="U40" s="81"/>
      <c r="V40" s="81"/>
      <c r="W40" s="81"/>
      <c r="X40" s="25"/>
      <c r="Y40" s="104"/>
      <c r="Z40" s="105"/>
      <c r="AA40" s="27"/>
      <c r="AB40" s="28"/>
      <c r="AC40" s="191">
        <v>28362</v>
      </c>
      <c r="AD40" s="193">
        <f t="shared" si="13"/>
        <v>14181000</v>
      </c>
      <c r="AE40" s="28"/>
      <c r="AF40" s="167"/>
      <c r="AG40" s="178"/>
      <c r="AH40" s="11"/>
      <c r="AI40" s="193"/>
      <c r="AJ40" s="167"/>
      <c r="AK40" s="178"/>
      <c r="AL40" s="191"/>
      <c r="AM40" s="118"/>
      <c r="AN40" s="119"/>
      <c r="AO40" s="119">
        <f t="shared" si="10"/>
        <v>1492.75</v>
      </c>
      <c r="AP40" s="119">
        <f t="shared" si="11"/>
        <v>28362.25</v>
      </c>
    </row>
    <row r="41" spans="2:42" s="1" customFormat="1" ht="45" customHeight="1">
      <c r="B41" s="20"/>
      <c r="C41" s="124">
        <v>5</v>
      </c>
      <c r="D41" s="16" t="s">
        <v>41</v>
      </c>
      <c r="E41" s="167">
        <v>1000</v>
      </c>
      <c r="F41" s="178" t="s">
        <v>20</v>
      </c>
      <c r="G41" s="191">
        <v>40357</v>
      </c>
      <c r="H41" s="193">
        <f t="shared" si="12"/>
        <v>40357000</v>
      </c>
      <c r="I41" s="56"/>
      <c r="J41" s="56"/>
      <c r="K41" s="56"/>
      <c r="L41" s="56"/>
      <c r="M41" s="56"/>
      <c r="N41" s="57"/>
      <c r="O41" s="80"/>
      <c r="P41" s="81"/>
      <c r="Q41" s="81"/>
      <c r="R41" s="81"/>
      <c r="S41" s="82"/>
      <c r="T41" s="82"/>
      <c r="U41" s="81"/>
      <c r="V41" s="81"/>
      <c r="W41" s="81"/>
      <c r="X41" s="25"/>
      <c r="Y41" s="104"/>
      <c r="Z41" s="105"/>
      <c r="AA41" s="27"/>
      <c r="AB41" s="28"/>
      <c r="AC41" s="191">
        <v>38339</v>
      </c>
      <c r="AD41" s="193">
        <f t="shared" si="13"/>
        <v>38339000</v>
      </c>
      <c r="AE41" s="28"/>
      <c r="AF41" s="167"/>
      <c r="AG41" s="178"/>
      <c r="AH41" s="11"/>
      <c r="AI41" s="193"/>
      <c r="AJ41" s="167"/>
      <c r="AK41" s="178"/>
      <c r="AL41" s="191"/>
      <c r="AM41" s="118"/>
      <c r="AN41" s="119"/>
      <c r="AO41" s="119">
        <f t="shared" si="10"/>
        <v>2017.8500000000001</v>
      </c>
      <c r="AP41" s="119">
        <f t="shared" si="11"/>
        <v>38339.15</v>
      </c>
    </row>
    <row r="42" spans="2:42" s="1" customFormat="1" ht="48" customHeight="1">
      <c r="B42" s="20"/>
      <c r="C42" s="125">
        <v>6</v>
      </c>
      <c r="D42" s="16" t="s">
        <v>42</v>
      </c>
      <c r="E42" s="167">
        <v>500</v>
      </c>
      <c r="F42" s="178" t="s">
        <v>20</v>
      </c>
      <c r="G42" s="191">
        <v>58071</v>
      </c>
      <c r="H42" s="193">
        <f t="shared" si="12"/>
        <v>29035500</v>
      </c>
      <c r="I42" s="56"/>
      <c r="J42" s="56"/>
      <c r="K42" s="56"/>
      <c r="L42" s="56"/>
      <c r="M42" s="56"/>
      <c r="N42" s="57"/>
      <c r="O42" s="80"/>
      <c r="P42" s="81"/>
      <c r="Q42" s="81"/>
      <c r="R42" s="81"/>
      <c r="S42" s="82"/>
      <c r="T42" s="82"/>
      <c r="U42" s="81"/>
      <c r="V42" s="81"/>
      <c r="W42" s="81"/>
      <c r="X42" s="25"/>
      <c r="Y42" s="104"/>
      <c r="Z42" s="105"/>
      <c r="AA42" s="27"/>
      <c r="AB42" s="28"/>
      <c r="AC42" s="191">
        <v>55167</v>
      </c>
      <c r="AD42" s="193">
        <f t="shared" si="13"/>
        <v>27583500</v>
      </c>
      <c r="AE42" s="28"/>
      <c r="AF42" s="167"/>
      <c r="AG42" s="178"/>
      <c r="AH42" s="11"/>
      <c r="AI42" s="193"/>
      <c r="AJ42" s="167"/>
      <c r="AK42" s="178"/>
      <c r="AL42" s="191"/>
      <c r="AM42" s="120"/>
      <c r="AN42" s="119"/>
      <c r="AO42" s="119">
        <f t="shared" si="10"/>
        <v>2903.55</v>
      </c>
      <c r="AP42" s="119">
        <f t="shared" si="11"/>
        <v>55167.45</v>
      </c>
    </row>
    <row r="43" spans="2:42" s="1" customFormat="1" ht="80.25" customHeight="1">
      <c r="B43" s="12">
        <v>4</v>
      </c>
      <c r="C43" s="596" t="s">
        <v>59</v>
      </c>
      <c r="D43" s="597"/>
      <c r="E43" s="18"/>
      <c r="F43" s="32"/>
      <c r="G43" s="195"/>
      <c r="H43" s="193"/>
      <c r="I43" s="56"/>
      <c r="J43" s="56"/>
      <c r="K43" s="56"/>
      <c r="L43" s="56"/>
      <c r="M43" s="56"/>
      <c r="N43" s="57"/>
      <c r="O43" s="80"/>
      <c r="P43" s="81"/>
      <c r="Q43" s="81"/>
      <c r="R43" s="81"/>
      <c r="S43" s="82"/>
      <c r="T43" s="82"/>
      <c r="U43" s="81"/>
      <c r="V43" s="81"/>
      <c r="W43" s="81"/>
      <c r="X43" s="25"/>
      <c r="Y43" s="104"/>
      <c r="Z43" s="105"/>
      <c r="AA43" s="27"/>
      <c r="AB43" s="28"/>
      <c r="AC43" s="195"/>
      <c r="AD43" s="193"/>
      <c r="AE43" s="28"/>
      <c r="AF43" s="18"/>
      <c r="AG43" s="32"/>
      <c r="AH43" s="11"/>
      <c r="AI43" s="193"/>
      <c r="AJ43" s="18"/>
      <c r="AK43" s="32"/>
      <c r="AL43" s="191"/>
      <c r="AM43" s="120"/>
      <c r="AN43" s="119"/>
      <c r="AO43" s="119"/>
      <c r="AP43" s="119"/>
    </row>
    <row r="44" spans="2:42" s="1" customFormat="1" ht="35.25" customHeight="1">
      <c r="B44" s="20"/>
      <c r="C44" s="125"/>
      <c r="D44" s="16" t="s">
        <v>43</v>
      </c>
      <c r="E44" s="18">
        <v>1500</v>
      </c>
      <c r="F44" s="178" t="s">
        <v>20</v>
      </c>
      <c r="G44" s="195">
        <v>141478</v>
      </c>
      <c r="H44" s="193">
        <f t="shared" si="12"/>
        <v>212217000</v>
      </c>
      <c r="I44" s="56"/>
      <c r="J44" s="56"/>
      <c r="K44" s="56"/>
      <c r="L44" s="56"/>
      <c r="M44" s="56"/>
      <c r="N44" s="57"/>
      <c r="O44" s="80"/>
      <c r="P44" s="81"/>
      <c r="Q44" s="81"/>
      <c r="R44" s="81"/>
      <c r="S44" s="82"/>
      <c r="T44" s="82"/>
      <c r="U44" s="81"/>
      <c r="V44" s="81"/>
      <c r="W44" s="81"/>
      <c r="X44" s="25"/>
      <c r="Y44" s="104"/>
      <c r="Z44" s="105"/>
      <c r="AA44" s="27"/>
      <c r="AB44" s="28"/>
      <c r="AC44" s="195">
        <v>134404</v>
      </c>
      <c r="AD44" s="193">
        <f t="shared" si="13"/>
        <v>201606000</v>
      </c>
      <c r="AE44" s="214" t="s">
        <v>67</v>
      </c>
      <c r="AF44" s="18">
        <v>12</v>
      </c>
      <c r="AG44" s="214" t="s">
        <v>19</v>
      </c>
      <c r="AH44" s="11">
        <v>1611100</v>
      </c>
      <c r="AI44" s="193">
        <f>AH44*AF44</f>
        <v>19333200</v>
      </c>
      <c r="AJ44" s="18"/>
      <c r="AK44" s="214"/>
      <c r="AL44" s="191"/>
      <c r="AM44" s="120"/>
      <c r="AN44" s="119"/>
      <c r="AO44" s="119">
        <f>G44*5%</f>
        <v>7073.9000000000005</v>
      </c>
      <c r="AP44" s="119">
        <f>G44-AO44</f>
        <v>134404.1</v>
      </c>
    </row>
    <row r="45" spans="2:42" s="1" customFormat="1" ht="35.25" customHeight="1">
      <c r="B45" s="20"/>
      <c r="C45" s="216"/>
      <c r="D45" s="210"/>
      <c r="E45" s="18"/>
      <c r="F45" s="217"/>
      <c r="G45" s="195"/>
      <c r="H45" s="193"/>
      <c r="I45" s="56"/>
      <c r="J45" s="56"/>
      <c r="K45" s="56"/>
      <c r="L45" s="56"/>
      <c r="M45" s="56"/>
      <c r="N45" s="57"/>
      <c r="O45" s="80"/>
      <c r="P45" s="81"/>
      <c r="Q45" s="81"/>
      <c r="R45" s="81"/>
      <c r="S45" s="82"/>
      <c r="T45" s="82"/>
      <c r="U45" s="81"/>
      <c r="V45" s="81"/>
      <c r="W45" s="81"/>
      <c r="X45" s="25"/>
      <c r="Y45" s="104"/>
      <c r="Z45" s="105"/>
      <c r="AA45" s="27"/>
      <c r="AB45" s="28"/>
      <c r="AC45" s="195"/>
      <c r="AD45" s="193"/>
      <c r="AE45" s="214" t="s">
        <v>66</v>
      </c>
      <c r="AF45" s="18">
        <v>12</v>
      </c>
      <c r="AG45" s="214" t="s">
        <v>19</v>
      </c>
      <c r="AH45" s="11">
        <v>1499500</v>
      </c>
      <c r="AI45" s="193">
        <f>AH45*AF45</f>
        <v>17994000</v>
      </c>
      <c r="AJ45" s="18"/>
      <c r="AK45" s="214"/>
      <c r="AL45" s="191"/>
      <c r="AM45" s="120"/>
      <c r="AN45" s="119"/>
      <c r="AO45" s="119"/>
      <c r="AP45" s="119"/>
    </row>
    <row r="46" spans="2:42" s="1" customFormat="1" ht="35.25" customHeight="1">
      <c r="B46" s="12">
        <v>5</v>
      </c>
      <c r="C46" s="588" t="s">
        <v>32</v>
      </c>
      <c r="D46" s="589"/>
      <c r="E46" s="18"/>
      <c r="F46" s="32"/>
      <c r="G46" s="195"/>
      <c r="H46" s="193"/>
      <c r="I46" s="56"/>
      <c r="J46" s="56"/>
      <c r="K46" s="56"/>
      <c r="L46" s="56"/>
      <c r="M46" s="56"/>
      <c r="N46" s="57"/>
      <c r="O46" s="80"/>
      <c r="P46" s="81"/>
      <c r="Q46" s="81"/>
      <c r="R46" s="81"/>
      <c r="S46" s="82"/>
      <c r="T46" s="82"/>
      <c r="U46" s="81"/>
      <c r="V46" s="81"/>
      <c r="W46" s="81"/>
      <c r="X46" s="25"/>
      <c r="Y46" s="104"/>
      <c r="Z46" s="105"/>
      <c r="AA46" s="27"/>
      <c r="AB46" s="28"/>
      <c r="AC46" s="195"/>
      <c r="AD46" s="193"/>
      <c r="AE46" s="28"/>
      <c r="AF46" s="18"/>
      <c r="AG46" s="32"/>
      <c r="AH46" s="11"/>
      <c r="AI46" s="193"/>
      <c r="AJ46" s="18">
        <v>250</v>
      </c>
      <c r="AK46" s="225" t="s">
        <v>20</v>
      </c>
      <c r="AL46" s="191">
        <v>9038</v>
      </c>
      <c r="AM46" s="120">
        <f>AL46*AJ46</f>
        <v>2259500</v>
      </c>
      <c r="AN46" s="119"/>
      <c r="AO46" s="119"/>
      <c r="AP46" s="119"/>
    </row>
    <row r="47" spans="2:42" s="1" customFormat="1" ht="35.25" customHeight="1">
      <c r="B47" s="141">
        <v>6</v>
      </c>
      <c r="C47" s="596" t="s">
        <v>60</v>
      </c>
      <c r="D47" s="635"/>
      <c r="E47" s="18"/>
      <c r="F47" s="32"/>
      <c r="G47" s="196"/>
      <c r="H47" s="193"/>
      <c r="I47" s="56"/>
      <c r="J47" s="56"/>
      <c r="K47" s="56"/>
      <c r="L47" s="56"/>
      <c r="M47" s="56"/>
      <c r="N47" s="57"/>
      <c r="O47" s="80"/>
      <c r="P47" s="81"/>
      <c r="Q47" s="81"/>
      <c r="R47" s="81"/>
      <c r="S47" s="82"/>
      <c r="T47" s="82"/>
      <c r="U47" s="81"/>
      <c r="V47" s="81"/>
      <c r="W47" s="81"/>
      <c r="X47" s="25"/>
      <c r="Y47" s="104"/>
      <c r="Z47" s="105"/>
      <c r="AA47" s="27"/>
      <c r="AB47" s="28"/>
      <c r="AC47" s="196"/>
      <c r="AD47" s="193"/>
      <c r="AE47" s="28"/>
      <c r="AF47" s="18"/>
      <c r="AG47" s="32"/>
      <c r="AH47" s="11"/>
      <c r="AI47" s="193"/>
      <c r="AJ47" s="18"/>
      <c r="AK47" s="32"/>
      <c r="AL47" s="191"/>
      <c r="AM47" s="120"/>
      <c r="AN47" s="119"/>
      <c r="AO47" s="119"/>
      <c r="AP47" s="119"/>
    </row>
    <row r="48" spans="2:42" s="1" customFormat="1" ht="35.25" customHeight="1" thickBot="1">
      <c r="B48" s="39"/>
      <c r="C48" s="260" t="s">
        <v>61</v>
      </c>
      <c r="D48" s="140"/>
      <c r="E48" s="182"/>
      <c r="F48" s="166"/>
      <c r="G48" s="261"/>
      <c r="H48" s="205"/>
      <c r="I48" s="142"/>
      <c r="J48" s="142"/>
      <c r="K48" s="142"/>
      <c r="L48" s="142"/>
      <c r="M48" s="142"/>
      <c r="N48" s="143"/>
      <c r="O48" s="144"/>
      <c r="P48" s="145"/>
      <c r="Q48" s="145"/>
      <c r="R48" s="145"/>
      <c r="S48" s="146"/>
      <c r="T48" s="146"/>
      <c r="U48" s="145"/>
      <c r="V48" s="145"/>
      <c r="W48" s="145"/>
      <c r="X48" s="147"/>
      <c r="Y48" s="148"/>
      <c r="Z48" s="149"/>
      <c r="AA48" s="29"/>
      <c r="AB48" s="30"/>
      <c r="AC48" s="261"/>
      <c r="AD48" s="205"/>
      <c r="AE48" s="30"/>
      <c r="AF48" s="182"/>
      <c r="AG48" s="166"/>
      <c r="AH48" s="15"/>
      <c r="AI48" s="205"/>
      <c r="AJ48" s="182">
        <v>500</v>
      </c>
      <c r="AK48" s="262" t="s">
        <v>20</v>
      </c>
      <c r="AL48" s="192">
        <v>132300</v>
      </c>
      <c r="AM48" s="220">
        <f>AL48*AJ48</f>
        <v>66150000</v>
      </c>
      <c r="AN48" s="119"/>
      <c r="AO48" s="119"/>
      <c r="AP48" s="119"/>
    </row>
    <row r="49" spans="2:42" s="1" customFormat="1" ht="35.25" customHeight="1" thickBot="1">
      <c r="B49" s="278"/>
      <c r="C49" s="630" t="s">
        <v>72</v>
      </c>
      <c r="D49" s="631"/>
      <c r="E49" s="285"/>
      <c r="F49" s="286"/>
      <c r="G49" s="287"/>
      <c r="H49" s="288">
        <f>SUM(H34:H48)</f>
        <v>446321800</v>
      </c>
      <c r="I49" s="289"/>
      <c r="J49" s="289"/>
      <c r="K49" s="289"/>
      <c r="L49" s="289"/>
      <c r="M49" s="289"/>
      <c r="N49" s="290"/>
      <c r="O49" s="291"/>
      <c r="P49" s="292"/>
      <c r="Q49" s="292"/>
      <c r="R49" s="292"/>
      <c r="S49" s="293"/>
      <c r="T49" s="293"/>
      <c r="U49" s="292"/>
      <c r="V49" s="292"/>
      <c r="W49" s="292"/>
      <c r="X49" s="294"/>
      <c r="Y49" s="295"/>
      <c r="Z49" s="296"/>
      <c r="AA49" s="286"/>
      <c r="AB49" s="286"/>
      <c r="AC49" s="287"/>
      <c r="AD49" s="288">
        <f>SUM(AD34:AD48)</f>
        <v>424005550</v>
      </c>
      <c r="AE49" s="286"/>
      <c r="AF49" s="285"/>
      <c r="AG49" s="286"/>
      <c r="AH49" s="297"/>
      <c r="AI49" s="288">
        <f>SUM(AI44:AI48)</f>
        <v>37327200</v>
      </c>
      <c r="AJ49" s="285"/>
      <c r="AK49" s="286"/>
      <c r="AL49" s="298"/>
      <c r="AM49" s="333">
        <f>SUM(AM46:AM48)</f>
        <v>68409500</v>
      </c>
      <c r="AN49" s="119"/>
      <c r="AO49" s="119"/>
      <c r="AP49" s="119"/>
    </row>
    <row r="50" spans="2:42" ht="12" customHeight="1">
      <c r="B50" s="316"/>
      <c r="C50" s="317"/>
      <c r="D50" s="35"/>
      <c r="E50" s="318"/>
      <c r="F50" s="31"/>
      <c r="G50" s="319"/>
      <c r="H50" s="320"/>
      <c r="I50" s="321"/>
      <c r="J50" s="321"/>
      <c r="K50" s="321"/>
      <c r="L50" s="321"/>
      <c r="M50" s="321"/>
      <c r="N50" s="322"/>
      <c r="O50" s="323"/>
      <c r="P50" s="324"/>
      <c r="Q50" s="324"/>
      <c r="R50" s="324"/>
      <c r="S50" s="325"/>
      <c r="T50" s="325"/>
      <c r="U50" s="324"/>
      <c r="V50" s="324"/>
      <c r="W50" s="324"/>
      <c r="X50" s="326"/>
      <c r="Y50" s="327"/>
      <c r="Z50" s="328"/>
      <c r="AA50" s="329"/>
      <c r="AB50" s="330"/>
      <c r="AC50" s="319"/>
      <c r="AD50" s="320"/>
      <c r="AE50" s="330"/>
      <c r="AF50" s="318"/>
      <c r="AG50" s="31"/>
      <c r="AH50" s="331"/>
      <c r="AI50" s="320"/>
      <c r="AJ50" s="318"/>
      <c r="AK50" s="31"/>
      <c r="AL50" s="319"/>
      <c r="AM50" s="332"/>
      <c r="AN50" s="46"/>
      <c r="AO50" s="46"/>
      <c r="AP50" s="46"/>
    </row>
    <row r="51" spans="2:42" ht="30" customHeight="1">
      <c r="B51" s="363" t="s">
        <v>64</v>
      </c>
      <c r="C51" s="622" t="s">
        <v>44</v>
      </c>
      <c r="D51" s="623"/>
      <c r="E51" s="169"/>
      <c r="F51" s="28"/>
      <c r="G51" s="190"/>
      <c r="H51" s="204"/>
      <c r="I51" s="54"/>
      <c r="J51" s="54"/>
      <c r="K51" s="54"/>
      <c r="L51" s="54"/>
      <c r="M51" s="54"/>
      <c r="N51" s="55"/>
      <c r="O51" s="77"/>
      <c r="P51" s="78"/>
      <c r="Q51" s="78"/>
      <c r="R51" s="78"/>
      <c r="S51" s="79"/>
      <c r="T51" s="79"/>
      <c r="U51" s="78"/>
      <c r="V51" s="78"/>
      <c r="W51" s="78"/>
      <c r="X51" s="101"/>
      <c r="Y51" s="102"/>
      <c r="Z51" s="103"/>
      <c r="AA51" s="22"/>
      <c r="AB51" s="38"/>
      <c r="AC51" s="190"/>
      <c r="AD51" s="204"/>
      <c r="AE51" s="38"/>
      <c r="AF51" s="169"/>
      <c r="AG51" s="28"/>
      <c r="AH51" s="9"/>
      <c r="AI51" s="204"/>
      <c r="AJ51" s="169"/>
      <c r="AK51" s="28"/>
      <c r="AL51" s="190"/>
      <c r="AM51" s="117"/>
      <c r="AN51" s="46"/>
      <c r="AO51" s="46"/>
      <c r="AP51" s="46"/>
    </row>
    <row r="52" spans="2:42" ht="77.25" customHeight="1">
      <c r="B52" s="150"/>
      <c r="C52" s="596" t="s">
        <v>59</v>
      </c>
      <c r="D52" s="597"/>
      <c r="E52" s="171"/>
      <c r="F52" s="30"/>
      <c r="G52" s="197"/>
      <c r="H52" s="204"/>
      <c r="I52" s="54"/>
      <c r="J52" s="54"/>
      <c r="K52" s="54"/>
      <c r="L52" s="54"/>
      <c r="M52" s="54"/>
      <c r="N52" s="55"/>
      <c r="O52" s="83"/>
      <c r="P52" s="84"/>
      <c r="Q52" s="84"/>
      <c r="R52" s="84"/>
      <c r="S52" s="85"/>
      <c r="T52" s="85"/>
      <c r="U52" s="84"/>
      <c r="V52" s="84"/>
      <c r="W52" s="84"/>
      <c r="X52" s="106"/>
      <c r="Y52" s="107"/>
      <c r="Z52" s="108"/>
      <c r="AA52" s="36"/>
      <c r="AB52" s="151"/>
      <c r="AC52" s="197"/>
      <c r="AD52" s="204"/>
      <c r="AE52" s="151"/>
      <c r="AF52" s="171"/>
      <c r="AG52" s="30"/>
      <c r="AH52" s="37"/>
      <c r="AI52" s="204"/>
      <c r="AJ52" s="171"/>
      <c r="AK52" s="30"/>
      <c r="AL52" s="197"/>
      <c r="AM52" s="117"/>
      <c r="AN52" s="46"/>
      <c r="AO52" s="46"/>
      <c r="AP52" s="46"/>
    </row>
    <row r="53" spans="2:42" s="1" customFormat="1" ht="31.5" customHeight="1">
      <c r="B53" s="39"/>
      <c r="C53" s="162"/>
      <c r="D53" s="179" t="s">
        <v>45</v>
      </c>
      <c r="E53" s="168">
        <v>700</v>
      </c>
      <c r="F53" s="29" t="s">
        <v>20</v>
      </c>
      <c r="G53" s="192">
        <v>141478</v>
      </c>
      <c r="H53" s="193">
        <f t="shared" ref="H53" si="14">G53*E53</f>
        <v>99034600</v>
      </c>
      <c r="I53" s="56">
        <f>0.1*G53</f>
        <v>14147.800000000001</v>
      </c>
      <c r="J53" s="56">
        <f>I53*E53</f>
        <v>9903460</v>
      </c>
      <c r="K53" s="56" t="e">
        <f>G53-#REF!-I53</f>
        <v>#REF!</v>
      </c>
      <c r="L53" s="56" t="e">
        <f>K53*E53</f>
        <v>#REF!</v>
      </c>
      <c r="M53" s="56" t="e">
        <f>K53/1.1</f>
        <v>#REF!</v>
      </c>
      <c r="N53" s="57" t="e">
        <f>M53*E53</f>
        <v>#REF!</v>
      </c>
      <c r="O53" s="144"/>
      <c r="P53" s="145"/>
      <c r="Q53" s="145"/>
      <c r="R53" s="145"/>
      <c r="S53" s="146"/>
      <c r="T53" s="146"/>
      <c r="U53" s="145"/>
      <c r="V53" s="145"/>
      <c r="W53" s="145"/>
      <c r="X53" s="147"/>
      <c r="Y53" s="148"/>
      <c r="Z53" s="149"/>
      <c r="AA53" s="29"/>
      <c r="AB53" s="29"/>
      <c r="AC53" s="193">
        <v>134404</v>
      </c>
      <c r="AD53" s="193">
        <f>AC53*E53</f>
        <v>94082800</v>
      </c>
      <c r="AE53" s="214" t="s">
        <v>67</v>
      </c>
      <c r="AF53" s="18">
        <v>12</v>
      </c>
      <c r="AG53" s="214" t="s">
        <v>19</v>
      </c>
      <c r="AH53" s="11">
        <v>1611100</v>
      </c>
      <c r="AI53" s="193">
        <f>AH53*AF53</f>
        <v>19333200</v>
      </c>
      <c r="AJ53" s="214"/>
      <c r="AK53" s="214"/>
      <c r="AL53" s="192"/>
      <c r="AM53" s="120"/>
      <c r="AN53" s="119"/>
      <c r="AO53" s="119">
        <f>G53*5%</f>
        <v>7073.9000000000005</v>
      </c>
      <c r="AP53" s="119">
        <f>G53-AO53</f>
        <v>134404.1</v>
      </c>
    </row>
    <row r="54" spans="2:42" s="1" customFormat="1" ht="31.5" customHeight="1" thickBot="1">
      <c r="B54" s="39"/>
      <c r="C54" s="218"/>
      <c r="D54" s="219"/>
      <c r="E54" s="168"/>
      <c r="F54" s="29"/>
      <c r="G54" s="192"/>
      <c r="H54" s="205"/>
      <c r="I54" s="142"/>
      <c r="J54" s="142"/>
      <c r="K54" s="142"/>
      <c r="L54" s="142"/>
      <c r="M54" s="142"/>
      <c r="N54" s="143"/>
      <c r="O54" s="144"/>
      <c r="P54" s="145"/>
      <c r="Q54" s="145"/>
      <c r="R54" s="145"/>
      <c r="S54" s="146"/>
      <c r="T54" s="146"/>
      <c r="U54" s="145"/>
      <c r="V54" s="145"/>
      <c r="W54" s="145"/>
      <c r="X54" s="147"/>
      <c r="Y54" s="148"/>
      <c r="Z54" s="149"/>
      <c r="AA54" s="29"/>
      <c r="AB54" s="29"/>
      <c r="AC54" s="192"/>
      <c r="AD54" s="205"/>
      <c r="AE54" s="165" t="s">
        <v>66</v>
      </c>
      <c r="AF54" s="182">
        <v>12</v>
      </c>
      <c r="AG54" s="165" t="s">
        <v>19</v>
      </c>
      <c r="AH54" s="15">
        <v>1499500</v>
      </c>
      <c r="AI54" s="205">
        <f>AH54*AF54</f>
        <v>17994000</v>
      </c>
      <c r="AJ54" s="182"/>
      <c r="AK54" s="165"/>
      <c r="AL54" s="192"/>
      <c r="AM54" s="220"/>
      <c r="AN54" s="119"/>
      <c r="AO54" s="119"/>
      <c r="AP54" s="119"/>
    </row>
    <row r="55" spans="2:42" s="1" customFormat="1" ht="31.5" customHeight="1" thickBot="1">
      <c r="B55" s="278"/>
      <c r="C55" s="632" t="s">
        <v>73</v>
      </c>
      <c r="D55" s="632"/>
      <c r="E55" s="348"/>
      <c r="F55" s="349"/>
      <c r="G55" s="350"/>
      <c r="H55" s="359">
        <f>H53</f>
        <v>99034600</v>
      </c>
      <c r="I55" s="351"/>
      <c r="J55" s="351"/>
      <c r="K55" s="351"/>
      <c r="L55" s="351"/>
      <c r="M55" s="351"/>
      <c r="N55" s="351"/>
      <c r="O55" s="352"/>
      <c r="P55" s="352"/>
      <c r="Q55" s="352"/>
      <c r="R55" s="352"/>
      <c r="S55" s="353"/>
      <c r="T55" s="353"/>
      <c r="U55" s="352"/>
      <c r="V55" s="352"/>
      <c r="W55" s="352"/>
      <c r="X55" s="352"/>
      <c r="Y55" s="354"/>
      <c r="Z55" s="355"/>
      <c r="AA55" s="349"/>
      <c r="AB55" s="349"/>
      <c r="AC55" s="350"/>
      <c r="AD55" s="359">
        <f>AD53</f>
        <v>94082800</v>
      </c>
      <c r="AE55" s="356"/>
      <c r="AF55" s="348"/>
      <c r="AG55" s="356"/>
      <c r="AH55" s="357"/>
      <c r="AI55" s="358">
        <f>SUM(AI53:AI54)</f>
        <v>37327200</v>
      </c>
      <c r="AJ55" s="348"/>
      <c r="AK55" s="356"/>
      <c r="AL55" s="350"/>
      <c r="AM55" s="347"/>
      <c r="AN55" s="119"/>
      <c r="AO55" s="119"/>
      <c r="AP55" s="119"/>
    </row>
    <row r="56" spans="2:42" ht="12" customHeight="1">
      <c r="B56" s="43"/>
      <c r="C56" s="334"/>
      <c r="D56" s="335"/>
      <c r="E56" s="336"/>
      <c r="F56" s="337"/>
      <c r="G56" s="338"/>
      <c r="H56" s="338"/>
      <c r="I56" s="339"/>
      <c r="J56" s="339"/>
      <c r="K56" s="339"/>
      <c r="L56" s="339"/>
      <c r="M56" s="339"/>
      <c r="N56" s="340"/>
      <c r="O56" s="341"/>
      <c r="P56" s="336"/>
      <c r="Q56" s="336"/>
      <c r="R56" s="336"/>
      <c r="S56" s="342"/>
      <c r="T56" s="342"/>
      <c r="U56" s="336"/>
      <c r="V56" s="336"/>
      <c r="W56" s="336"/>
      <c r="X56" s="343"/>
      <c r="Y56" s="327"/>
      <c r="Z56" s="344"/>
      <c r="AA56" s="336"/>
      <c r="AB56" s="336"/>
      <c r="AC56" s="338"/>
      <c r="AD56" s="338"/>
      <c r="AE56" s="336"/>
      <c r="AF56" s="336"/>
      <c r="AG56" s="337"/>
      <c r="AH56" s="345"/>
      <c r="AI56" s="338"/>
      <c r="AJ56" s="336"/>
      <c r="AK56" s="337"/>
      <c r="AL56" s="338"/>
      <c r="AM56" s="346"/>
      <c r="AN56" s="46"/>
      <c r="AO56" s="46"/>
    </row>
    <row r="57" spans="2:42" ht="45" customHeight="1">
      <c r="B57" s="624"/>
      <c r="C57" s="625"/>
      <c r="D57" s="625"/>
      <c r="E57" s="636" t="s">
        <v>46</v>
      </c>
      <c r="F57" s="637"/>
      <c r="G57" s="638"/>
      <c r="H57" s="238">
        <f>H27+H32+H49+H55</f>
        <v>1034121600</v>
      </c>
      <c r="I57" s="239"/>
      <c r="J57" s="239">
        <f>SUM(J11:J56)</f>
        <v>17456070</v>
      </c>
      <c r="K57" s="239"/>
      <c r="L57" s="240" t="e">
        <f>SUM(L11:L56)</f>
        <v>#REF!</v>
      </c>
      <c r="M57" s="239"/>
      <c r="N57" s="241" t="e">
        <f>SUM(N11:N56)</f>
        <v>#REF!</v>
      </c>
      <c r="O57" s="242"/>
      <c r="P57" s="243">
        <f>SUM(P11:P56)</f>
        <v>11328915</v>
      </c>
      <c r="Q57" s="243"/>
      <c r="R57" s="243" t="e">
        <f>SUM(R11:R56)</f>
        <v>#REF!</v>
      </c>
      <c r="S57" s="244"/>
      <c r="T57" s="243" t="e">
        <f>SUM(T11:T56)</f>
        <v>#REF!</v>
      </c>
      <c r="U57" s="243"/>
      <c r="V57" s="243">
        <f>SUM(V11:V56)</f>
        <v>15105220</v>
      </c>
      <c r="W57" s="243"/>
      <c r="X57" s="243" t="e">
        <f>SUM(X11:X56)</f>
        <v>#REF!</v>
      </c>
      <c r="Y57" s="245"/>
      <c r="Z57" s="246" t="e">
        <f>SUM(Z11:Z56)</f>
        <v>#REF!</v>
      </c>
      <c r="AA57" s="247" t="s">
        <v>46</v>
      </c>
      <c r="AB57" s="248"/>
      <c r="AC57" s="248"/>
      <c r="AD57" s="238">
        <f>AD27+AD32+AD49+AD55</f>
        <v>982415350</v>
      </c>
      <c r="AE57" s="249"/>
      <c r="AF57" s="248"/>
      <c r="AG57" s="248"/>
      <c r="AH57" s="250"/>
      <c r="AI57" s="238">
        <f>AI27+AI32+AI49+AI55</f>
        <v>149308800</v>
      </c>
      <c r="AJ57" s="253"/>
      <c r="AK57" s="254"/>
      <c r="AL57" s="252"/>
      <c r="AM57" s="251">
        <f>AM27+AM49</f>
        <v>136819000</v>
      </c>
      <c r="AN57" s="46"/>
      <c r="AO57" s="46"/>
    </row>
    <row r="58" spans="2:42" ht="45" customHeight="1">
      <c r="B58" s="40"/>
      <c r="C58" s="41"/>
      <c r="D58" s="41"/>
      <c r="E58" s="605" t="s">
        <v>47</v>
      </c>
      <c r="F58" s="606"/>
      <c r="G58" s="607"/>
      <c r="H58" s="232">
        <f>H57*0.1</f>
        <v>103412160</v>
      </c>
      <c r="I58" s="608"/>
      <c r="J58" s="608"/>
      <c r="K58" s="608"/>
      <c r="L58" s="608"/>
      <c r="M58" s="608"/>
      <c r="N58" s="609"/>
      <c r="O58" s="224"/>
      <c r="P58" s="224"/>
      <c r="Q58" s="224"/>
      <c r="R58" s="224"/>
      <c r="S58" s="233"/>
      <c r="T58" s="224"/>
      <c r="U58" s="224"/>
      <c r="V58" s="224"/>
      <c r="W58" s="224"/>
      <c r="X58" s="224"/>
      <c r="Y58" s="234"/>
      <c r="Z58" s="235"/>
      <c r="AA58" s="236" t="s">
        <v>47</v>
      </c>
      <c r="AB58" s="237"/>
      <c r="AC58" s="237"/>
      <c r="AD58" s="232">
        <f>AD57*0.1</f>
        <v>98241535</v>
      </c>
      <c r="AE58" s="237"/>
      <c r="AF58" s="237"/>
      <c r="AG58" s="237"/>
      <c r="AH58" s="232"/>
      <c r="AI58" s="232">
        <f>AI57*0.1</f>
        <v>14930880</v>
      </c>
      <c r="AJ58" s="255"/>
      <c r="AK58" s="256"/>
      <c r="AL58" s="257"/>
      <c r="AM58" s="232">
        <f>AM57*0.1</f>
        <v>13681900</v>
      </c>
      <c r="AN58" s="46"/>
      <c r="AO58" s="46"/>
    </row>
    <row r="59" spans="2:42" ht="45" customHeight="1">
      <c r="B59" s="40"/>
      <c r="C59" s="41"/>
      <c r="D59" s="41"/>
      <c r="E59" s="610" t="s">
        <v>48</v>
      </c>
      <c r="F59" s="611"/>
      <c r="G59" s="612"/>
      <c r="H59" s="207">
        <f>H57+H58</f>
        <v>1137533760</v>
      </c>
      <c r="I59" s="613"/>
      <c r="J59" s="613"/>
      <c r="K59" s="613"/>
      <c r="L59" s="613"/>
      <c r="M59" s="613"/>
      <c r="N59" s="614"/>
      <c r="O59" s="86"/>
      <c r="P59" s="86"/>
      <c r="Q59" s="86"/>
      <c r="R59" s="86"/>
      <c r="S59" s="87"/>
      <c r="T59" s="86"/>
      <c r="U59" s="86"/>
      <c r="V59" s="86"/>
      <c r="W59" s="86"/>
      <c r="X59" s="86"/>
      <c r="Y59" s="109"/>
      <c r="Z59" s="110"/>
      <c r="AA59" s="221" t="s">
        <v>48</v>
      </c>
      <c r="AB59" s="222"/>
      <c r="AC59" s="222"/>
      <c r="AD59" s="207">
        <f>AD57+AD58</f>
        <v>1080656885</v>
      </c>
      <c r="AE59" s="223"/>
      <c r="AF59" s="222"/>
      <c r="AG59" s="222"/>
      <c r="AH59" s="231"/>
      <c r="AI59" s="360">
        <f>AI57+AI58</f>
        <v>164239680</v>
      </c>
      <c r="AJ59" s="223"/>
      <c r="AK59" s="222"/>
      <c r="AL59" s="229"/>
      <c r="AM59" s="207">
        <f>AM57+AM58</f>
        <v>150500900</v>
      </c>
      <c r="AN59" s="46"/>
      <c r="AO59" s="46"/>
    </row>
    <row r="60" spans="2:42" ht="21.75" customHeight="1">
      <c r="B60" s="600" t="s">
        <v>75</v>
      </c>
      <c r="C60" s="601"/>
      <c r="D60" s="602"/>
      <c r="E60" s="603">
        <f>H57+AI57+AM57</f>
        <v>1320249400</v>
      </c>
      <c r="F60" s="604"/>
      <c r="G60" s="604"/>
      <c r="H60" s="604"/>
      <c r="I60" s="86"/>
      <c r="J60" s="86"/>
      <c r="K60" s="86"/>
      <c r="L60" s="86"/>
      <c r="M60" s="86"/>
      <c r="N60" s="110"/>
      <c r="O60" s="86"/>
      <c r="P60" s="86"/>
      <c r="Q60" s="86"/>
      <c r="R60" s="86"/>
      <c r="S60" s="86"/>
      <c r="T60" s="86"/>
      <c r="U60" s="86"/>
      <c r="V60" s="86"/>
      <c r="W60" s="86"/>
      <c r="X60" s="86"/>
      <c r="Y60" s="86"/>
      <c r="Z60" s="110"/>
      <c r="AA60" s="86"/>
      <c r="AB60" s="86"/>
      <c r="AC60" s="86"/>
      <c r="AD60" s="86"/>
      <c r="AE60" s="86"/>
      <c r="AF60" s="86"/>
      <c r="AG60" s="86"/>
      <c r="AH60" s="86"/>
      <c r="AI60" s="230"/>
      <c r="AJ60" s="86"/>
      <c r="AK60" s="86"/>
      <c r="AL60" s="230"/>
      <c r="AM60" s="123"/>
      <c r="AN60" s="46"/>
      <c r="AO60" s="46"/>
    </row>
    <row r="61" spans="2:42" ht="15">
      <c r="B61" s="600" t="s">
        <v>74</v>
      </c>
      <c r="C61" s="601"/>
      <c r="D61" s="602"/>
      <c r="E61" s="603">
        <f>E60*0.1</f>
        <v>132024940</v>
      </c>
      <c r="F61" s="604"/>
      <c r="G61" s="604"/>
      <c r="H61" s="604"/>
      <c r="I61" s="224"/>
      <c r="J61" s="224"/>
      <c r="K61" s="224"/>
      <c r="L61" s="224"/>
      <c r="M61" s="224"/>
      <c r="N61" s="235"/>
      <c r="O61" s="224"/>
      <c r="P61" s="224"/>
      <c r="Q61" s="224"/>
      <c r="R61" s="224"/>
      <c r="S61" s="224"/>
      <c r="T61" s="224"/>
      <c r="U61" s="224"/>
      <c r="V61" s="224"/>
      <c r="W61" s="224"/>
      <c r="X61" s="224"/>
      <c r="Y61" s="224"/>
      <c r="Z61" s="235"/>
      <c r="AA61" s="224"/>
      <c r="AB61" s="224"/>
      <c r="AC61" s="224"/>
      <c r="AD61" s="224"/>
      <c r="AE61" s="224"/>
      <c r="AF61" s="224"/>
      <c r="AG61" s="224"/>
      <c r="AH61" s="224"/>
      <c r="AI61" s="207"/>
      <c r="AJ61" s="224"/>
      <c r="AK61" s="224"/>
      <c r="AL61" s="207"/>
      <c r="AM61" s="42"/>
      <c r="AN61" s="46"/>
      <c r="AO61" s="46"/>
    </row>
    <row r="62" spans="2:42" ht="16.5" customHeight="1">
      <c r="B62" s="600" t="s">
        <v>48</v>
      </c>
      <c r="C62" s="601"/>
      <c r="D62" s="602"/>
      <c r="E62" s="603">
        <f>E60+E61</f>
        <v>1452274340</v>
      </c>
      <c r="F62" s="604"/>
      <c r="G62" s="604"/>
      <c r="H62" s="604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173"/>
      <c r="AH62" s="47"/>
      <c r="AI62" s="198"/>
      <c r="AJ62" s="46"/>
      <c r="AK62" s="173"/>
      <c r="AL62" s="198"/>
      <c r="AM62" s="47"/>
      <c r="AN62" s="46"/>
      <c r="AO62" s="46"/>
    </row>
    <row r="63" spans="2:42" ht="16.5" customHeight="1">
      <c r="B63" s="45"/>
      <c r="C63" s="44"/>
      <c r="D63" s="46"/>
      <c r="E63" s="46"/>
      <c r="F63" s="173"/>
      <c r="G63" s="198"/>
      <c r="H63" s="198"/>
      <c r="I63" s="47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198"/>
      <c r="AD63" s="198"/>
      <c r="AE63" s="46"/>
      <c r="AF63" s="46"/>
      <c r="AG63" s="173"/>
      <c r="AH63" s="47"/>
      <c r="AI63" s="198"/>
      <c r="AJ63" s="46"/>
      <c r="AK63" s="173"/>
      <c r="AL63" s="198"/>
      <c r="AM63" s="47"/>
      <c r="AN63" s="46"/>
      <c r="AO63" s="46"/>
    </row>
    <row r="64" spans="2:42" ht="16.5" customHeight="1">
      <c r="B64" s="45"/>
      <c r="C64" s="44"/>
      <c r="D64" s="598" t="s">
        <v>49</v>
      </c>
      <c r="E64" s="598"/>
      <c r="F64" s="598"/>
      <c r="G64" s="598"/>
      <c r="H64" s="199"/>
      <c r="I64" s="46"/>
      <c r="J64" s="598" t="s">
        <v>50</v>
      </c>
      <c r="K64" s="598"/>
      <c r="L64" s="598"/>
      <c r="M64" s="598"/>
      <c r="N64" s="46"/>
      <c r="O64" s="46"/>
      <c r="P64" s="598" t="s">
        <v>51</v>
      </c>
      <c r="Q64" s="598"/>
      <c r="R64" s="598"/>
      <c r="S64" s="598"/>
      <c r="T64" s="598"/>
      <c r="U64" s="598"/>
      <c r="V64" s="46"/>
      <c r="W64" s="46"/>
      <c r="X64" s="46"/>
      <c r="Y64" s="46"/>
      <c r="Z64" s="46"/>
      <c r="AA64" s="46"/>
      <c r="AB64" s="46"/>
      <c r="AC64" s="46"/>
      <c r="AD64" s="199"/>
      <c r="AE64" s="46"/>
      <c r="AF64" s="46"/>
      <c r="AG64" s="46"/>
      <c r="AH64" s="46"/>
      <c r="AI64" s="199"/>
      <c r="AJ64" s="46"/>
      <c r="AK64" s="46"/>
      <c r="AL64" s="198"/>
      <c r="AM64" s="49"/>
      <c r="AN64" s="46"/>
      <c r="AO64" s="46"/>
    </row>
    <row r="65" spans="2:41" ht="16.5" customHeight="1">
      <c r="B65" s="45"/>
      <c r="C65" s="44"/>
      <c r="D65" s="598" t="s">
        <v>52</v>
      </c>
      <c r="E65" s="598"/>
      <c r="F65" s="598"/>
      <c r="G65" s="598"/>
      <c r="H65" s="199"/>
      <c r="I65" s="46"/>
      <c r="J65" s="598" t="s">
        <v>53</v>
      </c>
      <c r="K65" s="598"/>
      <c r="L65" s="598"/>
      <c r="M65" s="598"/>
      <c r="N65" s="46"/>
      <c r="O65" s="46"/>
      <c r="P65" s="598" t="s">
        <v>54</v>
      </c>
      <c r="Q65" s="598"/>
      <c r="R65" s="598"/>
      <c r="S65" s="598"/>
      <c r="T65" s="598"/>
      <c r="U65" s="598"/>
      <c r="V65" s="46"/>
      <c r="W65" s="46"/>
      <c r="X65" s="46"/>
      <c r="Y65" s="46"/>
      <c r="Z65" s="46"/>
      <c r="AA65" s="46"/>
      <c r="AB65" s="46"/>
      <c r="AC65" s="46"/>
      <c r="AD65" s="199"/>
      <c r="AE65" s="46"/>
      <c r="AF65" s="46"/>
      <c r="AG65" s="46"/>
      <c r="AH65" s="46"/>
      <c r="AI65" s="199"/>
      <c r="AJ65" s="46"/>
      <c r="AK65" s="46"/>
      <c r="AL65" s="198"/>
      <c r="AM65" s="49"/>
      <c r="AN65" s="46"/>
      <c r="AO65" s="46"/>
    </row>
    <row r="66" spans="2:41" ht="16.5" customHeight="1">
      <c r="B66" s="45"/>
      <c r="C66" s="44"/>
      <c r="D66" s="48"/>
      <c r="E66" s="46"/>
      <c r="F66" s="173"/>
      <c r="G66" s="199"/>
      <c r="H66" s="199"/>
      <c r="I66" s="46"/>
      <c r="J66" s="48"/>
      <c r="K66" s="48"/>
      <c r="L66" s="48"/>
      <c r="M66" s="48"/>
      <c r="N66" s="46"/>
      <c r="O66" s="46"/>
      <c r="P66" s="48"/>
      <c r="Q66" s="48"/>
      <c r="R66" s="48"/>
      <c r="S66" s="48"/>
      <c r="T66" s="48"/>
      <c r="U66" s="48"/>
      <c r="V66" s="46"/>
      <c r="W66" s="46"/>
      <c r="X66" s="46"/>
      <c r="Y66" s="46"/>
      <c r="Z66" s="46"/>
      <c r="AA66" s="48"/>
      <c r="AB66" s="48"/>
      <c r="AC66" s="199"/>
      <c r="AD66" s="199"/>
      <c r="AE66" s="163"/>
      <c r="AF66" s="46"/>
      <c r="AG66" s="173"/>
      <c r="AH66" s="48"/>
      <c r="AI66" s="199"/>
      <c r="AJ66" s="46"/>
      <c r="AK66" s="173"/>
      <c r="AL66" s="198"/>
      <c r="AM66" s="49"/>
      <c r="AN66" s="46"/>
      <c r="AO66" s="46"/>
    </row>
    <row r="67" spans="2:41" ht="16.5" customHeight="1">
      <c r="B67" s="45"/>
      <c r="C67" s="44"/>
      <c r="D67" s="48"/>
      <c r="E67" s="46"/>
      <c r="F67" s="173"/>
      <c r="G67" s="199"/>
      <c r="H67" s="199"/>
      <c r="I67" s="46"/>
      <c r="J67" s="46"/>
      <c r="K67" s="46"/>
      <c r="L67" s="46"/>
      <c r="M67" s="46"/>
      <c r="N67" s="46"/>
      <c r="O67" s="46"/>
      <c r="P67" s="48"/>
      <c r="Q67" s="48"/>
      <c r="R67" s="48"/>
      <c r="S67" s="48"/>
      <c r="T67" s="48"/>
      <c r="U67" s="48"/>
      <c r="V67" s="46"/>
      <c r="W67" s="46"/>
      <c r="X67" s="46"/>
      <c r="Y67" s="46"/>
      <c r="Z67" s="46"/>
      <c r="AA67" s="48"/>
      <c r="AB67" s="48"/>
      <c r="AC67" s="199"/>
      <c r="AD67" s="199"/>
      <c r="AE67" s="163"/>
      <c r="AF67" s="46"/>
      <c r="AG67" s="173"/>
      <c r="AH67" s="49"/>
      <c r="AI67" s="199"/>
      <c r="AJ67" s="46"/>
      <c r="AK67" s="173"/>
      <c r="AL67" s="199"/>
      <c r="AM67" s="49"/>
      <c r="AN67" s="46"/>
      <c r="AO67" s="46"/>
    </row>
    <row r="68" spans="2:41" ht="16.5" customHeight="1">
      <c r="B68" s="45"/>
      <c r="C68" s="44"/>
      <c r="D68" s="48"/>
      <c r="E68" s="46"/>
      <c r="F68" s="173"/>
      <c r="G68" s="199"/>
      <c r="H68" s="199"/>
      <c r="I68" s="46"/>
      <c r="J68" s="46"/>
      <c r="K68" s="46"/>
      <c r="L68" s="46"/>
      <c r="M68" s="46"/>
      <c r="N68" s="46"/>
      <c r="O68" s="46"/>
      <c r="P68" s="48"/>
      <c r="Q68" s="48"/>
      <c r="R68" s="48"/>
      <c r="S68" s="48"/>
      <c r="T68" s="48"/>
      <c r="U68" s="48"/>
      <c r="V68" s="46"/>
      <c r="W68" s="46"/>
      <c r="X68" s="46"/>
      <c r="Y68" s="46"/>
      <c r="Z68" s="46"/>
      <c r="AA68" s="48"/>
      <c r="AB68" s="48"/>
      <c r="AC68" s="199"/>
      <c r="AD68" s="199"/>
      <c r="AE68" s="163"/>
      <c r="AF68" s="46"/>
      <c r="AG68" s="173"/>
      <c r="AH68" s="49"/>
      <c r="AI68" s="199"/>
      <c r="AJ68" s="46"/>
      <c r="AK68" s="173"/>
      <c r="AL68" s="199"/>
      <c r="AM68" s="49"/>
      <c r="AN68" s="46"/>
      <c r="AO68" s="46"/>
    </row>
    <row r="69" spans="2:41" ht="16.5" customHeight="1">
      <c r="B69" s="45"/>
      <c r="C69" s="44"/>
      <c r="D69" s="46"/>
      <c r="E69" s="46"/>
      <c r="F69" s="173"/>
      <c r="G69" s="198"/>
      <c r="H69" s="198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198"/>
      <c r="AD69" s="198"/>
      <c r="AE69" s="46"/>
      <c r="AF69" s="46"/>
      <c r="AG69" s="173"/>
      <c r="AH69" s="47"/>
      <c r="AI69" s="198"/>
      <c r="AJ69" s="46"/>
      <c r="AK69" s="173"/>
      <c r="AL69" s="198"/>
      <c r="AM69" s="47"/>
      <c r="AN69" s="46"/>
      <c r="AO69" s="46"/>
    </row>
    <row r="70" spans="2:41" ht="16.5" customHeight="1">
      <c r="B70" s="45"/>
      <c r="C70" s="44"/>
      <c r="D70" s="46"/>
      <c r="E70" s="46"/>
      <c r="F70" s="173"/>
      <c r="G70" s="198"/>
      <c r="H70" s="198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198"/>
      <c r="AD70" s="198"/>
      <c r="AE70" s="46"/>
      <c r="AF70" s="46"/>
      <c r="AG70" s="173"/>
      <c r="AH70" s="47"/>
      <c r="AI70" s="198"/>
      <c r="AJ70" s="46"/>
      <c r="AK70" s="173"/>
      <c r="AL70" s="198"/>
      <c r="AM70" s="47"/>
      <c r="AN70" s="46"/>
      <c r="AO70" s="46"/>
    </row>
    <row r="71" spans="2:41" ht="16.5" customHeight="1">
      <c r="B71" s="45"/>
      <c r="C71" s="44"/>
      <c r="D71" s="46"/>
      <c r="E71" s="46"/>
      <c r="F71" s="173"/>
      <c r="G71" s="198"/>
      <c r="H71" s="198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198"/>
      <c r="AD71" s="198"/>
      <c r="AE71" s="46"/>
      <c r="AF71" s="46"/>
      <c r="AG71" s="173"/>
      <c r="AH71" s="47"/>
      <c r="AI71" s="198"/>
      <c r="AJ71" s="46"/>
      <c r="AK71" s="173"/>
      <c r="AL71" s="198"/>
      <c r="AM71" s="47"/>
      <c r="AN71" s="46"/>
      <c r="AO71" s="46"/>
    </row>
    <row r="72" spans="2:41" ht="25.5" customHeight="1">
      <c r="B72" s="2"/>
      <c r="AA72" s="2"/>
      <c r="AB72" s="2"/>
      <c r="AE72" s="2"/>
      <c r="AN72" s="46"/>
      <c r="AO72" s="46"/>
    </row>
    <row r="73" spans="2:41">
      <c r="B73" s="2"/>
      <c r="D73" s="599" t="s">
        <v>55</v>
      </c>
      <c r="E73" s="599"/>
      <c r="F73" s="599"/>
      <c r="G73" s="599"/>
      <c r="H73" s="208"/>
      <c r="J73" s="598" t="s">
        <v>56</v>
      </c>
      <c r="K73" s="598"/>
      <c r="L73" s="598"/>
      <c r="M73" s="598"/>
      <c r="P73" s="598" t="s">
        <v>56</v>
      </c>
      <c r="Q73" s="598"/>
      <c r="R73" s="598"/>
      <c r="S73" s="598"/>
      <c r="T73" s="598"/>
      <c r="U73" s="598"/>
      <c r="AA73" s="2"/>
      <c r="AB73" s="2"/>
      <c r="AC73" s="2"/>
      <c r="AD73" s="208"/>
      <c r="AE73" s="2"/>
      <c r="AG73" s="2"/>
      <c r="AH73" s="2"/>
      <c r="AI73" s="208"/>
      <c r="AK73" s="2"/>
      <c r="AM73" s="50"/>
    </row>
    <row r="74" spans="2:41">
      <c r="B74" s="2"/>
      <c r="AB74" s="51"/>
      <c r="AE74" s="51"/>
    </row>
    <row r="75" spans="2:41">
      <c r="B75" s="2"/>
      <c r="AB75" s="51"/>
      <c r="AE75" s="51"/>
    </row>
    <row r="76" spans="2:41">
      <c r="B76" s="2"/>
      <c r="AB76" s="51"/>
      <c r="AE76" s="51"/>
    </row>
  </sheetData>
  <mergeCells count="60">
    <mergeCell ref="AJ7:AK8"/>
    <mergeCell ref="AJ6:AM6"/>
    <mergeCell ref="AE7:AE8"/>
    <mergeCell ref="C27:D27"/>
    <mergeCell ref="C32:D32"/>
    <mergeCell ref="C28:D28"/>
    <mergeCell ref="C12:D12"/>
    <mergeCell ref="C13:D13"/>
    <mergeCell ref="C14:D14"/>
    <mergeCell ref="C6:D8"/>
    <mergeCell ref="E6:F8"/>
    <mergeCell ref="C25:D25"/>
    <mergeCell ref="C29:D29"/>
    <mergeCell ref="AA6:AB8"/>
    <mergeCell ref="O6:P6"/>
    <mergeCell ref="AC6:AD6"/>
    <mergeCell ref="AE6:AI6"/>
    <mergeCell ref="AF7:AG8"/>
    <mergeCell ref="C51:D51"/>
    <mergeCell ref="B57:D57"/>
    <mergeCell ref="C34:D34"/>
    <mergeCell ref="C35:D35"/>
    <mergeCell ref="C52:D52"/>
    <mergeCell ref="C49:D49"/>
    <mergeCell ref="C55:D55"/>
    <mergeCell ref="C36:D36"/>
    <mergeCell ref="C46:D46"/>
    <mergeCell ref="C47:D47"/>
    <mergeCell ref="C43:D43"/>
    <mergeCell ref="E57:G57"/>
    <mergeCell ref="Q6:R6"/>
    <mergeCell ref="S6:T6"/>
    <mergeCell ref="E58:G58"/>
    <mergeCell ref="I58:N58"/>
    <mergeCell ref="E59:G59"/>
    <mergeCell ref="I59:N59"/>
    <mergeCell ref="D64:G64"/>
    <mergeCell ref="J64:M64"/>
    <mergeCell ref="P64:U64"/>
    <mergeCell ref="B60:D60"/>
    <mergeCell ref="E60:H60"/>
    <mergeCell ref="B61:D61"/>
    <mergeCell ref="B62:D62"/>
    <mergeCell ref="E61:H61"/>
    <mergeCell ref="E62:H62"/>
    <mergeCell ref="D65:G65"/>
    <mergeCell ref="J65:M65"/>
    <mergeCell ref="P65:U65"/>
    <mergeCell ref="D73:G73"/>
    <mergeCell ref="J73:M73"/>
    <mergeCell ref="P73:U73"/>
    <mergeCell ref="U6:V6"/>
    <mergeCell ref="W6:X6"/>
    <mergeCell ref="Y6:Z6"/>
    <mergeCell ref="B6:B8"/>
    <mergeCell ref="C24:D24"/>
    <mergeCell ref="C9:D9"/>
    <mergeCell ref="G6:H6"/>
    <mergeCell ref="C11:D11"/>
    <mergeCell ref="C21:D21"/>
  </mergeCells>
  <printOptions horizontalCentered="1"/>
  <pageMargins left="0.25" right="0.25" top="0.25" bottom="0.25" header="0.3" footer="0.3"/>
  <pageSetup paperSize="9" scale="49" orientation="landscape" r:id="rId1"/>
  <headerFooter>
    <oddFooter>&amp;C&amp;P</oddFooter>
  </headerFooter>
  <rowBreaks count="1" manualBreakCount="1">
    <brk id="33" min="1" max="3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KALBAR TERSEBAR (2)</vt:lpstr>
      <vt:lpstr>Harga Penawaran Vendor</vt:lpstr>
      <vt:lpstr>'Harga Penawaran Vendor'!Print_Area</vt:lpstr>
      <vt:lpstr>'KALBAR TERSEBAR (2)'!Print_Area</vt:lpstr>
      <vt:lpstr>'Harga Penawaran Vendor'!Print_Titles</vt:lpstr>
      <vt:lpstr>'KALBAR TERSEBAR (2)'!Print_Titles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PT.PPN</dc:creator>
  <cp:lastModifiedBy>PT.PPN</cp:lastModifiedBy>
  <cp:lastPrinted>2017-11-24T03:12:14Z</cp:lastPrinted>
  <dcterms:created xsi:type="dcterms:W3CDTF">2017-09-28T10:34:00Z</dcterms:created>
  <dcterms:modified xsi:type="dcterms:W3CDTF">2017-11-24T10:04:14Z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1033-10.2.0.5971</vt:lpwstr>
  </property>
</Properties>
</file>