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Sheet1!$A$1:$I$55</definedName>
    <definedName name="_xlnm.Print_Titles" localSheetId="0">Sheet1!$4:$5</definedName>
  </definedNames>
  <calcPr calcId="144525"/>
</workbook>
</file>

<file path=xl/calcChain.xml><?xml version="1.0" encoding="utf-8"?>
<calcChain xmlns="http://schemas.openxmlformats.org/spreadsheetml/2006/main">
  <c r="I39" i="1" l="1"/>
  <c r="I38" i="1"/>
  <c r="I22" i="1" l="1"/>
  <c r="I20" i="1"/>
  <c r="I19" i="1"/>
  <c r="I18" i="1"/>
  <c r="I17" i="1"/>
  <c r="I16" i="1"/>
  <c r="I15" i="1"/>
  <c r="I14" i="1"/>
  <c r="I13" i="1"/>
  <c r="I12" i="1"/>
  <c r="H22" i="1"/>
  <c r="H20" i="1"/>
  <c r="H19" i="1"/>
  <c r="H18" i="1"/>
  <c r="H17" i="1"/>
  <c r="H16" i="1"/>
  <c r="H15" i="1"/>
  <c r="H14" i="1"/>
  <c r="H13" i="1"/>
  <c r="H12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O8" i="1" s="1"/>
  <c r="H8" i="1" s="1"/>
  <c r="I8" i="1" s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O38" i="1" l="1"/>
  <c r="H38" i="1" s="1"/>
  <c r="O37" i="1"/>
  <c r="H37" i="1" s="1"/>
  <c r="I37" i="1" s="1"/>
  <c r="O36" i="1"/>
  <c r="H36" i="1" s="1"/>
  <c r="I36" i="1" s="1"/>
  <c r="O35" i="1"/>
  <c r="H35" i="1" s="1"/>
  <c r="I35" i="1" s="1"/>
  <c r="O34" i="1"/>
  <c r="H34" i="1" s="1"/>
  <c r="I34" i="1" s="1"/>
  <c r="O33" i="1"/>
  <c r="H33" i="1" s="1"/>
  <c r="I33" i="1" s="1"/>
  <c r="O32" i="1"/>
  <c r="H32" i="1" s="1"/>
  <c r="I32" i="1" s="1"/>
  <c r="O31" i="1"/>
  <c r="H31" i="1" s="1"/>
  <c r="I31" i="1" s="1"/>
  <c r="O30" i="1"/>
  <c r="H30" i="1" s="1"/>
  <c r="I30" i="1" s="1"/>
  <c r="O29" i="1"/>
  <c r="H29" i="1" s="1"/>
  <c r="I29" i="1" s="1"/>
  <c r="O28" i="1"/>
  <c r="H28" i="1" s="1"/>
  <c r="I28" i="1" s="1"/>
  <c r="O27" i="1"/>
  <c r="H27" i="1" s="1"/>
  <c r="I27" i="1" s="1"/>
  <c r="O26" i="1"/>
  <c r="H26" i="1" s="1"/>
  <c r="I26" i="1" s="1"/>
  <c r="O25" i="1"/>
  <c r="H25" i="1" s="1"/>
  <c r="I25" i="1" s="1"/>
  <c r="O24" i="1"/>
  <c r="H24" i="1" s="1"/>
  <c r="I24" i="1" s="1"/>
  <c r="O23" i="1"/>
  <c r="O22" i="1"/>
  <c r="O21" i="1"/>
  <c r="H21" i="1" s="1"/>
  <c r="I21" i="1" s="1"/>
  <c r="O20" i="1"/>
  <c r="O19" i="1"/>
  <c r="O18" i="1"/>
  <c r="O17" i="1"/>
  <c r="O16" i="1"/>
  <c r="O15" i="1"/>
  <c r="O14" i="1"/>
  <c r="O13" i="1"/>
  <c r="O12" i="1"/>
  <c r="O11" i="1"/>
  <c r="H11" i="1" s="1"/>
  <c r="I11" i="1" s="1"/>
  <c r="O10" i="1"/>
  <c r="H10" i="1" s="1"/>
  <c r="I10" i="1" s="1"/>
  <c r="O9" i="1"/>
  <c r="H9" i="1" s="1"/>
  <c r="I9" i="1" s="1"/>
  <c r="J38" i="1" l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2" i="1"/>
  <c r="K22" i="1" s="1"/>
  <c r="J21" i="1"/>
  <c r="K21" i="1" s="1"/>
  <c r="J20" i="1"/>
  <c r="K20" i="1" s="1"/>
  <c r="K19" i="1"/>
  <c r="J19" i="1"/>
  <c r="J18" i="1"/>
  <c r="K18" i="1" s="1"/>
  <c r="K17" i="1"/>
  <c r="J17" i="1"/>
  <c r="J16" i="1"/>
  <c r="K16" i="1" s="1"/>
  <c r="K15" i="1"/>
  <c r="J15" i="1"/>
  <c r="J14" i="1"/>
  <c r="K14" i="1" s="1"/>
  <c r="K13" i="1"/>
  <c r="J13" i="1"/>
  <c r="J12" i="1"/>
  <c r="K12" i="1" s="1"/>
  <c r="J11" i="1"/>
  <c r="K11" i="1" s="1"/>
  <c r="J10" i="1"/>
  <c r="K10" i="1" s="1"/>
  <c r="J9" i="1"/>
  <c r="K9" i="1" s="1"/>
  <c r="K8" i="1"/>
  <c r="J8" i="1"/>
  <c r="G39" i="1"/>
  <c r="I40" i="1" l="1"/>
  <c r="I41" i="1" s="1"/>
  <c r="G40" i="1"/>
  <c r="G41" i="1" s="1"/>
</calcChain>
</file>

<file path=xl/sharedStrings.xml><?xml version="1.0" encoding="utf-8"?>
<sst xmlns="http://schemas.openxmlformats.org/spreadsheetml/2006/main" count="89" uniqueCount="56">
  <si>
    <t>No</t>
  </si>
  <si>
    <t>Material</t>
  </si>
  <si>
    <t>Volume</t>
  </si>
  <si>
    <t>Total</t>
  </si>
  <si>
    <t xml:space="preserve">Harga Satuan </t>
  </si>
  <si>
    <t>Satuan</t>
  </si>
  <si>
    <t>Insulator Set, Hardware &amp; Clamp</t>
  </si>
  <si>
    <t xml:space="preserve">Single Suspension  lxAAAC  1000mm2,  16 mm Couple, W/  Ubolt, Sci,  for Main Busbar        </t>
  </si>
  <si>
    <t xml:space="preserve">Single Suspension  lxAAAC 400mm2,  16 mm Couple, W/  Ubolt, Sci, for Branch Busbar
           </t>
  </si>
  <si>
    <t xml:space="preserve">Single Tension lxAAAC  1000mm2,  16 mm Couple, W/  Ubolt,  Sci, for Main  Busbar             </t>
  </si>
  <si>
    <t xml:space="preserve">Single Tension lxAAAC 400mm2,  16 mm Couple, W/  Ubolt,  Sci,  for Branch  Busbar        </t>
  </si>
  <si>
    <t xml:space="preserve">Earthware Tension for SGW 55 mm2 (SDI0026-A)                                 </t>
  </si>
  <si>
    <t xml:space="preserve">Tee connector Bolted Type lxAAAC 400mm2 to Palm Terminal 100 4x14 Space 50 (for LA)                                                                     </t>
  </si>
  <si>
    <t xml:space="preserve">Tee Connector Bolted Type lxAAAC 400mm2 To lxAAAC 400mm2     </t>
  </si>
  <si>
    <t xml:space="preserve">Elbow connector  lxAAAC 400mm2 to Palm Terminal 200 8x14 space 50 (for CB)                                                                                                </t>
  </si>
  <si>
    <t xml:space="preserve">Straight connector  lxAAAC 400mm2 to Palm Terminal 200 8x14 Space 50 (for CB)                                                                                        </t>
  </si>
  <si>
    <t xml:space="preserve">Straight connector Bolted Type lxAAAC 400mm2 to Palm Terminal  100 4x14 Space 50 (for CT)                                                     </t>
  </si>
  <si>
    <t xml:space="preserve">GI 150 kV KOTA BARU </t>
  </si>
  <si>
    <t>Single Suspension  lxAAAC 630mm2, 16 mm Couple, W/ Ubolt, Sci, for Main  Busbar</t>
  </si>
  <si>
    <t>Elbow connector lxAAAC 400mm2 to Palm Terminal 200 Bx14 space 50 (for CB)</t>
  </si>
  <si>
    <t>Single Tension lxAAAC 630mm2, 16 mm Couple, W/ Ubolt,  Sci, for Main   Busbar</t>
  </si>
  <si>
    <t>Single Tension lxAAAC 400mm2, 16 mm Couple, W/ Ubolt, Sci, for Branch  Busbar</t>
  </si>
  <si>
    <t>Single Suspension  lxAAAC 400mm2, 16 mm Couple, W/ Ubolt, Sci, for Branch  Busbar</t>
  </si>
  <si>
    <t>Straight connector lxAAAC 400mm2 to Palm Terminal 200 8x14 Space 50 (for CB)</t>
  </si>
  <si>
    <t>GI 150 kV Sambas</t>
  </si>
  <si>
    <t>Pengadaan Fitting Insulator Set &amp; Accessories untuk GI 150 kV Kalbar Tersebar</t>
  </si>
  <si>
    <t>Set</t>
  </si>
  <si>
    <t xml:space="preserve">Tee Connector Bolted Type lxl000mm2  200CRS To lxAAAC 400mm2 </t>
  </si>
  <si>
    <t xml:space="preserve">Tee connector Bolted Type lxAAAC 400mm2 to Stud  OD. 50 (for DS)               </t>
  </si>
  <si>
    <t>PPN 10%</t>
  </si>
  <si>
    <t>Penawaran Harga PT Iradat</t>
  </si>
  <si>
    <t>Negosiasi</t>
  </si>
  <si>
    <t>A</t>
  </si>
  <si>
    <t>B</t>
  </si>
  <si>
    <t xml:space="preserve">Sub Total </t>
  </si>
  <si>
    <t>Terbilang:</t>
  </si>
  <si>
    <t>PT Prima Power Nusantara</t>
  </si>
  <si>
    <t>Pejabat Pengadaan Barang/Jasa</t>
  </si>
  <si>
    <t>Mohamad Suaedi</t>
  </si>
  <si>
    <t>PT Iradat Aman Globalindo</t>
  </si>
  <si>
    <t>Sales</t>
  </si>
  <si>
    <t>Ahmad Zacky</t>
  </si>
  <si>
    <t xml:space="preserve"> Earthware Tension for SGW 55 mm2 (SDI0026-A)    </t>
  </si>
  <si>
    <t>Tee connector Bolted Type lxAAAC 400mm2 to Stud OD. SO (for DS)</t>
  </si>
  <si>
    <t>Straight connector Bolted Type lxAAAC 400mm2 to Stud OD. 50 (for DS)</t>
  </si>
  <si>
    <t xml:space="preserve"> Straight connector Bolted Type lxAAAC 400mm2 to Palm Terminal 100 4xl4 Space 50 (for CT)</t>
  </si>
  <si>
    <t>Tee connector Bolted Type lxAAAC 400mm2 to Palm Terminal 100 4x14 Space 50 (for LA)</t>
  </si>
  <si>
    <t xml:space="preserve"> Parallel  Groove Clamp AAAC 400mm2    </t>
  </si>
  <si>
    <t>Tee Connector Bolted Type lx630mm2 200CRS To lxAAAC 400mm2</t>
  </si>
  <si>
    <t xml:space="preserve">Tee Connector Bolted Type lxAAAC 400mm2 To lxAAAC 400mm2 </t>
  </si>
  <si>
    <t xml:space="preserve">Parallel Groove Clamp AAAC  400mm2                                                     </t>
  </si>
  <si>
    <t>Porcelain Disc Insulator 120 kN - Fog Type (cd. 450 mm) (CU4218-000)</t>
  </si>
  <si>
    <t>Porcelain  Disc Insulator  120  kN - Fog Type (cd. 450 mm) (CU4218-000)</t>
  </si>
  <si>
    <t>Dua Ratus Sembilan Puluh Satu Juta Sembilan Ratus Sembilan Puluh Sembilan Ribu Tujuh Ratus Dua Puluh Lima Rupiah</t>
  </si>
  <si>
    <t>Jakarta, 20 Nopember 2017</t>
  </si>
  <si>
    <t xml:space="preserve">Straight connector Bolted Type lxAAAC 400mm2 to Stud OD. 50 (for DS)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</si>
</sst>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[$Rp-421]* #,##0_-;\-[$Rp-421]* #,##0_-;_-[$Rp-421]* &quot;-&quot;_-;_-@_-"/>
    <numFmt numFmtId="165" formatCode="_-[$Rp-421]* #,##0.00_-;\-[$Rp-421]* #,##0.00_-;_-[$Rp-421]* &quot;-&quot;??_-;_-@_-"/>
  </numFmts>
  <fonts count="9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3" fillId="0" borderId="0" xfId="0" applyNumberFormat="1" applyFont="1"/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vertical="top"/>
    </xf>
    <xf numFmtId="164" fontId="1" fillId="0" borderId="3" xfId="0" applyNumberFormat="1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164" fontId="1" fillId="0" borderId="15" xfId="0" applyNumberFormat="1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/>
    </xf>
    <xf numFmtId="3" fontId="1" fillId="0" borderId="2" xfId="0" applyNumberFormat="1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/>
    </xf>
    <xf numFmtId="0" fontId="1" fillId="2" borderId="19" xfId="0" applyFont="1" applyFill="1" applyBorder="1" applyAlignment="1">
      <alignment horizontal="left" vertical="top" wrapText="1"/>
    </xf>
    <xf numFmtId="0" fontId="2" fillId="0" borderId="21" xfId="0" applyFont="1" applyBorder="1" applyAlignment="1">
      <alignment vertical="center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64" fontId="1" fillId="0" borderId="11" xfId="0" applyNumberFormat="1" applyFont="1" applyBorder="1" applyAlignment="1">
      <alignment vertical="top"/>
    </xf>
    <xf numFmtId="0" fontId="1" fillId="0" borderId="15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164" fontId="4" fillId="0" borderId="15" xfId="0" applyNumberFormat="1" applyFont="1" applyBorder="1" applyAlignment="1">
      <alignment vertical="center"/>
    </xf>
    <xf numFmtId="0" fontId="1" fillId="0" borderId="46" xfId="0" applyFont="1" applyBorder="1"/>
    <xf numFmtId="0" fontId="1" fillId="0" borderId="46" xfId="0" applyFont="1" applyBorder="1" applyAlignment="1">
      <alignment horizontal="center"/>
    </xf>
    <xf numFmtId="164" fontId="3" fillId="0" borderId="46" xfId="0" applyNumberFormat="1" applyFont="1" applyBorder="1"/>
    <xf numFmtId="164" fontId="1" fillId="0" borderId="47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64" fontId="7" fillId="0" borderId="0" xfId="0" applyNumberFormat="1" applyFont="1"/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1" fillId="0" borderId="44" xfId="0" applyFont="1" applyBorder="1" applyAlignment="1">
      <alignment vertical="top"/>
    </xf>
    <xf numFmtId="41" fontId="1" fillId="0" borderId="0" xfId="0" applyNumberFormat="1" applyFont="1"/>
    <xf numFmtId="41" fontId="1" fillId="0" borderId="0" xfId="0" applyNumberFormat="1" applyFont="1" applyAlignment="1">
      <alignment vertical="center"/>
    </xf>
    <xf numFmtId="41" fontId="1" fillId="0" borderId="0" xfId="0" applyNumberFormat="1" applyFont="1" applyAlignment="1">
      <alignment vertical="top"/>
    </xf>
    <xf numFmtId="0" fontId="1" fillId="0" borderId="13" xfId="0" applyFont="1" applyBorder="1" applyAlignment="1">
      <alignment vertical="top"/>
    </xf>
    <xf numFmtId="164" fontId="1" fillId="0" borderId="32" xfId="0" applyNumberFormat="1" applyFont="1" applyBorder="1" applyAlignment="1">
      <alignment vertical="top"/>
    </xf>
    <xf numFmtId="0" fontId="2" fillId="0" borderId="25" xfId="0" applyFont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1" fillId="0" borderId="27" xfId="0" applyFont="1" applyBorder="1" applyAlignment="1">
      <alignment vertical="top"/>
    </xf>
    <xf numFmtId="0" fontId="1" fillId="0" borderId="27" xfId="0" applyFont="1" applyBorder="1" applyAlignment="1">
      <alignment horizontal="center" vertical="top"/>
    </xf>
    <xf numFmtId="164" fontId="1" fillId="0" borderId="27" xfId="0" applyNumberFormat="1" applyFont="1" applyBorder="1" applyAlignment="1">
      <alignment vertical="top"/>
    </xf>
    <xf numFmtId="164" fontId="1" fillId="0" borderId="28" xfId="0" applyNumberFormat="1" applyFont="1" applyBorder="1" applyAlignment="1">
      <alignment vertical="top"/>
    </xf>
    <xf numFmtId="0" fontId="1" fillId="0" borderId="50" xfId="0" applyFont="1" applyBorder="1" applyAlignment="1">
      <alignment vertical="center"/>
    </xf>
    <xf numFmtId="0" fontId="1" fillId="0" borderId="50" xfId="0" applyFont="1" applyBorder="1" applyAlignment="1">
      <alignment horizontal="center" vertical="center"/>
    </xf>
    <xf numFmtId="164" fontId="4" fillId="0" borderId="50" xfId="0" applyNumberFormat="1" applyFont="1" applyBorder="1" applyAlignment="1">
      <alignment vertical="center"/>
    </xf>
    <xf numFmtId="41" fontId="2" fillId="0" borderId="38" xfId="0" applyNumberFormat="1" applyFont="1" applyBorder="1" applyAlignment="1">
      <alignment horizontal="center" vertical="center"/>
    </xf>
    <xf numFmtId="41" fontId="1" fillId="0" borderId="20" xfId="0" applyNumberFormat="1" applyFont="1" applyBorder="1" applyAlignment="1">
      <alignment vertical="center"/>
    </xf>
    <xf numFmtId="41" fontId="1" fillId="0" borderId="7" xfId="0" applyNumberFormat="1" applyFont="1" applyBorder="1" applyAlignment="1">
      <alignment vertical="top"/>
    </xf>
    <xf numFmtId="41" fontId="1" fillId="0" borderId="14" xfId="0" applyNumberFormat="1" applyFont="1" applyBorder="1" applyAlignment="1">
      <alignment vertical="top"/>
    </xf>
    <xf numFmtId="41" fontId="1" fillId="0" borderId="42" xfId="0" applyNumberFormat="1" applyFont="1" applyBorder="1" applyAlignment="1">
      <alignment vertical="top"/>
    </xf>
    <xf numFmtId="41" fontId="1" fillId="0" borderId="9" xfId="0" applyNumberFormat="1" applyFont="1" applyBorder="1" applyAlignment="1">
      <alignment vertical="top"/>
    </xf>
    <xf numFmtId="41" fontId="1" fillId="0" borderId="46" xfId="0" applyNumberFormat="1" applyFont="1" applyBorder="1"/>
    <xf numFmtId="41" fontId="6" fillId="0" borderId="0" xfId="0" applyNumberFormat="1" applyFont="1" applyAlignment="1">
      <alignment horizontal="center"/>
    </xf>
    <xf numFmtId="41" fontId="6" fillId="0" borderId="0" xfId="0" applyNumberFormat="1" applyFont="1"/>
    <xf numFmtId="165" fontId="1" fillId="0" borderId="16" xfId="0" applyNumberFormat="1" applyFont="1" applyBorder="1" applyAlignment="1">
      <alignment vertical="top"/>
    </xf>
    <xf numFmtId="165" fontId="1" fillId="0" borderId="12" xfId="0" applyNumberFormat="1" applyFont="1" applyBorder="1" applyAlignment="1">
      <alignment vertical="top"/>
    </xf>
    <xf numFmtId="41" fontId="8" fillId="0" borderId="0" xfId="0" applyNumberFormat="1" applyFont="1"/>
    <xf numFmtId="41" fontId="8" fillId="0" borderId="0" xfId="0" applyNumberFormat="1" applyFont="1" applyAlignment="1">
      <alignment vertical="center"/>
    </xf>
    <xf numFmtId="41" fontId="8" fillId="0" borderId="0" xfId="0" applyNumberFormat="1" applyFont="1" applyAlignment="1">
      <alignment vertical="top"/>
    </xf>
    <xf numFmtId="0" fontId="1" fillId="2" borderId="6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41" fontId="1" fillId="0" borderId="51" xfId="0" applyNumberFormat="1" applyFont="1" applyBorder="1" applyAlignment="1">
      <alignment vertical="center"/>
    </xf>
    <xf numFmtId="164" fontId="1" fillId="0" borderId="52" xfId="0" applyNumberFormat="1" applyFont="1" applyBorder="1" applyAlignment="1">
      <alignment vertical="center"/>
    </xf>
    <xf numFmtId="43" fontId="1" fillId="0" borderId="0" xfId="0" applyNumberFormat="1" applyFont="1" applyAlignment="1">
      <alignment vertical="center"/>
    </xf>
    <xf numFmtId="41" fontId="1" fillId="0" borderId="7" xfId="0" applyNumberFormat="1" applyFont="1" applyBorder="1" applyAlignment="1">
      <alignment vertical="center"/>
    </xf>
    <xf numFmtId="41" fontId="1" fillId="0" borderId="14" xfId="0" applyNumberFormat="1" applyFont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64" fontId="2" fillId="0" borderId="42" xfId="0" applyNumberFormat="1" applyFont="1" applyBorder="1" applyAlignment="1">
      <alignment horizontal="center" vertical="center"/>
    </xf>
    <xf numFmtId="164" fontId="2" fillId="0" borderId="43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45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49" fontId="1" fillId="0" borderId="23" xfId="0" applyNumberFormat="1" applyFont="1" applyBorder="1" applyAlignment="1">
      <alignment horizontal="left" vertical="top"/>
    </xf>
    <xf numFmtId="49" fontId="1" fillId="0" borderId="24" xfId="0" applyNumberFormat="1" applyFont="1" applyBorder="1" applyAlignment="1">
      <alignment horizontal="left" vertical="top"/>
    </xf>
    <xf numFmtId="49" fontId="1" fillId="0" borderId="48" xfId="0" applyNumberFormat="1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zoomScaleNormal="100" workbookViewId="0">
      <selection activeCell="A7" sqref="A7"/>
    </sheetView>
  </sheetViews>
  <sheetFormatPr defaultRowHeight="14.25" x14ac:dyDescent="0.2"/>
  <cols>
    <col min="1" max="1" width="6.42578125" style="1" customWidth="1"/>
    <col min="2" max="2" width="5.42578125" style="1" customWidth="1"/>
    <col min="3" max="3" width="52.140625" style="1" customWidth="1"/>
    <col min="4" max="4" width="12.5703125" style="1" customWidth="1"/>
    <col min="5" max="5" width="10" style="7" customWidth="1"/>
    <col min="6" max="6" width="21.7109375" style="9" customWidth="1"/>
    <col min="7" max="7" width="22.5703125" style="53" customWidth="1"/>
    <col min="8" max="8" width="21.7109375" style="9" customWidth="1"/>
    <col min="9" max="9" width="23.42578125" style="2" customWidth="1"/>
    <col min="10" max="10" width="15.5703125" style="53" hidden="1" customWidth="1"/>
    <col min="11" max="11" width="11.85546875" style="53" hidden="1" customWidth="1"/>
    <col min="12" max="12" width="9.85546875" style="53" bestFit="1" customWidth="1"/>
    <col min="13" max="13" width="15.7109375" style="53" bestFit="1" customWidth="1"/>
    <col min="14" max="15" width="14" style="78" bestFit="1" customWidth="1"/>
    <col min="16" max="20" width="9.140625" style="53"/>
    <col min="21" max="16384" width="9.140625" style="1"/>
  </cols>
  <sheetData>
    <row r="1" spans="1:20" ht="18" x14ac:dyDescent="0.25">
      <c r="A1" s="108" t="s">
        <v>31</v>
      </c>
      <c r="B1" s="108"/>
      <c r="C1" s="108"/>
      <c r="D1" s="108"/>
      <c r="E1" s="108"/>
      <c r="F1" s="108"/>
      <c r="G1" s="108"/>
      <c r="H1" s="108"/>
      <c r="I1" s="108"/>
    </row>
    <row r="2" spans="1:20" ht="18" x14ac:dyDescent="0.25">
      <c r="A2" s="108" t="s">
        <v>25</v>
      </c>
      <c r="B2" s="108"/>
      <c r="C2" s="108"/>
      <c r="D2" s="108"/>
      <c r="E2" s="108"/>
      <c r="F2" s="108"/>
      <c r="G2" s="108"/>
      <c r="H2" s="108"/>
      <c r="I2" s="108"/>
    </row>
    <row r="3" spans="1:20" ht="21" customHeight="1" thickBot="1" x14ac:dyDescent="0.25"/>
    <row r="4" spans="1:20" ht="32.25" customHeight="1" x14ac:dyDescent="0.2">
      <c r="A4" s="99" t="s">
        <v>0</v>
      </c>
      <c r="B4" s="95" t="s">
        <v>1</v>
      </c>
      <c r="C4" s="96"/>
      <c r="D4" s="101" t="s">
        <v>2</v>
      </c>
      <c r="E4" s="101" t="s">
        <v>5</v>
      </c>
      <c r="F4" s="103" t="s">
        <v>30</v>
      </c>
      <c r="G4" s="112"/>
      <c r="H4" s="103" t="s">
        <v>31</v>
      </c>
      <c r="I4" s="104"/>
    </row>
    <row r="5" spans="1:20" s="3" customFormat="1" ht="26.25" customHeight="1" thickBot="1" x14ac:dyDescent="0.3">
      <c r="A5" s="100"/>
      <c r="B5" s="97"/>
      <c r="C5" s="98"/>
      <c r="D5" s="102"/>
      <c r="E5" s="102"/>
      <c r="F5" s="36" t="s">
        <v>4</v>
      </c>
      <c r="G5" s="67" t="s">
        <v>3</v>
      </c>
      <c r="H5" s="36" t="s">
        <v>4</v>
      </c>
      <c r="I5" s="37" t="s">
        <v>3</v>
      </c>
      <c r="J5" s="54"/>
      <c r="K5" s="54"/>
      <c r="L5" s="54"/>
      <c r="M5" s="54"/>
      <c r="N5" s="79"/>
      <c r="O5" s="79"/>
      <c r="P5" s="54"/>
      <c r="Q5" s="54"/>
      <c r="R5" s="54"/>
      <c r="S5" s="54"/>
      <c r="T5" s="54"/>
    </row>
    <row r="6" spans="1:20" s="3" customFormat="1" ht="29.25" customHeight="1" thickTop="1" x14ac:dyDescent="0.25">
      <c r="A6" s="105" t="s">
        <v>6</v>
      </c>
      <c r="B6" s="106"/>
      <c r="C6" s="106"/>
      <c r="D6" s="106"/>
      <c r="E6" s="106"/>
      <c r="F6" s="106"/>
      <c r="G6" s="106"/>
      <c r="H6" s="106"/>
      <c r="I6" s="107"/>
      <c r="J6" s="54"/>
      <c r="K6" s="54"/>
      <c r="L6" s="54"/>
      <c r="M6" s="54"/>
      <c r="N6" s="79"/>
      <c r="O6" s="79"/>
      <c r="P6" s="54"/>
      <c r="Q6" s="54"/>
      <c r="R6" s="54"/>
      <c r="S6" s="54"/>
      <c r="T6" s="54"/>
    </row>
    <row r="7" spans="1:20" s="3" customFormat="1" ht="30" customHeight="1" x14ac:dyDescent="0.25">
      <c r="A7" s="4" t="s">
        <v>32</v>
      </c>
      <c r="B7" s="27" t="s">
        <v>24</v>
      </c>
      <c r="D7" s="5"/>
      <c r="E7" s="8"/>
      <c r="F7" s="6"/>
      <c r="G7" s="68"/>
      <c r="H7" s="38"/>
      <c r="I7" s="39"/>
      <c r="J7" s="54"/>
      <c r="K7" s="54"/>
      <c r="L7" s="54"/>
      <c r="M7" s="54"/>
      <c r="N7" s="79"/>
      <c r="O7" s="79"/>
      <c r="P7" s="54"/>
      <c r="Q7" s="54"/>
      <c r="R7" s="54"/>
      <c r="S7" s="54"/>
      <c r="T7" s="54"/>
    </row>
    <row r="8" spans="1:20" s="15" customFormat="1" ht="32.25" customHeight="1" x14ac:dyDescent="0.25">
      <c r="A8" s="14"/>
      <c r="B8" s="13">
        <v>1</v>
      </c>
      <c r="C8" s="10" t="s">
        <v>9</v>
      </c>
      <c r="D8" s="16">
        <v>12</v>
      </c>
      <c r="E8" s="16" t="s">
        <v>26</v>
      </c>
      <c r="F8" s="17">
        <v>1254075</v>
      </c>
      <c r="G8" s="69">
        <f>D8*F8</f>
        <v>15048900</v>
      </c>
      <c r="H8" s="17">
        <f t="shared" ref="H8:H22" si="0">O8</f>
        <v>1191371.25</v>
      </c>
      <c r="I8" s="18">
        <f>H8*D8</f>
        <v>14296455</v>
      </c>
      <c r="J8" s="55">
        <f>F8*5%</f>
        <v>62703.75</v>
      </c>
      <c r="K8" s="55">
        <f>F8-J8</f>
        <v>1191371.25</v>
      </c>
      <c r="L8" s="55"/>
      <c r="M8" s="55"/>
      <c r="N8" s="80">
        <f>F8*5%</f>
        <v>62703.75</v>
      </c>
      <c r="O8" s="80">
        <f>F8-N8</f>
        <v>1191371.25</v>
      </c>
      <c r="P8" s="55"/>
      <c r="Q8" s="55"/>
      <c r="R8" s="55"/>
      <c r="S8" s="55"/>
      <c r="T8" s="55"/>
    </row>
    <row r="9" spans="1:20" s="15" customFormat="1" ht="32.25" customHeight="1" x14ac:dyDescent="0.25">
      <c r="A9" s="14"/>
      <c r="B9" s="13">
        <v>2</v>
      </c>
      <c r="C9" s="10" t="s">
        <v>7</v>
      </c>
      <c r="D9" s="16">
        <v>6</v>
      </c>
      <c r="E9" s="16" t="s">
        <v>26</v>
      </c>
      <c r="F9" s="17">
        <v>1592175</v>
      </c>
      <c r="G9" s="69">
        <f t="shared" ref="G9:G21" si="1">D9*F9</f>
        <v>9553050</v>
      </c>
      <c r="H9" s="17">
        <f t="shared" si="0"/>
        <v>1512566.25</v>
      </c>
      <c r="I9" s="18">
        <f t="shared" ref="I9:I21" si="2">H9*D9</f>
        <v>9075397.5</v>
      </c>
      <c r="J9" s="55">
        <f t="shared" ref="J9:J22" si="3">F9*5%</f>
        <v>79608.75</v>
      </c>
      <c r="K9" s="55">
        <f t="shared" ref="K9:K22" si="4">F9-J9</f>
        <v>1512566.25</v>
      </c>
      <c r="L9" s="55"/>
      <c r="M9" s="55"/>
      <c r="N9" s="80">
        <f t="shared" ref="N9:N38" si="5">F9*5%</f>
        <v>79608.75</v>
      </c>
      <c r="O9" s="80">
        <f t="shared" ref="O9:O38" si="6">F9-N9</f>
        <v>1512566.25</v>
      </c>
      <c r="P9" s="55"/>
      <c r="Q9" s="55"/>
      <c r="R9" s="55"/>
      <c r="S9" s="55"/>
      <c r="T9" s="55"/>
    </row>
    <row r="10" spans="1:20" s="15" customFormat="1" ht="32.25" customHeight="1" x14ac:dyDescent="0.25">
      <c r="A10" s="14"/>
      <c r="B10" s="13">
        <v>3</v>
      </c>
      <c r="C10" s="10" t="s">
        <v>10</v>
      </c>
      <c r="D10" s="16">
        <v>6</v>
      </c>
      <c r="E10" s="16" t="s">
        <v>26</v>
      </c>
      <c r="F10" s="17">
        <v>1259250</v>
      </c>
      <c r="G10" s="69">
        <f t="shared" si="1"/>
        <v>7555500</v>
      </c>
      <c r="H10" s="17">
        <f t="shared" si="0"/>
        <v>1196287.5</v>
      </c>
      <c r="I10" s="18">
        <f t="shared" si="2"/>
        <v>7177725</v>
      </c>
      <c r="J10" s="55">
        <f t="shared" si="3"/>
        <v>62962.5</v>
      </c>
      <c r="K10" s="55">
        <f t="shared" si="4"/>
        <v>1196287.5</v>
      </c>
      <c r="L10" s="55"/>
      <c r="M10" s="55"/>
      <c r="N10" s="80">
        <f t="shared" si="5"/>
        <v>62962.5</v>
      </c>
      <c r="O10" s="80">
        <f t="shared" si="6"/>
        <v>1196287.5</v>
      </c>
      <c r="P10" s="55"/>
      <c r="Q10" s="55"/>
      <c r="R10" s="55"/>
      <c r="S10" s="55"/>
      <c r="T10" s="55"/>
    </row>
    <row r="11" spans="1:20" s="15" customFormat="1" ht="32.25" customHeight="1" x14ac:dyDescent="0.25">
      <c r="A11" s="14"/>
      <c r="B11" s="13">
        <v>4</v>
      </c>
      <c r="C11" s="11" t="s">
        <v>8</v>
      </c>
      <c r="D11" s="16">
        <v>3</v>
      </c>
      <c r="E11" s="16" t="s">
        <v>26</v>
      </c>
      <c r="F11" s="17">
        <v>1592175</v>
      </c>
      <c r="G11" s="69">
        <f t="shared" si="1"/>
        <v>4776525</v>
      </c>
      <c r="H11" s="17">
        <f t="shared" si="0"/>
        <v>1512566.25</v>
      </c>
      <c r="I11" s="18">
        <f t="shared" si="2"/>
        <v>4537698.75</v>
      </c>
      <c r="J11" s="55">
        <f t="shared" si="3"/>
        <v>79608.75</v>
      </c>
      <c r="K11" s="55">
        <f t="shared" si="4"/>
        <v>1512566.25</v>
      </c>
      <c r="L11" s="55"/>
      <c r="M11" s="55"/>
      <c r="N11" s="80">
        <f t="shared" si="5"/>
        <v>79608.75</v>
      </c>
      <c r="O11" s="80">
        <f t="shared" si="6"/>
        <v>1512566.25</v>
      </c>
      <c r="P11" s="55"/>
      <c r="Q11" s="55"/>
      <c r="R11" s="55"/>
      <c r="S11" s="55"/>
      <c r="T11" s="55"/>
    </row>
    <row r="12" spans="1:20" s="15" customFormat="1" ht="23.25" customHeight="1" x14ac:dyDescent="0.25">
      <c r="A12" s="14"/>
      <c r="B12" s="13">
        <v>5</v>
      </c>
      <c r="C12" s="12" t="s">
        <v>11</v>
      </c>
      <c r="D12" s="24">
        <v>8</v>
      </c>
      <c r="E12" s="16" t="s">
        <v>26</v>
      </c>
      <c r="F12" s="17">
        <v>600300</v>
      </c>
      <c r="G12" s="69">
        <f t="shared" si="1"/>
        <v>4802400</v>
      </c>
      <c r="H12" s="17">
        <f t="shared" si="0"/>
        <v>570285</v>
      </c>
      <c r="I12" s="18">
        <f t="shared" si="2"/>
        <v>4562280</v>
      </c>
      <c r="J12" s="55">
        <f t="shared" si="3"/>
        <v>30015</v>
      </c>
      <c r="K12" s="55">
        <f t="shared" si="4"/>
        <v>570285</v>
      </c>
      <c r="L12" s="55"/>
      <c r="M12" s="55"/>
      <c r="N12" s="80">
        <f t="shared" si="5"/>
        <v>30015</v>
      </c>
      <c r="O12" s="80">
        <f t="shared" si="6"/>
        <v>570285</v>
      </c>
      <c r="P12" s="55"/>
      <c r="Q12" s="55"/>
      <c r="R12" s="55"/>
      <c r="S12" s="55"/>
      <c r="T12" s="55"/>
    </row>
    <row r="13" spans="1:20" s="15" customFormat="1" ht="32.25" customHeight="1" x14ac:dyDescent="0.25">
      <c r="A13" s="14"/>
      <c r="B13" s="13">
        <v>6</v>
      </c>
      <c r="C13" s="12" t="s">
        <v>52</v>
      </c>
      <c r="D13" s="16">
        <v>324</v>
      </c>
      <c r="E13" s="16" t="s">
        <v>26</v>
      </c>
      <c r="F13" s="17">
        <v>241500</v>
      </c>
      <c r="G13" s="69">
        <f t="shared" si="1"/>
        <v>78246000</v>
      </c>
      <c r="H13" s="17">
        <f t="shared" si="0"/>
        <v>229425</v>
      </c>
      <c r="I13" s="18">
        <f t="shared" si="2"/>
        <v>74333700</v>
      </c>
      <c r="J13" s="55">
        <f t="shared" si="3"/>
        <v>12075</v>
      </c>
      <c r="K13" s="55">
        <f t="shared" si="4"/>
        <v>229425</v>
      </c>
      <c r="L13" s="55"/>
      <c r="M13" s="55"/>
      <c r="N13" s="80">
        <f t="shared" si="5"/>
        <v>12075</v>
      </c>
      <c r="O13" s="80">
        <f t="shared" si="6"/>
        <v>229425</v>
      </c>
      <c r="P13" s="55"/>
      <c r="Q13" s="55"/>
      <c r="R13" s="55"/>
      <c r="S13" s="55"/>
      <c r="T13" s="55"/>
    </row>
    <row r="14" spans="1:20" s="15" customFormat="1" ht="32.25" customHeight="1" x14ac:dyDescent="0.25">
      <c r="A14" s="14"/>
      <c r="B14" s="13">
        <v>7</v>
      </c>
      <c r="C14" s="12" t="s">
        <v>14</v>
      </c>
      <c r="D14" s="24">
        <v>3</v>
      </c>
      <c r="E14" s="16" t="s">
        <v>26</v>
      </c>
      <c r="F14" s="17">
        <v>688896</v>
      </c>
      <c r="G14" s="69">
        <f t="shared" si="1"/>
        <v>2066688</v>
      </c>
      <c r="H14" s="17">
        <f t="shared" si="0"/>
        <v>654451.19999999995</v>
      </c>
      <c r="I14" s="18">
        <f t="shared" si="2"/>
        <v>1963353.5999999999</v>
      </c>
      <c r="J14" s="55">
        <f t="shared" si="3"/>
        <v>34444.800000000003</v>
      </c>
      <c r="K14" s="55">
        <f t="shared" si="4"/>
        <v>654451.19999999995</v>
      </c>
      <c r="L14" s="55"/>
      <c r="M14" s="55"/>
      <c r="N14" s="80">
        <f t="shared" si="5"/>
        <v>34444.800000000003</v>
      </c>
      <c r="O14" s="80">
        <f t="shared" si="6"/>
        <v>654451.19999999995</v>
      </c>
      <c r="P14" s="55"/>
      <c r="Q14" s="55"/>
      <c r="R14" s="55"/>
      <c r="S14" s="55"/>
      <c r="T14" s="55"/>
    </row>
    <row r="15" spans="1:20" s="15" customFormat="1" ht="32.25" customHeight="1" x14ac:dyDescent="0.25">
      <c r="A15" s="14"/>
      <c r="B15" s="13">
        <v>8</v>
      </c>
      <c r="C15" s="12" t="s">
        <v>15</v>
      </c>
      <c r="D15" s="24">
        <v>3</v>
      </c>
      <c r="E15" s="16" t="s">
        <v>26</v>
      </c>
      <c r="F15" s="17">
        <v>726570</v>
      </c>
      <c r="G15" s="69">
        <f t="shared" si="1"/>
        <v>2179710</v>
      </c>
      <c r="H15" s="17">
        <f t="shared" si="0"/>
        <v>690241.5</v>
      </c>
      <c r="I15" s="18">
        <f t="shared" si="2"/>
        <v>2070724.5</v>
      </c>
      <c r="J15" s="55">
        <f t="shared" si="3"/>
        <v>36328.5</v>
      </c>
      <c r="K15" s="55">
        <f t="shared" si="4"/>
        <v>690241.5</v>
      </c>
      <c r="L15" s="55"/>
      <c r="M15" s="55"/>
      <c r="N15" s="80">
        <f t="shared" si="5"/>
        <v>36328.5</v>
      </c>
      <c r="O15" s="80">
        <f t="shared" si="6"/>
        <v>690241.5</v>
      </c>
      <c r="P15" s="55"/>
      <c r="Q15" s="55"/>
      <c r="R15" s="55"/>
      <c r="S15" s="55"/>
      <c r="T15" s="55"/>
    </row>
    <row r="16" spans="1:20" s="15" customFormat="1" ht="32.25" customHeight="1" x14ac:dyDescent="0.25">
      <c r="A16" s="14"/>
      <c r="B16" s="13">
        <v>9</v>
      </c>
      <c r="C16" s="12" t="s">
        <v>28</v>
      </c>
      <c r="D16" s="24">
        <v>4</v>
      </c>
      <c r="E16" s="16" t="s">
        <v>26</v>
      </c>
      <c r="F16" s="17">
        <v>717600</v>
      </c>
      <c r="G16" s="69">
        <f t="shared" si="1"/>
        <v>2870400</v>
      </c>
      <c r="H16" s="17">
        <f t="shared" si="0"/>
        <v>681720</v>
      </c>
      <c r="I16" s="18">
        <f t="shared" si="2"/>
        <v>2726880</v>
      </c>
      <c r="J16" s="55">
        <f t="shared" si="3"/>
        <v>35880</v>
      </c>
      <c r="K16" s="55">
        <f t="shared" si="4"/>
        <v>681720</v>
      </c>
      <c r="L16" s="55"/>
      <c r="M16" s="55"/>
      <c r="N16" s="80">
        <f t="shared" si="5"/>
        <v>35880</v>
      </c>
      <c r="O16" s="80">
        <f t="shared" si="6"/>
        <v>681720</v>
      </c>
      <c r="P16" s="55"/>
      <c r="Q16" s="55"/>
      <c r="R16" s="55"/>
      <c r="S16" s="55"/>
      <c r="T16" s="55"/>
    </row>
    <row r="17" spans="1:20" s="15" customFormat="1" ht="32.25" customHeight="1" x14ac:dyDescent="0.25">
      <c r="A17" s="14"/>
      <c r="B17" s="13">
        <v>10</v>
      </c>
      <c r="C17" s="12" t="s">
        <v>55</v>
      </c>
      <c r="D17" s="24">
        <v>2</v>
      </c>
      <c r="E17" s="16" t="s">
        <v>26</v>
      </c>
      <c r="F17" s="17">
        <v>717600</v>
      </c>
      <c r="G17" s="69">
        <f t="shared" si="1"/>
        <v>1435200</v>
      </c>
      <c r="H17" s="17">
        <f t="shared" si="0"/>
        <v>681720</v>
      </c>
      <c r="I17" s="18">
        <f t="shared" si="2"/>
        <v>1363440</v>
      </c>
      <c r="J17" s="55">
        <f t="shared" si="3"/>
        <v>35880</v>
      </c>
      <c r="K17" s="55">
        <f t="shared" si="4"/>
        <v>681720</v>
      </c>
      <c r="L17" s="55"/>
      <c r="M17" s="55"/>
      <c r="N17" s="80">
        <f t="shared" si="5"/>
        <v>35880</v>
      </c>
      <c r="O17" s="80">
        <f t="shared" si="6"/>
        <v>681720</v>
      </c>
      <c r="P17" s="55"/>
      <c r="Q17" s="55"/>
      <c r="R17" s="55"/>
      <c r="S17" s="55"/>
      <c r="T17" s="55"/>
    </row>
    <row r="18" spans="1:20" s="15" customFormat="1" ht="28.5" x14ac:dyDescent="0.25">
      <c r="A18" s="14"/>
      <c r="B18" s="13">
        <v>11</v>
      </c>
      <c r="C18" s="12" t="s">
        <v>16</v>
      </c>
      <c r="D18" s="24">
        <v>6</v>
      </c>
      <c r="E18" s="16" t="s">
        <v>26</v>
      </c>
      <c r="F18" s="17">
        <v>484380</v>
      </c>
      <c r="G18" s="69">
        <f t="shared" si="1"/>
        <v>2906280</v>
      </c>
      <c r="H18" s="17">
        <f t="shared" si="0"/>
        <v>460161</v>
      </c>
      <c r="I18" s="18">
        <f t="shared" si="2"/>
        <v>2760966</v>
      </c>
      <c r="J18" s="55">
        <f t="shared" si="3"/>
        <v>24219</v>
      </c>
      <c r="K18" s="55">
        <f t="shared" si="4"/>
        <v>460161</v>
      </c>
      <c r="L18" s="55"/>
      <c r="M18" s="55"/>
      <c r="N18" s="80">
        <f t="shared" si="5"/>
        <v>24219</v>
      </c>
      <c r="O18" s="80">
        <f t="shared" si="6"/>
        <v>460161</v>
      </c>
      <c r="P18" s="55"/>
      <c r="Q18" s="55"/>
      <c r="R18" s="55"/>
      <c r="S18" s="55"/>
      <c r="T18" s="55"/>
    </row>
    <row r="19" spans="1:20" s="15" customFormat="1" ht="28.5" x14ac:dyDescent="0.25">
      <c r="A19" s="14"/>
      <c r="B19" s="13">
        <v>12</v>
      </c>
      <c r="C19" s="12" t="s">
        <v>12</v>
      </c>
      <c r="D19" s="24">
        <v>3</v>
      </c>
      <c r="E19" s="16" t="s">
        <v>26</v>
      </c>
      <c r="F19" s="17">
        <v>484380</v>
      </c>
      <c r="G19" s="69">
        <f t="shared" si="1"/>
        <v>1453140</v>
      </c>
      <c r="H19" s="17">
        <f t="shared" si="0"/>
        <v>460161</v>
      </c>
      <c r="I19" s="18">
        <f t="shared" si="2"/>
        <v>1380483</v>
      </c>
      <c r="J19" s="55">
        <f t="shared" si="3"/>
        <v>24219</v>
      </c>
      <c r="K19" s="55">
        <f t="shared" si="4"/>
        <v>460161</v>
      </c>
      <c r="L19" s="55"/>
      <c r="M19" s="55"/>
      <c r="N19" s="80">
        <f t="shared" si="5"/>
        <v>24219</v>
      </c>
      <c r="O19" s="80">
        <f t="shared" si="6"/>
        <v>460161</v>
      </c>
      <c r="P19" s="55"/>
      <c r="Q19" s="55"/>
      <c r="R19" s="55"/>
      <c r="S19" s="55"/>
      <c r="T19" s="55"/>
    </row>
    <row r="20" spans="1:20" s="15" customFormat="1" ht="23.25" customHeight="1" x14ac:dyDescent="0.25">
      <c r="A20" s="14"/>
      <c r="B20" s="13">
        <v>13</v>
      </c>
      <c r="C20" s="12" t="s">
        <v>50</v>
      </c>
      <c r="D20" s="24">
        <v>3</v>
      </c>
      <c r="E20" s="16" t="s">
        <v>26</v>
      </c>
      <c r="F20" s="17">
        <v>400062</v>
      </c>
      <c r="G20" s="69">
        <f t="shared" si="1"/>
        <v>1200186</v>
      </c>
      <c r="H20" s="17">
        <f t="shared" si="0"/>
        <v>380058.9</v>
      </c>
      <c r="I20" s="18">
        <f t="shared" si="2"/>
        <v>1140176.7000000002</v>
      </c>
      <c r="J20" s="55">
        <f t="shared" si="3"/>
        <v>20003.100000000002</v>
      </c>
      <c r="K20" s="55">
        <f t="shared" si="4"/>
        <v>380058.9</v>
      </c>
      <c r="L20" s="55"/>
      <c r="M20" s="55"/>
      <c r="N20" s="80">
        <f t="shared" si="5"/>
        <v>20003.100000000002</v>
      </c>
      <c r="O20" s="80">
        <f t="shared" si="6"/>
        <v>380058.9</v>
      </c>
      <c r="P20" s="55"/>
      <c r="Q20" s="55"/>
      <c r="R20" s="55"/>
      <c r="S20" s="55"/>
      <c r="T20" s="55"/>
    </row>
    <row r="21" spans="1:20" s="15" customFormat="1" ht="32.25" customHeight="1" x14ac:dyDescent="0.25">
      <c r="A21" s="14"/>
      <c r="B21" s="13">
        <v>14</v>
      </c>
      <c r="C21" s="12" t="s">
        <v>27</v>
      </c>
      <c r="D21" s="24">
        <v>6</v>
      </c>
      <c r="E21" s="16" t="s">
        <v>26</v>
      </c>
      <c r="F21" s="17">
        <v>627900</v>
      </c>
      <c r="G21" s="69">
        <f t="shared" si="1"/>
        <v>3767400</v>
      </c>
      <c r="H21" s="17">
        <f t="shared" si="0"/>
        <v>596505</v>
      </c>
      <c r="I21" s="18">
        <f t="shared" si="2"/>
        <v>3579030</v>
      </c>
      <c r="J21" s="55">
        <f t="shared" si="3"/>
        <v>31395</v>
      </c>
      <c r="K21" s="55">
        <f t="shared" si="4"/>
        <v>596505</v>
      </c>
      <c r="L21" s="55"/>
      <c r="M21" s="55"/>
      <c r="N21" s="80">
        <f t="shared" si="5"/>
        <v>31395</v>
      </c>
      <c r="O21" s="80">
        <f t="shared" si="6"/>
        <v>596505</v>
      </c>
      <c r="P21" s="55"/>
      <c r="Q21" s="55"/>
      <c r="R21" s="55"/>
      <c r="S21" s="55"/>
      <c r="T21" s="55"/>
    </row>
    <row r="22" spans="1:20" s="15" customFormat="1" ht="36.75" customHeight="1" thickBot="1" x14ac:dyDescent="0.3">
      <c r="A22" s="56"/>
      <c r="B22" s="23">
        <v>15</v>
      </c>
      <c r="C22" s="26" t="s">
        <v>13</v>
      </c>
      <c r="D22" s="32">
        <v>3</v>
      </c>
      <c r="E22" s="32" t="s">
        <v>26</v>
      </c>
      <c r="F22" s="20">
        <v>617136</v>
      </c>
      <c r="G22" s="70">
        <f>D22*F22</f>
        <v>1851408</v>
      </c>
      <c r="H22" s="57">
        <f t="shared" si="0"/>
        <v>586279.19999999995</v>
      </c>
      <c r="I22" s="76">
        <f>H22*D22</f>
        <v>1758837.5999999999</v>
      </c>
      <c r="J22" s="55">
        <f t="shared" si="3"/>
        <v>30856.800000000003</v>
      </c>
      <c r="K22" s="55">
        <f t="shared" si="4"/>
        <v>586279.19999999995</v>
      </c>
      <c r="L22" s="55"/>
      <c r="M22" s="55"/>
      <c r="N22" s="80">
        <f t="shared" si="5"/>
        <v>30856.800000000003</v>
      </c>
      <c r="O22" s="80">
        <f t="shared" si="6"/>
        <v>586279.19999999995</v>
      </c>
      <c r="P22" s="55"/>
      <c r="Q22" s="55"/>
      <c r="R22" s="55"/>
      <c r="S22" s="55"/>
      <c r="T22" s="55"/>
    </row>
    <row r="23" spans="1:20" s="15" customFormat="1" ht="30" customHeight="1" x14ac:dyDescent="0.25">
      <c r="A23" s="58" t="s">
        <v>33</v>
      </c>
      <c r="B23" s="59" t="s">
        <v>17</v>
      </c>
      <c r="C23" s="60"/>
      <c r="D23" s="60"/>
      <c r="E23" s="61"/>
      <c r="F23" s="62"/>
      <c r="G23" s="71"/>
      <c r="H23" s="62"/>
      <c r="I23" s="63"/>
      <c r="J23" s="55"/>
      <c r="K23" s="55"/>
      <c r="L23" s="55"/>
      <c r="M23" s="55"/>
      <c r="N23" s="80">
        <f t="shared" si="5"/>
        <v>0</v>
      </c>
      <c r="O23" s="80">
        <f t="shared" si="6"/>
        <v>0</v>
      </c>
      <c r="P23" s="55"/>
      <c r="Q23" s="55"/>
      <c r="R23" s="55"/>
      <c r="S23" s="55"/>
      <c r="T23" s="55"/>
    </row>
    <row r="24" spans="1:20" s="15" customFormat="1" ht="33" customHeight="1" x14ac:dyDescent="0.25">
      <c r="A24" s="14"/>
      <c r="B24" s="13">
        <v>1</v>
      </c>
      <c r="C24" s="21" t="s">
        <v>20</v>
      </c>
      <c r="D24" s="16">
        <v>12</v>
      </c>
      <c r="E24" s="16" t="s">
        <v>26</v>
      </c>
      <c r="F24" s="17">
        <v>1254075</v>
      </c>
      <c r="G24" s="69">
        <f>D24*F24</f>
        <v>15048900</v>
      </c>
      <c r="H24" s="17">
        <f t="shared" ref="H24:H38" si="7">O24</f>
        <v>1191371.25</v>
      </c>
      <c r="I24" s="18">
        <f t="shared" ref="I24:I37" si="8">H24*D24</f>
        <v>14296455</v>
      </c>
      <c r="J24" s="55">
        <f t="shared" ref="J24:J38" si="9">F24*5%</f>
        <v>62703.75</v>
      </c>
      <c r="K24" s="55">
        <f t="shared" ref="K24:K38" si="10">F24-J24</f>
        <v>1191371.25</v>
      </c>
      <c r="L24" s="55"/>
      <c r="M24" s="55"/>
      <c r="N24" s="80">
        <f t="shared" si="5"/>
        <v>62703.75</v>
      </c>
      <c r="O24" s="80">
        <f t="shared" si="6"/>
        <v>1191371.25</v>
      </c>
      <c r="P24" s="55"/>
      <c r="Q24" s="55"/>
      <c r="R24" s="55"/>
      <c r="S24" s="55"/>
      <c r="T24" s="55"/>
    </row>
    <row r="25" spans="1:20" s="15" customFormat="1" ht="33" customHeight="1" x14ac:dyDescent="0.25">
      <c r="A25" s="14"/>
      <c r="B25" s="13">
        <v>2</v>
      </c>
      <c r="C25" s="22" t="s">
        <v>18</v>
      </c>
      <c r="D25" s="16">
        <v>6</v>
      </c>
      <c r="E25" s="16" t="s">
        <v>26</v>
      </c>
      <c r="F25" s="17">
        <v>1592175</v>
      </c>
      <c r="G25" s="69">
        <f t="shared" ref="G25:G37" si="11">D25*F25</f>
        <v>9553050</v>
      </c>
      <c r="H25" s="17">
        <f t="shared" si="7"/>
        <v>1512566.25</v>
      </c>
      <c r="I25" s="18">
        <f t="shared" si="8"/>
        <v>9075397.5</v>
      </c>
      <c r="J25" s="55">
        <f t="shared" si="9"/>
        <v>79608.75</v>
      </c>
      <c r="K25" s="55">
        <f t="shared" si="10"/>
        <v>1512566.25</v>
      </c>
      <c r="L25" s="55"/>
      <c r="M25" s="55"/>
      <c r="N25" s="80">
        <f t="shared" si="5"/>
        <v>79608.75</v>
      </c>
      <c r="O25" s="80">
        <f t="shared" si="6"/>
        <v>1512566.25</v>
      </c>
      <c r="P25" s="55"/>
      <c r="Q25" s="55"/>
      <c r="R25" s="55"/>
      <c r="S25" s="55"/>
      <c r="T25" s="55"/>
    </row>
    <row r="26" spans="1:20" s="15" customFormat="1" ht="33" customHeight="1" x14ac:dyDescent="0.25">
      <c r="A26" s="14"/>
      <c r="B26" s="13">
        <v>3</v>
      </c>
      <c r="C26" s="10" t="s">
        <v>21</v>
      </c>
      <c r="D26" s="16">
        <v>6</v>
      </c>
      <c r="E26" s="16" t="s">
        <v>26</v>
      </c>
      <c r="F26" s="17">
        <v>1259250</v>
      </c>
      <c r="G26" s="69">
        <f t="shared" si="11"/>
        <v>7555500</v>
      </c>
      <c r="H26" s="17">
        <f t="shared" si="7"/>
        <v>1196287.5</v>
      </c>
      <c r="I26" s="18">
        <f t="shared" si="8"/>
        <v>7177725</v>
      </c>
      <c r="J26" s="55">
        <f t="shared" si="9"/>
        <v>62962.5</v>
      </c>
      <c r="K26" s="55">
        <f t="shared" si="10"/>
        <v>1196287.5</v>
      </c>
      <c r="L26" s="55"/>
      <c r="M26" s="55"/>
      <c r="N26" s="80">
        <f t="shared" si="5"/>
        <v>62962.5</v>
      </c>
      <c r="O26" s="80">
        <f t="shared" si="6"/>
        <v>1196287.5</v>
      </c>
      <c r="P26" s="55"/>
      <c r="Q26" s="55"/>
      <c r="R26" s="55"/>
      <c r="S26" s="55"/>
      <c r="T26" s="55"/>
    </row>
    <row r="27" spans="1:20" s="15" customFormat="1" ht="33" customHeight="1" x14ac:dyDescent="0.25">
      <c r="A27" s="14"/>
      <c r="B27" s="13">
        <v>4</v>
      </c>
      <c r="C27" s="10" t="s">
        <v>22</v>
      </c>
      <c r="D27" s="16">
        <v>3</v>
      </c>
      <c r="E27" s="16" t="s">
        <v>26</v>
      </c>
      <c r="F27" s="17">
        <v>1592175</v>
      </c>
      <c r="G27" s="69">
        <f t="shared" si="11"/>
        <v>4776525</v>
      </c>
      <c r="H27" s="17">
        <f t="shared" si="7"/>
        <v>1512566.25</v>
      </c>
      <c r="I27" s="18">
        <f t="shared" si="8"/>
        <v>4537698.75</v>
      </c>
      <c r="J27" s="55">
        <f t="shared" si="9"/>
        <v>79608.75</v>
      </c>
      <c r="K27" s="55">
        <f t="shared" si="10"/>
        <v>1512566.25</v>
      </c>
      <c r="L27" s="55"/>
      <c r="M27" s="55"/>
      <c r="N27" s="80">
        <f t="shared" si="5"/>
        <v>79608.75</v>
      </c>
      <c r="O27" s="80">
        <f t="shared" si="6"/>
        <v>1512566.25</v>
      </c>
      <c r="P27" s="55"/>
      <c r="Q27" s="55"/>
      <c r="R27" s="55"/>
      <c r="S27" s="55"/>
      <c r="T27" s="55"/>
    </row>
    <row r="28" spans="1:20" s="15" customFormat="1" ht="24" customHeight="1" x14ac:dyDescent="0.25">
      <c r="A28" s="14"/>
      <c r="B28" s="13">
        <v>5</v>
      </c>
      <c r="C28" s="10" t="s">
        <v>42</v>
      </c>
      <c r="D28" s="24">
        <v>8</v>
      </c>
      <c r="E28" s="16" t="s">
        <v>26</v>
      </c>
      <c r="F28" s="17">
        <v>600300</v>
      </c>
      <c r="G28" s="69">
        <f t="shared" si="11"/>
        <v>4802400</v>
      </c>
      <c r="H28" s="17">
        <f t="shared" si="7"/>
        <v>570285</v>
      </c>
      <c r="I28" s="18">
        <f t="shared" si="8"/>
        <v>4562280</v>
      </c>
      <c r="J28" s="55">
        <f t="shared" si="9"/>
        <v>30015</v>
      </c>
      <c r="K28" s="55">
        <f t="shared" si="10"/>
        <v>570285</v>
      </c>
      <c r="L28" s="55"/>
      <c r="M28" s="55"/>
      <c r="N28" s="80">
        <f t="shared" si="5"/>
        <v>30015</v>
      </c>
      <c r="O28" s="80">
        <f t="shared" si="6"/>
        <v>570285</v>
      </c>
      <c r="P28" s="55"/>
      <c r="Q28" s="55"/>
      <c r="R28" s="55"/>
      <c r="S28" s="55"/>
      <c r="T28" s="55"/>
    </row>
    <row r="29" spans="1:20" s="15" customFormat="1" ht="33" customHeight="1" x14ac:dyDescent="0.25">
      <c r="A29" s="14"/>
      <c r="B29" s="13">
        <v>6</v>
      </c>
      <c r="C29" s="81" t="s">
        <v>51</v>
      </c>
      <c r="D29" s="19">
        <v>324</v>
      </c>
      <c r="E29" s="16" t="s">
        <v>26</v>
      </c>
      <c r="F29" s="17">
        <v>241500</v>
      </c>
      <c r="G29" s="69">
        <f t="shared" si="11"/>
        <v>78246000</v>
      </c>
      <c r="H29" s="17">
        <f t="shared" si="7"/>
        <v>229425</v>
      </c>
      <c r="I29" s="18">
        <f t="shared" si="8"/>
        <v>74333700</v>
      </c>
      <c r="J29" s="55">
        <f t="shared" si="9"/>
        <v>12075</v>
      </c>
      <c r="K29" s="55">
        <f t="shared" si="10"/>
        <v>229425</v>
      </c>
      <c r="L29" s="55"/>
      <c r="M29" s="55"/>
      <c r="N29" s="80">
        <f t="shared" si="5"/>
        <v>12075</v>
      </c>
      <c r="O29" s="80">
        <f t="shared" si="6"/>
        <v>229425</v>
      </c>
      <c r="P29" s="55"/>
      <c r="Q29" s="55"/>
      <c r="R29" s="55"/>
      <c r="S29" s="55"/>
      <c r="T29" s="55"/>
    </row>
    <row r="30" spans="1:20" s="15" customFormat="1" ht="33" customHeight="1" x14ac:dyDescent="0.25">
      <c r="A30" s="14"/>
      <c r="B30" s="13">
        <v>7</v>
      </c>
      <c r="C30" s="10" t="s">
        <v>19</v>
      </c>
      <c r="D30" s="25">
        <v>3</v>
      </c>
      <c r="E30" s="16" t="s">
        <v>26</v>
      </c>
      <c r="F30" s="17">
        <v>688896</v>
      </c>
      <c r="G30" s="69">
        <f t="shared" si="11"/>
        <v>2066688</v>
      </c>
      <c r="H30" s="17">
        <f t="shared" si="7"/>
        <v>654451.19999999995</v>
      </c>
      <c r="I30" s="18">
        <f t="shared" si="8"/>
        <v>1963353.5999999999</v>
      </c>
      <c r="J30" s="55">
        <f t="shared" si="9"/>
        <v>34444.800000000003</v>
      </c>
      <c r="K30" s="55">
        <f t="shared" si="10"/>
        <v>654451.19999999995</v>
      </c>
      <c r="L30" s="55"/>
      <c r="M30" s="55"/>
      <c r="N30" s="80">
        <f t="shared" si="5"/>
        <v>34444.800000000003</v>
      </c>
      <c r="O30" s="80">
        <f t="shared" si="6"/>
        <v>654451.19999999995</v>
      </c>
      <c r="P30" s="55"/>
      <c r="Q30" s="55"/>
      <c r="R30" s="55"/>
      <c r="S30" s="55"/>
      <c r="T30" s="55"/>
    </row>
    <row r="31" spans="1:20" s="15" customFormat="1" ht="33" customHeight="1" x14ac:dyDescent="0.25">
      <c r="A31" s="14"/>
      <c r="B31" s="13">
        <v>8</v>
      </c>
      <c r="C31" s="10" t="s">
        <v>23</v>
      </c>
      <c r="D31" s="16">
        <v>3</v>
      </c>
      <c r="E31" s="16" t="s">
        <v>26</v>
      </c>
      <c r="F31" s="17">
        <v>726570</v>
      </c>
      <c r="G31" s="69">
        <f t="shared" si="11"/>
        <v>2179710</v>
      </c>
      <c r="H31" s="17">
        <f t="shared" si="7"/>
        <v>690241.5</v>
      </c>
      <c r="I31" s="18">
        <f t="shared" si="8"/>
        <v>2070724.5</v>
      </c>
      <c r="J31" s="55">
        <f t="shared" si="9"/>
        <v>36328.5</v>
      </c>
      <c r="K31" s="55">
        <f t="shared" si="10"/>
        <v>690241.5</v>
      </c>
      <c r="L31" s="55"/>
      <c r="M31" s="55"/>
      <c r="N31" s="80">
        <f t="shared" si="5"/>
        <v>36328.5</v>
      </c>
      <c r="O31" s="80">
        <f t="shared" si="6"/>
        <v>690241.5</v>
      </c>
      <c r="P31" s="55"/>
      <c r="Q31" s="55"/>
      <c r="R31" s="55"/>
      <c r="S31" s="55"/>
      <c r="T31" s="55"/>
    </row>
    <row r="32" spans="1:20" s="15" customFormat="1" ht="33" customHeight="1" x14ac:dyDescent="0.25">
      <c r="A32" s="14"/>
      <c r="B32" s="13">
        <v>9</v>
      </c>
      <c r="C32" s="10" t="s">
        <v>43</v>
      </c>
      <c r="D32" s="24">
        <v>4</v>
      </c>
      <c r="E32" s="16" t="s">
        <v>26</v>
      </c>
      <c r="F32" s="17">
        <v>717600</v>
      </c>
      <c r="G32" s="69">
        <f t="shared" si="11"/>
        <v>2870400</v>
      </c>
      <c r="H32" s="17">
        <f t="shared" si="7"/>
        <v>681720</v>
      </c>
      <c r="I32" s="18">
        <f t="shared" si="8"/>
        <v>2726880</v>
      </c>
      <c r="J32" s="55">
        <f t="shared" si="9"/>
        <v>35880</v>
      </c>
      <c r="K32" s="55">
        <f t="shared" si="10"/>
        <v>681720</v>
      </c>
      <c r="L32" s="55"/>
      <c r="M32" s="55"/>
      <c r="N32" s="80">
        <f t="shared" si="5"/>
        <v>35880</v>
      </c>
      <c r="O32" s="80">
        <f t="shared" si="6"/>
        <v>681720</v>
      </c>
      <c r="P32" s="55"/>
      <c r="Q32" s="55"/>
      <c r="R32" s="55"/>
      <c r="S32" s="55"/>
      <c r="T32" s="55"/>
    </row>
    <row r="33" spans="1:20" s="15" customFormat="1" ht="33" customHeight="1" x14ac:dyDescent="0.25">
      <c r="A33" s="14"/>
      <c r="B33" s="13">
        <v>10</v>
      </c>
      <c r="C33" s="10" t="s">
        <v>44</v>
      </c>
      <c r="D33" s="24">
        <v>2</v>
      </c>
      <c r="E33" s="16" t="s">
        <v>26</v>
      </c>
      <c r="F33" s="17">
        <v>717600</v>
      </c>
      <c r="G33" s="69">
        <f t="shared" si="11"/>
        <v>1435200</v>
      </c>
      <c r="H33" s="17">
        <f t="shared" si="7"/>
        <v>681720</v>
      </c>
      <c r="I33" s="18">
        <f t="shared" si="8"/>
        <v>1363440</v>
      </c>
      <c r="J33" s="55">
        <f t="shared" si="9"/>
        <v>35880</v>
      </c>
      <c r="K33" s="55">
        <f t="shared" si="10"/>
        <v>681720</v>
      </c>
      <c r="L33" s="55"/>
      <c r="M33" s="55"/>
      <c r="N33" s="80">
        <f t="shared" si="5"/>
        <v>35880</v>
      </c>
      <c r="O33" s="80">
        <f t="shared" si="6"/>
        <v>681720</v>
      </c>
      <c r="P33" s="55"/>
      <c r="Q33" s="55"/>
      <c r="R33" s="55"/>
      <c r="S33" s="55"/>
      <c r="T33" s="55"/>
    </row>
    <row r="34" spans="1:20" s="15" customFormat="1" ht="33" customHeight="1" x14ac:dyDescent="0.25">
      <c r="A34" s="14"/>
      <c r="B34" s="13">
        <v>11</v>
      </c>
      <c r="C34" s="10" t="s">
        <v>45</v>
      </c>
      <c r="D34" s="24">
        <v>6</v>
      </c>
      <c r="E34" s="16" t="s">
        <v>26</v>
      </c>
      <c r="F34" s="17">
        <v>484380</v>
      </c>
      <c r="G34" s="69">
        <f t="shared" si="11"/>
        <v>2906280</v>
      </c>
      <c r="H34" s="17">
        <f t="shared" si="7"/>
        <v>460161</v>
      </c>
      <c r="I34" s="18">
        <f t="shared" si="8"/>
        <v>2760966</v>
      </c>
      <c r="J34" s="55">
        <f t="shared" si="9"/>
        <v>24219</v>
      </c>
      <c r="K34" s="55">
        <f t="shared" si="10"/>
        <v>460161</v>
      </c>
      <c r="L34" s="55"/>
      <c r="M34" s="55"/>
      <c r="N34" s="80">
        <f t="shared" si="5"/>
        <v>24219</v>
      </c>
      <c r="O34" s="80">
        <f t="shared" si="6"/>
        <v>460161</v>
      </c>
      <c r="P34" s="55"/>
      <c r="Q34" s="55"/>
      <c r="R34" s="55"/>
      <c r="S34" s="55"/>
      <c r="T34" s="55"/>
    </row>
    <row r="35" spans="1:20" s="15" customFormat="1" ht="33" customHeight="1" x14ac:dyDescent="0.25">
      <c r="A35" s="14"/>
      <c r="B35" s="13">
        <v>12</v>
      </c>
      <c r="C35" s="10" t="s">
        <v>46</v>
      </c>
      <c r="D35" s="24">
        <v>3</v>
      </c>
      <c r="E35" s="16" t="s">
        <v>26</v>
      </c>
      <c r="F35" s="17">
        <v>484380</v>
      </c>
      <c r="G35" s="69">
        <f t="shared" si="11"/>
        <v>1453140</v>
      </c>
      <c r="H35" s="17">
        <f t="shared" si="7"/>
        <v>460161</v>
      </c>
      <c r="I35" s="18">
        <f t="shared" si="8"/>
        <v>1380483</v>
      </c>
      <c r="J35" s="55">
        <f t="shared" si="9"/>
        <v>24219</v>
      </c>
      <c r="K35" s="55">
        <f t="shared" si="10"/>
        <v>460161</v>
      </c>
      <c r="L35" s="55"/>
      <c r="M35" s="55"/>
      <c r="N35" s="80">
        <f t="shared" si="5"/>
        <v>24219</v>
      </c>
      <c r="O35" s="80">
        <f t="shared" si="6"/>
        <v>460161</v>
      </c>
      <c r="P35" s="55"/>
      <c r="Q35" s="55"/>
      <c r="R35" s="55"/>
      <c r="S35" s="55"/>
      <c r="T35" s="55"/>
    </row>
    <row r="36" spans="1:20" s="15" customFormat="1" ht="24" customHeight="1" x14ac:dyDescent="0.25">
      <c r="A36" s="14"/>
      <c r="B36" s="13">
        <v>13</v>
      </c>
      <c r="C36" s="10" t="s">
        <v>47</v>
      </c>
      <c r="D36" s="19">
        <v>3</v>
      </c>
      <c r="E36" s="16" t="s">
        <v>26</v>
      </c>
      <c r="F36" s="17">
        <v>400062</v>
      </c>
      <c r="G36" s="69">
        <f t="shared" si="11"/>
        <v>1200186</v>
      </c>
      <c r="H36" s="17">
        <f t="shared" si="7"/>
        <v>380058.9</v>
      </c>
      <c r="I36" s="18">
        <f t="shared" si="8"/>
        <v>1140176.7000000002</v>
      </c>
      <c r="J36" s="55">
        <f t="shared" si="9"/>
        <v>20003.100000000002</v>
      </c>
      <c r="K36" s="55">
        <f t="shared" si="10"/>
        <v>380058.9</v>
      </c>
      <c r="L36" s="55"/>
      <c r="M36" s="55"/>
      <c r="N36" s="80">
        <f t="shared" si="5"/>
        <v>20003.100000000002</v>
      </c>
      <c r="O36" s="80">
        <f t="shared" si="6"/>
        <v>380058.9</v>
      </c>
      <c r="P36" s="55"/>
      <c r="Q36" s="55"/>
      <c r="R36" s="55"/>
      <c r="S36" s="55"/>
      <c r="T36" s="55"/>
    </row>
    <row r="37" spans="1:20" s="15" customFormat="1" ht="33" customHeight="1" x14ac:dyDescent="0.25">
      <c r="A37" s="14"/>
      <c r="B37" s="13">
        <v>14</v>
      </c>
      <c r="C37" s="10" t="s">
        <v>48</v>
      </c>
      <c r="D37" s="19">
        <v>6</v>
      </c>
      <c r="E37" s="16" t="s">
        <v>26</v>
      </c>
      <c r="F37" s="17">
        <v>627900</v>
      </c>
      <c r="G37" s="69">
        <f t="shared" si="11"/>
        <v>3767400</v>
      </c>
      <c r="H37" s="17">
        <f t="shared" si="7"/>
        <v>596505</v>
      </c>
      <c r="I37" s="18">
        <f t="shared" si="8"/>
        <v>3579030</v>
      </c>
      <c r="J37" s="55">
        <f t="shared" si="9"/>
        <v>31395</v>
      </c>
      <c r="K37" s="55">
        <f t="shared" si="10"/>
        <v>596505</v>
      </c>
      <c r="L37" s="55"/>
      <c r="M37" s="55"/>
      <c r="N37" s="80">
        <f t="shared" si="5"/>
        <v>31395</v>
      </c>
      <c r="O37" s="80">
        <f t="shared" si="6"/>
        <v>596505</v>
      </c>
      <c r="P37" s="55"/>
      <c r="Q37" s="55"/>
      <c r="R37" s="55"/>
      <c r="S37" s="55"/>
      <c r="T37" s="55"/>
    </row>
    <row r="38" spans="1:20" s="15" customFormat="1" ht="37.5" customHeight="1" thickBot="1" x14ac:dyDescent="0.3">
      <c r="A38" s="28"/>
      <c r="B38" s="29">
        <v>15</v>
      </c>
      <c r="C38" s="82" t="s">
        <v>49</v>
      </c>
      <c r="D38" s="30">
        <v>3</v>
      </c>
      <c r="E38" s="30" t="s">
        <v>26</v>
      </c>
      <c r="F38" s="20">
        <v>617136</v>
      </c>
      <c r="G38" s="72">
        <f>F38*D38</f>
        <v>1851408</v>
      </c>
      <c r="H38" s="31">
        <f t="shared" si="7"/>
        <v>586279.19999999995</v>
      </c>
      <c r="I38" s="77">
        <f>H38*D38</f>
        <v>1758837.5999999999</v>
      </c>
      <c r="J38" s="55">
        <f t="shared" si="9"/>
        <v>30856.800000000003</v>
      </c>
      <c r="K38" s="55">
        <f t="shared" si="10"/>
        <v>586279.19999999995</v>
      </c>
      <c r="L38" s="55"/>
      <c r="M38" s="55"/>
      <c r="N38" s="80">
        <f t="shared" si="5"/>
        <v>30856.800000000003</v>
      </c>
      <c r="O38" s="80">
        <f t="shared" si="6"/>
        <v>586279.19999999995</v>
      </c>
      <c r="P38" s="55"/>
      <c r="Q38" s="55"/>
      <c r="R38" s="55"/>
      <c r="S38" s="55"/>
      <c r="T38" s="55"/>
    </row>
    <row r="39" spans="1:20" s="3" customFormat="1" ht="25.5" customHeight="1" thickTop="1" x14ac:dyDescent="0.25">
      <c r="A39" s="109" t="s">
        <v>34</v>
      </c>
      <c r="B39" s="110"/>
      <c r="C39" s="111"/>
      <c r="D39" s="64"/>
      <c r="E39" s="65"/>
      <c r="F39" s="66"/>
      <c r="G39" s="83">
        <f>SUM(G8:G38)</f>
        <v>279425574</v>
      </c>
      <c r="H39" s="66"/>
      <c r="I39" s="84">
        <f>SUM(I8:I38)</f>
        <v>265454295.29999995</v>
      </c>
      <c r="J39" s="54"/>
      <c r="K39" s="54"/>
      <c r="L39" s="54"/>
      <c r="M39" s="85"/>
      <c r="N39" s="79"/>
      <c r="O39" s="79"/>
      <c r="P39" s="54"/>
      <c r="Q39" s="54"/>
      <c r="R39" s="54"/>
      <c r="S39" s="54"/>
      <c r="T39" s="54"/>
    </row>
    <row r="40" spans="1:20" s="3" customFormat="1" ht="25.5" customHeight="1" x14ac:dyDescent="0.25">
      <c r="A40" s="89" t="s">
        <v>29</v>
      </c>
      <c r="B40" s="90"/>
      <c r="C40" s="91"/>
      <c r="D40" s="33"/>
      <c r="E40" s="34"/>
      <c r="F40" s="35"/>
      <c r="G40" s="86">
        <f>G39*0.1</f>
        <v>27942557.400000002</v>
      </c>
      <c r="H40" s="35"/>
      <c r="I40" s="39">
        <f>I39*0.1</f>
        <v>26545429.529999997</v>
      </c>
      <c r="J40" s="54"/>
      <c r="K40" s="54"/>
      <c r="L40" s="54"/>
      <c r="M40" s="54"/>
      <c r="N40" s="79"/>
      <c r="O40" s="79"/>
      <c r="P40" s="54"/>
      <c r="Q40" s="54"/>
      <c r="R40" s="54"/>
      <c r="S40" s="54"/>
      <c r="T40" s="54"/>
    </row>
    <row r="41" spans="1:20" s="3" customFormat="1" ht="25.5" customHeight="1" x14ac:dyDescent="0.25">
      <c r="A41" s="92" t="s">
        <v>3</v>
      </c>
      <c r="B41" s="93"/>
      <c r="C41" s="94"/>
      <c r="D41" s="40"/>
      <c r="E41" s="41"/>
      <c r="F41" s="42"/>
      <c r="G41" s="87">
        <f>G39+G40</f>
        <v>307368131.39999998</v>
      </c>
      <c r="H41" s="42"/>
      <c r="I41" s="88">
        <f>I39+I40</f>
        <v>291999724.82999992</v>
      </c>
      <c r="J41" s="54"/>
      <c r="K41" s="54"/>
      <c r="L41" s="54"/>
      <c r="M41" s="54"/>
      <c r="N41" s="79"/>
      <c r="O41" s="79"/>
      <c r="P41" s="54"/>
      <c r="Q41" s="54"/>
      <c r="R41" s="54"/>
      <c r="S41" s="54"/>
      <c r="T41" s="54"/>
    </row>
    <row r="42" spans="1:20" ht="23.25" customHeight="1" x14ac:dyDescent="0.2">
      <c r="A42" s="52" t="s">
        <v>35</v>
      </c>
      <c r="B42" s="43"/>
      <c r="C42" s="43"/>
      <c r="D42" s="43"/>
      <c r="E42" s="44"/>
      <c r="F42" s="45"/>
      <c r="G42" s="73"/>
      <c r="H42" s="45"/>
      <c r="I42" s="46"/>
    </row>
    <row r="43" spans="1:20" ht="23.25" customHeight="1" thickBot="1" x14ac:dyDescent="0.25">
      <c r="A43" s="113" t="s">
        <v>53</v>
      </c>
      <c r="B43" s="114"/>
      <c r="C43" s="114"/>
      <c r="D43" s="114"/>
      <c r="E43" s="114"/>
      <c r="F43" s="114"/>
      <c r="G43" s="114"/>
      <c r="H43" s="114"/>
      <c r="I43" s="115"/>
    </row>
    <row r="45" spans="1:20" ht="15" x14ac:dyDescent="0.2">
      <c r="B45" s="47"/>
      <c r="C45" s="47"/>
      <c r="D45" s="47"/>
      <c r="E45" s="48"/>
      <c r="F45" s="49"/>
      <c r="G45" s="117" t="s">
        <v>54</v>
      </c>
      <c r="H45" s="117"/>
      <c r="I45" s="117"/>
    </row>
    <row r="46" spans="1:20" ht="15" x14ac:dyDescent="0.2">
      <c r="B46" s="116" t="s">
        <v>36</v>
      </c>
      <c r="C46" s="116"/>
      <c r="D46" s="116"/>
      <c r="E46" s="48"/>
      <c r="F46" s="49"/>
      <c r="G46" s="117" t="s">
        <v>39</v>
      </c>
      <c r="H46" s="117"/>
      <c r="I46" s="117"/>
    </row>
    <row r="47" spans="1:20" ht="15" x14ac:dyDescent="0.2">
      <c r="B47" s="116" t="s">
        <v>37</v>
      </c>
      <c r="C47" s="116"/>
      <c r="D47" s="116"/>
      <c r="E47" s="48"/>
      <c r="F47" s="49"/>
      <c r="G47" s="117" t="s">
        <v>40</v>
      </c>
      <c r="H47" s="117"/>
      <c r="I47" s="117"/>
    </row>
    <row r="48" spans="1:20" ht="15" x14ac:dyDescent="0.2">
      <c r="B48" s="48"/>
      <c r="C48" s="48"/>
      <c r="D48" s="48"/>
      <c r="E48" s="48"/>
      <c r="F48" s="49"/>
      <c r="G48" s="74"/>
      <c r="H48" s="50"/>
      <c r="I48" s="50"/>
    </row>
    <row r="49" spans="2:9" ht="15" x14ac:dyDescent="0.2">
      <c r="B49" s="48"/>
      <c r="C49" s="48"/>
      <c r="D49" s="48"/>
      <c r="E49" s="48"/>
      <c r="F49" s="49"/>
      <c r="G49" s="74"/>
      <c r="H49" s="50"/>
      <c r="I49" s="50"/>
    </row>
    <row r="50" spans="2:9" ht="15" x14ac:dyDescent="0.2">
      <c r="B50" s="48"/>
      <c r="C50" s="48"/>
      <c r="D50" s="48"/>
      <c r="E50" s="48"/>
      <c r="F50" s="49"/>
      <c r="G50" s="74"/>
      <c r="H50" s="50"/>
      <c r="I50" s="50"/>
    </row>
    <row r="51" spans="2:9" ht="15" x14ac:dyDescent="0.2">
      <c r="B51" s="48"/>
      <c r="C51" s="48"/>
      <c r="D51" s="48"/>
      <c r="E51" s="48"/>
      <c r="F51" s="49"/>
      <c r="G51" s="74"/>
      <c r="H51" s="50"/>
      <c r="I51" s="50"/>
    </row>
    <row r="52" spans="2:9" ht="15" x14ac:dyDescent="0.2">
      <c r="B52" s="47"/>
      <c r="C52" s="47"/>
      <c r="D52" s="47"/>
      <c r="E52" s="48"/>
      <c r="F52" s="49"/>
      <c r="G52" s="75"/>
      <c r="H52" s="49"/>
      <c r="I52" s="51"/>
    </row>
    <row r="53" spans="2:9" ht="15" x14ac:dyDescent="0.2">
      <c r="B53" s="47"/>
      <c r="C53" s="47"/>
      <c r="D53" s="47"/>
      <c r="E53" s="48"/>
      <c r="F53" s="49"/>
      <c r="G53" s="75"/>
      <c r="H53" s="49"/>
      <c r="I53" s="51"/>
    </row>
    <row r="54" spans="2:9" ht="15" x14ac:dyDescent="0.2">
      <c r="B54" s="47"/>
      <c r="C54" s="47"/>
      <c r="D54" s="47"/>
      <c r="E54" s="48"/>
      <c r="F54" s="49"/>
      <c r="G54" s="75"/>
      <c r="H54" s="49"/>
      <c r="I54" s="51"/>
    </row>
    <row r="55" spans="2:9" ht="15" x14ac:dyDescent="0.2">
      <c r="B55" s="116" t="s">
        <v>38</v>
      </c>
      <c r="C55" s="116"/>
      <c r="D55" s="116"/>
      <c r="E55" s="48"/>
      <c r="F55" s="49"/>
      <c r="G55" s="117" t="s">
        <v>41</v>
      </c>
      <c r="H55" s="117"/>
      <c r="I55" s="117"/>
    </row>
    <row r="56" spans="2:9" ht="15" x14ac:dyDescent="0.2">
      <c r="B56" s="47"/>
      <c r="C56" s="47"/>
      <c r="D56" s="47"/>
      <c r="E56" s="48"/>
      <c r="F56" s="49"/>
      <c r="G56" s="75"/>
      <c r="H56" s="49"/>
      <c r="I56" s="51"/>
    </row>
    <row r="57" spans="2:9" ht="15" x14ac:dyDescent="0.2">
      <c r="B57" s="47"/>
      <c r="C57" s="47"/>
      <c r="D57" s="47"/>
      <c r="E57" s="48"/>
      <c r="F57" s="49"/>
      <c r="G57" s="75"/>
      <c r="H57" s="49"/>
      <c r="I57" s="51"/>
    </row>
  </sheetData>
  <mergeCells count="20">
    <mergeCell ref="A43:I43"/>
    <mergeCell ref="B46:D46"/>
    <mergeCell ref="B47:D47"/>
    <mergeCell ref="B55:D55"/>
    <mergeCell ref="G46:I46"/>
    <mergeCell ref="G45:I45"/>
    <mergeCell ref="G47:I47"/>
    <mergeCell ref="G55:I55"/>
    <mergeCell ref="H4:I4"/>
    <mergeCell ref="A6:I6"/>
    <mergeCell ref="A1:I1"/>
    <mergeCell ref="A2:I2"/>
    <mergeCell ref="A39:C39"/>
    <mergeCell ref="E4:E5"/>
    <mergeCell ref="F4:G4"/>
    <mergeCell ref="A40:C40"/>
    <mergeCell ref="A41:C41"/>
    <mergeCell ref="B4:C5"/>
    <mergeCell ref="A4:A5"/>
    <mergeCell ref="D4:D5"/>
  </mergeCells>
  <printOptions horizontalCentered="1"/>
  <pageMargins left="0.2" right="0.2" top="0.25" bottom="0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PT.PPN</dc:creator>
  <cp:lastModifiedBy>PT.PPN</cp:lastModifiedBy>
  <cp:lastPrinted>2017-11-21T04:22:47Z</cp:lastPrinted>
  <dcterms:created xsi:type="dcterms:W3CDTF">2017-10-16T05:42:47Z</dcterms:created>
  <dcterms:modified xsi:type="dcterms:W3CDTF">2017-11-21T04:23:15Z</dcterms:modified>
</cp:coreProperties>
</file>