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t\Documents\Stellaris Mods\"/>
    </mc:Choice>
  </mc:AlternateContent>
  <xr:revisionPtr revIDLastSave="0" documentId="13_ncr:1_{235407D6-0A21-41EF-8C87-903340F941FB}" xr6:coauthVersionLast="46" xr6:coauthVersionMax="46" xr10:uidLastSave="{00000000-0000-0000-0000-000000000000}"/>
  <bookViews>
    <workbookView xWindow="6850" yWindow="2490" windowWidth="28800" windowHeight="15560" activeTab="1" xr2:uid="{5C03B089-A446-4B5E-A457-42B39515B36D}"/>
  </bookViews>
  <sheets>
    <sheet name="All Jobs" sheetId="1" r:id="rId1"/>
    <sheet name="All Jobs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" l="1" a="1"/>
  <c r="K2" i="6" s="1"/>
  <c r="K3" i="6" a="1"/>
  <c r="K3" i="6" s="1"/>
  <c r="K4" i="6" a="1"/>
  <c r="K4" i="6" s="1"/>
  <c r="K5" i="6" a="1"/>
  <c r="K5" i="6" s="1"/>
  <c r="K6" i="6" a="1"/>
  <c r="K6" i="6" s="1"/>
  <c r="K7" i="6" a="1"/>
  <c r="K7" i="6" s="1"/>
  <c r="K8" i="6" a="1"/>
  <c r="K8" i="6" s="1"/>
  <c r="K9" i="6" a="1"/>
  <c r="K9" i="6" s="1"/>
  <c r="K10" i="6" a="1"/>
  <c r="K10" i="6" s="1"/>
  <c r="K11" i="6" a="1"/>
  <c r="K11" i="6" s="1"/>
  <c r="K12" i="6" a="1"/>
  <c r="K12" i="6" s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/>
  <c r="I10" i="6" a="1"/>
  <c r="I10" i="6" s="1"/>
  <c r="I11" i="6" a="1"/>
  <c r="I11" i="6" s="1"/>
  <c r="I12" i="6" a="1"/>
  <c r="I12" i="6" s="1"/>
  <c r="H12" i="6"/>
  <c r="J12" i="6"/>
  <c r="H4" i="6"/>
  <c r="J4" i="6"/>
  <c r="J5" i="6"/>
  <c r="H5" i="6"/>
  <c r="J11" i="6"/>
  <c r="H11" i="6"/>
  <c r="J10" i="6"/>
  <c r="H10" i="6"/>
  <c r="J9" i="6"/>
  <c r="H9" i="6"/>
  <c r="J8" i="6"/>
  <c r="H8" i="6"/>
  <c r="J7" i="6"/>
  <c r="H7" i="6"/>
  <c r="J6" i="6"/>
  <c r="H6" i="6"/>
  <c r="J3" i="6"/>
  <c r="H3" i="6"/>
  <c r="J2" i="6"/>
  <c r="H2" i="6"/>
  <c r="G11" i="1"/>
  <c r="H11" i="1" a="1"/>
  <c r="H11" i="1" s="1"/>
  <c r="I11" i="1"/>
  <c r="J11" i="1" a="1"/>
  <c r="J11" i="1" s="1"/>
  <c r="I2" i="1"/>
  <c r="I3" i="1"/>
  <c r="I4" i="1"/>
  <c r="I5" i="1"/>
  <c r="I6" i="1"/>
  <c r="I7" i="1"/>
  <c r="I8" i="1"/>
  <c r="I9" i="1"/>
  <c r="I10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G2" i="1"/>
  <c r="G3" i="1"/>
  <c r="G4" i="1"/>
  <c r="G5" i="1"/>
  <c r="G6" i="1"/>
  <c r="G7" i="1"/>
  <c r="G8" i="1"/>
  <c r="G9" i="1"/>
  <c r="G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<sst xmlns="http://schemas.openxmlformats.org/spreadsheetml/2006/main" count="180" uniqueCount="69">
  <si>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Total</t>
  </si>
  <si>
    <t>Job</t>
  </si>
  <si>
    <t>Miner</t>
  </si>
  <si>
    <t>Farmer</t>
  </si>
  <si>
    <t>Technician</t>
  </si>
  <si>
    <t>Clerk</t>
  </si>
  <si>
    <t>Rare Miner</t>
  </si>
  <si>
    <t>Preacher</t>
  </si>
  <si>
    <t>Soldier</t>
  </si>
  <si>
    <t>Mortal Initiate</t>
  </si>
  <si>
    <t>Colonist</t>
  </si>
  <si>
    <t>Researcher</t>
  </si>
  <si>
    <t>Priest</t>
  </si>
  <si>
    <t>Death Priest</t>
  </si>
  <si>
    <t>Enforcer</t>
  </si>
  <si>
    <t>Telepath</t>
  </si>
  <si>
    <t>Entertainer</t>
  </si>
  <si>
    <t>Duelist</t>
  </si>
  <si>
    <t>Culture Worker</t>
  </si>
  <si>
    <t>Bureaucrat</t>
  </si>
  <si>
    <t>Rare Manufacturer</t>
  </si>
  <si>
    <t>Roboticist</t>
  </si>
  <si>
    <t>Laborer</t>
  </si>
  <si>
    <t>Intellectual</t>
  </si>
  <si>
    <t>Spiritualist</t>
  </si>
  <si>
    <t>Administrator</t>
  </si>
  <si>
    <t>Military Specialist</t>
  </si>
  <si>
    <t>Artisan</t>
  </si>
  <si>
    <t>Metallurgist</t>
  </si>
  <si>
    <t>Necromancer</t>
  </si>
  <si>
    <t>Necrophyte</t>
  </si>
  <si>
    <t>Manager</t>
  </si>
  <si>
    <t>Death Chronicler</t>
  </si>
  <si>
    <t>Medical Worker</t>
  </si>
  <si>
    <t>Executive</t>
  </si>
  <si>
    <t>High Priest</t>
  </si>
  <si>
    <t>Merchant</t>
  </si>
  <si>
    <t>Noble</t>
  </si>
  <si>
    <t>Science Director</t>
  </si>
  <si>
    <t>Odd Factory Worker</t>
  </si>
  <si>
    <t>Subterranean Liason Officer</t>
  </si>
  <si>
    <t>Transmuter</t>
  </si>
  <si>
    <t>Gas Plant Engineer</t>
  </si>
  <si>
    <t>Cave Cleaners</t>
  </si>
  <si>
    <t>Engineer</t>
  </si>
  <si>
    <t>Dimesional Portal Researcher</t>
  </si>
  <si>
    <t>Diplomat</t>
  </si>
  <si>
    <t>Traits</t>
  </si>
  <si>
    <t>Leader</t>
  </si>
  <si>
    <t>Positive Trait</t>
  </si>
  <si>
    <t>Negative Trait</t>
  </si>
  <si>
    <t>PC1</t>
  </si>
  <si>
    <t>PC2</t>
  </si>
  <si>
    <t xml:space="preserve">NC1 </t>
  </si>
  <si>
    <t>NC2</t>
  </si>
  <si>
    <t>Priority</t>
  </si>
  <si>
    <t>Food for the Gods</t>
  </si>
  <si>
    <t>Industrialist</t>
  </si>
  <si>
    <t>Main Output</t>
  </si>
  <si>
    <t>minerals</t>
  </si>
  <si>
    <t>amenities/trade</t>
  </si>
  <si>
    <t>food</t>
  </si>
  <si>
    <t>society research</t>
  </si>
  <si>
    <t>rare resources</t>
  </si>
  <si>
    <t>unity/defense armies</t>
  </si>
  <si>
    <t>energy credits</t>
  </si>
  <si>
    <t>cosnumer goods</t>
  </si>
  <si>
    <t>admin cap</t>
  </si>
  <si>
    <t>society research/unity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</si>
</sst>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B98FA-AD88-495F-91CC-A75D958AA2A9}" name="JobPriorities" displayName="JobPriorities" ref="A1:D41" totalsRowCount="1">
  <autoFilter ref="A1:D40" xr:uid="{89B5BF28-A965-4F0C-B090-3534D1B10D30}"/>
  <sortState xmlns:xlrd2="http://schemas.microsoft.com/office/spreadsheetml/2017/richdata2" ref="A2:C40">
    <sortCondition ref="A2:A40"/>
  </sortState>
  <tableColumns count="4">
    <tableColumn id="1" xr3:uid="{1A813ABE-0EAA-42FF-B944-112B28D28D8E}" name="Job" totalsRowLabel="Total"/>
    <tableColumn id="3" xr3:uid="{D06D99DE-24F0-4485-875A-12C11B3CE840}" name="Priority"/>
    <tableColumn id="5" xr3:uid="{4ACCA95F-01C0-4845-A25E-3E7A4FE5F932}" name="Positive Trait"/>
    <tableColumn id="2" xr3:uid="{168E6073-FA86-45BE-8680-0DA6024C510A}" name="Negative Tra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A89A3-AF5B-43FB-9C5A-FB5A10570693}" name="PreferenceTraits" displayName="PreferenceTraits" ref="F1:J11" totalsRowShown="0">
  <autoFilter ref="F1:J11" xr:uid="{D56B2D8C-9312-4D3C-8DC7-7CE136528147}"/>
  <tableColumns count="5">
    <tableColumn id="1" xr3:uid="{82EA18BB-2822-43A6-9CED-04E4C8A16652}" name="Traits"/>
    <tableColumn id="4" xr3:uid="{B31E70C3-DE35-4696-97E2-326F36D33E95}" name="PC1" dataDxfId="10">
      <calculatedColumnFormula>COUNTIF(JobPriorities[Positive Trait],PreferenceTraits[[#This Row],[Traits]])</calculatedColumnFormula>
    </tableColumn>
    <tableColumn id="2" xr3:uid="{C54BE864-50DB-4B5F-ABBF-C66D27267D74}" name="PC2" dataDxfId="9">
      <calculatedColumnFormula array="1">SUMPRODUCT(--(JobPriorities[Positive Trait]=PreferenceTraits[[#This Row],[Traits]]),JobPriorities[Priority])</calculatedColumnFormula>
    </tableColumn>
    <tableColumn id="3" xr3:uid="{6292CD50-1463-453B-84A7-807C2DE1DC14}" name="NC1 " dataDxfId="7">
      <calculatedColumnFormula>COUNTIFS(JobPriorities[Negative Trait],PreferenceTraits[[#This Row],[Traits]])</calculatedColumnFormula>
    </tableColumn>
    <tableColumn id="5" xr3:uid="{5E578CD5-710F-433F-9826-BE8D334411EB}" name="NC2" dataDxfId="8">
      <calculatedColumnFormula array="1">SUMPRODUCT(--(JobPriorities[Negative Trait]=PreferenceTraits[[#This Row],[Traits]]),JobPriorities[Priority])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ABEFB-5AF9-4CB3-89D1-ABCD47F38119}" name="JobPriorities4" displayName="JobPriorities4" ref="A1:E41" totalsRowCount="1">
  <autoFilter ref="A1:E40" xr:uid="{89B5BF28-A965-4F0C-B090-3534D1B10D30}"/>
  <sortState xmlns:xlrd2="http://schemas.microsoft.com/office/spreadsheetml/2017/richdata2" ref="A2:D40">
    <sortCondition ref="A2:A40"/>
  </sortState>
  <tableColumns count="5">
    <tableColumn id="1" xr3:uid="{A54550B3-91EE-4708-BE83-8F8CA1F028A3}" name="Job" totalsRowLabel="Total"/>
    <tableColumn id="3" xr3:uid="{14E62708-D102-4C08-B85E-A0FC88E8FBFB}" name="Main Output"/>
    <tableColumn id="4" xr3:uid="{34B8343F-EC5F-488D-B267-C62C6D98A515}" name="Priority"/>
    <tableColumn id="5" xr3:uid="{1BA54E5A-ED10-4EA4-B55A-001103A1172B}" name="Positive Trait"/>
    <tableColumn id="2" xr3:uid="{B744F1DD-4B44-4B49-A259-4163F3AFE55C}" name="Negative Tra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C762D-B428-468E-9377-9861296F69F7}" name="PreferenceTraits5" displayName="PreferenceTraits5" ref="G1:K12" totalsRowShown="0">
  <autoFilter ref="G1:K12" xr:uid="{D56B2D8C-9312-4D3C-8DC7-7CE136528147}"/>
  <tableColumns count="5">
    <tableColumn id="1" xr3:uid="{1A2D31F4-5F30-4E6D-873C-3251C5B75153}" name="Traits"/>
    <tableColumn id="4" xr3:uid="{C7DDC703-63B8-41DB-BA50-EEA94CD1FC93}" name="PC1" dataDxfId="6">
      <calculatedColumnFormula>COUNTIF(JobPriorities4[Positive Trait],PreferenceTraits5[[#This Row],[Traits]])</calculatedColumnFormula>
    </tableColumn>
    <tableColumn id="2" xr3:uid="{C1F0B113-184F-43D5-A6C9-B9D4C0D67F3F}" name="PC2" dataDxfId="1">
      <calculatedColumnFormula array="1">SUMPRODUCT(--(JobPriorities4[Positive Trait]=PreferenceTraits5[[#This Row],[Traits]]),JobPriorities4[Priority])</calculatedColumnFormula>
    </tableColumn>
    <tableColumn id="3" xr3:uid="{0887A159-0A09-4082-A396-0EA54C126B5E}" name="NC1 " dataDxfId="5">
      <calculatedColumnFormula>COUNTIFS(JobPriorities4[Negative Trait],PreferenceTraits5[[#This Row],[Traits]])</calculatedColumnFormula>
    </tableColumn>
    <tableColumn id="5" xr3:uid="{42880AD5-E7B0-46CC-BA27-08F8976A4613}" name="NC2" dataDxfId="0">
      <calculatedColumnFormula array="1">SUMPRODUCT(--(JobPriorities4[Negative Trait]=PreferenceTraits5[[#This Row],[Traits]]),JobPriorities4[Priority])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8E2B-949A-43B8-925C-42EF67609FC0}">
  <dimension ref="A1:J41"/>
  <sheetViews>
    <sheetView workbookViewId="0">
      <selection activeCell="A7" sqref="A7"/>
    </sheetView>
  </sheetViews>
  <sheetFormatPr defaultRowHeight="14.5" x14ac:dyDescent="0.35"/>
  <cols>
    <col min="1" max="1" width="28.1796875" customWidth="1"/>
    <col min="2" max="2" width="9.81640625" customWidth="1"/>
    <col min="3" max="3" width="21" customWidth="1"/>
    <col min="4" max="4" width="18.81640625" customWidth="1"/>
    <col min="5" max="5" width="17.26953125" customWidth="1"/>
    <col min="6" max="6" width="17.453125" customWidth="1"/>
    <col min="7" max="7" width="7.54296875" customWidth="1"/>
    <col min="8" max="8" width="6.81640625" customWidth="1"/>
    <col min="9" max="9" width="6.54296875" customWidth="1"/>
    <col min="11" max="11" width="17.36328125" customWidth="1"/>
    <col min="12" max="12" width="13.81640625" customWidth="1"/>
  </cols>
  <sheetData>
    <row r="1" spans="1:10" x14ac:dyDescent="0.35">
      <c r="A1" t="s">
        <v>1</v>
      </c>
      <c r="B1" t="s">
        <v>55</v>
      </c>
      <c r="C1" t="s">
        <v>49</v>
      </c>
      <c r="D1" t="s">
        <v>50</v>
      </c>
      <c r="F1" t="s">
        <v>47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5">
      <c r="A2" s="2" t="s">
        <v>9</v>
      </c>
      <c r="B2" s="2">
        <v>0</v>
      </c>
      <c r="C2" s="2" t="s">
        <v>56</v>
      </c>
      <c r="D2" s="2"/>
      <c r="F2" t="s">
        <v>22</v>
      </c>
      <c r="G2">
        <f>COUNTIF(JobPriorities[Positive Trait],PreferenceTraits[[#This Row],[Traits]])</f>
        <v>2</v>
      </c>
      <c r="H2" cm="1">
        <f t="array" ref="H2">SUMPRODUCT(--(JobPriorities[Positive Trait]=PreferenceTraits[[#This Row],[Traits]]),JobPriorities[Priority])</f>
        <v>5</v>
      </c>
      <c r="I2">
        <f>COUNTIFS(JobPriorities[Negative Trait],PreferenceTraits[[#This Row],[Traits]])</f>
        <v>0</v>
      </c>
      <c r="J2" cm="1">
        <f t="array" ref="J2">SUMPRODUCT(--(JobPriorities[Negative Trait]=PreferenceTraits[[#This Row],[Traits]]),JobPriorities[Priority])</f>
        <v>0</v>
      </c>
    </row>
    <row r="3" spans="1:10" x14ac:dyDescent="0.35">
      <c r="A3" t="s">
        <v>5</v>
      </c>
      <c r="B3">
        <v>2</v>
      </c>
      <c r="C3" t="s">
        <v>25</v>
      </c>
      <c r="F3" t="s">
        <v>44</v>
      </c>
      <c r="G3">
        <f>COUNTIF(JobPriorities[Positive Trait],PreferenceTraits[[#This Row],[Traits]])</f>
        <v>5</v>
      </c>
      <c r="H3" cm="1">
        <f t="array" ref="H3">SUMPRODUCT(--(JobPriorities[Positive Trait]=PreferenceTraits[[#This Row],[Traits]]),JobPriorities[Priority])</f>
        <v>8</v>
      </c>
      <c r="I3">
        <f>COUNTIFS(JobPriorities[Negative Trait],PreferenceTraits[[#This Row],[Traits]])</f>
        <v>0</v>
      </c>
      <c r="J3" cm="1">
        <f t="array" ref="J3">SUMPRODUCT(--(JobPriorities[Negative Trait]=PreferenceTraits[[#This Row],[Traits]]),JobPriorities[Priority])</f>
        <v>0</v>
      </c>
    </row>
    <row r="4" spans="1:10" x14ac:dyDescent="0.35">
      <c r="A4" t="s">
        <v>3</v>
      </c>
      <c r="B4">
        <v>3</v>
      </c>
      <c r="C4" t="s">
        <v>24</v>
      </c>
      <c r="F4" t="s">
        <v>23</v>
      </c>
      <c r="G4">
        <f>COUNTIF(JobPriorities[Positive Trait],PreferenceTraits[[#This Row],[Traits]])</f>
        <v>5</v>
      </c>
      <c r="H4" cm="1">
        <f t="array" ref="H4">SUMPRODUCT(--(JobPriorities[Positive Trait]=PreferenceTraits[[#This Row],[Traits]]),JobPriorities[Priority])</f>
        <v>5</v>
      </c>
      <c r="I4">
        <f>COUNTIFS(JobPriorities[Negative Trait],PreferenceTraits[[#This Row],[Traits]])</f>
        <v>0</v>
      </c>
      <c r="J4" cm="1">
        <f t="array" ref="J4">SUMPRODUCT(--(JobPriorities[Negative Trait]=PreferenceTraits[[#This Row],[Traits]]),JobPriorities[Priority])</f>
        <v>0</v>
      </c>
    </row>
    <row r="5" spans="1:10" x14ac:dyDescent="0.35">
      <c r="A5" t="s">
        <v>2</v>
      </c>
      <c r="B5">
        <v>3</v>
      </c>
      <c r="C5" t="s">
        <v>22</v>
      </c>
      <c r="F5" t="s">
        <v>24</v>
      </c>
      <c r="G5">
        <f>COUNTIF(JobPriorities[Positive Trait],PreferenceTraits[[#This Row],[Traits]])</f>
        <v>6</v>
      </c>
      <c r="H5" cm="1">
        <f t="array" ref="H5">SUMPRODUCT(--(JobPriorities[Positive Trait]=PreferenceTraits[[#This Row],[Traits]]),JobPriorities[Priority])</f>
        <v>7</v>
      </c>
      <c r="I5">
        <f>COUNTIFS(JobPriorities[Negative Trait],PreferenceTraits[[#This Row],[Traits]])</f>
        <v>0</v>
      </c>
      <c r="J5" cm="1">
        <f t="array" ref="J5">SUMPRODUCT(--(JobPriorities[Negative Trait]=PreferenceTraits[[#This Row],[Traits]]),JobPriorities[Priority])</f>
        <v>0</v>
      </c>
    </row>
    <row r="6" spans="1:10" x14ac:dyDescent="0.35">
      <c r="A6" t="s">
        <v>7</v>
      </c>
      <c r="B6">
        <v>1</v>
      </c>
      <c r="C6" t="s">
        <v>24</v>
      </c>
      <c r="F6" t="s">
        <v>46</v>
      </c>
      <c r="G6">
        <f>COUNTIF(JobPriorities[Positive Trait],PreferenceTraits[[#This Row],[Traits]])</f>
        <v>1</v>
      </c>
      <c r="H6" cm="1">
        <f t="array" ref="H6">SUMPRODUCT(--(JobPriorities[Positive Trait]=PreferenceTraits[[#This Row],[Traits]]),JobPriorities[Priority])</f>
        <v>1</v>
      </c>
      <c r="I6">
        <f>COUNTIFS(JobPriorities[Negative Trait],PreferenceTraits[[#This Row],[Traits]])</f>
        <v>0</v>
      </c>
      <c r="J6" cm="1">
        <f t="array" ref="J6">SUMPRODUCT(--(JobPriorities[Negative Trait]=PreferenceTraits[[#This Row],[Traits]]),JobPriorities[Priority])</f>
        <v>0</v>
      </c>
    </row>
    <row r="7" spans="1:10" x14ac:dyDescent="0.35">
      <c r="A7" t="s">
        <v>6</v>
      </c>
      <c r="B7">
        <v>1</v>
      </c>
      <c r="C7" t="s">
        <v>44</v>
      </c>
      <c r="F7" t="s">
        <v>16</v>
      </c>
      <c r="G7">
        <f>COUNTIF(JobPriorities[Positive Trait],PreferenceTraits[[#This Row],[Traits]])</f>
        <v>2</v>
      </c>
      <c r="H7" cm="1">
        <f t="array" ref="H7">SUMPRODUCT(--(JobPriorities[Positive Trait]=PreferenceTraits[[#This Row],[Traits]]),JobPriorities[Priority])</f>
        <v>2</v>
      </c>
      <c r="I7">
        <f>COUNTIFS(JobPriorities[Negative Trait],PreferenceTraits[[#This Row],[Traits]])</f>
        <v>0</v>
      </c>
      <c r="J7" cm="1">
        <f t="array" ref="J7">SUMPRODUCT(--(JobPriorities[Negative Trait]=PreferenceTraits[[#This Row],[Traits]]),JobPriorities[Priority])</f>
        <v>0</v>
      </c>
    </row>
    <row r="8" spans="1:10" x14ac:dyDescent="0.35">
      <c r="A8" t="s">
        <v>8</v>
      </c>
      <c r="B8">
        <v>1</v>
      </c>
      <c r="C8" t="s">
        <v>26</v>
      </c>
      <c r="F8" t="s">
        <v>26</v>
      </c>
      <c r="G8">
        <f>COUNTIF(JobPriorities[Positive Trait],PreferenceTraits[[#This Row],[Traits]])</f>
        <v>4</v>
      </c>
      <c r="H8" cm="1">
        <f t="array" ref="H8">SUMPRODUCT(--(JobPriorities[Positive Trait]=PreferenceTraits[[#This Row],[Traits]]),JobPriorities[Priority])</f>
        <v>2</v>
      </c>
      <c r="I8">
        <f>COUNTIFS(JobPriorities[Negative Trait],PreferenceTraits[[#This Row],[Traits]])</f>
        <v>0</v>
      </c>
      <c r="J8" cm="1">
        <f t="array" ref="J8">SUMPRODUCT(--(JobPriorities[Negative Trait]=PreferenceTraits[[#This Row],[Traits]]),JobPriorities[Priority])</f>
        <v>0</v>
      </c>
    </row>
    <row r="9" spans="1:10" x14ac:dyDescent="0.35">
      <c r="A9" t="s">
        <v>4</v>
      </c>
      <c r="B9">
        <v>3</v>
      </c>
      <c r="C9" t="s">
        <v>44</v>
      </c>
      <c r="F9" t="s">
        <v>25</v>
      </c>
      <c r="G9">
        <f>COUNTIF(JobPriorities[Positive Trait],PreferenceTraits[[#This Row],[Traits]])</f>
        <v>5</v>
      </c>
      <c r="H9" cm="1">
        <f t="array" ref="H9">SUMPRODUCT(--(JobPriorities[Positive Trait]=PreferenceTraits[[#This Row],[Traits]]),JobPriorities[Priority])</f>
        <v>7</v>
      </c>
      <c r="I9">
        <f>COUNTIFS(JobPriorities[Negative Trait],PreferenceTraits[[#This Row],[Traits]])</f>
        <v>0</v>
      </c>
      <c r="J9" cm="1">
        <f t="array" ref="J9">SUMPRODUCT(--(JobPriorities[Negative Trait]=PreferenceTraits[[#This Row],[Traits]]),JobPriorities[Priority])</f>
        <v>0</v>
      </c>
    </row>
    <row r="10" spans="1:10" x14ac:dyDescent="0.35">
      <c r="A10" t="s">
        <v>27</v>
      </c>
      <c r="B10">
        <v>2</v>
      </c>
      <c r="C10" t="s">
        <v>44</v>
      </c>
      <c r="F10" t="s">
        <v>48</v>
      </c>
      <c r="G10">
        <f>COUNTIF(JobPriorities[Positive Trait],PreferenceTraits[[#This Row],[Traits]])</f>
        <v>1</v>
      </c>
      <c r="H10" cm="1">
        <f t="array" ref="H10">SUMPRODUCT(--(JobPriorities[Positive Trait]=PreferenceTraits[[#This Row],[Traits]]),JobPriorities[Priority])</f>
        <v>1</v>
      </c>
      <c r="I10">
        <f>COUNTIFS(JobPriorities[Negative Trait],PreferenceTraits[[#This Row],[Traits]])</f>
        <v>0</v>
      </c>
      <c r="J10" cm="1">
        <f t="array" ref="J10">SUMPRODUCT(--(JobPriorities[Negative Trait]=PreferenceTraits[[#This Row],[Traits]]),JobPriorities[Priority])</f>
        <v>0</v>
      </c>
    </row>
    <row r="11" spans="1:10" x14ac:dyDescent="0.35">
      <c r="A11" t="s">
        <v>19</v>
      </c>
      <c r="B11">
        <v>2</v>
      </c>
      <c r="C11" t="s">
        <v>25</v>
      </c>
      <c r="F11" t="s">
        <v>56</v>
      </c>
      <c r="G11" s="1">
        <f>COUNTIF(JobPriorities[Positive Trait],PreferenceTraits[[#This Row],[Traits]])</f>
        <v>2</v>
      </c>
      <c r="H11" s="1" cm="1">
        <f t="array" ref="H11">SUMPRODUCT(--(JobPriorities[Positive Trait]=PreferenceTraits[[#This Row],[Traits]]),JobPriorities[Priority])</f>
        <v>0</v>
      </c>
      <c r="I11" s="1">
        <f>COUNTIFS(JobPriorities[Negative Trait],PreferenceTraits[[#This Row],[Traits]])</f>
        <v>0</v>
      </c>
      <c r="J11" s="1" cm="1">
        <f t="array" ref="J11">SUMPRODUCT(--(JobPriorities[Negative Trait]=PreferenceTraits[[#This Row],[Traits]]),JobPriorities[Priority])</f>
        <v>0</v>
      </c>
    </row>
    <row r="12" spans="1:10" x14ac:dyDescent="0.35">
      <c r="A12" t="s">
        <v>10</v>
      </c>
      <c r="B12">
        <v>1</v>
      </c>
      <c r="C12" t="s">
        <v>48</v>
      </c>
    </row>
    <row r="13" spans="1:10" x14ac:dyDescent="0.35">
      <c r="A13" t="s">
        <v>18</v>
      </c>
      <c r="B13">
        <v>1</v>
      </c>
      <c r="C13" t="s">
        <v>23</v>
      </c>
    </row>
    <row r="14" spans="1:10" x14ac:dyDescent="0.35">
      <c r="A14" t="s">
        <v>32</v>
      </c>
      <c r="B14">
        <v>0</v>
      </c>
      <c r="C14" t="s">
        <v>23</v>
      </c>
    </row>
    <row r="15" spans="1:10" x14ac:dyDescent="0.35">
      <c r="A15" t="s">
        <v>13</v>
      </c>
      <c r="B15">
        <v>0</v>
      </c>
      <c r="C15" t="s">
        <v>24</v>
      </c>
    </row>
    <row r="16" spans="1:10" x14ac:dyDescent="0.35">
      <c r="A16" t="s">
        <v>17</v>
      </c>
      <c r="B16">
        <v>0</v>
      </c>
      <c r="C16" t="s">
        <v>26</v>
      </c>
    </row>
    <row r="17" spans="1:3" x14ac:dyDescent="0.35">
      <c r="A17" t="s">
        <v>14</v>
      </c>
      <c r="B17">
        <v>1</v>
      </c>
      <c r="C17" t="s">
        <v>26</v>
      </c>
    </row>
    <row r="18" spans="1:3" x14ac:dyDescent="0.35">
      <c r="A18" t="s">
        <v>16</v>
      </c>
      <c r="B18">
        <v>1</v>
      </c>
      <c r="C18" t="s">
        <v>16</v>
      </c>
    </row>
    <row r="19" spans="1:3" x14ac:dyDescent="0.35">
      <c r="A19" t="s">
        <v>33</v>
      </c>
      <c r="B19">
        <v>1</v>
      </c>
      <c r="C19" t="s">
        <v>23</v>
      </c>
    </row>
    <row r="20" spans="1:3" x14ac:dyDescent="0.35">
      <c r="A20" t="s">
        <v>31</v>
      </c>
      <c r="B20">
        <v>1</v>
      </c>
      <c r="C20" t="s">
        <v>25</v>
      </c>
    </row>
    <row r="21" spans="1:3" x14ac:dyDescent="0.35">
      <c r="A21" t="s">
        <v>28</v>
      </c>
      <c r="B21">
        <v>2</v>
      </c>
      <c r="C21" t="s">
        <v>22</v>
      </c>
    </row>
    <row r="22" spans="1:3" x14ac:dyDescent="0.35">
      <c r="A22" t="s">
        <v>29</v>
      </c>
      <c r="B22">
        <v>0</v>
      </c>
      <c r="C22" t="s">
        <v>26</v>
      </c>
    </row>
    <row r="23" spans="1:3" x14ac:dyDescent="0.35">
      <c r="A23" t="s">
        <v>30</v>
      </c>
      <c r="B23">
        <v>0</v>
      </c>
      <c r="C23" t="s">
        <v>56</v>
      </c>
    </row>
    <row r="24" spans="1:3" x14ac:dyDescent="0.35">
      <c r="A24" t="s">
        <v>12</v>
      </c>
      <c r="B24">
        <v>1</v>
      </c>
      <c r="C24" t="s">
        <v>24</v>
      </c>
    </row>
    <row r="25" spans="1:3" x14ac:dyDescent="0.35">
      <c r="A25" t="s">
        <v>20</v>
      </c>
      <c r="B25">
        <v>1</v>
      </c>
      <c r="C25" t="s">
        <v>44</v>
      </c>
    </row>
    <row r="26" spans="1:3" x14ac:dyDescent="0.35">
      <c r="A26" t="s">
        <v>11</v>
      </c>
      <c r="B26">
        <v>2</v>
      </c>
      <c r="C26" t="s">
        <v>23</v>
      </c>
    </row>
    <row r="27" spans="1:3" x14ac:dyDescent="0.35">
      <c r="A27" t="s">
        <v>21</v>
      </c>
      <c r="B27">
        <v>1</v>
      </c>
      <c r="C27" t="s">
        <v>44</v>
      </c>
    </row>
    <row r="28" spans="1:3" x14ac:dyDescent="0.35">
      <c r="A28" t="s">
        <v>15</v>
      </c>
      <c r="B28">
        <v>1</v>
      </c>
      <c r="C28" t="s">
        <v>24</v>
      </c>
    </row>
    <row r="29" spans="1:3" x14ac:dyDescent="0.35">
      <c r="A29" t="s">
        <v>25</v>
      </c>
      <c r="B29">
        <v>1</v>
      </c>
      <c r="C29" t="s">
        <v>25</v>
      </c>
    </row>
    <row r="30" spans="1:3" x14ac:dyDescent="0.35">
      <c r="A30" t="s">
        <v>34</v>
      </c>
      <c r="B30">
        <v>1</v>
      </c>
      <c r="C30" t="s">
        <v>25</v>
      </c>
    </row>
    <row r="31" spans="1:3" x14ac:dyDescent="0.35">
      <c r="A31" t="s">
        <v>35</v>
      </c>
      <c r="B31">
        <v>1</v>
      </c>
      <c r="C31" t="s">
        <v>24</v>
      </c>
    </row>
    <row r="32" spans="1:3" x14ac:dyDescent="0.35">
      <c r="A32" t="s">
        <v>36</v>
      </c>
      <c r="B32">
        <v>1</v>
      </c>
      <c r="C32" t="s">
        <v>46</v>
      </c>
    </row>
    <row r="33" spans="1:3" x14ac:dyDescent="0.35">
      <c r="A33" t="s">
        <v>37</v>
      </c>
      <c r="B33">
        <v>1</v>
      </c>
      <c r="C33" t="s">
        <v>16</v>
      </c>
    </row>
    <row r="34" spans="1:3" x14ac:dyDescent="0.35">
      <c r="A34" t="s">
        <v>38</v>
      </c>
      <c r="B34">
        <v>1</v>
      </c>
      <c r="C34" t="s">
        <v>23</v>
      </c>
    </row>
    <row r="35" spans="1:3" x14ac:dyDescent="0.35">
      <c r="A35" t="s">
        <v>39</v>
      </c>
      <c r="B35">
        <v>0</v>
      </c>
    </row>
    <row r="36" spans="1:3" x14ac:dyDescent="0.35">
      <c r="A36" t="s">
        <v>40</v>
      </c>
      <c r="B36">
        <v>0</v>
      </c>
    </row>
    <row r="37" spans="1:3" x14ac:dyDescent="0.35">
      <c r="A37" t="s">
        <v>41</v>
      </c>
      <c r="B37">
        <v>0</v>
      </c>
    </row>
    <row r="38" spans="1:3" x14ac:dyDescent="0.35">
      <c r="A38" t="s">
        <v>42</v>
      </c>
      <c r="B38">
        <v>0</v>
      </c>
    </row>
    <row r="39" spans="1:3" x14ac:dyDescent="0.35">
      <c r="A39" t="s">
        <v>43</v>
      </c>
      <c r="B39">
        <v>0</v>
      </c>
    </row>
    <row r="40" spans="1:3" x14ac:dyDescent="0.35">
      <c r="A40" t="s">
        <v>45</v>
      </c>
      <c r="B40">
        <v>0</v>
      </c>
    </row>
    <row r="41" spans="1:3" x14ac:dyDescent="0.35">
      <c r="A41" t="s">
        <v>0</v>
      </c>
    </row>
  </sheetData>
  <phoneticPr fontId="1" type="noConversion"/>
  <conditionalFormatting sqref="C2:C40">
    <cfRule type="cellIs" dxfId="3" priority="1" operator="equal">
      <formula>$F$5</formula>
    </cfRule>
  </conditionalFormatting>
  <dataValidations count="1">
    <dataValidation type="list" allowBlank="1" showInputMessage="1" showErrorMessage="1" sqref="C2:C40" xr:uid="{DE8280E2-648C-4916-88D5-9A589ECCFF3D}">
      <formula1>$F$2:$F$11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5881-EF8E-42A0-9E8A-0BF5D4C018F5}">
  <dimension ref="A1:K41"/>
  <sheetViews>
    <sheetView tabSelected="1" workbookViewId="0">
      <selection activeCell="B3" sqref="B3"/>
    </sheetView>
  </sheetViews>
  <sheetFormatPr defaultRowHeight="14.5" x14ac:dyDescent="0.35"/>
  <cols>
    <col min="1" max="1" width="28.1796875" customWidth="1"/>
    <col min="2" max="2" width="20.54296875" customWidth="1"/>
    <col min="3" max="3" width="9.81640625" customWidth="1"/>
    <col min="4" max="4" width="21" customWidth="1"/>
    <col min="5" max="5" width="18.81640625" customWidth="1"/>
    <col min="6" max="6" width="17.26953125" customWidth="1"/>
    <col min="7" max="7" width="17.453125" customWidth="1"/>
    <col min="8" max="8" width="7.54296875" customWidth="1"/>
    <col min="9" max="9" width="6.81640625" customWidth="1"/>
    <col min="10" max="10" width="6.54296875" customWidth="1"/>
    <col min="12" max="12" width="17.36328125" customWidth="1"/>
    <col min="13" max="13" width="13.81640625" customWidth="1"/>
  </cols>
  <sheetData>
    <row r="1" spans="1:11" x14ac:dyDescent="0.35">
      <c r="A1" t="s">
        <v>1</v>
      </c>
      <c r="B1" t="s">
        <v>58</v>
      </c>
      <c r="C1" t="s">
        <v>55</v>
      </c>
      <c r="D1" t="s">
        <v>49</v>
      </c>
      <c r="E1" t="s">
        <v>50</v>
      </c>
      <c r="G1" t="s">
        <v>47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s="2" t="s">
        <v>9</v>
      </c>
      <c r="B2" t="s">
        <v>62</v>
      </c>
      <c r="C2" s="2">
        <v>0</v>
      </c>
      <c r="D2" s="2"/>
      <c r="E2" s="2"/>
      <c r="G2" t="s">
        <v>2</v>
      </c>
      <c r="H2">
        <f>COUNTIF(JobPriorities4[Positive Trait],PreferenceTraits5[[#This Row],[Traits]])</f>
        <v>2</v>
      </c>
      <c r="I2" cm="1">
        <f t="array" ref="I2">SUMPRODUCT(--(JobPriorities4[Positive Trait]=PreferenceTraits5[[#This Row],[Traits]]),JobPriorities4[Priority])</f>
        <v>4</v>
      </c>
      <c r="J2">
        <f>COUNTIFS(JobPriorities4[Negative Trait],PreferenceTraits5[[#This Row],[Traits]])</f>
        <v>0</v>
      </c>
      <c r="K2" cm="1">
        <f t="array" ref="K2">SUMPRODUCT(--(JobPriorities4[Negative Trait]=PreferenceTraits5[[#This Row],[Traits]]),JobPriorities4[Priority])</f>
        <v>0</v>
      </c>
    </row>
    <row r="3" spans="1:11" x14ac:dyDescent="0.35">
      <c r="A3" t="s">
        <v>5</v>
      </c>
      <c r="B3" t="s">
        <v>60</v>
      </c>
      <c r="C3">
        <v>2</v>
      </c>
      <c r="D3" t="s">
        <v>5</v>
      </c>
      <c r="G3" t="s">
        <v>3</v>
      </c>
      <c r="H3">
        <f>COUNTIF(JobPriorities4[Positive Trait],PreferenceTraits5[[#This Row],[Traits]])</f>
        <v>1</v>
      </c>
      <c r="I3" cm="1">
        <f t="array" ref="I3">SUMPRODUCT(--(JobPriorities4[Positive Trait]=PreferenceTraits5[[#This Row],[Traits]]),JobPriorities4[Priority])</f>
        <v>3</v>
      </c>
      <c r="J3">
        <f>COUNTIFS(JobPriorities4[Negative Trait],PreferenceTraits5[[#This Row],[Traits]])</f>
        <v>0</v>
      </c>
      <c r="K3" cm="1">
        <f t="array" ref="K3">SUMPRODUCT(--(JobPriorities4[Negative Trait]=PreferenceTraits5[[#This Row],[Traits]]),JobPriorities4[Priority])</f>
        <v>0</v>
      </c>
    </row>
    <row r="4" spans="1:11" x14ac:dyDescent="0.35">
      <c r="A4" t="s">
        <v>3</v>
      </c>
      <c r="B4" t="s">
        <v>61</v>
      </c>
      <c r="C4">
        <v>3</v>
      </c>
      <c r="D4" t="s">
        <v>3</v>
      </c>
      <c r="G4" t="s">
        <v>4</v>
      </c>
      <c r="H4">
        <f>COUNTIF(JobPriorities4[Positive Trait],PreferenceTraits5[[#This Row],[Traits]])</f>
        <v>1</v>
      </c>
      <c r="I4" cm="1">
        <f t="array" ref="I4">SUMPRODUCT(--(JobPriorities4[Positive Trait]=PreferenceTraits5[[#This Row],[Traits]]),JobPriorities4[Priority])</f>
        <v>3</v>
      </c>
      <c r="J4">
        <f>COUNTIFS(JobPriorities4[Negative Trait],PreferenceTraits5[[#This Row],[Traits]])</f>
        <v>0</v>
      </c>
      <c r="K4" cm="1">
        <f t="array" ref="K4">SUMPRODUCT(--(JobPriorities4[Negative Trait]=PreferenceTraits5[[#This Row],[Traits]]),JobPriorities4[Priority])</f>
        <v>0</v>
      </c>
    </row>
    <row r="5" spans="1:11" x14ac:dyDescent="0.35">
      <c r="A5" t="s">
        <v>2</v>
      </c>
      <c r="B5" t="s">
        <v>59</v>
      </c>
      <c r="C5">
        <v>3</v>
      </c>
      <c r="D5" t="s">
        <v>2</v>
      </c>
      <c r="G5" t="s">
        <v>5</v>
      </c>
      <c r="H5" s="1">
        <f>COUNTIF(JobPriorities4[Positive Trait],PreferenceTraits5[[#This Row],[Traits]])</f>
        <v>1</v>
      </c>
      <c r="I5" s="1" cm="1">
        <f t="array" ref="I5">SUMPRODUCT(--(JobPriorities4[Positive Trait]=PreferenceTraits5[[#This Row],[Traits]]),JobPriorities4[Priority])</f>
        <v>2</v>
      </c>
      <c r="J5" s="1">
        <f>COUNTIFS(JobPriorities4[Negative Trait],PreferenceTraits5[[#This Row],[Traits]])</f>
        <v>0</v>
      </c>
      <c r="K5" s="1" cm="1">
        <f t="array" ref="K5">SUMPRODUCT(--(JobPriorities4[Negative Trait]=PreferenceTraits5[[#This Row],[Traits]]),JobPriorities4[Priority])</f>
        <v>0</v>
      </c>
    </row>
    <row r="6" spans="1:11" x14ac:dyDescent="0.35">
      <c r="A6" t="s">
        <v>7</v>
      </c>
      <c r="B6" t="s">
        <v>60</v>
      </c>
      <c r="C6">
        <v>1</v>
      </c>
      <c r="D6" t="s">
        <v>7</v>
      </c>
      <c r="G6" t="s">
        <v>57</v>
      </c>
      <c r="H6">
        <f>COUNTIF(JobPriorities4[Positive Trait],PreferenceTraits5[[#This Row],[Traits]])</f>
        <v>1</v>
      </c>
      <c r="I6" cm="1">
        <f t="array" ref="I6">SUMPRODUCT(--(JobPriorities4[Positive Trait]=PreferenceTraits5[[#This Row],[Traits]]),JobPriorities4[Priority])</f>
        <v>2</v>
      </c>
      <c r="J6">
        <f>COUNTIFS(JobPriorities4[Negative Trait],PreferenceTraits5[[#This Row],[Traits]])</f>
        <v>0</v>
      </c>
      <c r="K6" cm="1">
        <f t="array" ref="K6">SUMPRODUCT(--(JobPriorities4[Negative Trait]=PreferenceTraits5[[#This Row],[Traits]]),JobPriorities4[Priority])</f>
        <v>0</v>
      </c>
    </row>
    <row r="7" spans="1:11" x14ac:dyDescent="0.35">
      <c r="A7" t="s">
        <v>6</v>
      </c>
      <c r="B7" t="s">
        <v>63</v>
      </c>
      <c r="C7">
        <v>1</v>
      </c>
      <c r="D7" t="s">
        <v>2</v>
      </c>
      <c r="G7" t="s">
        <v>7</v>
      </c>
      <c r="H7">
        <f>COUNTIF(JobPriorities4[Positive Trait],PreferenceTraits5[[#This Row],[Traits]])</f>
        <v>2</v>
      </c>
      <c r="I7" cm="1">
        <f t="array" ref="I7">SUMPRODUCT(--(JobPriorities4[Positive Trait]=PreferenceTraits5[[#This Row],[Traits]]),JobPriorities4[Priority])</f>
        <v>1</v>
      </c>
      <c r="J7">
        <f>COUNTIFS(JobPriorities4[Negative Trait],PreferenceTraits5[[#This Row],[Traits]])</f>
        <v>0</v>
      </c>
      <c r="K7" cm="1">
        <f t="array" ref="K7">SUMPRODUCT(--(JobPriorities4[Negative Trait]=PreferenceTraits5[[#This Row],[Traits]]),JobPriorities4[Priority])</f>
        <v>0</v>
      </c>
    </row>
    <row r="8" spans="1:11" x14ac:dyDescent="0.35">
      <c r="A8" t="s">
        <v>8</v>
      </c>
      <c r="B8" t="s">
        <v>64</v>
      </c>
      <c r="C8">
        <v>1</v>
      </c>
      <c r="D8" t="s">
        <v>8</v>
      </c>
      <c r="G8" t="s">
        <v>11</v>
      </c>
      <c r="H8">
        <f>COUNTIF(JobPriorities4[Positive Trait],PreferenceTraits5[[#This Row],[Traits]])</f>
        <v>0</v>
      </c>
      <c r="I8" cm="1">
        <f t="array" ref="I8">SUMPRODUCT(--(JobPriorities4[Positive Trait]=PreferenceTraits5[[#This Row],[Traits]]),JobPriorities4[Priority])</f>
        <v>0</v>
      </c>
      <c r="J8">
        <f>COUNTIFS(JobPriorities4[Negative Trait],PreferenceTraits5[[#This Row],[Traits]])</f>
        <v>0</v>
      </c>
      <c r="K8" cm="1">
        <f t="array" ref="K8">SUMPRODUCT(--(JobPriorities4[Negative Trait]=PreferenceTraits5[[#This Row],[Traits]]),JobPriorities4[Priority])</f>
        <v>0</v>
      </c>
    </row>
    <row r="9" spans="1:11" x14ac:dyDescent="0.35">
      <c r="A9" t="s">
        <v>4</v>
      </c>
      <c r="B9" t="s">
        <v>65</v>
      </c>
      <c r="C9">
        <v>3</v>
      </c>
      <c r="D9" t="s">
        <v>4</v>
      </c>
      <c r="G9" t="s">
        <v>8</v>
      </c>
      <c r="H9">
        <f>COUNTIF(JobPriorities4[Positive Trait],PreferenceTraits5[[#This Row],[Traits]])</f>
        <v>3</v>
      </c>
      <c r="I9" cm="1">
        <f t="array" ref="I9">SUMPRODUCT(--(JobPriorities4[Positive Trait]=PreferenceTraits5[[#This Row],[Traits]]),JobPriorities4[Priority])</f>
        <v>2</v>
      </c>
      <c r="J9">
        <f>COUNTIFS(JobPriorities4[Negative Trait],PreferenceTraits5[[#This Row],[Traits]])</f>
        <v>0</v>
      </c>
      <c r="K9" cm="1">
        <f t="array" ref="K9">SUMPRODUCT(--(JobPriorities4[Negative Trait]=PreferenceTraits5[[#This Row],[Traits]]),JobPriorities4[Priority])</f>
        <v>0</v>
      </c>
    </row>
    <row r="10" spans="1:11" x14ac:dyDescent="0.35">
      <c r="A10" t="s">
        <v>27</v>
      </c>
      <c r="B10" t="s">
        <v>66</v>
      </c>
      <c r="C10">
        <v>2</v>
      </c>
      <c r="D10" t="s">
        <v>57</v>
      </c>
      <c r="G10" t="s">
        <v>19</v>
      </c>
      <c r="H10">
        <f>COUNTIF(JobPriorities4[Positive Trait],PreferenceTraits5[[#This Row],[Traits]])</f>
        <v>2</v>
      </c>
      <c r="I10" cm="1">
        <f t="array" ref="I10">SUMPRODUCT(--(JobPriorities4[Positive Trait]=PreferenceTraits5[[#This Row],[Traits]]),JobPriorities4[Priority])</f>
        <v>3</v>
      </c>
      <c r="J10">
        <f>COUNTIFS(JobPriorities4[Negative Trait],PreferenceTraits5[[#This Row],[Traits]])</f>
        <v>0</v>
      </c>
      <c r="K10" cm="1">
        <f t="array" ref="K10">SUMPRODUCT(--(JobPriorities4[Negative Trait]=PreferenceTraits5[[#This Row],[Traits]]),JobPriorities4[Priority])</f>
        <v>0</v>
      </c>
    </row>
    <row r="11" spans="1:11" x14ac:dyDescent="0.35">
      <c r="A11" t="s">
        <v>19</v>
      </c>
      <c r="B11" t="s">
        <v>67</v>
      </c>
      <c r="C11">
        <v>2</v>
      </c>
      <c r="D11" t="s">
        <v>19</v>
      </c>
      <c r="G11" t="s">
        <v>18</v>
      </c>
      <c r="H11">
        <f>COUNTIF(JobPriorities4[Positive Trait],PreferenceTraits5[[#This Row],[Traits]])</f>
        <v>2</v>
      </c>
      <c r="I11" cm="1">
        <f t="array" ref="I11">SUMPRODUCT(--(JobPriorities4[Positive Trait]=PreferenceTraits5[[#This Row],[Traits]]),JobPriorities4[Priority])</f>
        <v>1</v>
      </c>
      <c r="J11">
        <f>COUNTIFS(JobPriorities4[Negative Trait],PreferenceTraits5[[#This Row],[Traits]])</f>
        <v>0</v>
      </c>
      <c r="K11" cm="1">
        <f t="array" ref="K11">SUMPRODUCT(--(JobPriorities4[Negative Trait]=PreferenceTraits5[[#This Row],[Traits]]),JobPriorities4[Priority])</f>
        <v>0</v>
      </c>
    </row>
    <row r="12" spans="1:11" x14ac:dyDescent="0.35">
      <c r="A12" t="s">
        <v>10</v>
      </c>
      <c r="B12" t="s">
        <v>68</v>
      </c>
      <c r="C12">
        <v>1</v>
      </c>
      <c r="D12" t="s">
        <v>19</v>
      </c>
      <c r="G12" t="s">
        <v>16</v>
      </c>
      <c r="H12" s="1">
        <f>COUNTIF(JobPriorities4[Positive Trait],PreferenceTraits5[[#This Row],[Traits]])</f>
        <v>1</v>
      </c>
      <c r="I12" s="1" cm="1">
        <f t="array" ref="I12">SUMPRODUCT(--(JobPriorities4[Positive Trait]=PreferenceTraits5[[#This Row],[Traits]]),JobPriorities4[Priority])</f>
        <v>1</v>
      </c>
      <c r="J12" s="1">
        <f>COUNTIFS(JobPriorities4[Negative Trait],PreferenceTraits5[[#This Row],[Traits]])</f>
        <v>0</v>
      </c>
      <c r="K12" s="1" cm="1">
        <f t="array" ref="K12">SUMPRODUCT(--(JobPriorities4[Negative Trait]=PreferenceTraits5[[#This Row],[Traits]]),JobPriorities4[Priority])</f>
        <v>0</v>
      </c>
    </row>
    <row r="13" spans="1:11" x14ac:dyDescent="0.35">
      <c r="A13" t="s">
        <v>18</v>
      </c>
      <c r="C13">
        <v>1</v>
      </c>
      <c r="D13" t="s">
        <v>18</v>
      </c>
    </row>
    <row r="14" spans="1:11" x14ac:dyDescent="0.35">
      <c r="A14" t="s">
        <v>32</v>
      </c>
      <c r="C14">
        <v>0</v>
      </c>
      <c r="D14" t="s">
        <v>18</v>
      </c>
    </row>
    <row r="15" spans="1:11" x14ac:dyDescent="0.35">
      <c r="A15" t="s">
        <v>13</v>
      </c>
      <c r="C15">
        <v>0</v>
      </c>
      <c r="D15" t="s">
        <v>7</v>
      </c>
    </row>
    <row r="16" spans="1:11" x14ac:dyDescent="0.35">
      <c r="A16" t="s">
        <v>17</v>
      </c>
      <c r="C16">
        <v>0</v>
      </c>
      <c r="D16" t="s">
        <v>8</v>
      </c>
    </row>
    <row r="17" spans="1:4" x14ac:dyDescent="0.35">
      <c r="A17" t="s">
        <v>14</v>
      </c>
      <c r="C17">
        <v>1</v>
      </c>
      <c r="D17" t="s">
        <v>8</v>
      </c>
    </row>
    <row r="18" spans="1:4" x14ac:dyDescent="0.35">
      <c r="A18" t="s">
        <v>16</v>
      </c>
      <c r="C18">
        <v>1</v>
      </c>
      <c r="D18" t="s">
        <v>16</v>
      </c>
    </row>
    <row r="19" spans="1:4" x14ac:dyDescent="0.35">
      <c r="A19" t="s">
        <v>33</v>
      </c>
      <c r="C19">
        <v>1</v>
      </c>
    </row>
    <row r="20" spans="1:4" x14ac:dyDescent="0.35">
      <c r="A20" t="s">
        <v>31</v>
      </c>
      <c r="C20">
        <v>1</v>
      </c>
    </row>
    <row r="21" spans="1:4" x14ac:dyDescent="0.35">
      <c r="A21" t="s">
        <v>28</v>
      </c>
      <c r="C21">
        <v>2</v>
      </c>
    </row>
    <row r="22" spans="1:4" x14ac:dyDescent="0.35">
      <c r="A22" t="s">
        <v>29</v>
      </c>
      <c r="C22">
        <v>0</v>
      </c>
    </row>
    <row r="23" spans="1:4" x14ac:dyDescent="0.35">
      <c r="A23" t="s">
        <v>30</v>
      </c>
      <c r="C23">
        <v>0</v>
      </c>
    </row>
    <row r="24" spans="1:4" x14ac:dyDescent="0.35">
      <c r="A24" t="s">
        <v>12</v>
      </c>
      <c r="C24">
        <v>1</v>
      </c>
    </row>
    <row r="25" spans="1:4" x14ac:dyDescent="0.35">
      <c r="A25" t="s">
        <v>20</v>
      </c>
      <c r="C25">
        <v>1</v>
      </c>
    </row>
    <row r="26" spans="1:4" x14ac:dyDescent="0.35">
      <c r="A26" t="s">
        <v>11</v>
      </c>
      <c r="C26">
        <v>2</v>
      </c>
    </row>
    <row r="27" spans="1:4" x14ac:dyDescent="0.35">
      <c r="A27" t="s">
        <v>21</v>
      </c>
      <c r="C27">
        <v>1</v>
      </c>
    </row>
    <row r="28" spans="1:4" x14ac:dyDescent="0.35">
      <c r="A28" t="s">
        <v>15</v>
      </c>
      <c r="C28">
        <v>1</v>
      </c>
    </row>
    <row r="29" spans="1:4" x14ac:dyDescent="0.35">
      <c r="A29" t="s">
        <v>25</v>
      </c>
      <c r="C29">
        <v>1</v>
      </c>
    </row>
    <row r="30" spans="1:4" x14ac:dyDescent="0.35">
      <c r="A30" t="s">
        <v>34</v>
      </c>
      <c r="C30">
        <v>1</v>
      </c>
    </row>
    <row r="31" spans="1:4" x14ac:dyDescent="0.35">
      <c r="A31" t="s">
        <v>35</v>
      </c>
      <c r="C31">
        <v>1</v>
      </c>
    </row>
    <row r="32" spans="1:4" x14ac:dyDescent="0.35">
      <c r="A32" t="s">
        <v>36</v>
      </c>
      <c r="C32">
        <v>1</v>
      </c>
    </row>
    <row r="33" spans="1:3" x14ac:dyDescent="0.35">
      <c r="A33" t="s">
        <v>37</v>
      </c>
      <c r="C33">
        <v>1</v>
      </c>
    </row>
    <row r="34" spans="1:3" x14ac:dyDescent="0.35">
      <c r="A34" t="s">
        <v>38</v>
      </c>
      <c r="C34">
        <v>1</v>
      </c>
    </row>
    <row r="35" spans="1:3" x14ac:dyDescent="0.35">
      <c r="A35" t="s">
        <v>39</v>
      </c>
      <c r="C35">
        <v>0</v>
      </c>
    </row>
    <row r="36" spans="1:3" x14ac:dyDescent="0.35">
      <c r="A36" t="s">
        <v>40</v>
      </c>
      <c r="C36">
        <v>0</v>
      </c>
    </row>
    <row r="37" spans="1:3" x14ac:dyDescent="0.35">
      <c r="A37" t="s">
        <v>41</v>
      </c>
      <c r="C37">
        <v>0</v>
      </c>
    </row>
    <row r="38" spans="1:3" x14ac:dyDescent="0.35">
      <c r="A38" t="s">
        <v>42</v>
      </c>
      <c r="C38">
        <v>0</v>
      </c>
    </row>
    <row r="39" spans="1:3" x14ac:dyDescent="0.35">
      <c r="A39" t="s">
        <v>43</v>
      </c>
      <c r="C39">
        <v>0</v>
      </c>
    </row>
    <row r="40" spans="1:3" x14ac:dyDescent="0.35">
      <c r="A40" t="s">
        <v>45</v>
      </c>
      <c r="C40">
        <v>0</v>
      </c>
    </row>
    <row r="41" spans="1:3" x14ac:dyDescent="0.35">
      <c r="A41" t="s">
        <v>0</v>
      </c>
    </row>
  </sheetData>
  <dataValidations count="1">
    <dataValidation type="list" allowBlank="1" showInputMessage="1" showErrorMessage="1" sqref="D2:D40" xr:uid="{643EB5B4-84BB-42E6-8556-83F591B894EE}">
      <formula1>$G$2:$G$12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Jobs</vt:lpstr>
      <vt:lpstr>All Jobs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Sakas</dc:creator>
  <cp:lastModifiedBy>Gregory Sakas</cp:lastModifiedBy>
  <dcterms:created xsi:type="dcterms:W3CDTF">2021-04-26T18:26:55Z</dcterms:created>
  <dcterms:modified xsi:type="dcterms:W3CDTF">2021-04-27T02:28:48Z</dcterms:modified>
</cp:coreProperties>
</file>