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file\文档\游戏\骑马与砍杀\"/>
    </mc:Choice>
  </mc:AlternateContent>
  <xr:revisionPtr revIDLastSave="0" documentId="13_ncr:1_{6BE61646-977F-43AE-9D31-B837AC4C85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Sheet1!$A$2:$BC$66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0" i="1" l="1"/>
  <c r="J61" i="1"/>
  <c r="J33" i="1"/>
  <c r="J29" i="1"/>
  <c r="J35" i="1"/>
  <c r="J34" i="1"/>
  <c r="J41" i="1"/>
  <c r="J60" i="1"/>
  <c r="J49" i="1"/>
  <c r="J64" i="1"/>
  <c r="J47" i="1"/>
  <c r="J15" i="1"/>
  <c r="J20" i="1"/>
  <c r="J12" i="1"/>
  <c r="J26" i="1"/>
  <c r="J56" i="1"/>
  <c r="J5" i="1"/>
  <c r="J48" i="1"/>
  <c r="J39" i="1"/>
  <c r="J52" i="1"/>
  <c r="J44" i="1"/>
  <c r="J51" i="1"/>
  <c r="J66" i="1"/>
  <c r="J14" i="1"/>
  <c r="J27" i="1"/>
  <c r="J59" i="1"/>
  <c r="J19" i="1"/>
  <c r="J8" i="1"/>
  <c r="J17" i="1"/>
  <c r="J65" i="1"/>
  <c r="J24" i="1"/>
  <c r="J3" i="1"/>
  <c r="J62" i="1"/>
  <c r="J4" i="1"/>
  <c r="J58" i="1"/>
  <c r="J55" i="1"/>
  <c r="J7" i="1"/>
  <c r="J63" i="1"/>
  <c r="J57" i="1"/>
  <c r="J37" i="1"/>
  <c r="J32" i="1"/>
  <c r="J10" i="1"/>
  <c r="J40" i="1"/>
  <c r="J30" i="1"/>
  <c r="J36" i="1"/>
  <c r="J25" i="1"/>
  <c r="J45" i="1"/>
  <c r="J22" i="1"/>
  <c r="J54" i="1"/>
  <c r="J43" i="1"/>
  <c r="J38" i="1"/>
  <c r="J9" i="1"/>
  <c r="J42" i="1"/>
  <c r="J6" i="1"/>
  <c r="J28" i="1"/>
  <c r="J16" i="1"/>
  <c r="J11" i="1"/>
  <c r="J18" i="1"/>
  <c r="J46" i="1"/>
  <c r="J21" i="1"/>
  <c r="J53" i="1"/>
  <c r="J31" i="1"/>
  <c r="J13" i="1"/>
  <c r="J23" i="1"/>
  <c r="K17" i="1" l="1"/>
  <c r="P17" i="1"/>
  <c r="R17" i="1"/>
  <c r="V17" i="1"/>
  <c r="L18" i="1"/>
  <c r="N18" i="1"/>
  <c r="R18" i="1"/>
  <c r="T18" i="1"/>
  <c r="V18" i="1"/>
  <c r="K3" i="1"/>
  <c r="P3" i="1"/>
  <c r="R3" i="1"/>
  <c r="T3" i="1"/>
  <c r="AA3" i="1"/>
  <c r="K22" i="1"/>
  <c r="O22" i="1"/>
  <c r="U22" i="1"/>
  <c r="K55" i="1"/>
  <c r="L55" i="1"/>
  <c r="M55" i="1"/>
  <c r="Q55" i="1"/>
  <c r="R55" i="1"/>
  <c r="U55" i="1"/>
  <c r="K7" i="1"/>
  <c r="L7" i="1"/>
  <c r="M7" i="1"/>
  <c r="Q7" i="1"/>
  <c r="R7" i="1"/>
  <c r="U7" i="1"/>
  <c r="K8" i="1"/>
  <c r="P8" i="1"/>
  <c r="R8" i="1"/>
  <c r="V8" i="1"/>
  <c r="L9" i="1"/>
  <c r="N9" i="1"/>
  <c r="R9" i="1"/>
  <c r="T9" i="1"/>
  <c r="K10" i="1"/>
  <c r="M10" i="1"/>
  <c r="P10" i="1"/>
  <c r="Q10" i="1"/>
  <c r="T10" i="1"/>
  <c r="L11" i="1"/>
  <c r="N11" i="1"/>
  <c r="R11" i="1"/>
  <c r="T11" i="1"/>
  <c r="K12" i="1"/>
  <c r="L12" i="1"/>
  <c r="M12" i="1"/>
  <c r="R12" i="1"/>
  <c r="K14" i="1"/>
  <c r="P14" i="1"/>
  <c r="R14" i="1"/>
  <c r="V14" i="1"/>
  <c r="L16" i="1"/>
  <c r="N16" i="1"/>
  <c r="R16" i="1"/>
  <c r="T16" i="1"/>
  <c r="K19" i="1"/>
  <c r="P19" i="1"/>
  <c r="R19" i="1"/>
  <c r="T19" i="1"/>
  <c r="V19" i="1"/>
  <c r="K20" i="1"/>
  <c r="L20" i="1"/>
  <c r="M20" i="1"/>
  <c r="R20" i="1"/>
  <c r="K30" i="1"/>
  <c r="M30" i="1"/>
  <c r="P30" i="1"/>
  <c r="Q30" i="1"/>
  <c r="U30" i="1"/>
  <c r="K23" i="1"/>
  <c r="N23" i="1"/>
  <c r="Q23" i="1"/>
  <c r="T23" i="1"/>
  <c r="U23" i="1"/>
  <c r="K25" i="1"/>
  <c r="O25" i="1"/>
  <c r="AB25" i="1"/>
  <c r="K26" i="1"/>
  <c r="L26" i="1"/>
  <c r="M26" i="1"/>
  <c r="R26" i="1"/>
  <c r="K4" i="1"/>
  <c r="P4" i="1"/>
  <c r="R4" i="1"/>
  <c r="W4" i="1"/>
  <c r="Y4" i="1"/>
  <c r="Z4" i="1"/>
  <c r="AA4" i="1"/>
  <c r="L21" i="1"/>
  <c r="N21" i="1"/>
  <c r="R21" i="1"/>
  <c r="T21" i="1"/>
  <c r="K31" i="1"/>
  <c r="N31" i="1"/>
  <c r="Q31" i="1"/>
  <c r="K32" i="1"/>
  <c r="M32" i="1"/>
  <c r="P32" i="1"/>
  <c r="Q32" i="1"/>
  <c r="U32" i="1"/>
  <c r="K47" i="1"/>
  <c r="L47" i="1"/>
  <c r="M47" i="1"/>
  <c r="R47" i="1"/>
  <c r="K33" i="1"/>
  <c r="M33" i="1"/>
  <c r="V33" i="1"/>
  <c r="K36" i="1"/>
  <c r="O36" i="1"/>
  <c r="T36" i="1"/>
  <c r="K13" i="1"/>
  <c r="N13" i="1"/>
  <c r="Q13" i="1"/>
  <c r="U13" i="1"/>
  <c r="K37" i="1"/>
  <c r="M37" i="1"/>
  <c r="P37" i="1"/>
  <c r="Q37" i="1"/>
  <c r="T37" i="1"/>
  <c r="U37" i="1"/>
  <c r="K35" i="1"/>
  <c r="M35" i="1"/>
  <c r="T35" i="1"/>
  <c r="K34" i="1"/>
  <c r="M34" i="1"/>
  <c r="K64" i="1"/>
  <c r="L64" i="1"/>
  <c r="M64" i="1"/>
  <c r="R64" i="1"/>
  <c r="K39" i="1"/>
  <c r="P39" i="1"/>
  <c r="R39" i="1"/>
  <c r="K38" i="1"/>
  <c r="O38" i="1"/>
  <c r="V38" i="1"/>
  <c r="K40" i="1"/>
  <c r="M40" i="1"/>
  <c r="P40" i="1"/>
  <c r="Q40" i="1"/>
  <c r="K41" i="1"/>
  <c r="L41" i="1"/>
  <c r="M41" i="1"/>
  <c r="R41" i="1"/>
  <c r="U41" i="1"/>
  <c r="K5" i="1"/>
  <c r="L5" i="1"/>
  <c r="M5" i="1"/>
  <c r="R5" i="1"/>
  <c r="L42" i="1"/>
  <c r="N42" i="1"/>
  <c r="R42" i="1"/>
  <c r="T42" i="1"/>
  <c r="K27" i="1"/>
  <c r="P27" i="1"/>
  <c r="R27" i="1"/>
  <c r="V27" i="1"/>
  <c r="K43" i="1"/>
  <c r="O43" i="1"/>
  <c r="AB43" i="1"/>
  <c r="K44" i="1"/>
  <c r="P44" i="1"/>
  <c r="R44" i="1"/>
  <c r="V44" i="1"/>
  <c r="K45" i="1"/>
  <c r="O45" i="1"/>
  <c r="T45" i="1"/>
  <c r="L46" i="1"/>
  <c r="N46" i="1"/>
  <c r="R46" i="1"/>
  <c r="T46" i="1"/>
  <c r="V46" i="1"/>
  <c r="K15" i="1"/>
  <c r="L15" i="1"/>
  <c r="M15" i="1"/>
  <c r="R15" i="1"/>
  <c r="U15" i="1"/>
  <c r="K48" i="1"/>
  <c r="P48" i="1"/>
  <c r="R48" i="1"/>
  <c r="U48" i="1"/>
  <c r="K49" i="1"/>
  <c r="L49" i="1"/>
  <c r="M49" i="1"/>
  <c r="R49" i="1"/>
  <c r="S49" i="1"/>
  <c r="K50" i="1"/>
  <c r="M50" i="1"/>
  <c r="U50" i="1"/>
  <c r="K51" i="1"/>
  <c r="P51" i="1"/>
  <c r="R51" i="1"/>
  <c r="V51" i="1"/>
  <c r="K24" i="1"/>
  <c r="P24" i="1"/>
  <c r="R24" i="1"/>
  <c r="AA24" i="1"/>
  <c r="K52" i="1"/>
  <c r="P52" i="1"/>
  <c r="R52" i="1"/>
  <c r="V52" i="1"/>
  <c r="K53" i="1"/>
  <c r="N53" i="1"/>
  <c r="Q53" i="1"/>
  <c r="K54" i="1"/>
  <c r="O54" i="1"/>
  <c r="Y54" i="1"/>
  <c r="Z54" i="1"/>
  <c r="K56" i="1"/>
  <c r="L56" i="1"/>
  <c r="M56" i="1"/>
  <c r="R56" i="1"/>
  <c r="U56" i="1"/>
  <c r="K57" i="1"/>
  <c r="M57" i="1"/>
  <c r="P57" i="1"/>
  <c r="Q57" i="1"/>
  <c r="AB57" i="1"/>
  <c r="K59" i="1"/>
  <c r="P59" i="1"/>
  <c r="R59" i="1"/>
  <c r="AA59" i="1"/>
  <c r="K58" i="1"/>
  <c r="P58" i="1"/>
  <c r="R58" i="1"/>
  <c r="AB58" i="1"/>
  <c r="K60" i="1"/>
  <c r="L60" i="1"/>
  <c r="M60" i="1"/>
  <c r="R60" i="1"/>
  <c r="U60" i="1"/>
  <c r="L28" i="1"/>
  <c r="N28" i="1"/>
  <c r="R28" i="1"/>
  <c r="V28" i="1"/>
  <c r="Y28" i="1"/>
  <c r="Z28" i="1"/>
  <c r="K61" i="1"/>
  <c r="M61" i="1"/>
  <c r="U61" i="1"/>
  <c r="K63" i="1"/>
  <c r="L63" i="1"/>
  <c r="M63" i="1"/>
  <c r="Q63" i="1"/>
  <c r="R63" i="1"/>
  <c r="U63" i="1"/>
  <c r="K65" i="1"/>
  <c r="P65" i="1"/>
  <c r="R65" i="1"/>
  <c r="T65" i="1"/>
  <c r="K66" i="1"/>
  <c r="P66" i="1"/>
  <c r="R66" i="1"/>
  <c r="V66" i="1"/>
  <c r="L6" i="1"/>
  <c r="N6" i="1"/>
  <c r="R6" i="1"/>
  <c r="V6" i="1"/>
  <c r="K62" i="1"/>
  <c r="P62" i="1"/>
  <c r="R62" i="1"/>
  <c r="T62" i="1"/>
  <c r="AA62" i="1"/>
  <c r="K29" i="1"/>
  <c r="M29" i="1"/>
  <c r="I53" i="1" l="1"/>
  <c r="I23" i="1"/>
  <c r="I38" i="1"/>
  <c r="I17" i="1"/>
  <c r="I22" i="1"/>
  <c r="I9" i="1"/>
  <c r="I11" i="1"/>
  <c r="I46" i="1"/>
  <c r="I10" i="1"/>
  <c r="I42" i="1"/>
  <c r="I27" i="1"/>
  <c r="I44" i="1"/>
  <c r="I19" i="1"/>
  <c r="I39" i="1"/>
  <c r="I48" i="1"/>
  <c r="I51" i="1"/>
  <c r="I29" i="1"/>
  <c r="I35" i="1"/>
  <c r="I61" i="1"/>
  <c r="I34" i="1"/>
  <c r="I63" i="1"/>
  <c r="I7" i="1"/>
  <c r="I55" i="1"/>
  <c r="I49" i="1"/>
  <c r="I47" i="1"/>
  <c r="I5" i="1"/>
  <c r="I20" i="1"/>
  <c r="I15" i="1"/>
  <c r="I64" i="1"/>
  <c r="I12" i="1"/>
  <c r="I62" i="1"/>
  <c r="I58" i="1"/>
  <c r="I24" i="1"/>
  <c r="I43" i="1"/>
  <c r="I3" i="1"/>
  <c r="I4" i="1"/>
  <c r="I57" i="1"/>
  <c r="I59" i="1"/>
  <c r="I14" i="1"/>
  <c r="I16" i="1"/>
  <c r="I56" i="1"/>
  <c r="I60" i="1"/>
  <c r="I65" i="1"/>
  <c r="I6" i="1"/>
  <c r="I66" i="1"/>
  <c r="I54" i="1"/>
  <c r="I25" i="1"/>
  <c r="I40" i="1"/>
  <c r="I31" i="1"/>
  <c r="I41" i="1"/>
  <c r="I52" i="1"/>
  <c r="I37" i="1"/>
  <c r="I50" i="1"/>
  <c r="I28" i="1"/>
  <c r="I45" i="1"/>
  <c r="I36" i="1"/>
  <c r="I30" i="1"/>
  <c r="I32" i="1"/>
  <c r="I33" i="1"/>
  <c r="I21" i="1"/>
  <c r="I8" i="1"/>
  <c r="I18" i="1"/>
  <c r="I26" i="1"/>
  <c r="I13" i="1"/>
  <c r="H13" i="1"/>
  <c r="H53" i="1"/>
  <c r="H23" i="1"/>
  <c r="H38" i="1"/>
  <c r="H17" i="1"/>
  <c r="H22" i="1"/>
  <c r="H9" i="1"/>
  <c r="H11" i="1"/>
  <c r="H46" i="1"/>
  <c r="H10" i="1"/>
  <c r="H42" i="1"/>
  <c r="H27" i="1"/>
  <c r="H44" i="1"/>
  <c r="H19" i="1"/>
  <c r="H39" i="1"/>
  <c r="H48" i="1"/>
  <c r="H51" i="1"/>
  <c r="H29" i="1"/>
  <c r="H35" i="1"/>
  <c r="H61" i="1"/>
  <c r="H34" i="1"/>
  <c r="H63" i="1"/>
  <c r="H7" i="1"/>
  <c r="H55" i="1"/>
  <c r="H49" i="1"/>
  <c r="H47" i="1"/>
  <c r="H5" i="1"/>
  <c r="H20" i="1"/>
  <c r="H15" i="1"/>
  <c r="H64" i="1"/>
  <c r="H62" i="1"/>
  <c r="H58" i="1"/>
  <c r="H24" i="1"/>
  <c r="H43" i="1"/>
  <c r="H3" i="1"/>
  <c r="H4" i="1"/>
  <c r="H57" i="1"/>
  <c r="H59" i="1"/>
  <c r="H14" i="1"/>
  <c r="H16" i="1"/>
  <c r="H56" i="1"/>
  <c r="H60" i="1"/>
  <c r="H65" i="1"/>
  <c r="H6" i="1"/>
  <c r="H66" i="1"/>
  <c r="H54" i="1"/>
  <c r="H25" i="1"/>
  <c r="H40" i="1"/>
  <c r="H31" i="1"/>
  <c r="H41" i="1"/>
  <c r="H52" i="1"/>
  <c r="H37" i="1"/>
  <c r="H50" i="1"/>
  <c r="H28" i="1"/>
  <c r="H45" i="1"/>
  <c r="H36" i="1"/>
  <c r="H30" i="1"/>
  <c r="H32" i="1"/>
  <c r="H33" i="1"/>
  <c r="H21" i="1"/>
  <c r="H8" i="1"/>
  <c r="H18" i="1"/>
  <c r="H26" i="1"/>
  <c r="H12" i="1"/>
  <c r="G53" i="1"/>
  <c r="G23" i="1"/>
  <c r="G38" i="1"/>
  <c r="G17" i="1"/>
  <c r="G22" i="1"/>
  <c r="G9" i="1"/>
  <c r="G11" i="1"/>
  <c r="G46" i="1"/>
  <c r="G10" i="1"/>
  <c r="G42" i="1"/>
  <c r="G27" i="1"/>
  <c r="G44" i="1"/>
  <c r="G19" i="1"/>
  <c r="G39" i="1"/>
  <c r="G48" i="1"/>
  <c r="G51" i="1"/>
  <c r="G29" i="1"/>
  <c r="G35" i="1"/>
  <c r="G61" i="1"/>
  <c r="G34" i="1"/>
  <c r="G63" i="1"/>
  <c r="G7" i="1"/>
  <c r="G55" i="1"/>
  <c r="G49" i="1"/>
  <c r="G47" i="1"/>
  <c r="G5" i="1"/>
  <c r="G20" i="1"/>
  <c r="G15" i="1"/>
  <c r="G64" i="1"/>
  <c r="G12" i="1"/>
  <c r="G62" i="1"/>
  <c r="G58" i="1"/>
  <c r="G24" i="1"/>
  <c r="G43" i="1"/>
  <c r="G3" i="1"/>
  <c r="G4" i="1"/>
  <c r="G57" i="1"/>
  <c r="G59" i="1"/>
  <c r="G14" i="1"/>
  <c r="G16" i="1"/>
  <c r="G56" i="1"/>
  <c r="G60" i="1"/>
  <c r="G65" i="1"/>
  <c r="G6" i="1"/>
  <c r="G66" i="1"/>
  <c r="G54" i="1"/>
  <c r="G25" i="1"/>
  <c r="G40" i="1"/>
  <c r="G31" i="1"/>
  <c r="G41" i="1"/>
  <c r="G52" i="1"/>
  <c r="G37" i="1"/>
  <c r="G50" i="1"/>
  <c r="G28" i="1"/>
  <c r="G45" i="1"/>
  <c r="G36" i="1"/>
  <c r="G30" i="1"/>
  <c r="G32" i="1"/>
  <c r="G33" i="1"/>
  <c r="G21" i="1"/>
  <c r="G8" i="1"/>
  <c r="G18" i="1"/>
  <c r="G26" i="1"/>
  <c r="G13" i="1"/>
  <c r="F53" i="1"/>
  <c r="F23" i="1"/>
  <c r="F38" i="1"/>
  <c r="F17" i="1"/>
  <c r="F22" i="1"/>
  <c r="F9" i="1"/>
  <c r="F11" i="1"/>
  <c r="F46" i="1"/>
  <c r="F10" i="1"/>
  <c r="F42" i="1"/>
  <c r="F27" i="1"/>
  <c r="F44" i="1"/>
  <c r="F19" i="1"/>
  <c r="F39" i="1"/>
  <c r="F48" i="1"/>
  <c r="F51" i="1"/>
  <c r="F29" i="1"/>
  <c r="F35" i="1"/>
  <c r="F61" i="1"/>
  <c r="F34" i="1"/>
  <c r="F63" i="1"/>
  <c r="F7" i="1"/>
  <c r="F55" i="1"/>
  <c r="F49" i="1"/>
  <c r="F47" i="1"/>
  <c r="F5" i="1"/>
  <c r="F20" i="1"/>
  <c r="F15" i="1"/>
  <c r="F64" i="1"/>
  <c r="F12" i="1"/>
  <c r="F62" i="1"/>
  <c r="F58" i="1"/>
  <c r="F24" i="1"/>
  <c r="F43" i="1"/>
  <c r="F3" i="1"/>
  <c r="F4" i="1"/>
  <c r="F57" i="1"/>
  <c r="F59" i="1"/>
  <c r="F14" i="1"/>
  <c r="F16" i="1"/>
  <c r="F56" i="1"/>
  <c r="F60" i="1"/>
  <c r="F65" i="1"/>
  <c r="F6" i="1"/>
  <c r="F66" i="1"/>
  <c r="F54" i="1"/>
  <c r="F25" i="1"/>
  <c r="F40" i="1"/>
  <c r="F31" i="1"/>
  <c r="F41" i="1"/>
  <c r="F52" i="1"/>
  <c r="F37" i="1"/>
  <c r="F50" i="1"/>
  <c r="F28" i="1"/>
  <c r="F45" i="1"/>
  <c r="F36" i="1"/>
  <c r="F30" i="1"/>
  <c r="F32" i="1"/>
  <c r="F33" i="1"/>
  <c r="F21" i="1"/>
  <c r="F8" i="1"/>
  <c r="F18" i="1"/>
  <c r="F26" i="1"/>
  <c r="F13" i="1"/>
  <c r="E13" i="1"/>
  <c r="E53" i="1"/>
  <c r="E23" i="1"/>
  <c r="E38" i="1"/>
  <c r="E17" i="1"/>
  <c r="E22" i="1"/>
  <c r="E9" i="1"/>
  <c r="E11" i="1"/>
  <c r="E46" i="1"/>
  <c r="E10" i="1"/>
  <c r="E42" i="1"/>
  <c r="E27" i="1"/>
  <c r="E44" i="1"/>
  <c r="E19" i="1"/>
  <c r="E39" i="1"/>
  <c r="E48" i="1"/>
  <c r="E51" i="1"/>
  <c r="E29" i="1"/>
  <c r="E35" i="1"/>
  <c r="E61" i="1"/>
  <c r="E34" i="1"/>
  <c r="E63" i="1"/>
  <c r="E7" i="1"/>
  <c r="E55" i="1"/>
  <c r="E49" i="1"/>
  <c r="E47" i="1"/>
  <c r="E5" i="1"/>
  <c r="E20" i="1"/>
  <c r="E15" i="1"/>
  <c r="E64" i="1"/>
  <c r="E12" i="1"/>
  <c r="E62" i="1"/>
  <c r="E58" i="1"/>
  <c r="E24" i="1"/>
  <c r="E43" i="1"/>
  <c r="E3" i="1"/>
  <c r="E4" i="1"/>
  <c r="E57" i="1"/>
  <c r="E59" i="1"/>
  <c r="E14" i="1"/>
  <c r="E16" i="1"/>
  <c r="E56" i="1"/>
  <c r="E60" i="1"/>
  <c r="E65" i="1"/>
  <c r="E6" i="1"/>
  <c r="E66" i="1"/>
  <c r="E54" i="1"/>
  <c r="E25" i="1"/>
  <c r="E40" i="1"/>
  <c r="E31" i="1"/>
  <c r="E41" i="1"/>
  <c r="E52" i="1"/>
  <c r="E37" i="1"/>
  <c r="E50" i="1"/>
  <c r="E28" i="1"/>
  <c r="E45" i="1"/>
  <c r="E36" i="1"/>
  <c r="E30" i="1"/>
  <c r="E32" i="1"/>
  <c r="E33" i="1"/>
  <c r="E21" i="1"/>
  <c r="E8" i="1"/>
  <c r="E18" i="1"/>
  <c r="E26" i="1"/>
  <c r="D7" i="1" l="1"/>
  <c r="D49" i="1"/>
  <c r="D55" i="1"/>
  <c r="D18" i="1"/>
  <c r="D8" i="1"/>
  <c r="D57" i="1"/>
  <c r="D6" i="1"/>
  <c r="D4" i="1"/>
  <c r="D15" i="1"/>
  <c r="D34" i="1"/>
  <c r="D44" i="1"/>
  <c r="D17" i="1"/>
  <c r="D37" i="1"/>
  <c r="D33" i="1"/>
  <c r="D60" i="1"/>
  <c r="D5" i="1"/>
  <c r="D35" i="1"/>
  <c r="D42" i="1"/>
  <c r="D31" i="1"/>
  <c r="D24" i="1"/>
  <c r="D47" i="1"/>
  <c r="D10" i="1"/>
  <c r="D48" i="1"/>
  <c r="D32" i="1"/>
  <c r="D52" i="1"/>
  <c r="D20" i="1"/>
  <c r="D61" i="1"/>
  <c r="D27" i="1"/>
  <c r="D38" i="1"/>
  <c r="D56" i="1"/>
  <c r="D29" i="1"/>
  <c r="D53" i="1"/>
  <c r="D30" i="1"/>
  <c r="D36" i="1"/>
  <c r="D40" i="1"/>
  <c r="D16" i="1"/>
  <c r="D58" i="1"/>
  <c r="D51" i="1"/>
  <c r="D46" i="1"/>
  <c r="D13" i="1"/>
  <c r="D41" i="1"/>
  <c r="D23" i="1"/>
  <c r="D65" i="1"/>
  <c r="D45" i="1"/>
  <c r="D25" i="1"/>
  <c r="D14" i="1"/>
  <c r="D62" i="1"/>
  <c r="D11" i="1"/>
  <c r="D43" i="1"/>
  <c r="D28" i="1"/>
  <c r="D54" i="1"/>
  <c r="D59" i="1"/>
  <c r="D12" i="1"/>
  <c r="D39" i="1"/>
  <c r="D9" i="1"/>
  <c r="D26" i="1"/>
  <c r="D21" i="1"/>
  <c r="D66" i="1"/>
  <c r="D64" i="1"/>
  <c r="D63" i="1"/>
  <c r="D19" i="1"/>
  <c r="D22" i="1"/>
  <c r="D3" i="1"/>
  <c r="D50" i="1"/>
</calcChain>
</file>

<file path=xl/sharedStrings.xml><?xml version="1.0" encoding="utf-8"?>
<sst xmlns="http://schemas.openxmlformats.org/spreadsheetml/2006/main" count="385" uniqueCount="194">
  <si>
    <t>活力</t>
    <phoneticPr fontId="1" type="noConversion"/>
  </si>
  <si>
    <t>控制力</t>
    <phoneticPr fontId="1" type="noConversion"/>
  </si>
  <si>
    <t>耐力</t>
    <phoneticPr fontId="1" type="noConversion"/>
  </si>
  <si>
    <t>狡诈</t>
    <phoneticPr fontId="1" type="noConversion"/>
  </si>
  <si>
    <t>社交</t>
    <phoneticPr fontId="1" type="noConversion"/>
  </si>
  <si>
    <t>智力</t>
    <phoneticPr fontId="1" type="noConversion"/>
  </si>
  <si>
    <t>单手</t>
    <phoneticPr fontId="1" type="noConversion"/>
  </si>
  <si>
    <t>双手</t>
    <phoneticPr fontId="1" type="noConversion"/>
  </si>
  <si>
    <t>长杆武器</t>
    <phoneticPr fontId="1" type="noConversion"/>
  </si>
  <si>
    <t>弓</t>
    <phoneticPr fontId="1" type="noConversion"/>
  </si>
  <si>
    <t>十字弩</t>
    <phoneticPr fontId="1" type="noConversion"/>
  </si>
  <si>
    <t>投掷</t>
    <phoneticPr fontId="1" type="noConversion"/>
  </si>
  <si>
    <t>骑术</t>
    <phoneticPr fontId="1" type="noConversion"/>
  </si>
  <si>
    <t>跑动</t>
    <phoneticPr fontId="1" type="noConversion"/>
  </si>
  <si>
    <t>锻造</t>
    <phoneticPr fontId="1" type="noConversion"/>
  </si>
  <si>
    <t>战术</t>
    <phoneticPr fontId="1" type="noConversion"/>
  </si>
  <si>
    <t>流氓习气</t>
    <phoneticPr fontId="1" type="noConversion"/>
  </si>
  <si>
    <t>魅力</t>
    <phoneticPr fontId="1" type="noConversion"/>
  </si>
  <si>
    <t>统御</t>
    <phoneticPr fontId="1" type="noConversion"/>
  </si>
  <si>
    <t>交易</t>
    <phoneticPr fontId="1" type="noConversion"/>
  </si>
  <si>
    <t>管理学</t>
    <phoneticPr fontId="1" type="noConversion"/>
  </si>
  <si>
    <t>医术</t>
    <phoneticPr fontId="1" type="noConversion"/>
  </si>
  <si>
    <t>工程学</t>
    <phoneticPr fontId="1" type="noConversion"/>
  </si>
  <si>
    <t>备注</t>
    <phoneticPr fontId="1" type="noConversion"/>
  </si>
  <si>
    <t>特性</t>
    <phoneticPr fontId="1" type="noConversion"/>
  </si>
  <si>
    <t>胸怀</t>
    <phoneticPr fontId="1" type="noConversion"/>
  </si>
  <si>
    <t>荣誉</t>
    <phoneticPr fontId="1" type="noConversion"/>
  </si>
  <si>
    <t>胆气</t>
    <phoneticPr fontId="1" type="noConversion"/>
  </si>
  <si>
    <t>善恶</t>
    <phoneticPr fontId="1" type="noConversion"/>
  </si>
  <si>
    <t>母狼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</si>
  <si>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</si>
  <si>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</si>
  <si>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</si>
  <si>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白柳树皮</t>
    <phoneticPr fontId="1" type="noConversion"/>
  </si>
  <si>
    <t>文化</t>
    <phoneticPr fontId="1" type="noConversion"/>
  </si>
  <si>
    <t>斯特吉亚</t>
    <phoneticPr fontId="1" type="noConversion"/>
  </si>
  <si>
    <t>巴旦尼亚</t>
    <phoneticPr fontId="1" type="noConversion"/>
  </si>
  <si>
    <t>库赛特</t>
    <phoneticPr fontId="1" type="noConversion"/>
  </si>
  <si>
    <t>瓦兰迪亚</t>
    <phoneticPr fontId="1" type="noConversion"/>
  </si>
  <si>
    <t>王子</t>
    <phoneticPr fontId="1" type="noConversion"/>
  </si>
  <si>
    <t>阿塞莱</t>
    <phoneticPr fontId="1" type="noConversion"/>
  </si>
  <si>
    <t>铁肚</t>
    <phoneticPr fontId="1" type="noConversion"/>
  </si>
  <si>
    <t>流浪者</t>
    <phoneticPr fontId="1" type="noConversion"/>
  </si>
  <si>
    <t>剑士</t>
    <phoneticPr fontId="1" type="noConversion"/>
  </si>
  <si>
    <t>鬣狗</t>
    <phoneticPr fontId="1" type="noConversion"/>
  </si>
  <si>
    <t>血斧</t>
    <phoneticPr fontId="1" type="noConversion"/>
  </si>
  <si>
    <t>孤独者</t>
    <phoneticPr fontId="1" type="noConversion"/>
  </si>
  <si>
    <t>侦察</t>
    <phoneticPr fontId="1" type="noConversion"/>
  </si>
  <si>
    <t>学者</t>
    <phoneticPr fontId="1" type="noConversion"/>
  </si>
  <si>
    <t>帝国</t>
    <phoneticPr fontId="1" type="noConversion"/>
  </si>
  <si>
    <t>称号</t>
    <phoneticPr fontId="1" type="noConversion"/>
  </si>
  <si>
    <t>盗牛贼</t>
    <phoneticPr fontId="1" type="noConversion"/>
  </si>
  <si>
    <t>沉默者</t>
    <phoneticPr fontId="1" type="noConversion"/>
  </si>
  <si>
    <t>修车匠</t>
    <phoneticPr fontId="1" type="noConversion"/>
  </si>
  <si>
    <t>盗马贼</t>
    <phoneticPr fontId="1" type="noConversion"/>
  </si>
  <si>
    <t>大胡子</t>
    <phoneticPr fontId="1" type="noConversion"/>
  </si>
  <si>
    <t>鱼人</t>
    <phoneticPr fontId="1" type="noConversion"/>
  </si>
  <si>
    <t>疯子</t>
    <phoneticPr fontId="1" type="noConversion"/>
  </si>
  <si>
    <t>老鹰</t>
    <phoneticPr fontId="1" type="noConversion"/>
  </si>
  <si>
    <t>无父者</t>
    <phoneticPr fontId="1" type="noConversion"/>
  </si>
  <si>
    <t>野猪</t>
    <phoneticPr fontId="1" type="noConversion"/>
  </si>
  <si>
    <t>鲨鱼</t>
    <phoneticPr fontId="1" type="noConversion"/>
  </si>
  <si>
    <t>幸运儿</t>
    <phoneticPr fontId="1" type="noConversion"/>
  </si>
  <si>
    <t>屠夫</t>
    <phoneticPr fontId="1" type="noConversion"/>
  </si>
  <si>
    <t>雌豹</t>
    <phoneticPr fontId="1" type="noConversion"/>
  </si>
  <si>
    <t>猎鹰</t>
    <phoneticPr fontId="1" type="noConversion"/>
  </si>
  <si>
    <t>盾女</t>
    <phoneticPr fontId="1" type="noConversion"/>
  </si>
  <si>
    <t>铁眼</t>
    <phoneticPr fontId="1" type="noConversion"/>
  </si>
  <si>
    <t>红衣</t>
    <phoneticPr fontId="1" type="noConversion"/>
  </si>
  <si>
    <t>灰鹘</t>
    <phoneticPr fontId="1" type="noConversion"/>
  </si>
  <si>
    <t>铁匠</t>
    <phoneticPr fontId="1" type="noConversion"/>
  </si>
  <si>
    <t>版本</t>
    <phoneticPr fontId="1" type="noConversion"/>
  </si>
  <si>
    <t>蒙冤者</t>
    <phoneticPr fontId="1" type="noConversion"/>
  </si>
  <si>
    <t>编号</t>
    <phoneticPr fontId="1" type="noConversion"/>
  </si>
  <si>
    <t>trait</t>
    <phoneticPr fontId="1" type="noConversion"/>
  </si>
  <si>
    <t xml:space="preserve">BalancedFightingSkills </t>
    <phoneticPr fontId="1" type="noConversion"/>
  </si>
  <si>
    <t>资料</t>
    <phoneticPr fontId="1" type="noConversion"/>
  </si>
  <si>
    <t>EngineerSkills</t>
    <phoneticPr fontId="1" type="noConversion"/>
  </si>
  <si>
    <t>Generosity</t>
    <phoneticPr fontId="1" type="noConversion"/>
  </si>
  <si>
    <t>Valor</t>
    <phoneticPr fontId="1" type="noConversion"/>
  </si>
  <si>
    <t>Mercy</t>
    <phoneticPr fontId="1" type="noConversion"/>
  </si>
  <si>
    <t>Honor</t>
    <phoneticPr fontId="1" type="noConversion"/>
  </si>
  <si>
    <t>Calculating</t>
    <phoneticPr fontId="1" type="noConversion"/>
  </si>
  <si>
    <t>e10</t>
    <phoneticPr fontId="1" type="noConversion"/>
  </si>
  <si>
    <t>Surgeon</t>
    <phoneticPr fontId="1" type="noConversion"/>
  </si>
  <si>
    <t>e11</t>
    <phoneticPr fontId="1" type="noConversion"/>
  </si>
  <si>
    <t>Politician</t>
    <phoneticPr fontId="1" type="noConversion"/>
  </si>
  <si>
    <t>Manager</t>
    <phoneticPr fontId="1" type="noConversion"/>
  </si>
  <si>
    <t>Blacksmith</t>
    <phoneticPr fontId="1" type="noConversion"/>
  </si>
  <si>
    <t>v10</t>
    <phoneticPr fontId="1" type="noConversion"/>
  </si>
  <si>
    <t>a10</t>
    <phoneticPr fontId="1" type="noConversion"/>
  </si>
  <si>
    <t>a00</t>
    <phoneticPr fontId="1" type="noConversion"/>
  </si>
  <si>
    <t>a01</t>
    <phoneticPr fontId="1" type="noConversion"/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</si>
  <si>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</si>
  <si>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</si>
  <si>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</si>
  <si>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</si>
  <si>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a06</t>
  </si>
  <si>
    <t>a07</t>
  </si>
  <si>
    <t>a08</t>
  </si>
  <si>
    <t>a09</t>
  </si>
  <si>
    <t>b00</t>
    <phoneticPr fontId="1" type="noConversion"/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</si>
  <si>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</si>
  <si>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</si>
  <si>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</si>
  <si>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</si>
  <si>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</si>
  <si>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</si>
  <si>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</si>
  <si>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</si>
  <si>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</si>
  <si>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e00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</si>
  <si>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</si>
  <si>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</si>
  <si>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</si>
  <si>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</si>
  <si>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</si>
  <si>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</si>
  <si>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</si>
  <si>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</si>
  <si>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</si>
  <si>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v01</t>
    <phoneticPr fontId="1" type="noConversion"/>
  </si>
  <si>
    <t>v00</t>
    <phoneticPr fontId="1" type="noConversion"/>
  </si>
  <si>
    <t>v02</t>
    <phoneticPr fontId="1" type="noConversion"/>
  </si>
  <si>
    <t>v03</t>
  </si>
  <si>
    <t>v04</t>
  </si>
  <si>
    <t>v05</t>
  </si>
  <si>
    <t>v06</t>
  </si>
  <si>
    <t>v07</t>
  </si>
  <si>
    <t>v08</t>
  </si>
  <si>
    <t>v09</t>
  </si>
  <si>
    <t>s00</t>
    <phoneticPr fontId="1" type="noConversion"/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</si>
  <si>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</si>
  <si>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</si>
  <si>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</si>
  <si>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</si>
  <si>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</si>
  <si>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</si>
  <si>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</si>
  <si>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</si>
  <si>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</si>
  <si>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k02</t>
    <phoneticPr fontId="1" type="noConversion"/>
  </si>
  <si>
    <t>k03</t>
  </si>
  <si>
    <t>k04</t>
  </si>
  <si>
    <t>k05</t>
  </si>
  <si>
    <t>k06</t>
  </si>
  <si>
    <t>k07</t>
  </si>
  <si>
    <t>k08</t>
  </si>
  <si>
    <t>k09</t>
  </si>
  <si>
    <t>k01</t>
    <phoneticPr fontId="1" type="noConversion"/>
  </si>
  <si>
    <t>k00</t>
    <phoneticPr fontId="1" type="noConversion"/>
  </si>
  <si>
    <t>谋略</t>
    <phoneticPr fontId="1" type="noConversion"/>
  </si>
  <si>
    <t>HuscarlFS</t>
    <phoneticPr fontId="1" type="noConversion"/>
  </si>
  <si>
    <t>KnightFS</t>
    <phoneticPr fontId="1" type="noConversion"/>
  </si>
  <si>
    <t>HopliteFS</t>
    <phoneticPr fontId="1" type="noConversion"/>
  </si>
  <si>
    <t>PeltasFS</t>
    <phoneticPr fontId="1" type="noConversion"/>
  </si>
  <si>
    <t>ArcherFS</t>
    <phoneticPr fontId="1" type="noConversion"/>
  </si>
  <si>
    <t>CrossS</t>
    <phoneticPr fontId="1" type="noConversion"/>
  </si>
  <si>
    <t>HorseArcherFS</t>
    <phoneticPr fontId="1" type="noConversion"/>
  </si>
  <si>
    <t>Cavalryfs</t>
    <phoneticPr fontId="1" type="noConversion"/>
  </si>
  <si>
    <t>WoodsSS</t>
    <phoneticPr fontId="1" type="noConversion"/>
  </si>
  <si>
    <t>HillSS</t>
    <phoneticPr fontId="1" type="noConversion"/>
  </si>
  <si>
    <t>DesertSS</t>
    <phoneticPr fontId="1" type="noConversion"/>
  </si>
  <si>
    <t>SerCom</t>
    <phoneticPr fontId="1" type="noConversion"/>
  </si>
  <si>
    <t>Com</t>
    <phoneticPr fontId="1" type="noConversion"/>
  </si>
  <si>
    <t>RogueS</t>
    <phoneticPr fontId="1" type="noConversion"/>
  </si>
  <si>
    <t>公牛</t>
    <phoneticPr fontId="1" type="noConversion"/>
  </si>
  <si>
    <t>黑道</t>
    <phoneticPr fontId="1" type="noConversion"/>
  </si>
  <si>
    <t>长匕</t>
    <phoneticPr fontId="1" type="noConversion"/>
  </si>
  <si>
    <t>金发</t>
    <phoneticPr fontId="1" type="noConversion"/>
  </si>
  <si>
    <t>乞丐</t>
    <phoneticPr fontId="1" type="noConversion"/>
  </si>
  <si>
    <t>勇者</t>
    <phoneticPr fontId="1" type="noConversion"/>
  </si>
  <si>
    <t>金血</t>
    <phoneticPr fontId="1" type="noConversion"/>
  </si>
  <si>
    <t>求知客</t>
    <phoneticPr fontId="1" type="noConversion"/>
  </si>
  <si>
    <t>放逐者</t>
    <phoneticPr fontId="1" type="noConversion"/>
  </si>
  <si>
    <t>捷影</t>
    <phoneticPr fontId="1" type="noConversion"/>
  </si>
  <si>
    <t>小聒噪</t>
    <phoneticPr fontId="1" type="noConversion"/>
  </si>
  <si>
    <t>百草药僧</t>
    <phoneticPr fontId="1" type="noConversion"/>
  </si>
  <si>
    <t>熟练度总和</t>
    <phoneticPr fontId="1" type="noConversion"/>
  </si>
  <si>
    <t>贾瓦勒人</t>
    <phoneticPr fontId="1" type="noConversion"/>
  </si>
  <si>
    <t>急救士</t>
    <phoneticPr fontId="1" type="noConversion"/>
  </si>
  <si>
    <t>医师</t>
    <phoneticPr fontId="1" type="noConversion"/>
  </si>
  <si>
    <t>荒裔</t>
    <phoneticPr fontId="1" type="noConversion"/>
  </si>
  <si>
    <t>黑牙</t>
    <phoneticPr fontId="1" type="noConversion"/>
  </si>
  <si>
    <t>游方侠客</t>
    <phoneticPr fontId="1" type="noConversion"/>
  </si>
  <si>
    <t>山民</t>
    <phoneticPr fontId="1" type="noConversion"/>
  </si>
  <si>
    <t>被诅咒者</t>
    <phoneticPr fontId="1" type="noConversion"/>
  </si>
  <si>
    <t>劫犯</t>
    <phoneticPr fontId="1" type="noConversion"/>
  </si>
  <si>
    <t>碎颅者</t>
    <phoneticPr fontId="1" type="noConversion"/>
  </si>
  <si>
    <t>搬运工</t>
    <phoneticPr fontId="1" type="noConversion"/>
  </si>
  <si>
    <t>香料商</t>
    <phoneticPr fontId="1" type="noConversion"/>
  </si>
  <si>
    <t>灰发</t>
    <phoneticPr fontId="1" type="noConversion"/>
  </si>
  <si>
    <t>战斗风格</t>
    <phoneticPr fontId="1" type="noConversion"/>
  </si>
  <si>
    <t>e1.4.0/beta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</si>
</sst>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sz val="13"/>
      <color theme="1"/>
      <name val="等线"/>
      <family val="3"/>
      <charset val="134"/>
      <scheme val="minor"/>
    </font>
    <font>
      <b/>
      <sz val="13"/>
      <name val="等线"/>
      <family val="3"/>
      <charset val="134"/>
      <scheme val="minor"/>
    </font>
    <font>
      <b/>
      <sz val="13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F5E7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theme="0" tint="-0.24994659260841701"/>
      </bottom>
      <diagonal/>
    </border>
    <border>
      <left style="thick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theme="0" tint="-0.24994659260841701"/>
      </bottom>
      <diagonal/>
    </border>
    <border>
      <left style="thin">
        <color auto="1"/>
      </left>
      <right style="thick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ck">
        <color auto="1"/>
      </top>
      <bottom style="thin">
        <color theme="0" tint="-0.24994659260841701"/>
      </bottom>
      <diagonal/>
    </border>
    <border>
      <left/>
      <right/>
      <top style="thick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auto="1"/>
      </left>
      <right/>
      <top style="thick">
        <color auto="1"/>
      </top>
      <bottom style="thin">
        <color theme="0" tint="-0.24994659260841701"/>
      </bottom>
      <diagonal/>
    </border>
    <border>
      <left/>
      <right style="thick">
        <color auto="1"/>
      </right>
      <top style="thick">
        <color auto="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6" fillId="2" borderId="8" xfId="0" applyFont="1" applyFill="1" applyBorder="1" applyAlignment="1">
      <alignment horizontal="center"/>
    </xf>
    <xf numFmtId="0" fontId="6" fillId="2" borderId="2" xfId="0" applyFont="1" applyFill="1" applyBorder="1" applyAlignment="1"/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8" fillId="2" borderId="4" xfId="0" applyFont="1" applyFill="1" applyBorder="1"/>
    <xf numFmtId="0" fontId="9" fillId="2" borderId="4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left"/>
    </xf>
    <xf numFmtId="0" fontId="5" fillId="2" borderId="3" xfId="0" applyFont="1" applyFill="1" applyBorder="1"/>
    <xf numFmtId="0" fontId="3" fillId="2" borderId="4" xfId="0" applyFont="1" applyFill="1" applyBorder="1"/>
    <xf numFmtId="0" fontId="5" fillId="2" borderId="4" xfId="0" applyFont="1" applyFill="1" applyBorder="1"/>
    <xf numFmtId="0" fontId="3" fillId="2" borderId="3" xfId="0" applyFont="1" applyFill="1" applyBorder="1"/>
    <xf numFmtId="0" fontId="3" fillId="2" borderId="7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8" fillId="2" borderId="10" xfId="0" applyFont="1" applyFill="1" applyBorder="1" applyAlignment="1">
      <alignment horizontal="center"/>
    </xf>
    <xf numFmtId="0" fontId="3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</cellXfs>
  <cellStyles count="1">
    <cellStyle name="常规" xfId="0" builtinId="0"/>
  </cellStyles>
  <dxfs count="25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C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0"/>
  <sheetViews>
    <sheetView tabSelected="1" zoomScaleNormal="100" workbookViewId="0">
      <pane xSplit="30" ySplit="2" topLeftCell="AE3" activePane="bottomRight" state="frozen"/>
      <selection pane="topRight" activeCell="AC1" sqref="AC1"/>
      <selection pane="bottomLeft" activeCell="A3" sqref="A3"/>
      <selection pane="bottomRight" activeCell="AA7" sqref="AA7"/>
    </sheetView>
  </sheetViews>
  <sheetFormatPr defaultRowHeight="16.5" x14ac:dyDescent="0.25"/>
  <cols>
    <col min="1" max="1" width="9.75" style="25" customWidth="1"/>
    <col min="2" max="2" width="4.125" style="26" customWidth="1"/>
    <col min="3" max="3" width="8.625" style="27" customWidth="1"/>
    <col min="4" max="4" width="12.125" style="17" customWidth="1"/>
    <col min="5" max="5" width="4.625" style="28" customWidth="1"/>
    <col min="6" max="8" width="4.625" style="26" customWidth="1"/>
    <col min="9" max="9" width="4.625" style="29" customWidth="1"/>
    <col min="10" max="10" width="10.625" style="34" customWidth="1"/>
    <col min="11" max="11" width="10.375" style="30" customWidth="1"/>
    <col min="12" max="12" width="10.375" style="31" customWidth="1"/>
    <col min="13" max="13" width="10.375" style="32" customWidth="1"/>
    <col min="14" max="14" width="10.375" style="30" customWidth="1"/>
    <col min="15" max="15" width="10.375" style="31" customWidth="1"/>
    <col min="16" max="16" width="10.375" style="32" customWidth="1"/>
    <col min="17" max="17" width="10.375" style="30" customWidth="1"/>
    <col min="18" max="18" width="10.375" style="31" customWidth="1"/>
    <col min="19" max="19" width="6.125" style="32" customWidth="1"/>
    <col min="20" max="20" width="10.375" style="30" customWidth="1"/>
    <col min="21" max="21" width="10.375" style="31" customWidth="1"/>
    <col min="22" max="22" width="10.375" style="32" customWidth="1"/>
    <col min="23" max="23" width="6.125" style="30" customWidth="1"/>
    <col min="24" max="24" width="4.5" style="31" customWidth="1"/>
    <col min="25" max="25" width="6.625" style="32" customWidth="1"/>
    <col min="26" max="26" width="6.625" style="30" customWidth="1"/>
    <col min="27" max="27" width="6.625" style="31" customWidth="1"/>
    <col min="28" max="28" width="6.25" style="32" customWidth="1"/>
    <col min="29" max="29" width="9.25" style="22" customWidth="1"/>
    <col min="30" max="30" width="5.25" style="23" hidden="1" customWidth="1"/>
    <col min="31" max="31" width="3.75" style="24" hidden="1" customWidth="1"/>
    <col min="32" max="32" width="4.25" style="24" hidden="1" customWidth="1"/>
    <col min="33" max="33" width="3.125" style="24" hidden="1" customWidth="1"/>
    <col min="34" max="35" width="3.375" style="24" hidden="1" customWidth="1"/>
    <col min="36" max="36" width="3.75" style="24" hidden="1" customWidth="1"/>
    <col min="37" max="37" width="7.375" style="24" hidden="1" customWidth="1"/>
    <col min="38" max="38" width="7.125" style="24" hidden="1" customWidth="1"/>
    <col min="39" max="39" width="8.75" style="24" hidden="1" customWidth="1"/>
    <col min="40" max="40" width="6.625" style="24" hidden="1" customWidth="1"/>
    <col min="41" max="41" width="8.5" style="24" hidden="1" customWidth="1"/>
    <col min="42" max="42" width="5.875" style="24" hidden="1" customWidth="1"/>
    <col min="43" max="43" width="7" style="24" hidden="1" customWidth="1"/>
    <col min="44" max="44" width="7.375" style="24" hidden="1" customWidth="1"/>
    <col min="45" max="45" width="6.125" style="24" hidden="1" customWidth="1"/>
    <col min="46" max="46" width="4.75" style="24" hidden="1" customWidth="1"/>
    <col min="47" max="47" width="5.25" style="24" hidden="1" customWidth="1"/>
    <col min="48" max="48" width="5.5" style="24" hidden="1" customWidth="1"/>
    <col min="49" max="49" width="7.625" style="24" hidden="1" customWidth="1"/>
    <col min="50" max="50" width="6.125" style="24" hidden="1" customWidth="1"/>
    <col min="51" max="51" width="6.875" style="24" hidden="1" customWidth="1"/>
    <col min="52" max="52" width="8.375" style="24" hidden="1" customWidth="1"/>
    <col min="53" max="53" width="7.625" style="24" hidden="1" customWidth="1"/>
    <col min="54" max="54" width="8.625" style="24" hidden="1" customWidth="1"/>
    <col min="55" max="55" width="7.75" style="24" hidden="1" customWidth="1"/>
    <col min="56" max="56" width="9" style="23" hidden="1" customWidth="1"/>
    <col min="57" max="57" width="0" style="23" hidden="1" customWidth="1"/>
    <col min="58" max="16384" width="9" style="23"/>
  </cols>
  <sheetData>
    <row r="1" spans="1:55" s="4" customFormat="1" ht="18.75" customHeight="1" thickTop="1" x14ac:dyDescent="0.3">
      <c r="A1" s="36" t="s">
        <v>76</v>
      </c>
      <c r="B1" s="37"/>
      <c r="C1" s="37"/>
      <c r="D1" s="38"/>
      <c r="E1" s="42" t="s">
        <v>24</v>
      </c>
      <c r="F1" s="43"/>
      <c r="G1" s="43"/>
      <c r="H1" s="43"/>
      <c r="I1" s="43"/>
      <c r="J1" s="44"/>
      <c r="K1" s="39" t="s">
        <v>0</v>
      </c>
      <c r="L1" s="40"/>
      <c r="M1" s="41"/>
      <c r="N1" s="39" t="s">
        <v>1</v>
      </c>
      <c r="O1" s="40"/>
      <c r="P1" s="41"/>
      <c r="Q1" s="39" t="s">
        <v>2</v>
      </c>
      <c r="R1" s="40"/>
      <c r="S1" s="41"/>
      <c r="T1" s="39" t="s">
        <v>3</v>
      </c>
      <c r="U1" s="40"/>
      <c r="V1" s="41"/>
      <c r="W1" s="39" t="s">
        <v>4</v>
      </c>
      <c r="X1" s="40"/>
      <c r="Y1" s="41"/>
      <c r="Z1" s="39" t="s">
        <v>5</v>
      </c>
      <c r="AA1" s="40"/>
      <c r="AB1" s="41"/>
      <c r="AC1" s="1" t="s">
        <v>23</v>
      </c>
      <c r="AD1" s="2"/>
      <c r="AE1" s="3"/>
      <c r="AF1" s="3"/>
      <c r="AG1" s="3"/>
      <c r="AH1" s="3"/>
      <c r="AI1" s="3"/>
      <c r="AJ1" s="3" t="s">
        <v>74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55" s="12" customFormat="1" ht="18" x14ac:dyDescent="0.25">
      <c r="A2" s="5" t="s">
        <v>50</v>
      </c>
      <c r="B2" s="6" t="s">
        <v>30</v>
      </c>
      <c r="C2" s="6" t="s">
        <v>34</v>
      </c>
      <c r="D2" s="7" t="s">
        <v>178</v>
      </c>
      <c r="E2" s="5" t="s">
        <v>25</v>
      </c>
      <c r="F2" s="6" t="s">
        <v>26</v>
      </c>
      <c r="G2" s="6" t="s">
        <v>27</v>
      </c>
      <c r="H2" s="6" t="s">
        <v>28</v>
      </c>
      <c r="I2" s="8" t="s">
        <v>151</v>
      </c>
      <c r="J2" s="33" t="s">
        <v>192</v>
      </c>
      <c r="K2" s="9" t="s">
        <v>6</v>
      </c>
      <c r="L2" s="10" t="s">
        <v>7</v>
      </c>
      <c r="M2" s="7" t="s">
        <v>8</v>
      </c>
      <c r="N2" s="9" t="s">
        <v>9</v>
      </c>
      <c r="O2" s="10" t="s">
        <v>10</v>
      </c>
      <c r="P2" s="7" t="s">
        <v>11</v>
      </c>
      <c r="Q2" s="9" t="s">
        <v>12</v>
      </c>
      <c r="R2" s="10" t="s">
        <v>13</v>
      </c>
      <c r="S2" s="7" t="s">
        <v>14</v>
      </c>
      <c r="T2" s="9" t="s">
        <v>47</v>
      </c>
      <c r="U2" s="10" t="s">
        <v>15</v>
      </c>
      <c r="V2" s="7" t="s">
        <v>16</v>
      </c>
      <c r="W2" s="9" t="s">
        <v>17</v>
      </c>
      <c r="X2" s="10" t="s">
        <v>18</v>
      </c>
      <c r="Y2" s="7" t="s">
        <v>19</v>
      </c>
      <c r="Z2" s="9" t="s">
        <v>20</v>
      </c>
      <c r="AA2" s="10" t="s">
        <v>21</v>
      </c>
      <c r="AB2" s="7" t="s">
        <v>22</v>
      </c>
      <c r="AC2" s="11" t="s">
        <v>71</v>
      </c>
      <c r="AD2" s="12" t="s">
        <v>73</v>
      </c>
      <c r="AE2" s="13" t="s">
        <v>78</v>
      </c>
      <c r="AF2" s="13" t="s">
        <v>81</v>
      </c>
      <c r="AG2" s="13" t="s">
        <v>79</v>
      </c>
      <c r="AH2" s="13" t="s">
        <v>80</v>
      </c>
      <c r="AI2" s="13" t="s">
        <v>82</v>
      </c>
      <c r="AJ2" s="13" t="s">
        <v>75</v>
      </c>
      <c r="AK2" s="13" t="s">
        <v>152</v>
      </c>
      <c r="AL2" s="13" t="s">
        <v>153</v>
      </c>
      <c r="AM2" s="13" t="s">
        <v>154</v>
      </c>
      <c r="AN2" s="13" t="s">
        <v>155</v>
      </c>
      <c r="AO2" s="13" t="s">
        <v>156</v>
      </c>
      <c r="AP2" s="13" t="s">
        <v>157</v>
      </c>
      <c r="AQ2" s="13" t="s">
        <v>158</v>
      </c>
      <c r="AR2" s="13" t="s">
        <v>159</v>
      </c>
      <c r="AS2" s="13" t="s">
        <v>160</v>
      </c>
      <c r="AT2" s="13" t="s">
        <v>161</v>
      </c>
      <c r="AU2" s="13" t="s">
        <v>162</v>
      </c>
      <c r="AV2" s="13" t="s">
        <v>164</v>
      </c>
      <c r="AW2" s="13" t="s">
        <v>163</v>
      </c>
      <c r="AX2" s="13" t="s">
        <v>165</v>
      </c>
      <c r="AY2" s="13" t="s">
        <v>86</v>
      </c>
      <c r="AZ2" s="13" t="s">
        <v>87</v>
      </c>
      <c r="BA2" s="13" t="s">
        <v>84</v>
      </c>
      <c r="BB2" s="13" t="s">
        <v>77</v>
      </c>
      <c r="BC2" s="13" t="s">
        <v>88</v>
      </c>
    </row>
    <row r="3" spans="1:55" x14ac:dyDescent="0.25">
      <c r="A3" s="14" t="s">
        <v>33</v>
      </c>
      <c r="B3" s="15" t="s">
        <v>32</v>
      </c>
      <c r="C3" s="16" t="s">
        <v>35</v>
      </c>
      <c r="D3" s="17">
        <f t="shared" ref="D3:D34" si="0">SUM(K3:AB3)</f>
        <v>290</v>
      </c>
      <c r="E3" s="18" t="str">
        <f t="shared" ref="E3:E34" si="1">IF(AE3=1,"慷慨",IF(AE3=-1,"吝啬",""))</f>
        <v/>
      </c>
      <c r="F3" s="15" t="str">
        <f t="shared" ref="F3:F34" si="2">IF(AF3=1,"诚实",IF(AF3=-1,"狡诈",""))</f>
        <v/>
      </c>
      <c r="G3" s="15" t="str">
        <f t="shared" ref="G3:G34" si="3">IF(AG3=1,"大胆",IF(AG3=-1,"谨慎",""))</f>
        <v/>
      </c>
      <c r="H3" s="15" t="str">
        <f t="shared" ref="H3:H34" si="4">IF(AH3=1,"仁慈",IF(AH3=-1,"残忍",""))</f>
        <v>仁慈</v>
      </c>
      <c r="I3" s="19" t="str">
        <f t="shared" ref="I3:I34" si="5">IF(AI3=1,"谋略",IF(AI3=-1,"冲动",""))</f>
        <v>谋略</v>
      </c>
      <c r="J3" s="35" t="str">
        <f t="shared" ref="J3:J34" si="6">IF(AJ3&gt;0,"默认",IF(AK3&gt;0,"双手步兵",IF(AL3&gt;0,"贵族骑士",IF(AM3&gt;0,"长杆步兵",IF(AN3&gt;0,"投掷兵",IF(AO3&gt;0,"弓手",IF(AP3&gt;0,"弩手",IF(AQ3&gt;0,"弓骑兵",IF(AR3&gt;0,"骑兵","默认")))))))))</f>
        <v>投掷兵</v>
      </c>
      <c r="K3" s="20">
        <f>IF(AJ3&gt;0,AJ3*30,IF(AK3&gt;0,AK3*30,IF(AL3&gt;0,AL3*30+10,IF(AM3&gt;0,AM3*30+10,IF(AN3&gt;0,AN3*30+10,IF(AO3&gt;0,"",IF(AP3&gt;0,AP3*30,IF(AQ3&gt;0,AQ3*30,IF(AR3&gt;0,AR3*30,"")))))))))</f>
        <v>70</v>
      </c>
      <c r="L3" s="21"/>
      <c r="M3" s="17"/>
      <c r="N3" s="20"/>
      <c r="O3" s="21"/>
      <c r="P3" s="17">
        <f>IF(AJ3&gt;0,AJ3*20,IF(AK3&gt;0,"",IF(AL3&gt;0,"",IF(AM3&gt;0,"",IF(AN3&gt;0,AN3*20+30,IF(AO3&gt;0,"",IF(AP3&gt;0,"",IF(AQ3&gt;0,"",IF(AR3&gt;0,AR3*20+30,"")))))))))</f>
        <v>70</v>
      </c>
      <c r="Q3" s="20"/>
      <c r="R3" s="21">
        <f t="shared" ref="R3:R9" si="7">IF(AJ3&gt;0,AJ3*20,IF(AK3&gt;0,AK3*20+10,IF(AL3&gt;0,AL3*20+10,IF(AM3&gt;0,"",IF(AN3&gt;0,AN3*20+30,IF(AO3&gt;0,AO3*20+10,IF(AP3&gt;0,"",IF(AQ3&gt;0,"",IF(AR3&gt;0,"","")))))))))</f>
        <v>70</v>
      </c>
      <c r="S3" s="17"/>
      <c r="T3" s="20">
        <f>IF(AS3&gt;0,AS3*20,IF(AT3&gt;0,AT3*20,IF(AU3&gt;0,AU3*20,"")))</f>
        <v>20</v>
      </c>
      <c r="U3" s="21"/>
      <c r="V3" s="17"/>
      <c r="W3" s="20"/>
      <c r="X3" s="21"/>
      <c r="Y3" s="17"/>
      <c r="Z3" s="20"/>
      <c r="AA3" s="21">
        <f>IF(BA3&gt;0,BA3*20,"")</f>
        <v>60</v>
      </c>
      <c r="AB3" s="17"/>
      <c r="AC3" s="22" t="s">
        <v>193</v>
      </c>
      <c r="AD3" s="23" t="s">
        <v>131</v>
      </c>
      <c r="AH3" s="24">
        <v>1</v>
      </c>
      <c r="AI3" s="24">
        <v>1</v>
      </c>
      <c r="AN3" s="24">
        <v>2</v>
      </c>
      <c r="AS3" s="24">
        <v>1</v>
      </c>
      <c r="BA3" s="24">
        <v>3</v>
      </c>
    </row>
    <row r="4" spans="1:55" x14ac:dyDescent="0.25">
      <c r="A4" s="14" t="s">
        <v>177</v>
      </c>
      <c r="B4" s="15" t="s">
        <v>31</v>
      </c>
      <c r="C4" s="16" t="s">
        <v>38</v>
      </c>
      <c r="D4" s="17">
        <f t="shared" si="0"/>
        <v>430</v>
      </c>
      <c r="E4" s="18" t="str">
        <f t="shared" si="1"/>
        <v>吝啬</v>
      </c>
      <c r="F4" s="15" t="str">
        <f t="shared" si="2"/>
        <v/>
      </c>
      <c r="G4" s="15" t="str">
        <f t="shared" si="3"/>
        <v/>
      </c>
      <c r="H4" s="15" t="str">
        <f t="shared" si="4"/>
        <v>仁慈</v>
      </c>
      <c r="I4" s="19" t="str">
        <f t="shared" si="5"/>
        <v/>
      </c>
      <c r="J4" s="35" t="str">
        <f t="shared" si="6"/>
        <v>投掷兵</v>
      </c>
      <c r="K4" s="20">
        <f>IF(AJ4&gt;0,AJ4*30,IF(AK4&gt;0,AK4*30,IF(AL4&gt;0,AL4*30+10,IF(AM4&gt;0,AM4*30+10,IF(AN4&gt;0,AN4*30+10,IF(AO4&gt;0,"",IF(AP4&gt;0,AP4*30,IF(AQ4&gt;0,AQ4*30,IF(AR4&gt;0,AR4*30,"")))))))))</f>
        <v>70</v>
      </c>
      <c r="L4" s="21"/>
      <c r="M4" s="17"/>
      <c r="N4" s="20"/>
      <c r="O4" s="21"/>
      <c r="P4" s="17">
        <f>IF(AJ4&gt;0,AJ4*20,IF(AK4&gt;0,"",IF(AL4&gt;0,"",IF(AM4&gt;0,"",IF(AN4&gt;0,AN4*20+30,IF(AO4&gt;0,"",IF(AP4&gt;0,"",IF(AQ4&gt;0,"",IF(AR4&gt;0,AR4*20+30,"")))))))))</f>
        <v>70</v>
      </c>
      <c r="Q4" s="20"/>
      <c r="R4" s="21">
        <f t="shared" si="7"/>
        <v>70</v>
      </c>
      <c r="S4" s="17"/>
      <c r="T4" s="20"/>
      <c r="U4" s="21"/>
      <c r="V4" s="17"/>
      <c r="W4" s="20">
        <f>IF(AY4&gt;0,AY4*20,"")</f>
        <v>80</v>
      </c>
      <c r="X4" s="21"/>
      <c r="Y4" s="17">
        <f>IF(AZ4&gt;0,AZ4*20,"")</f>
        <v>40</v>
      </c>
      <c r="Z4" s="20">
        <f>IF(AZ4&gt;0,AZ4*20,"")</f>
        <v>40</v>
      </c>
      <c r="AA4" s="21">
        <f>IF(BA4&gt;0,BA4*20,"")</f>
        <v>60</v>
      </c>
      <c r="AB4" s="17"/>
      <c r="AC4" s="22" t="s">
        <v>193</v>
      </c>
      <c r="AD4" s="23" t="s">
        <v>122</v>
      </c>
      <c r="AE4" s="24">
        <v>-1</v>
      </c>
      <c r="AH4" s="24">
        <v>1</v>
      </c>
      <c r="AN4" s="24">
        <v>2</v>
      </c>
      <c r="AY4" s="24">
        <v>4</v>
      </c>
      <c r="AZ4" s="24">
        <v>2</v>
      </c>
      <c r="BA4" s="24">
        <v>3</v>
      </c>
    </row>
    <row r="5" spans="1:55" x14ac:dyDescent="0.25">
      <c r="A5" s="14" t="s">
        <v>189</v>
      </c>
      <c r="B5" s="15" t="s">
        <v>31</v>
      </c>
      <c r="C5" s="16" t="s">
        <v>38</v>
      </c>
      <c r="D5" s="17">
        <f t="shared" si="0"/>
        <v>410</v>
      </c>
      <c r="E5" s="18" t="str">
        <f t="shared" si="1"/>
        <v>慷慨</v>
      </c>
      <c r="F5" s="15" t="str">
        <f t="shared" si="2"/>
        <v>诚实</v>
      </c>
      <c r="G5" s="15" t="str">
        <f t="shared" si="3"/>
        <v/>
      </c>
      <c r="H5" s="15" t="str">
        <f t="shared" si="4"/>
        <v/>
      </c>
      <c r="I5" s="19" t="str">
        <f t="shared" si="5"/>
        <v/>
      </c>
      <c r="J5" s="35" t="str">
        <f t="shared" si="6"/>
        <v>双手步兵</v>
      </c>
      <c r="K5" s="20">
        <f>IF(AJ5&gt;0,AJ5*30,IF(AK5&gt;0,AK5*30,IF(AL5&gt;0,AL5*30+10,IF(AM5&gt;0,AM5*30+10,IF(AN5&gt;0,AN5*30+10,IF(AO5&gt;0,"",IF(AP5&gt;0,AP5*30,IF(AQ5&gt;0,AQ5*30,IF(AR5&gt;0,AR5*30,"")))))))))</f>
        <v>90</v>
      </c>
      <c r="L5" s="21">
        <f>IF(AJ5&gt;0,AJ5*30,IF(AK5&gt;0,AK5*30+50,IF(AL5&gt;0,AL5*30,IF(AM5&gt;0,"",IF(AN5&gt;0,"",IF(AO5&gt;0,AO5*30,IF(AP5&gt;0,"",IF(AQ5&gt;0,"",IF(AR5&gt;0,"","")))))))))</f>
        <v>140</v>
      </c>
      <c r="M5" s="17">
        <f>IF(AJ5&gt;0,AJ5*30,IF(AK5&gt;0,AK5*30+20,IF(AL5&gt;0,AL5*30+20,IF(AM5&gt;0,AM5*30+20,IF(AN5&gt;0,"",IF(AO5&gt;0,"",IF(AP5&gt;0,"",IF(AQ5&gt;0,"",IF(AR5&gt;0,AR5*30+10,"")))))))))</f>
        <v>110</v>
      </c>
      <c r="N5" s="20"/>
      <c r="O5" s="21"/>
      <c r="P5" s="17"/>
      <c r="Q5" s="20"/>
      <c r="R5" s="21">
        <f t="shared" si="7"/>
        <v>70</v>
      </c>
      <c r="S5" s="17"/>
      <c r="T5" s="20"/>
      <c r="U5" s="21"/>
      <c r="V5" s="17"/>
      <c r="W5" s="20"/>
      <c r="X5" s="21"/>
      <c r="Y5" s="17"/>
      <c r="Z5" s="20"/>
      <c r="AA5" s="21"/>
      <c r="AB5" s="17"/>
      <c r="AC5" s="22" t="s">
        <v>193</v>
      </c>
      <c r="AD5" s="23" t="s">
        <v>126</v>
      </c>
      <c r="AE5" s="24">
        <v>1</v>
      </c>
      <c r="AF5" s="24">
        <v>1</v>
      </c>
      <c r="AK5" s="24">
        <v>3</v>
      </c>
    </row>
    <row r="6" spans="1:55" x14ac:dyDescent="0.25">
      <c r="A6" s="14" t="s">
        <v>186</v>
      </c>
      <c r="B6" s="15" t="s">
        <v>32</v>
      </c>
      <c r="C6" s="16" t="s">
        <v>35</v>
      </c>
      <c r="D6" s="17">
        <f t="shared" si="0"/>
        <v>355</v>
      </c>
      <c r="E6" s="18" t="str">
        <f t="shared" si="1"/>
        <v>吝啬</v>
      </c>
      <c r="F6" s="15" t="str">
        <f t="shared" si="2"/>
        <v>诚实</v>
      </c>
      <c r="G6" s="15" t="str">
        <f t="shared" si="3"/>
        <v>大胆</v>
      </c>
      <c r="H6" s="15" t="str">
        <f t="shared" si="4"/>
        <v>仁慈</v>
      </c>
      <c r="I6" s="19" t="str">
        <f t="shared" si="5"/>
        <v/>
      </c>
      <c r="J6" s="35" t="str">
        <f t="shared" si="6"/>
        <v>弓手</v>
      </c>
      <c r="K6" s="20"/>
      <c r="L6" s="21">
        <f>IF(AJ6&gt;0,AJ6*30,IF(AK6&gt;0,AK6*30+50,IF(AL6&gt;0,AL6*30,IF(AM6&gt;0,"",IF(AN6&gt;0,"",IF(AO6&gt;0,AO6*30,IF(AP6&gt;0,"",IF(AQ6&gt;0,"",IF(AR6&gt;0,"","")))))))))</f>
        <v>90</v>
      </c>
      <c r="M6" s="17"/>
      <c r="N6" s="20">
        <f>IF(AJ6&gt;0,AJ6*25,IF(AK6&gt;0,"",IF(AL6&gt;0,"",IF(AM6&gt;0,"",IF(AN6&gt;0,"",IF(AO6&gt;0,AO6*25+60,IF(AP6&gt;0,"",IF(AQ6&gt;0,AQ6*25+30,IF(AR6&gt;0,"","")))))))))</f>
        <v>135</v>
      </c>
      <c r="O6" s="21"/>
      <c r="P6" s="17"/>
      <c r="Q6" s="20"/>
      <c r="R6" s="21">
        <f t="shared" si="7"/>
        <v>70</v>
      </c>
      <c r="S6" s="17"/>
      <c r="T6" s="20"/>
      <c r="U6" s="21"/>
      <c r="V6" s="17">
        <f>IF(AX6&gt;0,AX6*20,"")</f>
        <v>60</v>
      </c>
      <c r="W6" s="20"/>
      <c r="X6" s="21"/>
      <c r="Y6" s="17"/>
      <c r="Z6" s="20"/>
      <c r="AA6" s="21"/>
      <c r="AB6" s="17"/>
      <c r="AC6" s="22" t="s">
        <v>193</v>
      </c>
      <c r="AD6" s="23" t="s">
        <v>138</v>
      </c>
      <c r="AE6" s="24">
        <v>-1</v>
      </c>
      <c r="AF6" s="24">
        <v>1</v>
      </c>
      <c r="AG6" s="24">
        <v>1</v>
      </c>
      <c r="AH6" s="24">
        <v>1</v>
      </c>
      <c r="AO6" s="24">
        <v>3</v>
      </c>
      <c r="AX6" s="24">
        <v>3</v>
      </c>
    </row>
    <row r="7" spans="1:55" x14ac:dyDescent="0.25">
      <c r="A7" s="14" t="s">
        <v>52</v>
      </c>
      <c r="B7" s="15" t="s">
        <v>31</v>
      </c>
      <c r="C7" s="16" t="s">
        <v>49</v>
      </c>
      <c r="D7" s="17">
        <f t="shared" si="0"/>
        <v>670</v>
      </c>
      <c r="E7" s="18" t="str">
        <f t="shared" si="1"/>
        <v>慷慨</v>
      </c>
      <c r="F7" s="15" t="str">
        <f t="shared" si="2"/>
        <v/>
      </c>
      <c r="G7" s="15" t="str">
        <f t="shared" si="3"/>
        <v>大胆</v>
      </c>
      <c r="H7" s="15" t="str">
        <f t="shared" si="4"/>
        <v>仁慈</v>
      </c>
      <c r="I7" s="19" t="str">
        <f t="shared" si="5"/>
        <v/>
      </c>
      <c r="J7" s="35" t="str">
        <f t="shared" si="6"/>
        <v>贵族骑士</v>
      </c>
      <c r="K7" s="20">
        <f>IF(AJ7&gt;0,AJ7*30,IF(AK7&gt;0,AK7*30,IF(AL7&gt;0,AL7*30+10,IF(AM7&gt;0,AM7*30+10,IF(AN7&gt;0,AN7*30+10,IF(AO7&gt;0,"",IF(AP7&gt;0,AP7*30,IF(AQ7&gt;0,AQ7*30,IF(AR7&gt;0,AR7*30,"")))))))))</f>
        <v>130</v>
      </c>
      <c r="L7" s="21">
        <f>IF(AJ7&gt;0,AJ7*30,IF(AK7&gt;0,AK7*30+50,IF(AL7&gt;0,AL7*30,IF(AM7&gt;0,"",IF(AN7&gt;0,"",IF(AO7&gt;0,AO7*30,IF(AP7&gt;0,"",IF(AQ7&gt;0,"",IF(AR7&gt;0,"","")))))))))</f>
        <v>120</v>
      </c>
      <c r="M7" s="17">
        <f>IF(AJ7&gt;0,AJ7*30,IF(AK7&gt;0,AK7*30+20,IF(AL7&gt;0,AL7*30+20,IF(AM7&gt;0,AM7*30+20,IF(AN7&gt;0,"",IF(AO7&gt;0,"",IF(AP7&gt;0,"",IF(AQ7&gt;0,"",IF(AR7&gt;0,AR7*30+10,"")))))))))</f>
        <v>140</v>
      </c>
      <c r="N7" s="20"/>
      <c r="O7" s="21"/>
      <c r="P7" s="17"/>
      <c r="Q7" s="20">
        <f>IF(AJ7&gt;0,AJ7*20,IF(AK7&gt;0,"",IF(AL7&gt;0,AL7*20+50,IF(AM7&gt;0,"",IF(AN7&gt;0,"",IF(AO7&gt;0,"",IF(AP7&gt;0,"",IF(AQ7&gt;0,AQ7*20+40,IF(AR7&gt;0,AR7*20+50,"")))))))))</f>
        <v>130</v>
      </c>
      <c r="R7" s="21">
        <f t="shared" si="7"/>
        <v>90</v>
      </c>
      <c r="S7" s="17"/>
      <c r="T7" s="20"/>
      <c r="U7" s="21">
        <f>IF(AV7&gt;0,AV7*20,IF(AW7&gt;0,AW7*10,""))</f>
        <v>60</v>
      </c>
      <c r="V7" s="17"/>
      <c r="W7" s="20"/>
      <c r="X7" s="21"/>
      <c r="Y7" s="17"/>
      <c r="Z7" s="20"/>
      <c r="AA7" s="21"/>
      <c r="AB7" s="17"/>
      <c r="AC7" s="22" t="s">
        <v>193</v>
      </c>
      <c r="AD7" s="23" t="s">
        <v>113</v>
      </c>
      <c r="AE7" s="24">
        <v>1</v>
      </c>
      <c r="AG7" s="24">
        <v>1</v>
      </c>
      <c r="AH7" s="24">
        <v>1</v>
      </c>
      <c r="AL7" s="24">
        <v>4</v>
      </c>
      <c r="AV7" s="24">
        <v>3</v>
      </c>
    </row>
    <row r="8" spans="1:55" x14ac:dyDescent="0.25">
      <c r="A8" s="14" t="s">
        <v>64</v>
      </c>
      <c r="B8" s="15" t="s">
        <v>32</v>
      </c>
      <c r="C8" s="16" t="s">
        <v>40</v>
      </c>
      <c r="D8" s="17">
        <f t="shared" si="0"/>
        <v>380</v>
      </c>
      <c r="E8" s="18" t="str">
        <f t="shared" si="1"/>
        <v>慷慨</v>
      </c>
      <c r="F8" s="15" t="str">
        <f t="shared" si="2"/>
        <v/>
      </c>
      <c r="G8" s="15" t="str">
        <f t="shared" si="3"/>
        <v>大胆</v>
      </c>
      <c r="H8" s="15" t="str">
        <f t="shared" si="4"/>
        <v/>
      </c>
      <c r="I8" s="19" t="str">
        <f t="shared" si="5"/>
        <v/>
      </c>
      <c r="J8" s="35" t="str">
        <f t="shared" si="6"/>
        <v>投掷兵</v>
      </c>
      <c r="K8" s="20">
        <f>IF(AJ8&gt;0,AJ8*30,IF(AK8&gt;0,AK8*30,IF(AL8&gt;0,AL8*30+10,IF(AM8&gt;0,AM8*30+10,IF(AN8&gt;0,AN8*30+10,IF(AO8&gt;0,"",IF(AP8&gt;0,AP8*30,IF(AQ8&gt;0,AQ8*30,IF(AR8&gt;0,AR8*30,"")))))))))</f>
        <v>100</v>
      </c>
      <c r="L8" s="21"/>
      <c r="M8" s="17"/>
      <c r="N8" s="20"/>
      <c r="O8" s="21"/>
      <c r="P8" s="17">
        <f>IF(AJ8&gt;0,AJ8*20,IF(AK8&gt;0,"",IF(AL8&gt;0,"",IF(AM8&gt;0,"",IF(AN8&gt;0,AN8*20+30,IF(AO8&gt;0,"",IF(AP8&gt;0,"",IF(AQ8&gt;0,"",IF(AR8&gt;0,AR8*20+30,"")))))))))</f>
        <v>90</v>
      </c>
      <c r="Q8" s="20"/>
      <c r="R8" s="21">
        <f t="shared" si="7"/>
        <v>90</v>
      </c>
      <c r="S8" s="17"/>
      <c r="T8" s="20"/>
      <c r="U8" s="21"/>
      <c r="V8" s="17">
        <f>IF(AX8&gt;0,AX8*20,"")</f>
        <v>100</v>
      </c>
      <c r="W8" s="20"/>
      <c r="X8" s="21"/>
      <c r="Y8" s="17"/>
      <c r="Z8" s="20"/>
      <c r="AA8" s="21"/>
      <c r="AB8" s="17"/>
      <c r="AC8" s="22" t="s">
        <v>193</v>
      </c>
      <c r="AD8" s="23" t="s">
        <v>100</v>
      </c>
      <c r="AE8" s="24">
        <v>1</v>
      </c>
      <c r="AG8" s="24">
        <v>1</v>
      </c>
      <c r="AN8" s="24">
        <v>3</v>
      </c>
      <c r="AX8" s="24">
        <v>5</v>
      </c>
    </row>
    <row r="9" spans="1:55" x14ac:dyDescent="0.25">
      <c r="A9" s="14" t="s">
        <v>55</v>
      </c>
      <c r="B9" s="15" t="s">
        <v>31</v>
      </c>
      <c r="C9" s="16" t="s">
        <v>35</v>
      </c>
      <c r="D9" s="17">
        <f t="shared" si="0"/>
        <v>375</v>
      </c>
      <c r="E9" s="18" t="str">
        <f t="shared" si="1"/>
        <v>慷慨</v>
      </c>
      <c r="F9" s="15" t="str">
        <f t="shared" si="2"/>
        <v/>
      </c>
      <c r="G9" s="15" t="str">
        <f t="shared" si="3"/>
        <v>大胆</v>
      </c>
      <c r="H9" s="15" t="str">
        <f t="shared" si="4"/>
        <v>仁慈</v>
      </c>
      <c r="I9" s="19" t="str">
        <f t="shared" si="5"/>
        <v>冲动</v>
      </c>
      <c r="J9" s="35" t="str">
        <f t="shared" si="6"/>
        <v>弓手</v>
      </c>
      <c r="K9" s="20"/>
      <c r="L9" s="21">
        <f>IF(AJ9&gt;0,AJ9*30,IF(AK9&gt;0,AK9*30+50,IF(AL9&gt;0,AL9*30,IF(AM9&gt;0,"",IF(AN9&gt;0,"",IF(AO9&gt;0,AO9*30,IF(AP9&gt;0,"",IF(AQ9&gt;0,"",IF(AR9&gt;0,"","")))))))))</f>
        <v>90</v>
      </c>
      <c r="M9" s="17"/>
      <c r="N9" s="20">
        <f>IF(AJ9&gt;0,AJ9*25,IF(AK9&gt;0,"",IF(AL9&gt;0,"",IF(AM9&gt;0,"",IF(AN9&gt;0,"",IF(AO9&gt;0,AO9*25+60,IF(AP9&gt;0,"",IF(AQ9&gt;0,AQ9*25+30,IF(AR9&gt;0,"","")))))))))</f>
        <v>135</v>
      </c>
      <c r="O9" s="21"/>
      <c r="P9" s="17"/>
      <c r="Q9" s="20"/>
      <c r="R9" s="21">
        <f t="shared" si="7"/>
        <v>70</v>
      </c>
      <c r="S9" s="17"/>
      <c r="T9" s="20">
        <f>IF(AS9&gt;0,AS9*20,IF(AT9&gt;0,AT9*20,IF(AU9&gt;0,AU9*20,"")))</f>
        <v>80</v>
      </c>
      <c r="U9" s="21"/>
      <c r="V9" s="17"/>
      <c r="W9" s="20"/>
      <c r="X9" s="21"/>
      <c r="Y9" s="17"/>
      <c r="Z9" s="20"/>
      <c r="AA9" s="21"/>
      <c r="AB9" s="17"/>
      <c r="AC9" s="22" t="s">
        <v>193</v>
      </c>
      <c r="AD9" s="23" t="s">
        <v>137</v>
      </c>
      <c r="AE9" s="24">
        <v>1</v>
      </c>
      <c r="AG9" s="24">
        <v>1</v>
      </c>
      <c r="AH9" s="24">
        <v>1</v>
      </c>
      <c r="AI9" s="24">
        <v>-1</v>
      </c>
      <c r="AO9" s="24">
        <v>3</v>
      </c>
      <c r="AT9" s="24">
        <v>4</v>
      </c>
    </row>
    <row r="10" spans="1:55" x14ac:dyDescent="0.25">
      <c r="A10" s="14" t="s">
        <v>54</v>
      </c>
      <c r="B10" s="15" t="s">
        <v>31</v>
      </c>
      <c r="C10" s="16" t="s">
        <v>36</v>
      </c>
      <c r="D10" s="17">
        <f t="shared" si="0"/>
        <v>590</v>
      </c>
      <c r="E10" s="18" t="str">
        <f t="shared" si="1"/>
        <v>慷慨</v>
      </c>
      <c r="F10" s="15" t="str">
        <f t="shared" si="2"/>
        <v>狡诈</v>
      </c>
      <c r="G10" s="15" t="str">
        <f t="shared" si="3"/>
        <v/>
      </c>
      <c r="H10" s="15" t="str">
        <f t="shared" si="4"/>
        <v/>
      </c>
      <c r="I10" s="19" t="str">
        <f t="shared" si="5"/>
        <v/>
      </c>
      <c r="J10" s="35" t="str">
        <f t="shared" si="6"/>
        <v>骑兵</v>
      </c>
      <c r="K10" s="20">
        <f>IF(AJ10&gt;0,AJ10*30,IF(AK10&gt;0,AK10*30,IF(AL10&gt;0,AL10*30+10,IF(AM10&gt;0,AM10*30+10,IF(AN10&gt;0,AN10*30+10,IF(AO10&gt;0,"",IF(AP10&gt;0,AP10*30,IF(AQ10&gt;0,AQ10*30,IF(AR10&gt;0,AR10*30,"")))))))))</f>
        <v>120</v>
      </c>
      <c r="L10" s="21"/>
      <c r="M10" s="17">
        <f>IF(AJ10&gt;0,AJ10*30,IF(AK10&gt;0,AK10*30+20,IF(AL10&gt;0,AL10*30+20,IF(AM10&gt;0,AM10*30+20,IF(AN10&gt;0,"",IF(AO10&gt;0,"",IF(AP10&gt;0,"",IF(AQ10&gt;0,"",IF(AR10&gt;0,AR10*30+10,"")))))))))</f>
        <v>130</v>
      </c>
      <c r="N10" s="20"/>
      <c r="O10" s="21"/>
      <c r="P10" s="17">
        <f>IF(AJ10&gt;0,AJ10*20,IF(AK10&gt;0,"",IF(AL10&gt;0,"",IF(AM10&gt;0,"",IF(AN10&gt;0,AN10*20+30,IF(AO10&gt;0,"",IF(AP10&gt;0,"",IF(AQ10&gt;0,"",IF(AR10&gt;0,AR10*20+30,"")))))))))</f>
        <v>110</v>
      </c>
      <c r="Q10" s="20">
        <f>IF(AJ10&gt;0,AJ10*20,IF(AK10&gt;0,"",IF(AL10&gt;0,AL10*20+50,IF(AM10&gt;0,"",IF(AN10&gt;0,"",IF(AO10&gt;0,"",IF(AP10&gt;0,"",IF(AQ10&gt;0,AQ10*20+40,IF(AR10&gt;0,AR10*20+50,"")))))))))</f>
        <v>130</v>
      </c>
      <c r="R10" s="21"/>
      <c r="S10" s="17"/>
      <c r="T10" s="20">
        <f>IF(AS10&gt;0,AS10*20,IF(AT10&gt;0,AT10*20,IF(AU10&gt;0,AU10*20,"")))</f>
        <v>100</v>
      </c>
      <c r="U10" s="21"/>
      <c r="V10" s="17"/>
      <c r="W10" s="20"/>
      <c r="X10" s="21"/>
      <c r="Y10" s="17"/>
      <c r="Z10" s="20"/>
      <c r="AA10" s="21"/>
      <c r="AB10" s="17"/>
      <c r="AC10" s="22" t="s">
        <v>193</v>
      </c>
      <c r="AD10" s="23" t="s">
        <v>105</v>
      </c>
      <c r="AE10" s="24">
        <v>1</v>
      </c>
      <c r="AF10" s="24">
        <v>-1</v>
      </c>
      <c r="AR10" s="24">
        <v>4</v>
      </c>
      <c r="AT10" s="24">
        <v>5</v>
      </c>
    </row>
    <row r="11" spans="1:55" x14ac:dyDescent="0.25">
      <c r="A11" s="14" t="s">
        <v>51</v>
      </c>
      <c r="B11" s="15" t="s">
        <v>31</v>
      </c>
      <c r="C11" s="16" t="s">
        <v>36</v>
      </c>
      <c r="D11" s="17">
        <f t="shared" si="0"/>
        <v>355</v>
      </c>
      <c r="E11" s="18" t="str">
        <f t="shared" si="1"/>
        <v>慷慨</v>
      </c>
      <c r="F11" s="15" t="str">
        <f t="shared" si="2"/>
        <v/>
      </c>
      <c r="G11" s="15" t="str">
        <f t="shared" si="3"/>
        <v>大胆</v>
      </c>
      <c r="H11" s="15" t="str">
        <f t="shared" si="4"/>
        <v>残忍</v>
      </c>
      <c r="I11" s="19" t="str">
        <f t="shared" si="5"/>
        <v/>
      </c>
      <c r="J11" s="35" t="str">
        <f t="shared" si="6"/>
        <v>弓手</v>
      </c>
      <c r="K11" s="20"/>
      <c r="L11" s="21">
        <f>IF(AJ11&gt;0,AJ11*30,IF(AK11&gt;0,AK11*30+50,IF(AL11&gt;0,AL11*30,IF(AM11&gt;0,"",IF(AN11&gt;0,"",IF(AO11&gt;0,AO11*30,IF(AP11&gt;0,"",IF(AQ11&gt;0,"",IF(AR11&gt;0,"","")))))))))</f>
        <v>90</v>
      </c>
      <c r="M11" s="17"/>
      <c r="N11" s="20">
        <f>IF(AJ11&gt;0,AJ11*25,IF(AK11&gt;0,"",IF(AL11&gt;0,"",IF(AM11&gt;0,"",IF(AN11&gt;0,"",IF(AO11&gt;0,AO11*25+60,IF(AP11&gt;0,"",IF(AQ11&gt;0,AQ11*25+30,IF(AR11&gt;0,"","")))))))))</f>
        <v>135</v>
      </c>
      <c r="O11" s="21"/>
      <c r="P11" s="17"/>
      <c r="Q11" s="20"/>
      <c r="R11" s="21">
        <f>IF(AJ11&gt;0,AJ11*20,IF(AK11&gt;0,AK11*20+10,IF(AL11&gt;0,AL11*20+10,IF(AM11&gt;0,"",IF(AN11&gt;0,AN11*20+30,IF(AO11&gt;0,AO11*20+10,IF(AP11&gt;0,"",IF(AQ11&gt;0,"",IF(AR11&gt;0,"","")))))))))</f>
        <v>70</v>
      </c>
      <c r="S11" s="17"/>
      <c r="T11" s="20">
        <f>IF(AS11&gt;0,AS11*20,IF(AT11&gt;0,AT11*20,IF(AU11&gt;0,AU11*20,"")))</f>
        <v>60</v>
      </c>
      <c r="U11" s="21"/>
      <c r="V11" s="17"/>
      <c r="W11" s="20"/>
      <c r="X11" s="21"/>
      <c r="Y11" s="17"/>
      <c r="Z11" s="20"/>
      <c r="AA11" s="21"/>
      <c r="AB11" s="17"/>
      <c r="AC11" s="22" t="s">
        <v>193</v>
      </c>
      <c r="AD11" s="23" t="s">
        <v>110</v>
      </c>
      <c r="AE11" s="24">
        <v>1</v>
      </c>
      <c r="AG11" s="24">
        <v>1</v>
      </c>
      <c r="AH11" s="24">
        <v>-1</v>
      </c>
      <c r="AO11" s="24">
        <v>3</v>
      </c>
      <c r="AT11" s="24">
        <v>3</v>
      </c>
    </row>
    <row r="12" spans="1:55" x14ac:dyDescent="0.25">
      <c r="A12" s="14" t="s">
        <v>66</v>
      </c>
      <c r="B12" s="15" t="s">
        <v>32</v>
      </c>
      <c r="C12" s="16" t="s">
        <v>35</v>
      </c>
      <c r="D12" s="17">
        <f t="shared" si="0"/>
        <v>520</v>
      </c>
      <c r="E12" s="18" t="str">
        <f t="shared" si="1"/>
        <v/>
      </c>
      <c r="F12" s="15" t="str">
        <f t="shared" si="2"/>
        <v>诚实</v>
      </c>
      <c r="G12" s="15" t="str">
        <f t="shared" si="3"/>
        <v>大胆</v>
      </c>
      <c r="H12" s="15" t="str">
        <f t="shared" si="4"/>
        <v>残忍</v>
      </c>
      <c r="I12" s="19" t="str">
        <f t="shared" si="5"/>
        <v/>
      </c>
      <c r="J12" s="35" t="str">
        <f t="shared" si="6"/>
        <v>双手步兵</v>
      </c>
      <c r="K12" s="20">
        <f>IF(AJ12&gt;0,AJ12*30,IF(AK12&gt;0,AK12*30,IF(AL12&gt;0,AL12*30+10,IF(AM12&gt;0,AM12*30+10,IF(AN12&gt;0,AN12*30+10,IF(AO12&gt;0,"",IF(AP12&gt;0,AP12*30,IF(AQ12&gt;0,AQ12*30,IF(AR12&gt;0,AR12*30,"")))))))))</f>
        <v>120</v>
      </c>
      <c r="L12" s="21">
        <f>IF(AJ12&gt;0,AJ12*30,IF(AK12&gt;0,AK12*30+50,IF(AL12&gt;0,AL12*30,IF(AM12&gt;0,"",IF(AN12&gt;0,"",IF(AO12&gt;0,AO12*30,IF(AP12&gt;0,"",IF(AQ12&gt;0,"",IF(AR12&gt;0,"","")))))))))</f>
        <v>170</v>
      </c>
      <c r="M12" s="17">
        <f>IF(AJ12&gt;0,AJ12*30,IF(AK12&gt;0,AK12*30+20,IF(AL12&gt;0,AL12*30+20,IF(AM12&gt;0,AM12*30+20,IF(AN12&gt;0,"",IF(AO12&gt;0,"",IF(AP12&gt;0,"",IF(AQ12&gt;0,"",IF(AR12&gt;0,AR12*30+10,"")))))))))</f>
        <v>140</v>
      </c>
      <c r="N12" s="20"/>
      <c r="O12" s="21"/>
      <c r="P12" s="17"/>
      <c r="Q12" s="20"/>
      <c r="R12" s="21">
        <f>IF(AJ12&gt;0,AJ12*20,IF(AK12&gt;0,AK12*20+10,IF(AL12&gt;0,AL12*20+10,IF(AM12&gt;0,"",IF(AN12&gt;0,AN12*20+30,IF(AO12&gt;0,AO12*20+10,IF(AP12&gt;0,"",IF(AQ12&gt;0,"",IF(AR12&gt;0,"","")))))))))</f>
        <v>90</v>
      </c>
      <c r="S12" s="17"/>
      <c r="T12" s="20"/>
      <c r="U12" s="21"/>
      <c r="V12" s="17"/>
      <c r="W12" s="20"/>
      <c r="X12" s="21"/>
      <c r="Y12" s="17"/>
      <c r="Z12" s="20"/>
      <c r="AA12" s="21"/>
      <c r="AB12" s="17"/>
      <c r="AC12" s="22" t="s">
        <v>193</v>
      </c>
      <c r="AD12" s="23" t="s">
        <v>139</v>
      </c>
      <c r="AF12" s="24">
        <v>1</v>
      </c>
      <c r="AG12" s="24">
        <v>1</v>
      </c>
      <c r="AH12" s="24">
        <v>-1</v>
      </c>
      <c r="AK12" s="24">
        <v>4</v>
      </c>
    </row>
    <row r="13" spans="1:55" x14ac:dyDescent="0.25">
      <c r="A13" s="20" t="s">
        <v>174</v>
      </c>
      <c r="B13" s="15" t="s">
        <v>31</v>
      </c>
      <c r="C13" s="16" t="s">
        <v>37</v>
      </c>
      <c r="D13" s="17">
        <f t="shared" si="0"/>
        <v>355</v>
      </c>
      <c r="E13" s="18" t="str">
        <f t="shared" si="1"/>
        <v>慷慨</v>
      </c>
      <c r="F13" s="15" t="str">
        <f t="shared" si="2"/>
        <v>狡诈</v>
      </c>
      <c r="G13" s="15" t="str">
        <f t="shared" si="3"/>
        <v/>
      </c>
      <c r="H13" s="15" t="str">
        <f t="shared" si="4"/>
        <v/>
      </c>
      <c r="I13" s="19" t="str">
        <f t="shared" si="5"/>
        <v/>
      </c>
      <c r="J13" s="35" t="str">
        <f t="shared" si="6"/>
        <v>弓骑兵</v>
      </c>
      <c r="K13" s="20">
        <f>IF(AJ13&gt;0,AJ13*30,IF(AK13&gt;0,AK13*30,IF(AL13&gt;0,AL13*30+10,IF(AM13&gt;0,AM13*30+10,IF(AN13&gt;0,AN13*30+10,IF(AO13&gt;0,"",IF(AP13&gt;0,AP13*30,IF(AQ13&gt;0,AQ13*30,IF(AR13&gt;0,AR13*30,"")))))))))</f>
        <v>90</v>
      </c>
      <c r="L13" s="21"/>
      <c r="M13" s="17"/>
      <c r="N13" s="20">
        <f>IF(AJ13&gt;0,AJ13*25,IF(AK13&gt;0,"",IF(AL13&gt;0,"",IF(AM13&gt;0,"",IF(AN13&gt;0,"",IF(AO13&gt;0,AO13*25+60,IF(AP13&gt;0,"",IF(AQ13&gt;0,AQ13*25+30,IF(AR13&gt;0,"","")))))))))</f>
        <v>105</v>
      </c>
      <c r="O13" s="21"/>
      <c r="P13" s="17"/>
      <c r="Q13" s="20">
        <f>IF(AJ13&gt;0,AJ13*20,IF(AK13&gt;0,"",IF(AL13&gt;0,AL13*20+50,IF(AM13&gt;0,"",IF(AN13&gt;0,"",IF(AO13&gt;0,"",IF(AP13&gt;0,"",IF(AQ13&gt;0,AQ13*20+40,IF(AR13&gt;0,AR13*20+50,"")))))))))</f>
        <v>100</v>
      </c>
      <c r="R13" s="21"/>
      <c r="S13" s="17"/>
      <c r="T13" s="20"/>
      <c r="U13" s="21">
        <f>IF(AV13&gt;0,AV13*20,IF(AW13&gt;0,AW13*10,""))</f>
        <v>60</v>
      </c>
      <c r="V13" s="17"/>
      <c r="W13" s="20"/>
      <c r="X13" s="21"/>
      <c r="Y13" s="17"/>
      <c r="Z13" s="20"/>
      <c r="AA13" s="21"/>
      <c r="AB13" s="17"/>
      <c r="AC13" s="22" t="s">
        <v>193</v>
      </c>
      <c r="AD13" s="23" t="s">
        <v>143</v>
      </c>
      <c r="AE13" s="24">
        <v>1</v>
      </c>
      <c r="AF13" s="24">
        <v>-1</v>
      </c>
      <c r="AQ13" s="24">
        <v>3</v>
      </c>
      <c r="AV13" s="24">
        <v>3</v>
      </c>
    </row>
    <row r="14" spans="1:55" x14ac:dyDescent="0.25">
      <c r="A14" s="14" t="s">
        <v>57</v>
      </c>
      <c r="B14" s="15" t="s">
        <v>31</v>
      </c>
      <c r="C14" s="16" t="s">
        <v>37</v>
      </c>
      <c r="D14" s="17">
        <f t="shared" si="0"/>
        <v>340</v>
      </c>
      <c r="E14" s="18" t="str">
        <f t="shared" si="1"/>
        <v/>
      </c>
      <c r="F14" s="15" t="str">
        <f t="shared" si="2"/>
        <v>狡诈</v>
      </c>
      <c r="G14" s="15" t="str">
        <f t="shared" si="3"/>
        <v/>
      </c>
      <c r="H14" s="15" t="str">
        <f t="shared" si="4"/>
        <v/>
      </c>
      <c r="I14" s="19" t="str">
        <f t="shared" si="5"/>
        <v>谋略</v>
      </c>
      <c r="J14" s="35" t="str">
        <f t="shared" si="6"/>
        <v>投掷兵</v>
      </c>
      <c r="K14" s="20">
        <f>IF(AJ14&gt;0,AJ14*30,IF(AK14&gt;0,AK14*30,IF(AL14&gt;0,AL14*30+10,IF(AM14&gt;0,AM14*30+10,IF(AN14&gt;0,AN14*30+10,IF(AO14&gt;0,"",IF(AP14&gt;0,AP14*30,IF(AQ14&gt;0,AQ14*30,IF(AR14&gt;0,AR14*30,"")))))))))</f>
        <v>100</v>
      </c>
      <c r="L14" s="21"/>
      <c r="M14" s="17"/>
      <c r="N14" s="20"/>
      <c r="O14" s="21"/>
      <c r="P14" s="17">
        <f>IF(AJ14&gt;0,AJ14*20,IF(AK14&gt;0,"",IF(AL14&gt;0,"",IF(AM14&gt;0,"",IF(AN14&gt;0,AN14*20+30,IF(AO14&gt;0,"",IF(AP14&gt;0,"",IF(AQ14&gt;0,"",IF(AR14&gt;0,AR14*20+30,"")))))))))</f>
        <v>90</v>
      </c>
      <c r="Q14" s="20"/>
      <c r="R14" s="21">
        <f t="shared" ref="R14:R21" si="8">IF(AJ14&gt;0,AJ14*20,IF(AK14&gt;0,AK14*20+10,IF(AL14&gt;0,AL14*20+10,IF(AM14&gt;0,"",IF(AN14&gt;0,AN14*20+30,IF(AO14&gt;0,AO14*20+10,IF(AP14&gt;0,"",IF(AQ14&gt;0,"",IF(AR14&gt;0,"","")))))))))</f>
        <v>90</v>
      </c>
      <c r="S14" s="17"/>
      <c r="T14" s="20"/>
      <c r="U14" s="21"/>
      <c r="V14" s="17">
        <f>IF(AX14&gt;0,AX14*20,"")</f>
        <v>60</v>
      </c>
      <c r="W14" s="20"/>
      <c r="X14" s="21"/>
      <c r="Y14" s="17"/>
      <c r="Z14" s="20"/>
      <c r="AA14" s="21"/>
      <c r="AB14" s="17"/>
      <c r="AC14" s="22" t="s">
        <v>193</v>
      </c>
      <c r="AD14" s="23" t="s">
        <v>144</v>
      </c>
      <c r="AF14" s="24">
        <v>-1</v>
      </c>
      <c r="AI14" s="24">
        <v>1</v>
      </c>
      <c r="AN14" s="24">
        <v>3</v>
      </c>
      <c r="AX14" s="24">
        <v>3</v>
      </c>
    </row>
    <row r="15" spans="1:55" x14ac:dyDescent="0.25">
      <c r="A15" s="14" t="s">
        <v>166</v>
      </c>
      <c r="B15" s="15" t="s">
        <v>31</v>
      </c>
      <c r="C15" s="16" t="s">
        <v>49</v>
      </c>
      <c r="D15" s="17">
        <f t="shared" si="0"/>
        <v>560</v>
      </c>
      <c r="E15" s="18" t="str">
        <f t="shared" si="1"/>
        <v/>
      </c>
      <c r="F15" s="15" t="str">
        <f t="shared" si="2"/>
        <v>狡诈</v>
      </c>
      <c r="G15" s="15" t="str">
        <f t="shared" si="3"/>
        <v>大胆</v>
      </c>
      <c r="H15" s="15" t="str">
        <f t="shared" si="4"/>
        <v/>
      </c>
      <c r="I15" s="19" t="str">
        <f t="shared" si="5"/>
        <v>冲动</v>
      </c>
      <c r="J15" s="35" t="str">
        <f t="shared" si="6"/>
        <v>双手步兵</v>
      </c>
      <c r="K15" s="20">
        <f>IF(AJ15&gt;0,AJ15*30,IF(AK15&gt;0,AK15*30,IF(AL15&gt;0,AL15*30+10,IF(AM15&gt;0,AM15*30+10,IF(AN15&gt;0,AN15*30+10,IF(AO15&gt;0,"",IF(AP15&gt;0,AP15*30,IF(AQ15&gt;0,AQ15*30,IF(AR15&gt;0,AR15*30,"")))))))))</f>
        <v>120</v>
      </c>
      <c r="L15" s="21">
        <f>IF(AJ15&gt;0,AJ15*30,IF(AK15&gt;0,AK15*30+50,IF(AL15&gt;0,AL15*30,IF(AM15&gt;0,"",IF(AN15&gt;0,"",IF(AO15&gt;0,AO15*30,IF(AP15&gt;0,"",IF(AQ15&gt;0,"",IF(AR15&gt;0,"","")))))))))</f>
        <v>170</v>
      </c>
      <c r="M15" s="17">
        <f>IF(AJ15&gt;0,AJ15*30,IF(AK15&gt;0,AK15*30+20,IF(AL15&gt;0,AL15*30+20,IF(AM15&gt;0,AM15*30+20,IF(AN15&gt;0,"",IF(AO15&gt;0,"",IF(AP15&gt;0,"",IF(AQ15&gt;0,"",IF(AR15&gt;0,AR15*30+10,"")))))))))</f>
        <v>140</v>
      </c>
      <c r="N15" s="20"/>
      <c r="O15" s="21"/>
      <c r="P15" s="17"/>
      <c r="Q15" s="20"/>
      <c r="R15" s="21">
        <f t="shared" si="8"/>
        <v>90</v>
      </c>
      <c r="S15" s="17"/>
      <c r="T15" s="20"/>
      <c r="U15" s="21">
        <f>IF(AV15&gt;0,AV15*20,IF(AW15&gt;0,AW15*10,""))</f>
        <v>40</v>
      </c>
      <c r="V15" s="17"/>
      <c r="W15" s="20"/>
      <c r="X15" s="21"/>
      <c r="Y15" s="17"/>
      <c r="Z15" s="20"/>
      <c r="AA15" s="21"/>
      <c r="AB15" s="17"/>
      <c r="AC15" s="22" t="s">
        <v>193</v>
      </c>
      <c r="AD15" s="23" t="s">
        <v>112</v>
      </c>
      <c r="AF15" s="24">
        <v>-1</v>
      </c>
      <c r="AG15" s="24">
        <v>1</v>
      </c>
      <c r="AI15" s="24">
        <v>-1</v>
      </c>
      <c r="AK15" s="24">
        <v>4</v>
      </c>
      <c r="AV15" s="24">
        <v>2</v>
      </c>
    </row>
    <row r="16" spans="1:55" x14ac:dyDescent="0.25">
      <c r="A16" s="14" t="s">
        <v>46</v>
      </c>
      <c r="B16" s="15" t="s">
        <v>32</v>
      </c>
      <c r="C16" s="16" t="s">
        <v>37</v>
      </c>
      <c r="D16" s="17">
        <f t="shared" si="0"/>
        <v>355</v>
      </c>
      <c r="E16" s="18" t="str">
        <f t="shared" si="1"/>
        <v/>
      </c>
      <c r="F16" s="15" t="str">
        <f t="shared" si="2"/>
        <v>诚实</v>
      </c>
      <c r="G16" s="15" t="str">
        <f t="shared" si="3"/>
        <v>大胆</v>
      </c>
      <c r="H16" s="15" t="str">
        <f t="shared" si="4"/>
        <v>残忍</v>
      </c>
      <c r="I16" s="19" t="str">
        <f t="shared" si="5"/>
        <v/>
      </c>
      <c r="J16" s="35" t="str">
        <f t="shared" si="6"/>
        <v>弓手</v>
      </c>
      <c r="K16" s="20"/>
      <c r="L16" s="21">
        <f>IF(AJ16&gt;0,AJ16*30,IF(AK16&gt;0,AK16*30+50,IF(AL16&gt;0,AL16*30,IF(AM16&gt;0,"",IF(AN16&gt;0,"",IF(AO16&gt;0,AO16*30,IF(AP16&gt;0,"",IF(AQ16&gt;0,"",IF(AR16&gt;0,"","")))))))))</f>
        <v>90</v>
      </c>
      <c r="M16" s="17"/>
      <c r="N16" s="20">
        <f>IF(AJ16&gt;0,AJ16*25,IF(AK16&gt;0,"",IF(AL16&gt;0,"",IF(AM16&gt;0,"",IF(AN16&gt;0,"",IF(AO16&gt;0,AO16*25+60,IF(AP16&gt;0,"",IF(AQ16&gt;0,AQ16*25+30,IF(AR16&gt;0,"","")))))))))</f>
        <v>135</v>
      </c>
      <c r="O16" s="21"/>
      <c r="P16" s="17"/>
      <c r="Q16" s="20"/>
      <c r="R16" s="21">
        <f t="shared" si="8"/>
        <v>70</v>
      </c>
      <c r="S16" s="17"/>
      <c r="T16" s="20">
        <f>IF(AS16&gt;0,AS16*20,IF(AT16&gt;0,AT16*20,IF(AU16&gt;0,AU16*20,"")))</f>
        <v>60</v>
      </c>
      <c r="U16" s="21"/>
      <c r="V16" s="17"/>
      <c r="W16" s="20"/>
      <c r="X16" s="21"/>
      <c r="Y16" s="17"/>
      <c r="Z16" s="20"/>
      <c r="AA16" s="21"/>
      <c r="AB16" s="17"/>
      <c r="AC16" s="22" t="s">
        <v>193</v>
      </c>
      <c r="AD16" s="23" t="s">
        <v>147</v>
      </c>
      <c r="AF16" s="24">
        <v>1</v>
      </c>
      <c r="AG16" s="24">
        <v>1</v>
      </c>
      <c r="AH16" s="24">
        <v>-1</v>
      </c>
      <c r="AO16" s="24">
        <v>3</v>
      </c>
      <c r="AT16" s="24">
        <v>3</v>
      </c>
    </row>
    <row r="17" spans="1:54" x14ac:dyDescent="0.25">
      <c r="A17" s="14" t="s">
        <v>167</v>
      </c>
      <c r="B17" s="15" t="s">
        <v>32</v>
      </c>
      <c r="C17" s="16" t="s">
        <v>49</v>
      </c>
      <c r="D17" s="17">
        <f t="shared" si="0"/>
        <v>320</v>
      </c>
      <c r="E17" s="18" t="str">
        <f t="shared" si="1"/>
        <v>慷慨</v>
      </c>
      <c r="F17" s="15" t="str">
        <f t="shared" si="2"/>
        <v/>
      </c>
      <c r="G17" s="15" t="str">
        <f t="shared" si="3"/>
        <v>大胆</v>
      </c>
      <c r="H17" s="15" t="str">
        <f t="shared" si="4"/>
        <v/>
      </c>
      <c r="I17" s="19" t="str">
        <f t="shared" si="5"/>
        <v/>
      </c>
      <c r="J17" s="35" t="str">
        <f t="shared" si="6"/>
        <v>投掷兵</v>
      </c>
      <c r="K17" s="20">
        <f>IF(AJ17&gt;0,AJ17*30,IF(AK17&gt;0,AK17*30,IF(AL17&gt;0,AL17*30+10,IF(AM17&gt;0,AM17*30+10,IF(AN17&gt;0,AN17*30+10,IF(AO17&gt;0,"",IF(AP17&gt;0,AP17*30,IF(AQ17&gt;0,AQ17*30,IF(AR17&gt;0,AR17*30,"")))))))))</f>
        <v>100</v>
      </c>
      <c r="L17" s="21"/>
      <c r="M17" s="17"/>
      <c r="N17" s="20"/>
      <c r="O17" s="21"/>
      <c r="P17" s="17">
        <f>IF(AJ17&gt;0,AJ17*20,IF(AK17&gt;0,"",IF(AL17&gt;0,"",IF(AM17&gt;0,"",IF(AN17&gt;0,AN17*20+30,IF(AO17&gt;0,"",IF(AP17&gt;0,"",IF(AQ17&gt;0,"",IF(AR17&gt;0,AR17*20+30,"")))))))))</f>
        <v>90</v>
      </c>
      <c r="Q17" s="20"/>
      <c r="R17" s="21">
        <f t="shared" si="8"/>
        <v>90</v>
      </c>
      <c r="S17" s="17"/>
      <c r="T17" s="20"/>
      <c r="U17" s="21"/>
      <c r="V17" s="17">
        <f>IF(AX17&gt;0,AX17*20,"")</f>
        <v>40</v>
      </c>
      <c r="W17" s="20"/>
      <c r="X17" s="21"/>
      <c r="Y17" s="17"/>
      <c r="Z17" s="20"/>
      <c r="AA17" s="21"/>
      <c r="AB17" s="17"/>
      <c r="AC17" s="22" t="s">
        <v>193</v>
      </c>
      <c r="AD17" s="23" t="s">
        <v>120</v>
      </c>
      <c r="AE17" s="24">
        <v>1</v>
      </c>
      <c r="AG17" s="24">
        <v>1</v>
      </c>
      <c r="AN17" s="24">
        <v>3</v>
      </c>
      <c r="AX17" s="24">
        <v>2</v>
      </c>
    </row>
    <row r="18" spans="1:54" x14ac:dyDescent="0.25">
      <c r="A18" s="14" t="s">
        <v>167</v>
      </c>
      <c r="B18" s="15" t="s">
        <v>32</v>
      </c>
      <c r="C18" s="16" t="s">
        <v>38</v>
      </c>
      <c r="D18" s="17">
        <f t="shared" si="0"/>
        <v>570</v>
      </c>
      <c r="E18" s="18" t="str">
        <f t="shared" si="1"/>
        <v>慷慨</v>
      </c>
      <c r="F18" s="15" t="str">
        <f t="shared" si="2"/>
        <v/>
      </c>
      <c r="G18" s="15" t="str">
        <f t="shared" si="3"/>
        <v>大胆</v>
      </c>
      <c r="H18" s="15" t="str">
        <f t="shared" si="4"/>
        <v>残忍</v>
      </c>
      <c r="I18" s="19" t="str">
        <f t="shared" si="5"/>
        <v/>
      </c>
      <c r="J18" s="35" t="str">
        <f t="shared" si="6"/>
        <v>弓手</v>
      </c>
      <c r="K18" s="20"/>
      <c r="L18" s="21">
        <f>IF(AJ18&gt;0,AJ18*30,IF(AK18&gt;0,AK18*30+50,IF(AL18&gt;0,AL18*30,IF(AM18&gt;0,"",IF(AN18&gt;0,"",IF(AO18&gt;0,AO18*30,IF(AP18&gt;0,"",IF(AQ18&gt;0,"",IF(AR18&gt;0,"","")))))))))</f>
        <v>120</v>
      </c>
      <c r="M18" s="17"/>
      <c r="N18" s="20">
        <f>IF(AJ18&gt;0,AJ18*25,IF(AK18&gt;0,"",IF(AL18&gt;0,"",IF(AM18&gt;0,"",IF(AN18&gt;0,"",IF(AO18&gt;0,AO18*25+60,IF(AP18&gt;0,"",IF(AQ18&gt;0,AQ18*25+30,IF(AR18&gt;0,"","")))))))))</f>
        <v>160</v>
      </c>
      <c r="O18" s="21"/>
      <c r="P18" s="17"/>
      <c r="Q18" s="20"/>
      <c r="R18" s="21">
        <f t="shared" si="8"/>
        <v>90</v>
      </c>
      <c r="S18" s="17"/>
      <c r="T18" s="20">
        <f>IF(AS18&gt;0,AS18*20,IF(AT18&gt;0,AT18*20,IF(AU18&gt;0,AU18*20,"")))</f>
        <v>80</v>
      </c>
      <c r="U18" s="21"/>
      <c r="V18" s="17">
        <f>IF(AX18&gt;0,AX18*20,"")</f>
        <v>120</v>
      </c>
      <c r="W18" s="20"/>
      <c r="X18" s="21"/>
      <c r="Y18" s="17"/>
      <c r="Z18" s="20"/>
      <c r="AA18" s="21"/>
      <c r="AB18" s="17"/>
      <c r="AC18" s="22" t="s">
        <v>193</v>
      </c>
      <c r="AD18" s="23" t="s">
        <v>130</v>
      </c>
      <c r="AE18" s="24">
        <v>1</v>
      </c>
      <c r="AG18" s="24">
        <v>1</v>
      </c>
      <c r="AH18" s="24">
        <v>-1</v>
      </c>
      <c r="AO18" s="24">
        <v>4</v>
      </c>
      <c r="AS18" s="24">
        <v>4</v>
      </c>
      <c r="AX18" s="24">
        <v>6</v>
      </c>
    </row>
    <row r="19" spans="1:54" x14ac:dyDescent="0.25">
      <c r="A19" s="14" t="s">
        <v>183</v>
      </c>
      <c r="B19" s="15" t="s">
        <v>31</v>
      </c>
      <c r="C19" s="16" t="s">
        <v>36</v>
      </c>
      <c r="D19" s="17">
        <f t="shared" si="0"/>
        <v>380</v>
      </c>
      <c r="E19" s="18" t="str">
        <f t="shared" si="1"/>
        <v>吝啬</v>
      </c>
      <c r="F19" s="15" t="str">
        <f t="shared" si="2"/>
        <v>狡诈</v>
      </c>
      <c r="G19" s="15" t="str">
        <f t="shared" si="3"/>
        <v/>
      </c>
      <c r="H19" s="15" t="str">
        <f t="shared" si="4"/>
        <v>残忍</v>
      </c>
      <c r="I19" s="19" t="str">
        <f t="shared" si="5"/>
        <v/>
      </c>
      <c r="J19" s="35" t="str">
        <f t="shared" si="6"/>
        <v>投掷兵</v>
      </c>
      <c r="K19" s="20">
        <f>IF(AJ19&gt;0,AJ19*30,IF(AK19&gt;0,AK19*30,IF(AL19&gt;0,AL19*30+10,IF(AM19&gt;0,AM19*30+10,IF(AN19&gt;0,AN19*30+10,IF(AO19&gt;0,"",IF(AP19&gt;0,AP19*30,IF(AQ19&gt;0,AQ19*30,IF(AR19&gt;0,AR19*30,"")))))))))</f>
        <v>100</v>
      </c>
      <c r="L19" s="21"/>
      <c r="M19" s="17"/>
      <c r="N19" s="20"/>
      <c r="O19" s="21"/>
      <c r="P19" s="17">
        <f>IF(AJ19&gt;0,AJ19*20,IF(AK19&gt;0,"",IF(AL19&gt;0,"",IF(AM19&gt;0,"",IF(AN19&gt;0,AN19*20+30,IF(AO19&gt;0,"",IF(AP19&gt;0,"",IF(AQ19&gt;0,"",IF(AR19&gt;0,AR19*20+30,"")))))))))</f>
        <v>90</v>
      </c>
      <c r="Q19" s="20"/>
      <c r="R19" s="21">
        <f t="shared" si="8"/>
        <v>90</v>
      </c>
      <c r="S19" s="17"/>
      <c r="T19" s="20">
        <f>IF(AS19&gt;0,AS19*20,IF(AT19&gt;0,AT19*20,IF(AU19&gt;0,AU19*20,"")))</f>
        <v>60</v>
      </c>
      <c r="U19" s="21"/>
      <c r="V19" s="17">
        <f>IF(AX19&gt;0,AX19*20,"")</f>
        <v>40</v>
      </c>
      <c r="W19" s="20"/>
      <c r="X19" s="21"/>
      <c r="Y19" s="17"/>
      <c r="Z19" s="20"/>
      <c r="AA19" s="21"/>
      <c r="AB19" s="17"/>
      <c r="AC19" s="22" t="s">
        <v>193</v>
      </c>
      <c r="AD19" s="23" t="s">
        <v>107</v>
      </c>
      <c r="AE19" s="24">
        <v>-1</v>
      </c>
      <c r="AF19" s="24">
        <v>-1</v>
      </c>
      <c r="AH19" s="24">
        <v>-1</v>
      </c>
      <c r="AN19" s="24">
        <v>3</v>
      </c>
      <c r="AT19" s="24">
        <v>3</v>
      </c>
      <c r="AX19" s="24">
        <v>2</v>
      </c>
    </row>
    <row r="20" spans="1:54" x14ac:dyDescent="0.25">
      <c r="A20" s="14" t="s">
        <v>68</v>
      </c>
      <c r="B20" s="15" t="s">
        <v>31</v>
      </c>
      <c r="C20" s="16" t="s">
        <v>36</v>
      </c>
      <c r="D20" s="17">
        <f t="shared" si="0"/>
        <v>520</v>
      </c>
      <c r="E20" s="18" t="str">
        <f t="shared" si="1"/>
        <v/>
      </c>
      <c r="F20" s="15" t="str">
        <f t="shared" si="2"/>
        <v>狡诈</v>
      </c>
      <c r="G20" s="15" t="str">
        <f t="shared" si="3"/>
        <v>大胆</v>
      </c>
      <c r="H20" s="15" t="str">
        <f t="shared" si="4"/>
        <v/>
      </c>
      <c r="I20" s="19" t="str">
        <f t="shared" si="5"/>
        <v>冲动</v>
      </c>
      <c r="J20" s="35" t="str">
        <f t="shared" si="6"/>
        <v>双手步兵</v>
      </c>
      <c r="K20" s="20">
        <f>IF(AJ20&gt;0,AJ20*30,IF(AK20&gt;0,AK20*30,IF(AL20&gt;0,AL20*30+10,IF(AM20&gt;0,AM20*30+10,IF(AN20&gt;0,AN20*30+10,IF(AO20&gt;0,"",IF(AP20&gt;0,AP20*30,IF(AQ20&gt;0,AQ20*30,IF(AR20&gt;0,AR20*30,"")))))))))</f>
        <v>120</v>
      </c>
      <c r="L20" s="21">
        <f>IF(AJ20&gt;0,AJ20*30,IF(AK20&gt;0,AK20*30+50,IF(AL20&gt;0,AL20*30,IF(AM20&gt;0,"",IF(AN20&gt;0,"",IF(AO20&gt;0,AO20*30,IF(AP20&gt;0,"",IF(AQ20&gt;0,"",IF(AR20&gt;0,"","")))))))))</f>
        <v>170</v>
      </c>
      <c r="M20" s="17">
        <f>IF(AJ20&gt;0,AJ20*30,IF(AK20&gt;0,AK20*30+20,IF(AL20&gt;0,AL20*30+20,IF(AM20&gt;0,AM20*30+20,IF(AN20&gt;0,"",IF(AO20&gt;0,"",IF(AP20&gt;0,"",IF(AQ20&gt;0,"",IF(AR20&gt;0,AR20*30+10,"")))))))))</f>
        <v>140</v>
      </c>
      <c r="N20" s="20"/>
      <c r="O20" s="21"/>
      <c r="P20" s="17"/>
      <c r="Q20" s="20"/>
      <c r="R20" s="21">
        <f t="shared" si="8"/>
        <v>90</v>
      </c>
      <c r="S20" s="17"/>
      <c r="T20" s="20"/>
      <c r="U20" s="21"/>
      <c r="V20" s="17"/>
      <c r="W20" s="20"/>
      <c r="X20" s="21"/>
      <c r="Y20" s="17"/>
      <c r="Z20" s="20"/>
      <c r="AA20" s="21"/>
      <c r="AB20" s="17"/>
      <c r="AC20" s="22" t="s">
        <v>193</v>
      </c>
      <c r="AD20" s="23" t="s">
        <v>102</v>
      </c>
      <c r="AF20" s="24">
        <v>-1</v>
      </c>
      <c r="AG20" s="24">
        <v>1</v>
      </c>
      <c r="AI20" s="24">
        <v>-1</v>
      </c>
      <c r="AK20" s="24">
        <v>4</v>
      </c>
    </row>
    <row r="21" spans="1:54" x14ac:dyDescent="0.25">
      <c r="A21" s="14" t="s">
        <v>182</v>
      </c>
      <c r="B21" s="15" t="s">
        <v>31</v>
      </c>
      <c r="C21" s="16" t="s">
        <v>40</v>
      </c>
      <c r="D21" s="17">
        <f t="shared" si="0"/>
        <v>585</v>
      </c>
      <c r="E21" s="18" t="str">
        <f t="shared" si="1"/>
        <v>吝啬</v>
      </c>
      <c r="F21" s="15" t="str">
        <f t="shared" si="2"/>
        <v>狡诈</v>
      </c>
      <c r="G21" s="15" t="str">
        <f t="shared" si="3"/>
        <v/>
      </c>
      <c r="H21" s="15" t="str">
        <f t="shared" si="4"/>
        <v/>
      </c>
      <c r="I21" s="19" t="str">
        <f t="shared" si="5"/>
        <v/>
      </c>
      <c r="J21" s="35" t="str">
        <f t="shared" si="6"/>
        <v>弓手</v>
      </c>
      <c r="K21" s="20"/>
      <c r="L21" s="21">
        <f>IF(AJ21&gt;0,AJ21*30,IF(AK21&gt;0,AK21*30+50,IF(AL21&gt;0,AL21*30,IF(AM21&gt;0,"",IF(AN21&gt;0,"",IF(AO21&gt;0,AO21*30,IF(AP21&gt;0,"",IF(AQ21&gt;0,"",IF(AR21&gt;0,"","")))))))))</f>
        <v>150</v>
      </c>
      <c r="M21" s="17"/>
      <c r="N21" s="20">
        <f>IF(AJ21&gt;0,AJ21*25,IF(AK21&gt;0,"",IF(AL21&gt;0,"",IF(AM21&gt;0,"",IF(AN21&gt;0,"",IF(AO21&gt;0,AO21*25+60,IF(AP21&gt;0,"",IF(AQ21&gt;0,AQ21*25+30,IF(AR21&gt;0,"","")))))))))</f>
        <v>185</v>
      </c>
      <c r="O21" s="21"/>
      <c r="P21" s="17"/>
      <c r="Q21" s="20"/>
      <c r="R21" s="21">
        <f t="shared" si="8"/>
        <v>110</v>
      </c>
      <c r="S21" s="17"/>
      <c r="T21" s="20">
        <f>IF(AS21&gt;0,AS21*20,IF(AT21&gt;0,AT21*20,IF(AU21&gt;0,AU21*20,"")))</f>
        <v>140</v>
      </c>
      <c r="U21" s="21"/>
      <c r="V21" s="17"/>
      <c r="W21" s="20"/>
      <c r="X21" s="21"/>
      <c r="Y21" s="17"/>
      <c r="Z21" s="20"/>
      <c r="AA21" s="21"/>
      <c r="AB21" s="17"/>
      <c r="AC21" s="22" t="s">
        <v>193</v>
      </c>
      <c r="AD21" s="23" t="s">
        <v>97</v>
      </c>
      <c r="AE21" s="24">
        <v>-1</v>
      </c>
      <c r="AF21" s="24">
        <v>-1</v>
      </c>
      <c r="AO21" s="24">
        <v>5</v>
      </c>
      <c r="AU21" s="24">
        <v>7</v>
      </c>
    </row>
    <row r="22" spans="1:54" x14ac:dyDescent="0.25">
      <c r="A22" s="14" t="s">
        <v>191</v>
      </c>
      <c r="B22" s="15" t="s">
        <v>31</v>
      </c>
      <c r="C22" s="16" t="s">
        <v>38</v>
      </c>
      <c r="D22" s="17">
        <f t="shared" si="0"/>
        <v>290</v>
      </c>
      <c r="E22" s="18" t="str">
        <f t="shared" si="1"/>
        <v/>
      </c>
      <c r="F22" s="15" t="str">
        <f t="shared" si="2"/>
        <v>诚实</v>
      </c>
      <c r="G22" s="15" t="str">
        <f t="shared" si="3"/>
        <v/>
      </c>
      <c r="H22" s="15" t="str">
        <f t="shared" si="4"/>
        <v>仁慈</v>
      </c>
      <c r="I22" s="19" t="str">
        <f t="shared" si="5"/>
        <v/>
      </c>
      <c r="J22" s="35" t="str">
        <f t="shared" si="6"/>
        <v>弩手</v>
      </c>
      <c r="K22" s="20">
        <f t="shared" ref="K22:K27" si="9">IF(AJ22&gt;0,AJ22*30,IF(AK22&gt;0,AK22*30,IF(AL22&gt;0,AL22*30+10,IF(AM22&gt;0,AM22*30+10,IF(AN22&gt;0,AN22*30+10,IF(AO22&gt;0,"",IF(AP22&gt;0,AP22*30,IF(AQ22&gt;0,AQ22*30,IF(AR22&gt;0,AR22*30,"")))))))))</f>
        <v>120</v>
      </c>
      <c r="L22" s="21"/>
      <c r="M22" s="17"/>
      <c r="N22" s="20"/>
      <c r="O22" s="21">
        <f>IF(AJ22&gt;0,AJ22*20,IF(AK22&gt;0,"",IF(AL22&gt;0,"",IF(AM22&gt;0,"",IF(AN22&gt;0,"",IF(AO22&gt;0,"",IF(AP22&gt;0,AP22*20+60,IF(AQ22&gt;0,"",IF(AR22&gt;0,"","")))))))))</f>
        <v>140</v>
      </c>
      <c r="P22" s="17"/>
      <c r="Q22" s="20"/>
      <c r="R22" s="21"/>
      <c r="S22" s="17"/>
      <c r="T22" s="20"/>
      <c r="U22" s="21">
        <f>IF(AV22&gt;0,AV22*20,IF(AW22&gt;0,AW22*10,""))</f>
        <v>30</v>
      </c>
      <c r="V22" s="17"/>
      <c r="W22" s="20"/>
      <c r="X22" s="21"/>
      <c r="Y22" s="17"/>
      <c r="Z22" s="20"/>
      <c r="AA22" s="21"/>
      <c r="AB22" s="17"/>
      <c r="AC22" s="22" t="s">
        <v>193</v>
      </c>
      <c r="AD22" s="23" t="s">
        <v>124</v>
      </c>
      <c r="AF22" s="24">
        <v>1</v>
      </c>
      <c r="AH22" s="24">
        <v>1</v>
      </c>
      <c r="AP22" s="24">
        <v>4</v>
      </c>
      <c r="AW22" s="24">
        <v>3</v>
      </c>
    </row>
    <row r="23" spans="1:54" x14ac:dyDescent="0.25">
      <c r="A23" s="14" t="s">
        <v>69</v>
      </c>
      <c r="B23" s="15" t="s">
        <v>31</v>
      </c>
      <c r="C23" s="16" t="s">
        <v>37</v>
      </c>
      <c r="D23" s="17">
        <f t="shared" si="0"/>
        <v>375</v>
      </c>
      <c r="E23" s="18" t="str">
        <f t="shared" si="1"/>
        <v>吝啬</v>
      </c>
      <c r="F23" s="15" t="str">
        <f t="shared" si="2"/>
        <v>诚实</v>
      </c>
      <c r="G23" s="15" t="str">
        <f t="shared" si="3"/>
        <v/>
      </c>
      <c r="H23" s="15" t="str">
        <f t="shared" si="4"/>
        <v/>
      </c>
      <c r="I23" s="19" t="str">
        <f t="shared" si="5"/>
        <v/>
      </c>
      <c r="J23" s="35" t="str">
        <f t="shared" si="6"/>
        <v>弓骑兵</v>
      </c>
      <c r="K23" s="20">
        <f t="shared" si="9"/>
        <v>90</v>
      </c>
      <c r="L23" s="21"/>
      <c r="M23" s="17"/>
      <c r="N23" s="20">
        <f>IF(AJ23&gt;0,AJ23*25,IF(AK23&gt;0,"",IF(AL23&gt;0,"",IF(AM23&gt;0,"",IF(AN23&gt;0,"",IF(AO23&gt;0,AO23*25+60,IF(AP23&gt;0,"",IF(AQ23&gt;0,AQ23*25+30,IF(AR23&gt;0,"","")))))))))</f>
        <v>105</v>
      </c>
      <c r="O23" s="21"/>
      <c r="P23" s="17"/>
      <c r="Q23" s="20">
        <f>IF(AJ23&gt;0,AJ23*20,IF(AK23&gt;0,"",IF(AL23&gt;0,AL23*20+50,IF(AM23&gt;0,"",IF(AN23&gt;0,"",IF(AO23&gt;0,"",IF(AP23&gt;0,"",IF(AQ23&gt;0,AQ23*20+40,IF(AR23&gt;0,AR23*20+50,"")))))))))</f>
        <v>100</v>
      </c>
      <c r="R23" s="21"/>
      <c r="S23" s="17"/>
      <c r="T23" s="20">
        <f>IF(AS23&gt;0,AS23*20,IF(AT23&gt;0,AT23*20,IF(AU23&gt;0,AU23*20,"")))</f>
        <v>40</v>
      </c>
      <c r="U23" s="21">
        <f>IF(AV23&gt;0,AV23*20,IF(AW23&gt;0,AW23*10,""))</f>
        <v>40</v>
      </c>
      <c r="V23" s="17"/>
      <c r="W23" s="20"/>
      <c r="X23" s="21"/>
      <c r="Y23" s="17"/>
      <c r="Z23" s="20"/>
      <c r="AA23" s="21"/>
      <c r="AB23" s="17"/>
      <c r="AC23" s="22" t="s">
        <v>193</v>
      </c>
      <c r="AD23" s="23" t="s">
        <v>145</v>
      </c>
      <c r="AE23" s="24">
        <v>-1</v>
      </c>
      <c r="AF23" s="24">
        <v>1</v>
      </c>
      <c r="AQ23" s="24">
        <v>3</v>
      </c>
      <c r="AT23" s="24">
        <v>2</v>
      </c>
      <c r="AV23" s="24">
        <v>2</v>
      </c>
    </row>
    <row r="24" spans="1:54" x14ac:dyDescent="0.25">
      <c r="A24" s="14" t="s">
        <v>180</v>
      </c>
      <c r="B24" s="15" t="s">
        <v>31</v>
      </c>
      <c r="C24" s="16" t="s">
        <v>49</v>
      </c>
      <c r="D24" s="17">
        <f t="shared" si="0"/>
        <v>290</v>
      </c>
      <c r="E24" s="18" t="str">
        <f t="shared" si="1"/>
        <v>慷慨</v>
      </c>
      <c r="F24" s="15" t="str">
        <f t="shared" si="2"/>
        <v>诚实</v>
      </c>
      <c r="G24" s="15" t="str">
        <f t="shared" si="3"/>
        <v/>
      </c>
      <c r="H24" s="15" t="str">
        <f t="shared" si="4"/>
        <v>仁慈</v>
      </c>
      <c r="I24" s="19" t="str">
        <f t="shared" si="5"/>
        <v>谋略</v>
      </c>
      <c r="J24" s="35" t="str">
        <f t="shared" si="6"/>
        <v>投掷兵</v>
      </c>
      <c r="K24" s="20">
        <f t="shared" si="9"/>
        <v>70</v>
      </c>
      <c r="L24" s="21"/>
      <c r="M24" s="17"/>
      <c r="N24" s="20"/>
      <c r="O24" s="21"/>
      <c r="P24" s="17">
        <f>IF(AJ24&gt;0,AJ24*20,IF(AK24&gt;0,"",IF(AL24&gt;0,"",IF(AM24&gt;0,"",IF(AN24&gt;0,AN24*20+30,IF(AO24&gt;0,"",IF(AP24&gt;0,"",IF(AQ24&gt;0,"",IF(AR24&gt;0,AR24*20+30,"")))))))))</f>
        <v>70</v>
      </c>
      <c r="Q24" s="20"/>
      <c r="R24" s="21">
        <f>IF(AJ24&gt;0,AJ24*20,IF(AK24&gt;0,AK24*20+10,IF(AL24&gt;0,AL24*20+10,IF(AM24&gt;0,"",IF(AN24&gt;0,AN24*20+30,IF(AO24&gt;0,AO24*20+10,IF(AP24&gt;0,"",IF(AQ24&gt;0,"",IF(AR24&gt;0,"","")))))))))</f>
        <v>70</v>
      </c>
      <c r="S24" s="17"/>
      <c r="T24" s="20"/>
      <c r="U24" s="21"/>
      <c r="V24" s="17"/>
      <c r="W24" s="20"/>
      <c r="X24" s="21"/>
      <c r="Y24" s="17"/>
      <c r="Z24" s="20"/>
      <c r="AA24" s="21">
        <f>IF(BA24&gt;0,BA24*20,"")</f>
        <v>80</v>
      </c>
      <c r="AB24" s="17"/>
      <c r="AC24" s="22" t="s">
        <v>193</v>
      </c>
      <c r="AD24" s="23" t="s">
        <v>83</v>
      </c>
      <c r="AE24" s="24">
        <v>1</v>
      </c>
      <c r="AF24" s="24">
        <v>1</v>
      </c>
      <c r="AH24" s="24">
        <v>1</v>
      </c>
      <c r="AI24" s="24">
        <v>1</v>
      </c>
      <c r="AN24" s="24">
        <v>2</v>
      </c>
      <c r="BA24" s="24">
        <v>4</v>
      </c>
    </row>
    <row r="25" spans="1:54" x14ac:dyDescent="0.25">
      <c r="A25" s="14" t="s">
        <v>179</v>
      </c>
      <c r="B25" s="15" t="s">
        <v>31</v>
      </c>
      <c r="C25" s="16" t="s">
        <v>40</v>
      </c>
      <c r="D25" s="17">
        <f t="shared" si="0"/>
        <v>290</v>
      </c>
      <c r="E25" s="18" t="str">
        <f t="shared" si="1"/>
        <v/>
      </c>
      <c r="F25" s="15" t="str">
        <f t="shared" si="2"/>
        <v>诚实</v>
      </c>
      <c r="G25" s="15" t="str">
        <f t="shared" si="3"/>
        <v>大胆</v>
      </c>
      <c r="H25" s="15" t="str">
        <f t="shared" si="4"/>
        <v/>
      </c>
      <c r="I25" s="19" t="str">
        <f t="shared" si="5"/>
        <v>冲动</v>
      </c>
      <c r="J25" s="35" t="str">
        <f t="shared" si="6"/>
        <v>弩手</v>
      </c>
      <c r="K25" s="20">
        <f t="shared" si="9"/>
        <v>90</v>
      </c>
      <c r="L25" s="21"/>
      <c r="M25" s="17"/>
      <c r="N25" s="20"/>
      <c r="O25" s="21">
        <f>IF(AJ25&gt;0,AJ25*20,IF(AK25&gt;0,"",IF(AL25&gt;0,"",IF(AM25&gt;0,"",IF(AN25&gt;0,"",IF(AO25&gt;0,"",IF(AP25&gt;0,AP25*20+60,IF(AQ25&gt;0,"",IF(AR25&gt;0,"","")))))))))</f>
        <v>120</v>
      </c>
      <c r="P25" s="17"/>
      <c r="Q25" s="20"/>
      <c r="R25" s="21"/>
      <c r="S25" s="17"/>
      <c r="T25" s="20"/>
      <c r="U25" s="21"/>
      <c r="V25" s="17"/>
      <c r="W25" s="20"/>
      <c r="X25" s="21"/>
      <c r="Y25" s="17"/>
      <c r="Z25" s="20"/>
      <c r="AA25" s="21"/>
      <c r="AB25" s="17">
        <f>IF(BB25&gt;0,BB25*20,"")</f>
        <v>80</v>
      </c>
      <c r="AC25" s="22" t="s">
        <v>193</v>
      </c>
      <c r="AD25" s="23" t="s">
        <v>90</v>
      </c>
      <c r="AF25" s="24">
        <v>1</v>
      </c>
      <c r="AG25" s="24">
        <v>1</v>
      </c>
      <c r="AI25" s="24">
        <v>-1</v>
      </c>
      <c r="AP25" s="24">
        <v>3</v>
      </c>
      <c r="BB25" s="24">
        <v>4</v>
      </c>
    </row>
    <row r="26" spans="1:54" x14ac:dyDescent="0.25">
      <c r="A26" s="14" t="s">
        <v>43</v>
      </c>
      <c r="B26" s="15" t="s">
        <v>31</v>
      </c>
      <c r="C26" s="16" t="s">
        <v>40</v>
      </c>
      <c r="D26" s="17">
        <f t="shared" si="0"/>
        <v>630</v>
      </c>
      <c r="E26" s="18" t="str">
        <f t="shared" si="1"/>
        <v/>
      </c>
      <c r="F26" s="15" t="str">
        <f t="shared" si="2"/>
        <v>诚实</v>
      </c>
      <c r="G26" s="15" t="str">
        <f t="shared" si="3"/>
        <v>大胆</v>
      </c>
      <c r="H26" s="15" t="str">
        <f t="shared" si="4"/>
        <v>残忍</v>
      </c>
      <c r="I26" s="19" t="str">
        <f t="shared" si="5"/>
        <v/>
      </c>
      <c r="J26" s="35" t="str">
        <f t="shared" si="6"/>
        <v>双手步兵</v>
      </c>
      <c r="K26" s="20">
        <f t="shared" si="9"/>
        <v>150</v>
      </c>
      <c r="L26" s="21">
        <f>IF(AJ26&gt;0,AJ26*30,IF(AK26&gt;0,AK26*30+50,IF(AL26&gt;0,AL26*30,IF(AM26&gt;0,"",IF(AN26&gt;0,"",IF(AO26&gt;0,AO26*30,IF(AP26&gt;0,"",IF(AQ26&gt;0,"",IF(AR26&gt;0,"","")))))))))</f>
        <v>200</v>
      </c>
      <c r="M26" s="17">
        <f>IF(AJ26&gt;0,AJ26*30,IF(AK26&gt;0,AK26*30+20,IF(AL26&gt;0,AL26*30+20,IF(AM26&gt;0,AM26*30+20,IF(AN26&gt;0,"",IF(AO26&gt;0,"",IF(AP26&gt;0,"",IF(AQ26&gt;0,"",IF(AR26&gt;0,AR26*30+10,"")))))))))</f>
        <v>170</v>
      </c>
      <c r="N26" s="20"/>
      <c r="O26" s="21"/>
      <c r="P26" s="17"/>
      <c r="Q26" s="20"/>
      <c r="R26" s="21">
        <f>IF(AJ26&gt;0,AJ26*20,IF(AK26&gt;0,AK26*20+10,IF(AL26&gt;0,AL26*20+10,IF(AM26&gt;0,"",IF(AN26&gt;0,AN26*20+30,IF(AO26&gt;0,AO26*20+10,IF(AP26&gt;0,"",IF(AQ26&gt;0,"",IF(AR26&gt;0,"","")))))))))</f>
        <v>110</v>
      </c>
      <c r="S26" s="17"/>
      <c r="T26" s="20"/>
      <c r="U26" s="21"/>
      <c r="V26" s="17"/>
      <c r="W26" s="20"/>
      <c r="X26" s="21"/>
      <c r="Y26" s="17"/>
      <c r="Z26" s="20"/>
      <c r="AA26" s="21"/>
      <c r="AB26" s="17"/>
      <c r="AC26" s="22" t="s">
        <v>193</v>
      </c>
      <c r="AD26" s="23" t="s">
        <v>94</v>
      </c>
      <c r="AF26" s="24">
        <v>1</v>
      </c>
      <c r="AG26" s="24">
        <v>1</v>
      </c>
      <c r="AH26" s="24">
        <v>-1</v>
      </c>
      <c r="AK26" s="24">
        <v>5</v>
      </c>
    </row>
    <row r="27" spans="1:54" x14ac:dyDescent="0.25">
      <c r="A27" s="14" t="s">
        <v>187</v>
      </c>
      <c r="B27" s="15" t="s">
        <v>31</v>
      </c>
      <c r="C27" s="16" t="s">
        <v>49</v>
      </c>
      <c r="D27" s="17">
        <f t="shared" si="0"/>
        <v>340</v>
      </c>
      <c r="E27" s="18" t="str">
        <f t="shared" si="1"/>
        <v>慷慨</v>
      </c>
      <c r="F27" s="15" t="str">
        <f t="shared" si="2"/>
        <v>狡诈</v>
      </c>
      <c r="G27" s="15" t="str">
        <f t="shared" si="3"/>
        <v/>
      </c>
      <c r="H27" s="15" t="str">
        <f t="shared" si="4"/>
        <v>仁慈</v>
      </c>
      <c r="I27" s="19" t="str">
        <f t="shared" si="5"/>
        <v/>
      </c>
      <c r="J27" s="35" t="str">
        <f t="shared" si="6"/>
        <v>投掷兵</v>
      </c>
      <c r="K27" s="20">
        <f t="shared" si="9"/>
        <v>100</v>
      </c>
      <c r="L27" s="21"/>
      <c r="M27" s="17"/>
      <c r="N27" s="20"/>
      <c r="O27" s="21"/>
      <c r="P27" s="17">
        <f>IF(AJ27&gt;0,AJ27*20,IF(AK27&gt;0,"",IF(AL27&gt;0,"",IF(AM27&gt;0,"",IF(AN27&gt;0,AN27*20+30,IF(AO27&gt;0,"",IF(AP27&gt;0,"",IF(AQ27&gt;0,"",IF(AR27&gt;0,AR27*20+30,"")))))))))</f>
        <v>90</v>
      </c>
      <c r="Q27" s="20"/>
      <c r="R27" s="21">
        <f>IF(AJ27&gt;0,AJ27*20,IF(AK27&gt;0,AK27*20+10,IF(AL27&gt;0,AL27*20+10,IF(AM27&gt;0,"",IF(AN27&gt;0,AN27*20+30,IF(AO27&gt;0,AO27*20+10,IF(AP27&gt;0,"",IF(AQ27&gt;0,"",IF(AR27&gt;0,"","")))))))))</f>
        <v>90</v>
      </c>
      <c r="S27" s="17"/>
      <c r="T27" s="20"/>
      <c r="U27" s="21"/>
      <c r="V27" s="17">
        <f>IF(AX27&gt;0,AX27*20,"")</f>
        <v>60</v>
      </c>
      <c r="W27" s="20"/>
      <c r="X27" s="21"/>
      <c r="Y27" s="17"/>
      <c r="Z27" s="20"/>
      <c r="AA27" s="21"/>
      <c r="AB27" s="17"/>
      <c r="AC27" s="22" t="s">
        <v>193</v>
      </c>
      <c r="AD27" s="23" t="s">
        <v>115</v>
      </c>
      <c r="AE27" s="24">
        <v>1</v>
      </c>
      <c r="AF27" s="24">
        <v>-1</v>
      </c>
      <c r="AH27" s="24">
        <v>1</v>
      </c>
      <c r="AN27" s="24">
        <v>3</v>
      </c>
      <c r="AX27" s="24">
        <v>3</v>
      </c>
    </row>
    <row r="28" spans="1:54" x14ac:dyDescent="0.25">
      <c r="A28" s="14" t="s">
        <v>175</v>
      </c>
      <c r="B28" s="15" t="s">
        <v>32</v>
      </c>
      <c r="C28" s="16" t="s">
        <v>37</v>
      </c>
      <c r="D28" s="17">
        <f t="shared" si="0"/>
        <v>555</v>
      </c>
      <c r="E28" s="18" t="str">
        <f t="shared" si="1"/>
        <v>慷慨</v>
      </c>
      <c r="F28" s="15" t="str">
        <f t="shared" si="2"/>
        <v/>
      </c>
      <c r="G28" s="15" t="str">
        <f t="shared" si="3"/>
        <v>大胆</v>
      </c>
      <c r="H28" s="15" t="str">
        <f t="shared" si="4"/>
        <v>仁慈</v>
      </c>
      <c r="I28" s="19" t="str">
        <f t="shared" si="5"/>
        <v/>
      </c>
      <c r="J28" s="35" t="str">
        <f t="shared" si="6"/>
        <v>弓手</v>
      </c>
      <c r="K28" s="20"/>
      <c r="L28" s="21">
        <f>IF(AJ28&gt;0,AJ28*30,IF(AK28&gt;0,AK28*30+50,IF(AL28&gt;0,AL28*30,IF(AM28&gt;0,"",IF(AN28&gt;0,"",IF(AO28&gt;0,AO28*30,IF(AP28&gt;0,"",IF(AQ28&gt;0,"",IF(AR28&gt;0,"","")))))))))</f>
        <v>90</v>
      </c>
      <c r="M28" s="17"/>
      <c r="N28" s="20">
        <f>IF(AJ28&gt;0,AJ28*25,IF(AK28&gt;0,"",IF(AL28&gt;0,"",IF(AM28&gt;0,"",IF(AN28&gt;0,"",IF(AO28&gt;0,AO28*25+60,IF(AP28&gt;0,"",IF(AQ28&gt;0,AQ28*25+30,IF(AR28&gt;0,"","")))))))))</f>
        <v>135</v>
      </c>
      <c r="O28" s="21"/>
      <c r="P28" s="17"/>
      <c r="Q28" s="20"/>
      <c r="R28" s="21">
        <f>IF(AJ28&gt;0,AJ28*20,IF(AK28&gt;0,AK28*20+10,IF(AL28&gt;0,AL28*20+10,IF(AM28&gt;0,"",IF(AN28&gt;0,AN28*20+30,IF(AO28&gt;0,AO28*20+10,IF(AP28&gt;0,"",IF(AQ28&gt;0,"",IF(AR28&gt;0,"","")))))))))</f>
        <v>70</v>
      </c>
      <c r="S28" s="17"/>
      <c r="T28" s="20"/>
      <c r="U28" s="21"/>
      <c r="V28" s="17">
        <f>IF(AX28&gt;0,AX28*20,"")</f>
        <v>100</v>
      </c>
      <c r="W28" s="20"/>
      <c r="X28" s="21"/>
      <c r="Y28" s="17">
        <f>IF(AZ28&gt;0,AZ28*20,"")</f>
        <v>80</v>
      </c>
      <c r="Z28" s="20">
        <f>IF(AZ28&gt;0,AZ28*20,"")</f>
        <v>80</v>
      </c>
      <c r="AA28" s="21"/>
      <c r="AB28" s="17"/>
      <c r="AC28" s="22" t="s">
        <v>193</v>
      </c>
      <c r="AD28" s="23" t="s">
        <v>148</v>
      </c>
      <c r="AE28" s="24">
        <v>1</v>
      </c>
      <c r="AG28" s="24">
        <v>1</v>
      </c>
      <c r="AH28" s="24">
        <v>1</v>
      </c>
      <c r="AO28" s="24">
        <v>3</v>
      </c>
      <c r="AX28" s="24">
        <v>5</v>
      </c>
      <c r="AZ28" s="24">
        <v>4</v>
      </c>
    </row>
    <row r="29" spans="1:54" x14ac:dyDescent="0.25">
      <c r="A29" s="14" t="s">
        <v>169</v>
      </c>
      <c r="B29" s="15" t="s">
        <v>31</v>
      </c>
      <c r="C29" s="16" t="s">
        <v>36</v>
      </c>
      <c r="D29" s="17">
        <f t="shared" si="0"/>
        <v>270</v>
      </c>
      <c r="E29" s="18" t="str">
        <f t="shared" si="1"/>
        <v>慷慨</v>
      </c>
      <c r="F29" s="15" t="str">
        <f t="shared" si="2"/>
        <v/>
      </c>
      <c r="G29" s="15" t="str">
        <f t="shared" si="3"/>
        <v>大胆</v>
      </c>
      <c r="H29" s="15" t="str">
        <f t="shared" si="4"/>
        <v/>
      </c>
      <c r="I29" s="19" t="str">
        <f t="shared" si="5"/>
        <v/>
      </c>
      <c r="J29" s="35" t="str">
        <f t="shared" si="6"/>
        <v>长杆步兵</v>
      </c>
      <c r="K29" s="20">
        <f t="shared" ref="K29:K41" si="10">IF(AJ29&gt;0,AJ29*30,IF(AK29&gt;0,AK29*30,IF(AL29&gt;0,AL29*30+10,IF(AM29&gt;0,AM29*30+10,IF(AN29&gt;0,AN29*30+10,IF(AO29&gt;0,"",IF(AP29&gt;0,AP29*30,IF(AQ29&gt;0,AQ29*30,IF(AR29&gt;0,AR29*30,"")))))))))</f>
        <v>130</v>
      </c>
      <c r="L29" s="21"/>
      <c r="M29" s="17">
        <f>IF(AJ29&gt;0,AJ29*30,IF(AK29&gt;0,AK29*30+20,IF(AL29&gt;0,AL29*30+20,IF(AM29&gt;0,AM29*30+20,IF(AN29&gt;0,"",IF(AO29&gt;0,"",IF(AP29&gt;0,"",IF(AQ29&gt;0,"",IF(AR29&gt;0,AR29*30+10,"")))))))))</f>
        <v>140</v>
      </c>
      <c r="N29" s="20"/>
      <c r="O29" s="21"/>
      <c r="P29" s="17"/>
      <c r="Q29" s="20"/>
      <c r="R29" s="21"/>
      <c r="S29" s="17"/>
      <c r="T29" s="20"/>
      <c r="U29" s="21"/>
      <c r="V29" s="17"/>
      <c r="W29" s="20"/>
      <c r="X29" s="21"/>
      <c r="Y29" s="17"/>
      <c r="Z29" s="20"/>
      <c r="AA29" s="21"/>
      <c r="AB29" s="17"/>
      <c r="AC29" s="22" t="s">
        <v>193</v>
      </c>
      <c r="AD29" s="23" t="s">
        <v>103</v>
      </c>
      <c r="AE29" s="24">
        <v>1</v>
      </c>
      <c r="AG29" s="24">
        <v>1</v>
      </c>
      <c r="AM29" s="24">
        <v>4</v>
      </c>
    </row>
    <row r="30" spans="1:54" x14ac:dyDescent="0.25">
      <c r="A30" s="14" t="s">
        <v>172</v>
      </c>
      <c r="B30" s="15" t="s">
        <v>31</v>
      </c>
      <c r="C30" s="16" t="s">
        <v>40</v>
      </c>
      <c r="D30" s="17">
        <f t="shared" si="0"/>
        <v>790</v>
      </c>
      <c r="E30" s="18" t="str">
        <f t="shared" si="1"/>
        <v>吝啬</v>
      </c>
      <c r="F30" s="15" t="str">
        <f t="shared" si="2"/>
        <v/>
      </c>
      <c r="G30" s="15" t="str">
        <f t="shared" si="3"/>
        <v/>
      </c>
      <c r="H30" s="15" t="str">
        <f t="shared" si="4"/>
        <v/>
      </c>
      <c r="I30" s="19" t="str">
        <f t="shared" si="5"/>
        <v>冲动</v>
      </c>
      <c r="J30" s="35" t="str">
        <f t="shared" si="6"/>
        <v>骑兵</v>
      </c>
      <c r="K30" s="20">
        <f t="shared" si="10"/>
        <v>180</v>
      </c>
      <c r="L30" s="21"/>
      <c r="M30" s="17">
        <f>IF(AJ30&gt;0,AJ30*30,IF(AK30&gt;0,AK30*30+20,IF(AL30&gt;0,AL30*30+20,IF(AM30&gt;0,AM30*30+20,IF(AN30&gt;0,"",IF(AO30&gt;0,"",IF(AP30&gt;0,"",IF(AQ30&gt;0,"",IF(AR30&gt;0,AR30*30+10,"")))))))))</f>
        <v>190</v>
      </c>
      <c r="N30" s="20"/>
      <c r="O30" s="21"/>
      <c r="P30" s="17">
        <f>IF(AJ30&gt;0,AJ30*20,IF(AK30&gt;0,"",IF(AL30&gt;0,"",IF(AM30&gt;0,"",IF(AN30&gt;0,AN30*20+30,IF(AO30&gt;0,"",IF(AP30&gt;0,"",IF(AQ30&gt;0,"",IF(AR30&gt;0,AR30*20+30,"")))))))))</f>
        <v>150</v>
      </c>
      <c r="Q30" s="20">
        <f>IF(AJ30&gt;0,AJ30*20,IF(AK30&gt;0,"",IF(AL30&gt;0,AL30*20+50,IF(AM30&gt;0,"",IF(AN30&gt;0,"",IF(AO30&gt;0,"",IF(AP30&gt;0,"",IF(AQ30&gt;0,AQ30*20+40,IF(AR30&gt;0,AR30*20+50,"")))))))))</f>
        <v>170</v>
      </c>
      <c r="R30" s="21"/>
      <c r="S30" s="17"/>
      <c r="T30" s="20"/>
      <c r="U30" s="21">
        <f>IF(AV30&gt;0,AV30*20,IF(AW30&gt;0,AW30*10,""))</f>
        <v>100</v>
      </c>
      <c r="V30" s="17"/>
      <c r="W30" s="20"/>
      <c r="X30" s="21"/>
      <c r="Y30" s="17"/>
      <c r="Z30" s="20"/>
      <c r="AA30" s="21"/>
      <c r="AB30" s="17"/>
      <c r="AC30" s="22" t="s">
        <v>193</v>
      </c>
      <c r="AD30" s="23" t="s">
        <v>92</v>
      </c>
      <c r="AE30" s="24">
        <v>-1</v>
      </c>
      <c r="AI30" s="24">
        <v>-1</v>
      </c>
      <c r="AR30" s="24">
        <v>6</v>
      </c>
      <c r="AV30" s="24">
        <v>5</v>
      </c>
    </row>
    <row r="31" spans="1:54" x14ac:dyDescent="0.25">
      <c r="A31" s="14" t="s">
        <v>58</v>
      </c>
      <c r="B31" s="15" t="s">
        <v>31</v>
      </c>
      <c r="C31" s="16" t="s">
        <v>37</v>
      </c>
      <c r="D31" s="17">
        <f t="shared" si="0"/>
        <v>370</v>
      </c>
      <c r="E31" s="18" t="str">
        <f t="shared" si="1"/>
        <v/>
      </c>
      <c r="F31" s="15" t="str">
        <f t="shared" si="2"/>
        <v>狡诈</v>
      </c>
      <c r="G31" s="15" t="str">
        <f t="shared" si="3"/>
        <v>大胆</v>
      </c>
      <c r="H31" s="15" t="str">
        <f t="shared" si="4"/>
        <v/>
      </c>
      <c r="I31" s="19" t="str">
        <f t="shared" si="5"/>
        <v>冲动</v>
      </c>
      <c r="J31" s="35" t="str">
        <f t="shared" si="6"/>
        <v>弓骑兵</v>
      </c>
      <c r="K31" s="20">
        <f t="shared" si="10"/>
        <v>120</v>
      </c>
      <c r="L31" s="21"/>
      <c r="M31" s="17"/>
      <c r="N31" s="20">
        <f>IF(AJ31&gt;0,AJ31*25,IF(AK31&gt;0,"",IF(AL31&gt;0,"",IF(AM31&gt;0,"",IF(AN31&gt;0,"",IF(AO31&gt;0,AO31*25+60,IF(AP31&gt;0,"",IF(AQ31&gt;0,AQ31*25+30,IF(AR31&gt;0,"","")))))))))</f>
        <v>130</v>
      </c>
      <c r="O31" s="21"/>
      <c r="P31" s="17"/>
      <c r="Q31" s="20">
        <f>IF(AJ31&gt;0,AJ31*20,IF(AK31&gt;0,"",IF(AL31&gt;0,AL31*20+50,IF(AM31&gt;0,"",IF(AN31&gt;0,"",IF(AO31&gt;0,"",IF(AP31&gt;0,"",IF(AQ31&gt;0,AQ31*20+40,IF(AR31&gt;0,AR31*20+50,"")))))))))</f>
        <v>120</v>
      </c>
      <c r="R31" s="21"/>
      <c r="S31" s="17"/>
      <c r="T31" s="20"/>
      <c r="U31" s="21"/>
      <c r="V31" s="17"/>
      <c r="W31" s="20"/>
      <c r="X31" s="21"/>
      <c r="Y31" s="17"/>
      <c r="Z31" s="20"/>
      <c r="AA31" s="21"/>
      <c r="AB31" s="17"/>
      <c r="AC31" s="22" t="s">
        <v>193</v>
      </c>
      <c r="AD31" s="23" t="s">
        <v>149</v>
      </c>
      <c r="AF31" s="24">
        <v>-1</v>
      </c>
      <c r="AG31" s="24">
        <v>1</v>
      </c>
      <c r="AI31" s="24">
        <v>-1</v>
      </c>
      <c r="AQ31" s="24">
        <v>4</v>
      </c>
    </row>
    <row r="32" spans="1:54" x14ac:dyDescent="0.25">
      <c r="A32" s="14" t="s">
        <v>65</v>
      </c>
      <c r="B32" s="15" t="s">
        <v>31</v>
      </c>
      <c r="C32" s="16" t="s">
        <v>40</v>
      </c>
      <c r="D32" s="17">
        <f t="shared" si="0"/>
        <v>590</v>
      </c>
      <c r="E32" s="18" t="str">
        <f t="shared" si="1"/>
        <v>慷慨</v>
      </c>
      <c r="F32" s="15" t="str">
        <f t="shared" si="2"/>
        <v/>
      </c>
      <c r="G32" s="15" t="str">
        <f t="shared" si="3"/>
        <v>大胆</v>
      </c>
      <c r="H32" s="15" t="str">
        <f t="shared" si="4"/>
        <v/>
      </c>
      <c r="I32" s="19" t="str">
        <f t="shared" si="5"/>
        <v/>
      </c>
      <c r="J32" s="35" t="str">
        <f t="shared" si="6"/>
        <v>骑兵</v>
      </c>
      <c r="K32" s="20">
        <f t="shared" si="10"/>
        <v>120</v>
      </c>
      <c r="L32" s="21"/>
      <c r="M32" s="17">
        <f>IF(AJ32&gt;0,AJ32*30,IF(AK32&gt;0,AK32*30+20,IF(AL32&gt;0,AL32*30+20,IF(AM32&gt;0,AM32*30+20,IF(AN32&gt;0,"",IF(AO32&gt;0,"",IF(AP32&gt;0,"",IF(AQ32&gt;0,"",IF(AR32&gt;0,AR32*30+10,"")))))))))</f>
        <v>130</v>
      </c>
      <c r="N32" s="20"/>
      <c r="O32" s="21"/>
      <c r="P32" s="17">
        <f>IF(AJ32&gt;0,AJ32*20,IF(AK32&gt;0,"",IF(AL32&gt;0,"",IF(AM32&gt;0,"",IF(AN32&gt;0,AN32*20+30,IF(AO32&gt;0,"",IF(AP32&gt;0,"",IF(AQ32&gt;0,"",IF(AR32&gt;0,AR32*20+30,"")))))))))</f>
        <v>110</v>
      </c>
      <c r="Q32" s="20">
        <f>IF(AJ32&gt;0,AJ32*20,IF(AK32&gt;0,"",IF(AL32&gt;0,AL32*20+50,IF(AM32&gt;0,"",IF(AN32&gt;0,"",IF(AO32&gt;0,"",IF(AP32&gt;0,"",IF(AQ32&gt;0,AQ32*20+40,IF(AR32&gt;0,AR32*20+50,"")))))))))</f>
        <v>130</v>
      </c>
      <c r="R32" s="21"/>
      <c r="S32" s="17"/>
      <c r="T32" s="20"/>
      <c r="U32" s="21">
        <f>IF(AV32&gt;0,AV32*20,IF(AW32&gt;0,AW32*10,""))</f>
        <v>100</v>
      </c>
      <c r="V32" s="17"/>
      <c r="W32" s="20"/>
      <c r="X32" s="21"/>
      <c r="Y32" s="17"/>
      <c r="Z32" s="20"/>
      <c r="AA32" s="21"/>
      <c r="AB32" s="17"/>
      <c r="AC32" s="22" t="s">
        <v>193</v>
      </c>
      <c r="AD32" s="23" t="s">
        <v>93</v>
      </c>
      <c r="AE32" s="24">
        <v>1</v>
      </c>
      <c r="AG32" s="24">
        <v>1</v>
      </c>
      <c r="AR32" s="24">
        <v>4</v>
      </c>
      <c r="AV32" s="24">
        <v>5</v>
      </c>
    </row>
    <row r="33" spans="1:54" x14ac:dyDescent="0.25">
      <c r="A33" s="14" t="s">
        <v>44</v>
      </c>
      <c r="B33" s="15" t="s">
        <v>31</v>
      </c>
      <c r="C33" s="16" t="s">
        <v>40</v>
      </c>
      <c r="D33" s="17">
        <f t="shared" si="0"/>
        <v>430</v>
      </c>
      <c r="E33" s="18" t="str">
        <f t="shared" si="1"/>
        <v>吝啬</v>
      </c>
      <c r="F33" s="15" t="str">
        <f t="shared" si="2"/>
        <v>狡诈</v>
      </c>
      <c r="G33" s="15" t="str">
        <f t="shared" si="3"/>
        <v/>
      </c>
      <c r="H33" s="15" t="str">
        <f t="shared" si="4"/>
        <v>残忍</v>
      </c>
      <c r="I33" s="19" t="str">
        <f t="shared" si="5"/>
        <v/>
      </c>
      <c r="J33" s="35" t="str">
        <f t="shared" si="6"/>
        <v>长杆步兵</v>
      </c>
      <c r="K33" s="20">
        <f t="shared" si="10"/>
        <v>160</v>
      </c>
      <c r="L33" s="21"/>
      <c r="M33" s="17">
        <f>IF(AJ33&gt;0,AJ33*30,IF(AK33&gt;0,AK33*30+20,IF(AL33&gt;0,AL33*30+20,IF(AM33&gt;0,AM33*30+20,IF(AN33&gt;0,"",IF(AO33&gt;0,"",IF(AP33&gt;0,"",IF(AQ33&gt;0,"",IF(AR33&gt;0,AR33*30+10,"")))))))))</f>
        <v>170</v>
      </c>
      <c r="N33" s="20"/>
      <c r="O33" s="21"/>
      <c r="P33" s="17"/>
      <c r="Q33" s="20"/>
      <c r="R33" s="21"/>
      <c r="S33" s="17"/>
      <c r="T33" s="20"/>
      <c r="U33" s="21"/>
      <c r="V33" s="17">
        <f>IF(AX33&gt;0,AX33*20,"")</f>
        <v>100</v>
      </c>
      <c r="W33" s="20"/>
      <c r="X33" s="21"/>
      <c r="Y33" s="17"/>
      <c r="Z33" s="20"/>
      <c r="AA33" s="21"/>
      <c r="AB33" s="17"/>
      <c r="AC33" s="22" t="s">
        <v>193</v>
      </c>
      <c r="AD33" s="23" t="s">
        <v>96</v>
      </c>
      <c r="AE33" s="24">
        <v>-1</v>
      </c>
      <c r="AF33" s="24">
        <v>-1</v>
      </c>
      <c r="AH33" s="24">
        <v>-1</v>
      </c>
      <c r="AM33" s="24">
        <v>5</v>
      </c>
      <c r="AX33" s="24">
        <v>5</v>
      </c>
    </row>
    <row r="34" spans="1:54" x14ac:dyDescent="0.25">
      <c r="A34" s="14" t="s">
        <v>42</v>
      </c>
      <c r="B34" s="15" t="s">
        <v>32</v>
      </c>
      <c r="C34" s="16" t="s">
        <v>49</v>
      </c>
      <c r="D34" s="17">
        <f t="shared" si="0"/>
        <v>210</v>
      </c>
      <c r="E34" s="18" t="str">
        <f t="shared" si="1"/>
        <v/>
      </c>
      <c r="F34" s="15" t="str">
        <f t="shared" si="2"/>
        <v/>
      </c>
      <c r="G34" s="15" t="str">
        <f t="shared" si="3"/>
        <v>大胆</v>
      </c>
      <c r="H34" s="15" t="str">
        <f t="shared" si="4"/>
        <v/>
      </c>
      <c r="I34" s="19" t="str">
        <f t="shared" si="5"/>
        <v>谋略</v>
      </c>
      <c r="J34" s="35" t="str">
        <f t="shared" si="6"/>
        <v>长杆步兵</v>
      </c>
      <c r="K34" s="20">
        <f t="shared" si="10"/>
        <v>100</v>
      </c>
      <c r="L34" s="21"/>
      <c r="M34" s="17">
        <f>IF(AJ34&gt;0,AJ34*30,IF(AK34&gt;0,AK34*30+20,IF(AL34&gt;0,AL34*30+20,IF(AM34&gt;0,AM34*30+20,IF(AN34&gt;0,"",IF(AO34&gt;0,"",IF(AP34&gt;0,"",IF(AQ34&gt;0,"",IF(AR34&gt;0,AR34*30+10,"")))))))))</f>
        <v>110</v>
      </c>
      <c r="N34" s="20"/>
      <c r="O34" s="21"/>
      <c r="P34" s="17"/>
      <c r="Q34" s="20"/>
      <c r="R34" s="21"/>
      <c r="S34" s="17"/>
      <c r="T34" s="20"/>
      <c r="U34" s="21"/>
      <c r="V34" s="17"/>
      <c r="W34" s="20"/>
      <c r="X34" s="21"/>
      <c r="Y34" s="17"/>
      <c r="Z34" s="20"/>
      <c r="AA34" s="21"/>
      <c r="AB34" s="17"/>
      <c r="AC34" s="22" t="s">
        <v>193</v>
      </c>
      <c r="AD34" s="23" t="s">
        <v>118</v>
      </c>
      <c r="AG34" s="24">
        <v>1</v>
      </c>
      <c r="AI34" s="24">
        <v>1</v>
      </c>
      <c r="AM34" s="24">
        <v>3</v>
      </c>
    </row>
    <row r="35" spans="1:54" x14ac:dyDescent="0.25">
      <c r="A35" s="14" t="s">
        <v>42</v>
      </c>
      <c r="B35" s="15" t="s">
        <v>32</v>
      </c>
      <c r="C35" s="16" t="s">
        <v>36</v>
      </c>
      <c r="D35" s="17">
        <f t="shared" ref="D35:D66" si="11">SUM(K35:AB35)</f>
        <v>270</v>
      </c>
      <c r="E35" s="18" t="str">
        <f t="shared" ref="E35:E66" si="12">IF(AE35=1,"慷慨",IF(AE35=-1,"吝啬",""))</f>
        <v/>
      </c>
      <c r="F35" s="15" t="str">
        <f t="shared" ref="F35:F66" si="13">IF(AF35=1,"诚实",IF(AF35=-1,"狡诈",""))</f>
        <v/>
      </c>
      <c r="G35" s="15" t="str">
        <f t="shared" ref="G35:G66" si="14">IF(AG35=1,"大胆",IF(AG35=-1,"谨慎",""))</f>
        <v>大胆</v>
      </c>
      <c r="H35" s="15" t="str">
        <f t="shared" ref="H35:H66" si="15">IF(AH35=1,"仁慈",IF(AH35=-1,"残忍",""))</f>
        <v/>
      </c>
      <c r="I35" s="19" t="str">
        <f t="shared" ref="I35:I66" si="16">IF(AI35=1,"谋略",IF(AI35=-1,"冲动",""))</f>
        <v>谋略</v>
      </c>
      <c r="J35" s="35" t="str">
        <f t="shared" ref="J35:J66" si="17">IF(AJ35&gt;0,"默认",IF(AK35&gt;0,"双手步兵",IF(AL35&gt;0,"贵族骑士",IF(AM35&gt;0,"长杆步兵",IF(AN35&gt;0,"投掷兵",IF(AO35&gt;0,"弓手",IF(AP35&gt;0,"弩手",IF(AQ35&gt;0,"弓骑兵",IF(AR35&gt;0,"骑兵","默认")))))))))</f>
        <v>长杆步兵</v>
      </c>
      <c r="K35" s="20">
        <f t="shared" si="10"/>
        <v>100</v>
      </c>
      <c r="L35" s="21"/>
      <c r="M35" s="17">
        <f>IF(AJ35&gt;0,AJ35*30,IF(AK35&gt;0,AK35*30+20,IF(AL35&gt;0,AL35*30+20,IF(AM35&gt;0,AM35*30+20,IF(AN35&gt;0,"",IF(AO35&gt;0,"",IF(AP35&gt;0,"",IF(AQ35&gt;0,"",IF(AR35&gt;0,AR35*30+10,"")))))))))</f>
        <v>110</v>
      </c>
      <c r="N35" s="20"/>
      <c r="O35" s="21"/>
      <c r="P35" s="17"/>
      <c r="Q35" s="20"/>
      <c r="R35" s="21"/>
      <c r="S35" s="17"/>
      <c r="T35" s="20">
        <f>IF(AS35&gt;0,AS35*20,IF(AT35&gt;0,AT35*20,IF(AU35&gt;0,AU35*20,"")))</f>
        <v>60</v>
      </c>
      <c r="U35" s="21"/>
      <c r="V35" s="17"/>
      <c r="W35" s="20"/>
      <c r="X35" s="21"/>
      <c r="Y35" s="17"/>
      <c r="Z35" s="20"/>
      <c r="AA35" s="21"/>
      <c r="AB35" s="17"/>
      <c r="AC35" s="22" t="s">
        <v>193</v>
      </c>
      <c r="AD35" s="23" t="s">
        <v>108</v>
      </c>
      <c r="AG35" s="24">
        <v>1</v>
      </c>
      <c r="AI35" s="24">
        <v>1</v>
      </c>
      <c r="AM35" s="24">
        <v>3</v>
      </c>
      <c r="AT35" s="24">
        <v>3</v>
      </c>
    </row>
    <row r="36" spans="1:54" x14ac:dyDescent="0.25">
      <c r="A36" s="14" t="s">
        <v>42</v>
      </c>
      <c r="B36" s="15" t="s">
        <v>32</v>
      </c>
      <c r="C36" s="16" t="s">
        <v>38</v>
      </c>
      <c r="D36" s="17">
        <f t="shared" si="11"/>
        <v>360</v>
      </c>
      <c r="E36" s="18" t="str">
        <f t="shared" si="12"/>
        <v/>
      </c>
      <c r="F36" s="15" t="str">
        <f t="shared" si="13"/>
        <v/>
      </c>
      <c r="G36" s="15" t="str">
        <f t="shared" si="14"/>
        <v>大胆</v>
      </c>
      <c r="H36" s="15" t="str">
        <f t="shared" si="15"/>
        <v/>
      </c>
      <c r="I36" s="19" t="str">
        <f t="shared" si="16"/>
        <v>谋略</v>
      </c>
      <c r="J36" s="35" t="str">
        <f t="shared" si="17"/>
        <v>弩手</v>
      </c>
      <c r="K36" s="20">
        <f t="shared" si="10"/>
        <v>120</v>
      </c>
      <c r="L36" s="21"/>
      <c r="M36" s="17"/>
      <c r="N36" s="20"/>
      <c r="O36" s="21">
        <f>IF(AJ36&gt;0,AJ36*20,IF(AK36&gt;0,"",IF(AL36&gt;0,"",IF(AM36&gt;0,"",IF(AN36&gt;0,"",IF(AO36&gt;0,"",IF(AP36&gt;0,AP36*20+60,IF(AQ36&gt;0,"",IF(AR36&gt;0,"","")))))))))</f>
        <v>140</v>
      </c>
      <c r="P36" s="17"/>
      <c r="Q36" s="20"/>
      <c r="R36" s="21"/>
      <c r="S36" s="17"/>
      <c r="T36" s="20">
        <f>IF(AS36&gt;0,AS36*20,IF(AT36&gt;0,AT36*20,IF(AU36&gt;0,AU36*20,"")))</f>
        <v>100</v>
      </c>
      <c r="U36" s="21"/>
      <c r="V36" s="17"/>
      <c r="W36" s="20"/>
      <c r="X36" s="21"/>
      <c r="Y36" s="17"/>
      <c r="Z36" s="20"/>
      <c r="AA36" s="21"/>
      <c r="AB36" s="17"/>
      <c r="AC36" s="22" t="s">
        <v>193</v>
      </c>
      <c r="AD36" s="23" t="s">
        <v>128</v>
      </c>
      <c r="AG36" s="24">
        <v>1</v>
      </c>
      <c r="AI36" s="24">
        <v>1</v>
      </c>
      <c r="AP36" s="24">
        <v>4</v>
      </c>
      <c r="AS36" s="24">
        <v>5</v>
      </c>
    </row>
    <row r="37" spans="1:54" x14ac:dyDescent="0.25">
      <c r="A37" s="14" t="s">
        <v>42</v>
      </c>
      <c r="B37" s="15" t="s">
        <v>32</v>
      </c>
      <c r="C37" s="16" t="s">
        <v>40</v>
      </c>
      <c r="D37" s="17">
        <f t="shared" si="11"/>
        <v>670</v>
      </c>
      <c r="E37" s="18" t="str">
        <f t="shared" si="12"/>
        <v/>
      </c>
      <c r="F37" s="15" t="str">
        <f t="shared" si="13"/>
        <v/>
      </c>
      <c r="G37" s="15" t="str">
        <f t="shared" si="14"/>
        <v>大胆</v>
      </c>
      <c r="H37" s="15" t="str">
        <f t="shared" si="15"/>
        <v/>
      </c>
      <c r="I37" s="19" t="str">
        <f t="shared" si="16"/>
        <v>谋略</v>
      </c>
      <c r="J37" s="35" t="str">
        <f t="shared" si="17"/>
        <v>骑兵</v>
      </c>
      <c r="K37" s="20">
        <f t="shared" si="10"/>
        <v>120</v>
      </c>
      <c r="L37" s="21"/>
      <c r="M37" s="17">
        <f>IF(AJ37&gt;0,AJ37*30,IF(AK37&gt;0,AK37*30+20,IF(AL37&gt;0,AL37*30+20,IF(AM37&gt;0,AM37*30+20,IF(AN37&gt;0,"",IF(AO37&gt;0,"",IF(AP37&gt;0,"",IF(AQ37&gt;0,"",IF(AR37&gt;0,AR37*30+10,"")))))))))</f>
        <v>130</v>
      </c>
      <c r="N37" s="20"/>
      <c r="O37" s="21"/>
      <c r="P37" s="17">
        <f>IF(AJ37&gt;0,AJ37*20,IF(AK37&gt;0,"",IF(AL37&gt;0,"",IF(AM37&gt;0,"",IF(AN37&gt;0,AN37*20+30,IF(AO37&gt;0,"",IF(AP37&gt;0,"",IF(AQ37&gt;0,"",IF(AR37&gt;0,AR37*20+30,"")))))))))</f>
        <v>110</v>
      </c>
      <c r="Q37" s="20">
        <f>IF(AJ37&gt;0,AJ37*20,IF(AK37&gt;0,"",IF(AL37&gt;0,AL37*20+50,IF(AM37&gt;0,"",IF(AN37&gt;0,"",IF(AO37&gt;0,"",IF(AP37&gt;0,"",IF(AQ37&gt;0,AQ37*20+40,IF(AR37&gt;0,AR37*20+50,"")))))))))</f>
        <v>130</v>
      </c>
      <c r="R37" s="21"/>
      <c r="S37" s="17"/>
      <c r="T37" s="20">
        <f>IF(AS37&gt;0,AS37*20,IF(AT37&gt;0,AT37*20,IF(AU37&gt;0,AU37*20,"")))</f>
        <v>80</v>
      </c>
      <c r="U37" s="21">
        <f>IF(AV37&gt;0,AV37*20,IF(AW37&gt;0,AW37*10,""))</f>
        <v>100</v>
      </c>
      <c r="V37" s="17"/>
      <c r="W37" s="20"/>
      <c r="X37" s="21"/>
      <c r="Y37" s="17"/>
      <c r="Z37" s="20"/>
      <c r="AA37" s="21"/>
      <c r="AB37" s="17"/>
      <c r="AC37" s="22" t="s">
        <v>193</v>
      </c>
      <c r="AD37" s="23" t="s">
        <v>98</v>
      </c>
      <c r="AG37" s="24">
        <v>1</v>
      </c>
      <c r="AI37" s="24">
        <v>1</v>
      </c>
      <c r="AR37" s="24">
        <v>4</v>
      </c>
      <c r="AU37" s="24">
        <v>4</v>
      </c>
      <c r="AV37" s="24">
        <v>5</v>
      </c>
    </row>
    <row r="38" spans="1:54" x14ac:dyDescent="0.25">
      <c r="A38" s="14" t="s">
        <v>72</v>
      </c>
      <c r="B38" s="15" t="s">
        <v>32</v>
      </c>
      <c r="C38" s="16" t="s">
        <v>49</v>
      </c>
      <c r="D38" s="17">
        <f t="shared" si="11"/>
        <v>250</v>
      </c>
      <c r="E38" s="18" t="str">
        <f t="shared" si="12"/>
        <v/>
      </c>
      <c r="F38" s="15" t="str">
        <f t="shared" si="13"/>
        <v>诚实</v>
      </c>
      <c r="G38" s="15" t="str">
        <f t="shared" si="14"/>
        <v/>
      </c>
      <c r="H38" s="15" t="str">
        <f t="shared" si="15"/>
        <v>残忍</v>
      </c>
      <c r="I38" s="19" t="str">
        <f t="shared" si="16"/>
        <v/>
      </c>
      <c r="J38" s="35" t="str">
        <f t="shared" si="17"/>
        <v>弩手</v>
      </c>
      <c r="K38" s="20">
        <f t="shared" si="10"/>
        <v>90</v>
      </c>
      <c r="L38" s="21"/>
      <c r="M38" s="17"/>
      <c r="N38" s="20"/>
      <c r="O38" s="21">
        <f>IF(AJ38&gt;0,AJ38*20,IF(AK38&gt;0,"",IF(AL38&gt;0,"",IF(AM38&gt;0,"",IF(AN38&gt;0,"",IF(AO38&gt;0,"",IF(AP38&gt;0,AP38*20+60,IF(AQ38&gt;0,"",IF(AR38&gt;0,"","")))))))))</f>
        <v>120</v>
      </c>
      <c r="P38" s="17"/>
      <c r="Q38" s="20"/>
      <c r="R38" s="21"/>
      <c r="S38" s="17"/>
      <c r="T38" s="20"/>
      <c r="U38" s="21"/>
      <c r="V38" s="17">
        <f>IF(AX38&gt;0,AX38*20,"")</f>
        <v>40</v>
      </c>
      <c r="W38" s="20"/>
      <c r="X38" s="21"/>
      <c r="Y38" s="17"/>
      <c r="Z38" s="20"/>
      <c r="AA38" s="21"/>
      <c r="AB38" s="17"/>
      <c r="AC38" s="22" t="s">
        <v>193</v>
      </c>
      <c r="AD38" s="23" t="s">
        <v>119</v>
      </c>
      <c r="AF38" s="24">
        <v>1</v>
      </c>
      <c r="AH38" s="24">
        <v>-1</v>
      </c>
      <c r="AP38" s="24">
        <v>3</v>
      </c>
      <c r="AX38" s="24">
        <v>2</v>
      </c>
    </row>
    <row r="39" spans="1:54" x14ac:dyDescent="0.25">
      <c r="A39" s="14" t="s">
        <v>72</v>
      </c>
      <c r="B39" s="15" t="s">
        <v>32</v>
      </c>
      <c r="C39" s="16" t="s">
        <v>36</v>
      </c>
      <c r="D39" s="17">
        <f t="shared" si="11"/>
        <v>350</v>
      </c>
      <c r="E39" s="18" t="str">
        <f t="shared" si="12"/>
        <v/>
      </c>
      <c r="F39" s="15" t="str">
        <f t="shared" si="13"/>
        <v>诚实</v>
      </c>
      <c r="G39" s="15" t="str">
        <f t="shared" si="14"/>
        <v>大胆</v>
      </c>
      <c r="H39" s="15" t="str">
        <f t="shared" si="15"/>
        <v>仁慈</v>
      </c>
      <c r="I39" s="19" t="str">
        <f t="shared" si="16"/>
        <v/>
      </c>
      <c r="J39" s="35" t="str">
        <f t="shared" si="17"/>
        <v>投掷兵</v>
      </c>
      <c r="K39" s="20">
        <f t="shared" si="10"/>
        <v>130</v>
      </c>
      <c r="L39" s="21"/>
      <c r="M39" s="17"/>
      <c r="N39" s="20"/>
      <c r="O39" s="21"/>
      <c r="P39" s="17">
        <f>IF(AJ39&gt;0,AJ39*20,IF(AK39&gt;0,"",IF(AL39&gt;0,"",IF(AM39&gt;0,"",IF(AN39&gt;0,AN39*20+30,IF(AO39&gt;0,"",IF(AP39&gt;0,"",IF(AQ39&gt;0,"",IF(AR39&gt;0,AR39*20+30,"")))))))))</f>
        <v>110</v>
      </c>
      <c r="Q39" s="20"/>
      <c r="R39" s="21">
        <f>IF(AJ39&gt;0,AJ39*20,IF(AK39&gt;0,AK39*20+10,IF(AL39&gt;0,AL39*20+10,IF(AM39&gt;0,"",IF(AN39&gt;0,AN39*20+30,IF(AO39&gt;0,AO39*20+10,IF(AP39&gt;0,"",IF(AQ39&gt;0,"",IF(AR39&gt;0,"","")))))))))</f>
        <v>110</v>
      </c>
      <c r="S39" s="17"/>
      <c r="T39" s="20"/>
      <c r="U39" s="21"/>
      <c r="V39" s="17"/>
      <c r="W39" s="20"/>
      <c r="X39" s="21"/>
      <c r="Y39" s="17"/>
      <c r="Z39" s="20"/>
      <c r="AA39" s="21"/>
      <c r="AB39" s="17"/>
      <c r="AC39" s="22" t="s">
        <v>193</v>
      </c>
      <c r="AD39" s="23" t="s">
        <v>109</v>
      </c>
      <c r="AF39" s="24">
        <v>1</v>
      </c>
      <c r="AG39" s="24">
        <v>1</v>
      </c>
      <c r="AH39" s="24">
        <v>1</v>
      </c>
      <c r="AN39" s="24">
        <v>4</v>
      </c>
    </row>
    <row r="40" spans="1:54" x14ac:dyDescent="0.25">
      <c r="A40" s="14" t="s">
        <v>72</v>
      </c>
      <c r="B40" s="15" t="s">
        <v>32</v>
      </c>
      <c r="C40" s="16" t="s">
        <v>38</v>
      </c>
      <c r="D40" s="17">
        <f t="shared" si="11"/>
        <v>490</v>
      </c>
      <c r="E40" s="18" t="str">
        <f t="shared" si="12"/>
        <v/>
      </c>
      <c r="F40" s="15" t="str">
        <f t="shared" si="13"/>
        <v>诚实</v>
      </c>
      <c r="G40" s="15" t="str">
        <f t="shared" si="14"/>
        <v/>
      </c>
      <c r="H40" s="15" t="str">
        <f t="shared" si="15"/>
        <v/>
      </c>
      <c r="I40" s="19" t="str">
        <f t="shared" si="16"/>
        <v/>
      </c>
      <c r="J40" s="35" t="str">
        <f t="shared" si="17"/>
        <v>骑兵</v>
      </c>
      <c r="K40" s="20">
        <f t="shared" si="10"/>
        <v>120</v>
      </c>
      <c r="L40" s="21"/>
      <c r="M40" s="17">
        <f>IF(AJ40&gt;0,AJ40*30,IF(AK40&gt;0,AK40*30+20,IF(AL40&gt;0,AL40*30+20,IF(AM40&gt;0,AM40*30+20,IF(AN40&gt;0,"",IF(AO40&gt;0,"",IF(AP40&gt;0,"",IF(AQ40&gt;0,"",IF(AR40&gt;0,AR40*30+10,"")))))))))</f>
        <v>130</v>
      </c>
      <c r="N40" s="20"/>
      <c r="O40" s="21"/>
      <c r="P40" s="17">
        <f>IF(AJ40&gt;0,AJ40*20,IF(AK40&gt;0,"",IF(AL40&gt;0,"",IF(AM40&gt;0,"",IF(AN40&gt;0,AN40*20+30,IF(AO40&gt;0,"",IF(AP40&gt;0,"",IF(AQ40&gt;0,"",IF(AR40&gt;0,AR40*20+30,"")))))))))</f>
        <v>110</v>
      </c>
      <c r="Q40" s="20">
        <f>IF(AJ40&gt;0,AJ40*20,IF(AK40&gt;0,"",IF(AL40&gt;0,AL40*20+50,IF(AM40&gt;0,"",IF(AN40&gt;0,"",IF(AO40&gt;0,"",IF(AP40&gt;0,"",IF(AQ40&gt;0,AQ40*20+40,IF(AR40&gt;0,AR40*20+50,"")))))))))</f>
        <v>130</v>
      </c>
      <c r="R40" s="21"/>
      <c r="S40" s="17"/>
      <c r="T40" s="20"/>
      <c r="U40" s="21"/>
      <c r="V40" s="17"/>
      <c r="W40" s="20"/>
      <c r="X40" s="21"/>
      <c r="Y40" s="17"/>
      <c r="Z40" s="20"/>
      <c r="AA40" s="21"/>
      <c r="AB40" s="17"/>
      <c r="AC40" s="22" t="s">
        <v>193</v>
      </c>
      <c r="AD40" s="23" t="s">
        <v>85</v>
      </c>
      <c r="AF40" s="24">
        <v>1</v>
      </c>
      <c r="AR40" s="24">
        <v>4</v>
      </c>
    </row>
    <row r="41" spans="1:54" x14ac:dyDescent="0.25">
      <c r="A41" s="14" t="s">
        <v>29</v>
      </c>
      <c r="B41" s="15" t="s">
        <v>32</v>
      </c>
      <c r="C41" s="16" t="s">
        <v>37</v>
      </c>
      <c r="D41" s="17">
        <f t="shared" si="11"/>
        <v>650</v>
      </c>
      <c r="E41" s="18" t="str">
        <f t="shared" si="12"/>
        <v/>
      </c>
      <c r="F41" s="15" t="str">
        <f t="shared" si="13"/>
        <v>狡诈</v>
      </c>
      <c r="G41" s="15" t="str">
        <f t="shared" si="14"/>
        <v>大胆</v>
      </c>
      <c r="H41" s="15" t="str">
        <f t="shared" si="15"/>
        <v/>
      </c>
      <c r="I41" s="19" t="str">
        <f t="shared" si="16"/>
        <v>谋略</v>
      </c>
      <c r="J41" s="35" t="str">
        <f t="shared" si="17"/>
        <v>双手步兵</v>
      </c>
      <c r="K41" s="20">
        <f t="shared" si="10"/>
        <v>150</v>
      </c>
      <c r="L41" s="21">
        <f>IF(AJ41&gt;0,AJ41*30,IF(AK41&gt;0,AK41*30+50,IF(AL41&gt;0,AL41*30,IF(AM41&gt;0,"",IF(AN41&gt;0,"",IF(AO41&gt;0,AO41*30,IF(AP41&gt;0,"",IF(AQ41&gt;0,"",IF(AR41&gt;0,"","")))))))))</f>
        <v>200</v>
      </c>
      <c r="M41" s="17">
        <f>IF(AJ41&gt;0,AJ41*30,IF(AK41&gt;0,AK41*30+20,IF(AL41&gt;0,AL41*30+20,IF(AM41&gt;0,AM41*30+20,IF(AN41&gt;0,"",IF(AO41&gt;0,"",IF(AP41&gt;0,"",IF(AQ41&gt;0,"",IF(AR41&gt;0,AR41*30+10,"")))))))))</f>
        <v>170</v>
      </c>
      <c r="N41" s="20"/>
      <c r="O41" s="21"/>
      <c r="P41" s="17"/>
      <c r="Q41" s="20"/>
      <c r="R41" s="21">
        <f>IF(AJ41&gt;0,AJ41*20,IF(AK41&gt;0,AK41*20+10,IF(AL41&gt;0,AL41*20+10,IF(AM41&gt;0,"",IF(AN41&gt;0,AN41*20+30,IF(AO41&gt;0,AO41*20+10,IF(AP41&gt;0,"",IF(AQ41&gt;0,"",IF(AR41&gt;0,"","")))))))))</f>
        <v>110</v>
      </c>
      <c r="S41" s="17"/>
      <c r="T41" s="20"/>
      <c r="U41" s="21">
        <f>IF(AV41&gt;0,AV41*20,IF(AW41&gt;0,AW41*10,""))</f>
        <v>20</v>
      </c>
      <c r="V41" s="17"/>
      <c r="W41" s="20"/>
      <c r="X41" s="21"/>
      <c r="Y41" s="17"/>
      <c r="Z41" s="20"/>
      <c r="AA41" s="21"/>
      <c r="AB41" s="17"/>
      <c r="AC41" s="22" t="s">
        <v>193</v>
      </c>
      <c r="AD41" s="23" t="s">
        <v>146</v>
      </c>
      <c r="AF41" s="24">
        <v>-1</v>
      </c>
      <c r="AG41" s="24">
        <v>1</v>
      </c>
      <c r="AI41" s="24">
        <v>1</v>
      </c>
      <c r="AK41" s="24">
        <v>5</v>
      </c>
      <c r="AW41" s="24">
        <v>2</v>
      </c>
    </row>
    <row r="42" spans="1:54" x14ac:dyDescent="0.25">
      <c r="A42" s="14" t="s">
        <v>170</v>
      </c>
      <c r="B42" s="15" t="s">
        <v>31</v>
      </c>
      <c r="C42" s="16" t="s">
        <v>36</v>
      </c>
      <c r="D42" s="17">
        <f t="shared" si="11"/>
        <v>355</v>
      </c>
      <c r="E42" s="18" t="str">
        <f t="shared" si="12"/>
        <v/>
      </c>
      <c r="F42" s="15" t="str">
        <f t="shared" si="13"/>
        <v>诚实</v>
      </c>
      <c r="G42" s="15" t="str">
        <f t="shared" si="14"/>
        <v/>
      </c>
      <c r="H42" s="15" t="str">
        <f t="shared" si="15"/>
        <v>仁慈</v>
      </c>
      <c r="I42" s="19" t="str">
        <f t="shared" si="16"/>
        <v>冲动</v>
      </c>
      <c r="J42" s="35" t="str">
        <f t="shared" si="17"/>
        <v>弓手</v>
      </c>
      <c r="K42" s="20"/>
      <c r="L42" s="21">
        <f>IF(AJ42&gt;0,AJ42*30,IF(AK42&gt;0,AK42*30+50,IF(AL42&gt;0,AL42*30,IF(AM42&gt;0,"",IF(AN42&gt;0,"",IF(AO42&gt;0,AO42*30,IF(AP42&gt;0,"",IF(AQ42&gt;0,"",IF(AR42&gt;0,"","")))))))))</f>
        <v>90</v>
      </c>
      <c r="M42" s="17"/>
      <c r="N42" s="20">
        <f>IF(AJ42&gt;0,AJ42*25,IF(AK42&gt;0,"",IF(AL42&gt;0,"",IF(AM42&gt;0,"",IF(AN42&gt;0,"",IF(AO42&gt;0,AO42*25+60,IF(AP42&gt;0,"",IF(AQ42&gt;0,AQ42*25+30,IF(AR42&gt;0,"","")))))))))</f>
        <v>135</v>
      </c>
      <c r="O42" s="21"/>
      <c r="P42" s="17"/>
      <c r="Q42" s="20"/>
      <c r="R42" s="21">
        <f>IF(AJ42&gt;0,AJ42*20,IF(AK42&gt;0,AK42*20+10,IF(AL42&gt;0,AL42*20+10,IF(AM42&gt;0,"",IF(AN42&gt;0,AN42*20+30,IF(AO42&gt;0,AO42*20+10,IF(AP42&gt;0,"",IF(AQ42&gt;0,"",IF(AR42&gt;0,"","")))))))))</f>
        <v>70</v>
      </c>
      <c r="S42" s="17"/>
      <c r="T42" s="20">
        <f>IF(AS42&gt;0,AS42*20,IF(AT42&gt;0,AT42*20,IF(AU42&gt;0,AU42*20,"")))</f>
        <v>60</v>
      </c>
      <c r="U42" s="21"/>
      <c r="V42" s="17"/>
      <c r="W42" s="20"/>
      <c r="X42" s="21"/>
      <c r="Y42" s="17"/>
      <c r="Z42" s="20"/>
      <c r="AA42" s="21"/>
      <c r="AB42" s="17"/>
      <c r="AC42" s="22" t="s">
        <v>193</v>
      </c>
      <c r="AD42" s="23" t="s">
        <v>106</v>
      </c>
      <c r="AF42" s="24">
        <v>1</v>
      </c>
      <c r="AH42" s="24">
        <v>1</v>
      </c>
      <c r="AI42" s="24">
        <v>-1</v>
      </c>
      <c r="AO42" s="24">
        <v>3</v>
      </c>
      <c r="AS42" s="24">
        <v>3</v>
      </c>
    </row>
    <row r="43" spans="1:54" x14ac:dyDescent="0.25">
      <c r="A43" s="14" t="s">
        <v>173</v>
      </c>
      <c r="B43" s="15" t="s">
        <v>31</v>
      </c>
      <c r="C43" s="16" t="s">
        <v>37</v>
      </c>
      <c r="D43" s="17">
        <f t="shared" si="11"/>
        <v>240</v>
      </c>
      <c r="E43" s="18" t="str">
        <f t="shared" si="12"/>
        <v>吝啬</v>
      </c>
      <c r="F43" s="15" t="str">
        <f t="shared" si="13"/>
        <v/>
      </c>
      <c r="G43" s="15" t="str">
        <f t="shared" si="14"/>
        <v/>
      </c>
      <c r="H43" s="15" t="str">
        <f t="shared" si="15"/>
        <v>仁慈</v>
      </c>
      <c r="I43" s="19" t="str">
        <f t="shared" si="16"/>
        <v/>
      </c>
      <c r="J43" s="35" t="str">
        <f t="shared" si="17"/>
        <v>弩手</v>
      </c>
      <c r="K43" s="20">
        <f>IF(AJ43&gt;0,AJ43*30,IF(AK43&gt;0,AK43*30,IF(AL43&gt;0,AL43*30+10,IF(AM43&gt;0,AM43*30+10,IF(AN43&gt;0,AN43*30+10,IF(AO43&gt;0,"",IF(AP43&gt;0,AP43*30,IF(AQ43&gt;0,AQ43*30,IF(AR43&gt;0,AR43*30,"")))))))))</f>
        <v>60</v>
      </c>
      <c r="L43" s="21"/>
      <c r="M43" s="17"/>
      <c r="N43" s="20"/>
      <c r="O43" s="21">
        <f>IF(AJ43&gt;0,AJ43*20,IF(AK43&gt;0,"",IF(AL43&gt;0,"",IF(AM43&gt;0,"",IF(AN43&gt;0,"",IF(AO43&gt;0,"",IF(AP43&gt;0,AP43*20+60,IF(AQ43&gt;0,"",IF(AR43&gt;0,"","")))))))))</f>
        <v>100</v>
      </c>
      <c r="P43" s="17"/>
      <c r="Q43" s="20"/>
      <c r="R43" s="21"/>
      <c r="S43" s="17"/>
      <c r="T43" s="20"/>
      <c r="U43" s="21"/>
      <c r="V43" s="17"/>
      <c r="W43" s="20"/>
      <c r="X43" s="21"/>
      <c r="Y43" s="17"/>
      <c r="Z43" s="20"/>
      <c r="AA43" s="21"/>
      <c r="AB43" s="17">
        <f>IF(BB43&gt;0,BB43*20,"")</f>
        <v>80</v>
      </c>
      <c r="AC43" s="22" t="s">
        <v>193</v>
      </c>
      <c r="AD43" s="23" t="s">
        <v>150</v>
      </c>
      <c r="AE43" s="24">
        <v>-1</v>
      </c>
      <c r="AH43" s="24">
        <v>1</v>
      </c>
      <c r="AP43" s="24">
        <v>2</v>
      </c>
      <c r="BB43" s="24">
        <v>4</v>
      </c>
    </row>
    <row r="44" spans="1:54" x14ac:dyDescent="0.25">
      <c r="A44" s="14" t="s">
        <v>61</v>
      </c>
      <c r="B44" s="15" t="s">
        <v>31</v>
      </c>
      <c r="C44" s="16" t="s">
        <v>38</v>
      </c>
      <c r="D44" s="17">
        <f t="shared" si="11"/>
        <v>410</v>
      </c>
      <c r="E44" s="18" t="str">
        <f t="shared" si="12"/>
        <v>吝啬</v>
      </c>
      <c r="F44" s="15" t="str">
        <f t="shared" si="13"/>
        <v>狡诈</v>
      </c>
      <c r="G44" s="15" t="str">
        <f t="shared" si="14"/>
        <v/>
      </c>
      <c r="H44" s="15" t="str">
        <f t="shared" si="15"/>
        <v>残忍</v>
      </c>
      <c r="I44" s="19" t="str">
        <f t="shared" si="16"/>
        <v/>
      </c>
      <c r="J44" s="35" t="str">
        <f t="shared" si="17"/>
        <v>投掷兵</v>
      </c>
      <c r="K44" s="20">
        <f>IF(AJ44&gt;0,AJ44*30,IF(AK44&gt;0,AK44*30,IF(AL44&gt;0,AL44*30+10,IF(AM44&gt;0,AM44*30+10,IF(AN44&gt;0,AN44*30+10,IF(AO44&gt;0,"",IF(AP44&gt;0,AP44*30,IF(AQ44&gt;0,AQ44*30,IF(AR44&gt;0,AR44*30,"")))))))))</f>
        <v>130</v>
      </c>
      <c r="L44" s="21"/>
      <c r="M44" s="17"/>
      <c r="N44" s="20"/>
      <c r="O44" s="21"/>
      <c r="P44" s="17">
        <f>IF(AJ44&gt;0,AJ44*20,IF(AK44&gt;0,"",IF(AL44&gt;0,"",IF(AM44&gt;0,"",IF(AN44&gt;0,AN44*20+30,IF(AO44&gt;0,"",IF(AP44&gt;0,"",IF(AQ44&gt;0,"",IF(AR44&gt;0,AR44*20+30,"")))))))))</f>
        <v>110</v>
      </c>
      <c r="Q44" s="20"/>
      <c r="R44" s="21">
        <f>IF(AJ44&gt;0,AJ44*20,IF(AK44&gt;0,AK44*20+10,IF(AL44&gt;0,AL44*20+10,IF(AM44&gt;0,"",IF(AN44&gt;0,AN44*20+30,IF(AO44&gt;0,AO44*20+10,IF(AP44&gt;0,"",IF(AQ44&gt;0,"",IF(AR44&gt;0,"","")))))))))</f>
        <v>110</v>
      </c>
      <c r="S44" s="17"/>
      <c r="T44" s="20"/>
      <c r="U44" s="21"/>
      <c r="V44" s="17">
        <f>IF(AX44&gt;0,AX44*20,"")</f>
        <v>60</v>
      </c>
      <c r="W44" s="20"/>
      <c r="X44" s="21"/>
      <c r="Y44" s="17"/>
      <c r="Z44" s="20"/>
      <c r="AA44" s="21"/>
      <c r="AB44" s="17"/>
      <c r="AC44" s="22" t="s">
        <v>193</v>
      </c>
      <c r="AD44" s="23" t="s">
        <v>125</v>
      </c>
      <c r="AE44" s="24">
        <v>-1</v>
      </c>
      <c r="AF44" s="24">
        <v>-1</v>
      </c>
      <c r="AH44" s="24">
        <v>-1</v>
      </c>
      <c r="AN44" s="24">
        <v>4</v>
      </c>
      <c r="AX44" s="24">
        <v>3</v>
      </c>
    </row>
    <row r="45" spans="1:54" x14ac:dyDescent="0.25">
      <c r="A45" s="14" t="s">
        <v>185</v>
      </c>
      <c r="B45" s="15" t="s">
        <v>31</v>
      </c>
      <c r="C45" s="16" t="s">
        <v>38</v>
      </c>
      <c r="D45" s="17">
        <f t="shared" si="11"/>
        <v>330</v>
      </c>
      <c r="E45" s="18" t="str">
        <f t="shared" si="12"/>
        <v/>
      </c>
      <c r="F45" s="15" t="str">
        <f t="shared" si="13"/>
        <v/>
      </c>
      <c r="G45" s="15" t="str">
        <f t="shared" si="14"/>
        <v>谨慎</v>
      </c>
      <c r="H45" s="15" t="str">
        <f t="shared" si="15"/>
        <v>仁慈</v>
      </c>
      <c r="I45" s="19" t="str">
        <f t="shared" si="16"/>
        <v/>
      </c>
      <c r="J45" s="35" t="str">
        <f t="shared" si="17"/>
        <v>弩手</v>
      </c>
      <c r="K45" s="20">
        <f>IF(AJ45&gt;0,AJ45*30,IF(AK45&gt;0,AK45*30,IF(AL45&gt;0,AL45*30+10,IF(AM45&gt;0,AM45*30+10,IF(AN45&gt;0,AN45*30+10,IF(AO45&gt;0,"",IF(AP45&gt;0,AP45*30,IF(AQ45&gt;0,AQ45*30,IF(AR45&gt;0,AR45*30,"")))))))))</f>
        <v>90</v>
      </c>
      <c r="L45" s="21"/>
      <c r="M45" s="17"/>
      <c r="N45" s="20"/>
      <c r="O45" s="21">
        <f>IF(AJ45&gt;0,AJ45*20,IF(AK45&gt;0,"",IF(AL45&gt;0,"",IF(AM45&gt;0,"",IF(AN45&gt;0,"",IF(AO45&gt;0,"",IF(AP45&gt;0,AP45*20+60,IF(AQ45&gt;0,"",IF(AR45&gt;0,"","")))))))))</f>
        <v>120</v>
      </c>
      <c r="P45" s="17"/>
      <c r="Q45" s="20"/>
      <c r="R45" s="21"/>
      <c r="S45" s="17"/>
      <c r="T45" s="20">
        <f>IF(AS45&gt;0,AS45*20,IF(AT45&gt;0,AT45*20,IF(AU45&gt;0,AU45*20,"")))</f>
        <v>120</v>
      </c>
      <c r="U45" s="21"/>
      <c r="V45" s="17"/>
      <c r="W45" s="20"/>
      <c r="X45" s="21"/>
      <c r="Y45" s="17"/>
      <c r="Z45" s="20"/>
      <c r="AA45" s="21"/>
      <c r="AB45" s="17"/>
      <c r="AC45" s="22" t="s">
        <v>193</v>
      </c>
      <c r="AD45" s="23" t="s">
        <v>127</v>
      </c>
      <c r="AG45" s="24">
        <v>-1</v>
      </c>
      <c r="AH45" s="24">
        <v>1</v>
      </c>
      <c r="AP45" s="24">
        <v>3</v>
      </c>
      <c r="AT45" s="24">
        <v>6</v>
      </c>
    </row>
    <row r="46" spans="1:54" x14ac:dyDescent="0.25">
      <c r="A46" s="14" t="s">
        <v>185</v>
      </c>
      <c r="B46" s="15" t="s">
        <v>31</v>
      </c>
      <c r="C46" s="16" t="s">
        <v>49</v>
      </c>
      <c r="D46" s="17">
        <f t="shared" si="11"/>
        <v>355</v>
      </c>
      <c r="E46" s="18" t="str">
        <f t="shared" si="12"/>
        <v>吝啬</v>
      </c>
      <c r="F46" s="15" t="str">
        <f t="shared" si="13"/>
        <v>诚实</v>
      </c>
      <c r="G46" s="15" t="str">
        <f t="shared" si="14"/>
        <v>大胆</v>
      </c>
      <c r="H46" s="15" t="str">
        <f t="shared" si="15"/>
        <v/>
      </c>
      <c r="I46" s="19" t="str">
        <f t="shared" si="16"/>
        <v/>
      </c>
      <c r="J46" s="35" t="str">
        <f t="shared" si="17"/>
        <v>弓手</v>
      </c>
      <c r="K46" s="20"/>
      <c r="L46" s="21">
        <f>IF(AJ46&gt;0,AJ46*30,IF(AK46&gt;0,AK46*30+50,IF(AL46&gt;0,AL46*30,IF(AM46&gt;0,"",IF(AN46&gt;0,"",IF(AO46&gt;0,AO46*30,IF(AP46&gt;0,"",IF(AQ46&gt;0,"",IF(AR46&gt;0,"","")))))))))</f>
        <v>90</v>
      </c>
      <c r="M46" s="17"/>
      <c r="N46" s="20">
        <f>IF(AJ46&gt;0,AJ46*25,IF(AK46&gt;0,"",IF(AL46&gt;0,"",IF(AM46&gt;0,"",IF(AN46&gt;0,"",IF(AO46&gt;0,AO46*25+60,IF(AP46&gt;0,"",IF(AQ46&gt;0,AQ46*25+30,IF(AR46&gt;0,"","")))))))))</f>
        <v>135</v>
      </c>
      <c r="O46" s="21"/>
      <c r="P46" s="17"/>
      <c r="Q46" s="20"/>
      <c r="R46" s="21">
        <f>IF(AJ46&gt;0,AJ46*20,IF(AK46&gt;0,AK46*20+10,IF(AL46&gt;0,AL46*20+10,IF(AM46&gt;0,"",IF(AN46&gt;0,AN46*20+30,IF(AO46&gt;0,AO46*20+10,IF(AP46&gt;0,"",IF(AQ46&gt;0,"",IF(AR46&gt;0,"","")))))))))</f>
        <v>70</v>
      </c>
      <c r="S46" s="17"/>
      <c r="T46" s="20">
        <f>IF(AS46&gt;0,AS46*20,IF(AT46&gt;0,AT46*20,IF(AU46&gt;0,AU46*20,"")))</f>
        <v>40</v>
      </c>
      <c r="U46" s="21"/>
      <c r="V46" s="17">
        <f>IF(AX46&gt;0,AX46*20,"")</f>
        <v>20</v>
      </c>
      <c r="W46" s="20"/>
      <c r="X46" s="21"/>
      <c r="Y46" s="17"/>
      <c r="Z46" s="20"/>
      <c r="AA46" s="21"/>
      <c r="AB46" s="17"/>
      <c r="AC46" s="22" t="s">
        <v>193</v>
      </c>
      <c r="AD46" s="23" t="s">
        <v>117</v>
      </c>
      <c r="AE46" s="24">
        <v>-1</v>
      </c>
      <c r="AF46" s="24">
        <v>1</v>
      </c>
      <c r="AG46" s="24">
        <v>1</v>
      </c>
      <c r="AO46" s="24">
        <v>3</v>
      </c>
      <c r="AS46" s="24">
        <v>2</v>
      </c>
      <c r="AX46" s="24">
        <v>1</v>
      </c>
    </row>
    <row r="47" spans="1:54" x14ac:dyDescent="0.25">
      <c r="A47" s="14" t="s">
        <v>188</v>
      </c>
      <c r="B47" s="15" t="s">
        <v>31</v>
      </c>
      <c r="C47" s="16" t="s">
        <v>35</v>
      </c>
      <c r="D47" s="17">
        <f t="shared" si="11"/>
        <v>520</v>
      </c>
      <c r="E47" s="18" t="str">
        <f t="shared" si="12"/>
        <v/>
      </c>
      <c r="F47" s="15" t="str">
        <f t="shared" si="13"/>
        <v/>
      </c>
      <c r="G47" s="15" t="str">
        <f t="shared" si="14"/>
        <v>大胆</v>
      </c>
      <c r="H47" s="15" t="str">
        <f t="shared" si="15"/>
        <v>残忍</v>
      </c>
      <c r="I47" s="19" t="str">
        <f t="shared" si="16"/>
        <v>冲动</v>
      </c>
      <c r="J47" s="35" t="str">
        <f t="shared" si="17"/>
        <v>双手步兵</v>
      </c>
      <c r="K47" s="20">
        <f t="shared" ref="K47:K66" si="18">IF(AJ47&gt;0,AJ47*30,IF(AK47&gt;0,AK47*30,IF(AL47&gt;0,AL47*30+10,IF(AM47&gt;0,AM47*30+10,IF(AN47&gt;0,AN47*30+10,IF(AO47&gt;0,"",IF(AP47&gt;0,AP47*30,IF(AQ47&gt;0,AQ47*30,IF(AR47&gt;0,AR47*30,"")))))))))</f>
        <v>120</v>
      </c>
      <c r="L47" s="21">
        <f>IF(AJ47&gt;0,AJ47*30,IF(AK47&gt;0,AK47*30+50,IF(AL47&gt;0,AL47*30,IF(AM47&gt;0,"",IF(AN47&gt;0,"",IF(AO47&gt;0,AO47*30,IF(AP47&gt;0,"",IF(AQ47&gt;0,"",IF(AR47&gt;0,"","")))))))))</f>
        <v>170</v>
      </c>
      <c r="M47" s="17">
        <f>IF(AJ47&gt;0,AJ47*30,IF(AK47&gt;0,AK47*30+20,IF(AL47&gt;0,AL47*30+20,IF(AM47&gt;0,AM47*30+20,IF(AN47&gt;0,"",IF(AO47&gt;0,"",IF(AP47&gt;0,"",IF(AQ47&gt;0,"",IF(AR47&gt;0,AR47*30+10,"")))))))))</f>
        <v>140</v>
      </c>
      <c r="N47" s="20"/>
      <c r="O47" s="21"/>
      <c r="P47" s="17"/>
      <c r="Q47" s="20"/>
      <c r="R47" s="21">
        <f>IF(AJ47&gt;0,AJ47*20,IF(AK47&gt;0,AK47*20+10,IF(AL47&gt;0,AL47*20+10,IF(AM47&gt;0,"",IF(AN47&gt;0,AN47*20+30,IF(AO47&gt;0,AO47*20+10,IF(AP47&gt;0,"",IF(AQ47&gt;0,"",IF(AR47&gt;0,"","")))))))))</f>
        <v>90</v>
      </c>
      <c r="S47" s="17"/>
      <c r="T47" s="20"/>
      <c r="U47" s="21"/>
      <c r="V47" s="17"/>
      <c r="W47" s="20"/>
      <c r="X47" s="21"/>
      <c r="Y47" s="17"/>
      <c r="Z47" s="20"/>
      <c r="AA47" s="21"/>
      <c r="AB47" s="17"/>
      <c r="AC47" s="22" t="s">
        <v>193</v>
      </c>
      <c r="AD47" s="23" t="s">
        <v>132</v>
      </c>
      <c r="AG47" s="24">
        <v>1</v>
      </c>
      <c r="AH47" s="24">
        <v>-1</v>
      </c>
      <c r="AI47" s="24">
        <v>-1</v>
      </c>
      <c r="AK47" s="24">
        <v>4</v>
      </c>
    </row>
    <row r="48" spans="1:54" x14ac:dyDescent="0.25">
      <c r="A48" s="14" t="s">
        <v>41</v>
      </c>
      <c r="B48" s="15" t="s">
        <v>31</v>
      </c>
      <c r="C48" s="16" t="s">
        <v>36</v>
      </c>
      <c r="D48" s="17">
        <f t="shared" si="11"/>
        <v>450</v>
      </c>
      <c r="E48" s="18" t="str">
        <f t="shared" si="12"/>
        <v/>
      </c>
      <c r="F48" s="15" t="str">
        <f t="shared" si="13"/>
        <v>诚实</v>
      </c>
      <c r="G48" s="15" t="str">
        <f t="shared" si="14"/>
        <v>大胆</v>
      </c>
      <c r="H48" s="15" t="str">
        <f t="shared" si="15"/>
        <v>残忍</v>
      </c>
      <c r="I48" s="19" t="str">
        <f t="shared" si="16"/>
        <v/>
      </c>
      <c r="J48" s="35" t="str">
        <f t="shared" si="17"/>
        <v>投掷兵</v>
      </c>
      <c r="K48" s="20">
        <f t="shared" si="18"/>
        <v>160</v>
      </c>
      <c r="L48" s="21"/>
      <c r="M48" s="17"/>
      <c r="N48" s="20"/>
      <c r="O48" s="21"/>
      <c r="P48" s="17">
        <f>IF(AJ48&gt;0,AJ48*20,IF(AK48&gt;0,"",IF(AL48&gt;0,"",IF(AM48&gt;0,"",IF(AN48&gt;0,AN48*20+30,IF(AO48&gt;0,"",IF(AP48&gt;0,"",IF(AQ48&gt;0,"",IF(AR48&gt;0,AR48*20+30,"")))))))))</f>
        <v>130</v>
      </c>
      <c r="Q48" s="20"/>
      <c r="R48" s="21">
        <f>IF(AJ48&gt;0,AJ48*20,IF(AK48&gt;0,AK48*20+10,IF(AL48&gt;0,AL48*20+10,IF(AM48&gt;0,"",IF(AN48&gt;0,AN48*20+30,IF(AO48&gt;0,AO48*20+10,IF(AP48&gt;0,"",IF(AQ48&gt;0,"",IF(AR48&gt;0,"","")))))))))</f>
        <v>130</v>
      </c>
      <c r="S48" s="17"/>
      <c r="T48" s="20"/>
      <c r="U48" s="21">
        <f>IF(AV48&gt;0,AV48*20,IF(AW48&gt;0,AW48*10,""))</f>
        <v>30</v>
      </c>
      <c r="V48" s="17"/>
      <c r="W48" s="20"/>
      <c r="X48" s="21"/>
      <c r="Y48" s="17"/>
      <c r="Z48" s="20"/>
      <c r="AA48" s="21"/>
      <c r="AB48" s="17"/>
      <c r="AC48" s="22" t="s">
        <v>193</v>
      </c>
      <c r="AD48" s="23" t="s">
        <v>104</v>
      </c>
      <c r="AF48" s="24">
        <v>1</v>
      </c>
      <c r="AG48" s="24">
        <v>1</v>
      </c>
      <c r="AH48" s="24">
        <v>-1</v>
      </c>
      <c r="AN48" s="24">
        <v>5</v>
      </c>
      <c r="AW48" s="24">
        <v>3</v>
      </c>
    </row>
    <row r="49" spans="1:55" x14ac:dyDescent="0.25">
      <c r="A49" s="14" t="s">
        <v>70</v>
      </c>
      <c r="B49" s="15" t="s">
        <v>31</v>
      </c>
      <c r="C49" s="16" t="s">
        <v>38</v>
      </c>
      <c r="D49" s="17">
        <f t="shared" si="11"/>
        <v>470</v>
      </c>
      <c r="E49" s="18" t="str">
        <f t="shared" si="12"/>
        <v>慷慨</v>
      </c>
      <c r="F49" s="15" t="str">
        <f t="shared" si="13"/>
        <v/>
      </c>
      <c r="G49" s="15" t="str">
        <f t="shared" si="14"/>
        <v/>
      </c>
      <c r="H49" s="15" t="str">
        <f t="shared" si="15"/>
        <v>仁慈</v>
      </c>
      <c r="I49" s="19" t="str">
        <f t="shared" si="16"/>
        <v>冲动</v>
      </c>
      <c r="J49" s="35" t="str">
        <f t="shared" si="17"/>
        <v>双手步兵</v>
      </c>
      <c r="K49" s="20">
        <f t="shared" si="18"/>
        <v>90</v>
      </c>
      <c r="L49" s="21">
        <f>IF(AJ49&gt;0,AJ49*30,IF(AK49&gt;0,AK49*30+50,IF(AL49&gt;0,AL49*30,IF(AM49&gt;0,"",IF(AN49&gt;0,"",IF(AO49&gt;0,AO49*30,IF(AP49&gt;0,"",IF(AQ49&gt;0,"",IF(AR49&gt;0,"","")))))))))</f>
        <v>140</v>
      </c>
      <c r="M49" s="17">
        <f>IF(AJ49&gt;0,AJ49*30,IF(AK49&gt;0,AK49*30+20,IF(AL49&gt;0,AL49*30+20,IF(AM49&gt;0,AM49*30+20,IF(AN49&gt;0,"",IF(AO49&gt;0,"",IF(AP49&gt;0,"",IF(AQ49&gt;0,"",IF(AR49&gt;0,AR49*30+10,"")))))))))</f>
        <v>110</v>
      </c>
      <c r="N49" s="20"/>
      <c r="O49" s="21"/>
      <c r="P49" s="17"/>
      <c r="Q49" s="20"/>
      <c r="R49" s="21">
        <f>IF(AJ49&gt;0,AJ49*20,IF(AK49&gt;0,AK49*20+10,IF(AL49&gt;0,AL49*20+10,IF(AM49&gt;0,"",IF(AN49&gt;0,AN49*20+30,IF(AO49&gt;0,AO49*20+10,IF(AP49&gt;0,"",IF(AQ49&gt;0,"",IF(AR49&gt;0,"","")))))))))</f>
        <v>70</v>
      </c>
      <c r="S49" s="17">
        <f>IF(BC49&gt;0,BC49*20,"")</f>
        <v>60</v>
      </c>
      <c r="T49" s="20"/>
      <c r="U49" s="21"/>
      <c r="V49" s="17"/>
      <c r="W49" s="20"/>
      <c r="X49" s="21"/>
      <c r="Y49" s="17"/>
      <c r="Z49" s="20"/>
      <c r="AA49" s="21"/>
      <c r="AB49" s="17"/>
      <c r="AC49" s="22" t="s">
        <v>193</v>
      </c>
      <c r="AD49" s="23" t="s">
        <v>129</v>
      </c>
      <c r="AE49" s="24">
        <v>1</v>
      </c>
      <c r="AH49" s="24">
        <v>1</v>
      </c>
      <c r="AI49" s="24">
        <v>-1</v>
      </c>
      <c r="AK49" s="24">
        <v>3</v>
      </c>
      <c r="BC49" s="24">
        <v>3</v>
      </c>
    </row>
    <row r="50" spans="1:55" x14ac:dyDescent="0.25">
      <c r="A50" s="14" t="s">
        <v>67</v>
      </c>
      <c r="B50" s="15" t="s">
        <v>31</v>
      </c>
      <c r="C50" s="16" t="s">
        <v>37</v>
      </c>
      <c r="D50" s="17">
        <f t="shared" si="11"/>
        <v>360</v>
      </c>
      <c r="E50" s="18" t="str">
        <f t="shared" si="12"/>
        <v/>
      </c>
      <c r="F50" s="15" t="str">
        <f t="shared" si="13"/>
        <v>诚实</v>
      </c>
      <c r="G50" s="15" t="str">
        <f t="shared" si="14"/>
        <v>大胆</v>
      </c>
      <c r="H50" s="15" t="str">
        <f t="shared" si="15"/>
        <v>残忍</v>
      </c>
      <c r="I50" s="19" t="str">
        <f t="shared" si="16"/>
        <v/>
      </c>
      <c r="J50" s="35" t="str">
        <f t="shared" si="17"/>
        <v>长杆步兵</v>
      </c>
      <c r="K50" s="20">
        <f t="shared" si="18"/>
        <v>160</v>
      </c>
      <c r="L50" s="21"/>
      <c r="M50" s="17">
        <f>IF(AJ50&gt;0,AJ50*30,IF(AK50&gt;0,AK50*30+20,IF(AL50&gt;0,AL50*30+20,IF(AM50&gt;0,AM50*30+20,IF(AN50&gt;0,"",IF(AO50&gt;0,"",IF(AP50&gt;0,"",IF(AQ50&gt;0,"",IF(AR50&gt;0,AR50*30+10,"")))))))))</f>
        <v>170</v>
      </c>
      <c r="N50" s="20"/>
      <c r="O50" s="21"/>
      <c r="P50" s="17"/>
      <c r="Q50" s="20"/>
      <c r="R50" s="21"/>
      <c r="S50" s="17"/>
      <c r="T50" s="20"/>
      <c r="U50" s="21">
        <f>IF(AV50&gt;0,AV50*20,IF(AW50&gt;0,AW50*10,""))</f>
        <v>30</v>
      </c>
      <c r="V50" s="17"/>
      <c r="W50" s="20"/>
      <c r="X50" s="21"/>
      <c r="Y50" s="17"/>
      <c r="Z50" s="20"/>
      <c r="AA50" s="21"/>
      <c r="AB50" s="17"/>
      <c r="AC50" s="22" t="s">
        <v>193</v>
      </c>
      <c r="AD50" s="23" t="s">
        <v>142</v>
      </c>
      <c r="AF50" s="24">
        <v>1</v>
      </c>
      <c r="AG50" s="24">
        <v>1</v>
      </c>
      <c r="AH50" s="24">
        <v>-1</v>
      </c>
      <c r="AM50" s="24">
        <v>5</v>
      </c>
      <c r="AW50" s="24">
        <v>3</v>
      </c>
    </row>
    <row r="51" spans="1:55" x14ac:dyDescent="0.25">
      <c r="A51" s="14" t="s">
        <v>63</v>
      </c>
      <c r="B51" s="15" t="s">
        <v>31</v>
      </c>
      <c r="C51" s="16" t="s">
        <v>49</v>
      </c>
      <c r="D51" s="17">
        <f t="shared" si="11"/>
        <v>410</v>
      </c>
      <c r="E51" s="18" t="str">
        <f t="shared" si="12"/>
        <v>吝啬</v>
      </c>
      <c r="F51" s="15" t="str">
        <f t="shared" si="13"/>
        <v>狡诈</v>
      </c>
      <c r="G51" s="15" t="str">
        <f t="shared" si="14"/>
        <v/>
      </c>
      <c r="H51" s="15" t="str">
        <f t="shared" si="15"/>
        <v>残忍</v>
      </c>
      <c r="I51" s="19" t="str">
        <f t="shared" si="16"/>
        <v/>
      </c>
      <c r="J51" s="35" t="str">
        <f t="shared" si="17"/>
        <v>投掷兵</v>
      </c>
      <c r="K51" s="20">
        <f t="shared" si="18"/>
        <v>130</v>
      </c>
      <c r="L51" s="21"/>
      <c r="M51" s="17"/>
      <c r="N51" s="20"/>
      <c r="O51" s="21"/>
      <c r="P51" s="17">
        <f>IF(AJ51&gt;0,AJ51*20,IF(AK51&gt;0,"",IF(AL51&gt;0,"",IF(AM51&gt;0,"",IF(AN51&gt;0,AN51*20+30,IF(AO51&gt;0,"",IF(AP51&gt;0,"",IF(AQ51&gt;0,"",IF(AR51&gt;0,AR51*20+30,"")))))))))</f>
        <v>110</v>
      </c>
      <c r="Q51" s="20"/>
      <c r="R51" s="21">
        <f>IF(AJ51&gt;0,AJ51*20,IF(AK51&gt;0,AK51*20+10,IF(AL51&gt;0,AL51*20+10,IF(AM51&gt;0,"",IF(AN51&gt;0,AN51*20+30,IF(AO51&gt;0,AO51*20+10,IF(AP51&gt;0,"",IF(AQ51&gt;0,"",IF(AR51&gt;0,"","")))))))))</f>
        <v>110</v>
      </c>
      <c r="S51" s="17"/>
      <c r="T51" s="20"/>
      <c r="U51" s="21"/>
      <c r="V51" s="17">
        <f>IF(AX51&gt;0,AX51*20,"")</f>
        <v>60</v>
      </c>
      <c r="W51" s="20"/>
      <c r="X51" s="21"/>
      <c r="Y51" s="17"/>
      <c r="Z51" s="20"/>
      <c r="AA51" s="21"/>
      <c r="AB51" s="17"/>
      <c r="AC51" s="22" t="s">
        <v>193</v>
      </c>
      <c r="AD51" s="23" t="s">
        <v>116</v>
      </c>
      <c r="AE51" s="24">
        <v>-1</v>
      </c>
      <c r="AF51" s="24">
        <v>-1</v>
      </c>
      <c r="AH51" s="24">
        <v>-1</v>
      </c>
      <c r="AN51" s="24">
        <v>4</v>
      </c>
      <c r="AX51" s="24">
        <v>3</v>
      </c>
    </row>
    <row r="52" spans="1:55" x14ac:dyDescent="0.25">
      <c r="A52" s="14" t="s">
        <v>39</v>
      </c>
      <c r="B52" s="15" t="s">
        <v>31</v>
      </c>
      <c r="C52" s="16" t="s">
        <v>40</v>
      </c>
      <c r="D52" s="17">
        <f t="shared" si="11"/>
        <v>490</v>
      </c>
      <c r="E52" s="18" t="str">
        <f t="shared" si="12"/>
        <v>慷慨</v>
      </c>
      <c r="F52" s="15" t="str">
        <f t="shared" si="13"/>
        <v>狡诈</v>
      </c>
      <c r="G52" s="15" t="str">
        <f t="shared" si="14"/>
        <v/>
      </c>
      <c r="H52" s="15" t="str">
        <f t="shared" si="15"/>
        <v>仁慈</v>
      </c>
      <c r="I52" s="19" t="str">
        <f t="shared" si="16"/>
        <v/>
      </c>
      <c r="J52" s="35" t="str">
        <f t="shared" si="17"/>
        <v>投掷兵</v>
      </c>
      <c r="K52" s="20">
        <f t="shared" si="18"/>
        <v>130</v>
      </c>
      <c r="L52" s="21"/>
      <c r="M52" s="17"/>
      <c r="N52" s="20"/>
      <c r="O52" s="21"/>
      <c r="P52" s="17">
        <f>IF(AJ52&gt;0,AJ52*20,IF(AK52&gt;0,"",IF(AL52&gt;0,"",IF(AM52&gt;0,"",IF(AN52&gt;0,AN52*20+30,IF(AO52&gt;0,"",IF(AP52&gt;0,"",IF(AQ52&gt;0,"",IF(AR52&gt;0,AR52*20+30,"")))))))))</f>
        <v>110</v>
      </c>
      <c r="Q52" s="20"/>
      <c r="R52" s="21">
        <f>IF(AJ52&gt;0,AJ52*20,IF(AK52&gt;0,AK52*20+10,IF(AL52&gt;0,AL52*20+10,IF(AM52&gt;0,"",IF(AN52&gt;0,AN52*20+30,IF(AO52&gt;0,AO52*20+10,IF(AP52&gt;0,"",IF(AQ52&gt;0,"",IF(AR52&gt;0,"","")))))))))</f>
        <v>110</v>
      </c>
      <c r="S52" s="17"/>
      <c r="T52" s="20"/>
      <c r="U52" s="21"/>
      <c r="V52" s="17">
        <f>IF(AX52&gt;0,AX52*20,"")</f>
        <v>140</v>
      </c>
      <c r="W52" s="20"/>
      <c r="X52" s="21"/>
      <c r="Y52" s="17"/>
      <c r="Z52" s="20"/>
      <c r="AA52" s="21"/>
      <c r="AB52" s="17"/>
      <c r="AC52" s="22" t="s">
        <v>193</v>
      </c>
      <c r="AD52" s="23" t="s">
        <v>95</v>
      </c>
      <c r="AE52" s="24">
        <v>1</v>
      </c>
      <c r="AF52" s="24">
        <v>-1</v>
      </c>
      <c r="AH52" s="24">
        <v>1</v>
      </c>
      <c r="AN52" s="24">
        <v>4</v>
      </c>
      <c r="AX52" s="24">
        <v>7</v>
      </c>
    </row>
    <row r="53" spans="1:55" x14ac:dyDescent="0.25">
      <c r="A53" s="14" t="s">
        <v>59</v>
      </c>
      <c r="B53" s="15" t="s">
        <v>31</v>
      </c>
      <c r="C53" s="16" t="s">
        <v>37</v>
      </c>
      <c r="D53" s="17">
        <f t="shared" si="11"/>
        <v>295</v>
      </c>
      <c r="E53" s="18" t="str">
        <f t="shared" si="12"/>
        <v>慷慨</v>
      </c>
      <c r="F53" s="15" t="str">
        <f t="shared" si="13"/>
        <v/>
      </c>
      <c r="G53" s="15" t="str">
        <f t="shared" si="14"/>
        <v>大胆</v>
      </c>
      <c r="H53" s="15" t="str">
        <f t="shared" si="15"/>
        <v>仁慈</v>
      </c>
      <c r="I53" s="19" t="str">
        <f t="shared" si="16"/>
        <v>谋略</v>
      </c>
      <c r="J53" s="35" t="str">
        <f t="shared" si="17"/>
        <v>弓骑兵</v>
      </c>
      <c r="K53" s="20">
        <f t="shared" si="18"/>
        <v>90</v>
      </c>
      <c r="L53" s="21"/>
      <c r="M53" s="17"/>
      <c r="N53" s="20">
        <f>IF(AJ53&gt;0,AJ53*25,IF(AK53&gt;0,"",IF(AL53&gt;0,"",IF(AM53&gt;0,"",IF(AN53&gt;0,"",IF(AO53&gt;0,AO53*25+60,IF(AP53&gt;0,"",IF(AQ53&gt;0,AQ53*25+30,IF(AR53&gt;0,"","")))))))))</f>
        <v>105</v>
      </c>
      <c r="O53" s="21"/>
      <c r="P53" s="17"/>
      <c r="Q53" s="20">
        <f>IF(AJ53&gt;0,AJ53*20,IF(AK53&gt;0,"",IF(AL53&gt;0,AL53*20+50,IF(AM53&gt;0,"",IF(AN53&gt;0,"",IF(AO53&gt;0,"",IF(AP53&gt;0,"",IF(AQ53&gt;0,AQ53*20+40,IF(AR53&gt;0,AR53*20+50,"")))))))))</f>
        <v>100</v>
      </c>
      <c r="R53" s="21"/>
      <c r="S53" s="17"/>
      <c r="T53" s="20"/>
      <c r="U53" s="21"/>
      <c r="V53" s="17"/>
      <c r="W53" s="20"/>
      <c r="X53" s="21"/>
      <c r="Y53" s="17"/>
      <c r="Z53" s="20"/>
      <c r="AA53" s="21"/>
      <c r="AB53" s="17"/>
      <c r="AC53" s="22" t="s">
        <v>193</v>
      </c>
      <c r="AD53" s="23" t="s">
        <v>141</v>
      </c>
      <c r="AE53" s="24">
        <v>1</v>
      </c>
      <c r="AG53" s="24">
        <v>1</v>
      </c>
      <c r="AH53" s="24">
        <v>1</v>
      </c>
      <c r="AI53" s="24">
        <v>1</v>
      </c>
      <c r="AQ53" s="24">
        <v>3</v>
      </c>
    </row>
    <row r="54" spans="1:55" x14ac:dyDescent="0.25">
      <c r="A54" s="14" t="s">
        <v>190</v>
      </c>
      <c r="B54" s="15" t="s">
        <v>32</v>
      </c>
      <c r="C54" s="16" t="s">
        <v>40</v>
      </c>
      <c r="D54" s="17">
        <f t="shared" si="11"/>
        <v>460</v>
      </c>
      <c r="E54" s="18" t="str">
        <f t="shared" si="12"/>
        <v/>
      </c>
      <c r="F54" s="15" t="str">
        <f t="shared" si="13"/>
        <v>诚实</v>
      </c>
      <c r="G54" s="15" t="str">
        <f t="shared" si="14"/>
        <v/>
      </c>
      <c r="H54" s="15" t="str">
        <f t="shared" si="15"/>
        <v>仁慈</v>
      </c>
      <c r="I54" s="19" t="str">
        <f t="shared" si="16"/>
        <v/>
      </c>
      <c r="J54" s="35" t="str">
        <f t="shared" si="17"/>
        <v>弩手</v>
      </c>
      <c r="K54" s="20">
        <f t="shared" si="18"/>
        <v>120</v>
      </c>
      <c r="L54" s="21"/>
      <c r="M54" s="17"/>
      <c r="N54" s="20"/>
      <c r="O54" s="21">
        <f>IF(AJ54&gt;0,AJ54*20,IF(AK54&gt;0,"",IF(AL54&gt;0,"",IF(AM54&gt;0,"",IF(AN54&gt;0,"",IF(AO54&gt;0,"",IF(AP54&gt;0,AP54*20+60,IF(AQ54&gt;0,"",IF(AR54&gt;0,"","")))))))))</f>
        <v>140</v>
      </c>
      <c r="P54" s="17"/>
      <c r="Q54" s="20"/>
      <c r="R54" s="21"/>
      <c r="S54" s="17"/>
      <c r="T54" s="20"/>
      <c r="U54" s="21"/>
      <c r="V54" s="17"/>
      <c r="W54" s="20"/>
      <c r="X54" s="21"/>
      <c r="Y54" s="17">
        <f>IF(AZ54&gt;0,AZ54*20,"")</f>
        <v>100</v>
      </c>
      <c r="Z54" s="20">
        <f>IF(AZ54&gt;0,AZ54*20,"")</f>
        <v>100</v>
      </c>
      <c r="AA54" s="21"/>
      <c r="AB54" s="17"/>
      <c r="AC54" s="22" t="s">
        <v>193</v>
      </c>
      <c r="AD54" s="23" t="s">
        <v>99</v>
      </c>
      <c r="AF54" s="24">
        <v>1</v>
      </c>
      <c r="AH54" s="24">
        <v>1</v>
      </c>
      <c r="AP54" s="24">
        <v>4</v>
      </c>
      <c r="AZ54" s="24">
        <v>5</v>
      </c>
    </row>
    <row r="55" spans="1:55" x14ac:dyDescent="0.25">
      <c r="A55" s="14" t="s">
        <v>176</v>
      </c>
      <c r="B55" s="15" t="s">
        <v>31</v>
      </c>
      <c r="C55" s="16" t="s">
        <v>38</v>
      </c>
      <c r="D55" s="17">
        <f t="shared" si="11"/>
        <v>650</v>
      </c>
      <c r="E55" s="18" t="str">
        <f t="shared" si="12"/>
        <v>吝啬</v>
      </c>
      <c r="F55" s="15" t="str">
        <f t="shared" si="13"/>
        <v/>
      </c>
      <c r="G55" s="15" t="str">
        <f t="shared" si="14"/>
        <v>大胆</v>
      </c>
      <c r="H55" s="15" t="str">
        <f t="shared" si="15"/>
        <v/>
      </c>
      <c r="I55" s="19" t="str">
        <f t="shared" si="16"/>
        <v>冲动</v>
      </c>
      <c r="J55" s="35" t="str">
        <f t="shared" si="17"/>
        <v>贵族骑士</v>
      </c>
      <c r="K55" s="20">
        <f t="shared" si="18"/>
        <v>130</v>
      </c>
      <c r="L55" s="21">
        <f>IF(AJ55&gt;0,AJ55*30,IF(AK55&gt;0,AK55*30+50,IF(AL55&gt;0,AL55*30,IF(AM55&gt;0,"",IF(AN55&gt;0,"",IF(AO55&gt;0,AO55*30,IF(AP55&gt;0,"",IF(AQ55&gt;0,"",IF(AR55&gt;0,"","")))))))))</f>
        <v>120</v>
      </c>
      <c r="M55" s="17">
        <f>IF(AJ55&gt;0,AJ55*30,IF(AK55&gt;0,AK55*30+20,IF(AL55&gt;0,AL55*30+20,IF(AM55&gt;0,AM55*30+20,IF(AN55&gt;0,"",IF(AO55&gt;0,"",IF(AP55&gt;0,"",IF(AQ55&gt;0,"",IF(AR55&gt;0,AR55*30+10,"")))))))))</f>
        <v>140</v>
      </c>
      <c r="N55" s="20"/>
      <c r="O55" s="21"/>
      <c r="P55" s="17"/>
      <c r="Q55" s="20">
        <f>IF(AJ55&gt;0,AJ55*20,IF(AK55&gt;0,"",IF(AL55&gt;0,AL55*20+50,IF(AM55&gt;0,"",IF(AN55&gt;0,"",IF(AO55&gt;0,"",IF(AP55&gt;0,"",IF(AQ55&gt;0,AQ55*20+40,IF(AR55&gt;0,AR55*20+50,"")))))))))</f>
        <v>130</v>
      </c>
      <c r="R55" s="21">
        <f>IF(AJ55&gt;0,AJ55*20,IF(AK55&gt;0,AK55*20+10,IF(AL55&gt;0,AL55*20+10,IF(AM55&gt;0,"",IF(AN55&gt;0,AN55*20+30,IF(AO55&gt;0,AO55*20+10,IF(AP55&gt;0,"",IF(AQ55&gt;0,"",IF(AR55&gt;0,"","")))))))))</f>
        <v>90</v>
      </c>
      <c r="S55" s="17"/>
      <c r="T55" s="20"/>
      <c r="U55" s="21">
        <f>IF(AV55&gt;0,AV55*20,IF(AW55&gt;0,AW55*10,""))</f>
        <v>40</v>
      </c>
      <c r="V55" s="17"/>
      <c r="W55" s="20"/>
      <c r="X55" s="21"/>
      <c r="Y55" s="17"/>
      <c r="Z55" s="20"/>
      <c r="AA55" s="21"/>
      <c r="AB55" s="17"/>
      <c r="AC55" s="22" t="s">
        <v>193</v>
      </c>
      <c r="AD55" s="23" t="s">
        <v>121</v>
      </c>
      <c r="AE55" s="24">
        <v>-1</v>
      </c>
      <c r="AG55" s="24">
        <v>1</v>
      </c>
      <c r="AI55" s="24">
        <v>-1</v>
      </c>
      <c r="AL55" s="24">
        <v>4</v>
      </c>
      <c r="AV55" s="24">
        <v>2</v>
      </c>
    </row>
    <row r="56" spans="1:55" x14ac:dyDescent="0.25">
      <c r="A56" s="14" t="s">
        <v>62</v>
      </c>
      <c r="B56" s="15" t="s">
        <v>31</v>
      </c>
      <c r="C56" s="16" t="s">
        <v>35</v>
      </c>
      <c r="D56" s="17">
        <f t="shared" si="11"/>
        <v>470</v>
      </c>
      <c r="E56" s="18" t="str">
        <f t="shared" si="12"/>
        <v>慷慨</v>
      </c>
      <c r="F56" s="15" t="str">
        <f t="shared" si="13"/>
        <v/>
      </c>
      <c r="G56" s="15" t="str">
        <f t="shared" si="14"/>
        <v>大胆</v>
      </c>
      <c r="H56" s="15" t="str">
        <f t="shared" si="15"/>
        <v/>
      </c>
      <c r="I56" s="19" t="str">
        <f t="shared" si="16"/>
        <v/>
      </c>
      <c r="J56" s="35" t="str">
        <f t="shared" si="17"/>
        <v>双手步兵</v>
      </c>
      <c r="K56" s="20">
        <f t="shared" si="18"/>
        <v>90</v>
      </c>
      <c r="L56" s="21">
        <f>IF(AJ56&gt;0,AJ56*30,IF(AK56&gt;0,AK56*30+50,IF(AL56&gt;0,AL56*30,IF(AM56&gt;0,"",IF(AN56&gt;0,"",IF(AO56&gt;0,AO56*30,IF(AP56&gt;0,"",IF(AQ56&gt;0,"",IF(AR56&gt;0,"","")))))))))</f>
        <v>140</v>
      </c>
      <c r="M56" s="17">
        <f>IF(AJ56&gt;0,AJ56*30,IF(AK56&gt;0,AK56*30+20,IF(AL56&gt;0,AL56*30+20,IF(AM56&gt;0,AM56*30+20,IF(AN56&gt;0,"",IF(AO56&gt;0,"",IF(AP56&gt;0,"",IF(AQ56&gt;0,"",IF(AR56&gt;0,AR56*30+10,"")))))))))</f>
        <v>110</v>
      </c>
      <c r="N56" s="20"/>
      <c r="O56" s="21"/>
      <c r="P56" s="17"/>
      <c r="Q56" s="20"/>
      <c r="R56" s="21">
        <f>IF(AJ56&gt;0,AJ56*20,IF(AK56&gt;0,AK56*20+10,IF(AL56&gt;0,AL56*20+10,IF(AM56&gt;0,"",IF(AN56&gt;0,AN56*20+30,IF(AO56&gt;0,AO56*20+10,IF(AP56&gt;0,"",IF(AQ56&gt;0,"",IF(AR56&gt;0,"","")))))))))</f>
        <v>70</v>
      </c>
      <c r="S56" s="17"/>
      <c r="T56" s="20"/>
      <c r="U56" s="21">
        <f>IF(AV56&gt;0,AV56*20,IF(AW56&gt;0,AW56*10,""))</f>
        <v>60</v>
      </c>
      <c r="V56" s="17"/>
      <c r="W56" s="20"/>
      <c r="X56" s="21"/>
      <c r="Y56" s="17"/>
      <c r="Z56" s="20"/>
      <c r="AA56" s="21"/>
      <c r="AB56" s="17"/>
      <c r="AC56" s="22" t="s">
        <v>193</v>
      </c>
      <c r="AD56" s="23" t="s">
        <v>133</v>
      </c>
      <c r="AE56" s="24">
        <v>1</v>
      </c>
      <c r="AG56" s="24">
        <v>1</v>
      </c>
      <c r="AK56" s="24">
        <v>3</v>
      </c>
      <c r="AV56" s="24">
        <v>3</v>
      </c>
    </row>
    <row r="57" spans="1:55" x14ac:dyDescent="0.25">
      <c r="A57" s="14" t="s">
        <v>53</v>
      </c>
      <c r="B57" s="15" t="s">
        <v>32</v>
      </c>
      <c r="C57" s="16" t="s">
        <v>38</v>
      </c>
      <c r="D57" s="17">
        <f t="shared" si="11"/>
        <v>370</v>
      </c>
      <c r="E57" s="18" t="str">
        <f t="shared" si="12"/>
        <v>慷慨</v>
      </c>
      <c r="F57" s="15" t="str">
        <f t="shared" si="13"/>
        <v/>
      </c>
      <c r="G57" s="15" t="str">
        <f t="shared" si="14"/>
        <v/>
      </c>
      <c r="H57" s="15" t="str">
        <f t="shared" si="15"/>
        <v>残忍</v>
      </c>
      <c r="I57" s="19" t="str">
        <f t="shared" si="16"/>
        <v>谋略</v>
      </c>
      <c r="J57" s="35" t="str">
        <f t="shared" si="17"/>
        <v>骑兵</v>
      </c>
      <c r="K57" s="20">
        <f t="shared" si="18"/>
        <v>60</v>
      </c>
      <c r="L57" s="21"/>
      <c r="M57" s="17">
        <f>IF(AJ57&gt;0,AJ57*30,IF(AK57&gt;0,AK57*30+20,IF(AL57&gt;0,AL57*30+20,IF(AM57&gt;0,AM57*30+20,IF(AN57&gt;0,"",IF(AO57&gt;0,"",IF(AP57&gt;0,"",IF(AQ57&gt;0,"",IF(AR57&gt;0,AR57*30+10,"")))))))))</f>
        <v>70</v>
      </c>
      <c r="N57" s="20"/>
      <c r="O57" s="21"/>
      <c r="P57" s="17">
        <f>IF(AJ57&gt;0,AJ57*20,IF(AK57&gt;0,"",IF(AL57&gt;0,"",IF(AM57&gt;0,"",IF(AN57&gt;0,AN57*20+30,IF(AO57&gt;0,"",IF(AP57&gt;0,"",IF(AQ57&gt;0,"",IF(AR57&gt;0,AR57*20+30,"")))))))))</f>
        <v>70</v>
      </c>
      <c r="Q57" s="20">
        <f>IF(AJ57&gt;0,AJ57*20,IF(AK57&gt;0,"",IF(AL57&gt;0,AL57*20+50,IF(AM57&gt;0,"",IF(AN57&gt;0,"",IF(AO57&gt;0,"",IF(AP57&gt;0,"",IF(AQ57&gt;0,AQ57*20+40,IF(AR57&gt;0,AR57*20+50,"")))))))))</f>
        <v>90</v>
      </c>
      <c r="R57" s="21"/>
      <c r="S57" s="17"/>
      <c r="T57" s="20"/>
      <c r="U57" s="21"/>
      <c r="V57" s="17"/>
      <c r="W57" s="20"/>
      <c r="X57" s="21"/>
      <c r="Y57" s="17"/>
      <c r="Z57" s="20"/>
      <c r="AA57" s="21"/>
      <c r="AB57" s="17">
        <f>IF(BB57&gt;0,BB57*20,"")</f>
        <v>80</v>
      </c>
      <c r="AC57" s="22" t="s">
        <v>193</v>
      </c>
      <c r="AD57" s="23" t="s">
        <v>89</v>
      </c>
      <c r="AE57" s="24">
        <v>1</v>
      </c>
      <c r="AH57" s="24">
        <v>-1</v>
      </c>
      <c r="AI57" s="24">
        <v>1</v>
      </c>
      <c r="AR57" s="24">
        <v>2</v>
      </c>
      <c r="BB57" s="24">
        <v>4</v>
      </c>
    </row>
    <row r="58" spans="1:55" x14ac:dyDescent="0.25">
      <c r="A58" s="14" t="s">
        <v>48</v>
      </c>
      <c r="B58" s="15" t="s">
        <v>31</v>
      </c>
      <c r="C58" s="16" t="s">
        <v>49</v>
      </c>
      <c r="D58" s="17">
        <f t="shared" si="11"/>
        <v>270</v>
      </c>
      <c r="E58" s="18" t="str">
        <f t="shared" si="12"/>
        <v>吝啬</v>
      </c>
      <c r="F58" s="15" t="str">
        <f t="shared" si="13"/>
        <v/>
      </c>
      <c r="G58" s="15" t="str">
        <f t="shared" si="14"/>
        <v/>
      </c>
      <c r="H58" s="15" t="str">
        <f t="shared" si="15"/>
        <v>仁慈</v>
      </c>
      <c r="I58" s="19" t="str">
        <f t="shared" si="16"/>
        <v/>
      </c>
      <c r="J58" s="35" t="str">
        <f t="shared" si="17"/>
        <v>投掷兵</v>
      </c>
      <c r="K58" s="20">
        <f t="shared" si="18"/>
        <v>70</v>
      </c>
      <c r="L58" s="21"/>
      <c r="M58" s="17"/>
      <c r="N58" s="20"/>
      <c r="O58" s="21"/>
      <c r="P58" s="17">
        <f>IF(AJ58&gt;0,AJ58*20,IF(AK58&gt;0,"",IF(AL58&gt;0,"",IF(AM58&gt;0,"",IF(AN58&gt;0,AN58*20+30,IF(AO58&gt;0,"",IF(AP58&gt;0,"",IF(AQ58&gt;0,"",IF(AR58&gt;0,AR58*20+30,"")))))))))</f>
        <v>70</v>
      </c>
      <c r="Q58" s="20"/>
      <c r="R58" s="21">
        <f>IF(AJ58&gt;0,AJ58*20,IF(AK58&gt;0,AK58*20+10,IF(AL58&gt;0,AL58*20+10,IF(AM58&gt;0,"",IF(AN58&gt;0,AN58*20+30,IF(AO58&gt;0,AO58*20+10,IF(AP58&gt;0,"",IF(AQ58&gt;0,"",IF(AR58&gt;0,"","")))))))))</f>
        <v>70</v>
      </c>
      <c r="S58" s="17"/>
      <c r="T58" s="20"/>
      <c r="U58" s="21"/>
      <c r="V58" s="17"/>
      <c r="W58" s="20"/>
      <c r="X58" s="21"/>
      <c r="Y58" s="17"/>
      <c r="Z58" s="20"/>
      <c r="AA58" s="21"/>
      <c r="AB58" s="17">
        <f>IF(BB58&gt;0,BB58*20,"")</f>
        <v>60</v>
      </c>
      <c r="AC58" s="22" t="s">
        <v>193</v>
      </c>
      <c r="AD58" s="23" t="s">
        <v>111</v>
      </c>
      <c r="AE58" s="24">
        <v>-1</v>
      </c>
      <c r="AH58" s="24">
        <v>1</v>
      </c>
      <c r="AN58" s="24">
        <v>2</v>
      </c>
      <c r="BB58" s="24">
        <v>3</v>
      </c>
    </row>
    <row r="59" spans="1:55" x14ac:dyDescent="0.25">
      <c r="A59" s="14" t="s">
        <v>48</v>
      </c>
      <c r="B59" s="15" t="s">
        <v>31</v>
      </c>
      <c r="C59" s="16" t="s">
        <v>40</v>
      </c>
      <c r="D59" s="17">
        <f t="shared" si="11"/>
        <v>400</v>
      </c>
      <c r="E59" s="18" t="str">
        <f t="shared" si="12"/>
        <v>吝啬</v>
      </c>
      <c r="F59" s="15" t="str">
        <f t="shared" si="13"/>
        <v/>
      </c>
      <c r="G59" s="15" t="str">
        <f t="shared" si="14"/>
        <v/>
      </c>
      <c r="H59" s="15" t="str">
        <f t="shared" si="15"/>
        <v>仁慈</v>
      </c>
      <c r="I59" s="19" t="str">
        <f t="shared" si="16"/>
        <v/>
      </c>
      <c r="J59" s="35" t="str">
        <f t="shared" si="17"/>
        <v>投掷兵</v>
      </c>
      <c r="K59" s="20">
        <f t="shared" si="18"/>
        <v>100</v>
      </c>
      <c r="L59" s="21"/>
      <c r="M59" s="17"/>
      <c r="N59" s="20"/>
      <c r="O59" s="21"/>
      <c r="P59" s="17">
        <f>IF(AJ59&gt;0,AJ59*20,IF(AK59&gt;0,"",IF(AL59&gt;0,"",IF(AM59&gt;0,"",IF(AN59&gt;0,AN59*20+30,IF(AO59&gt;0,"",IF(AP59&gt;0,"",IF(AQ59&gt;0,"",IF(AR59&gt;0,AR59*20+30,"")))))))))</f>
        <v>90</v>
      </c>
      <c r="Q59" s="20"/>
      <c r="R59" s="21">
        <f>IF(AJ59&gt;0,AJ59*20,IF(AK59&gt;0,AK59*20+10,IF(AL59&gt;0,AL59*20+10,IF(AM59&gt;0,"",IF(AN59&gt;0,AN59*20+30,IF(AO59&gt;0,AO59*20+10,IF(AP59&gt;0,"",IF(AQ59&gt;0,"",IF(AR59&gt;0,"","")))))))))</f>
        <v>90</v>
      </c>
      <c r="S59" s="17"/>
      <c r="T59" s="20"/>
      <c r="U59" s="21"/>
      <c r="V59" s="17"/>
      <c r="W59" s="20"/>
      <c r="X59" s="21"/>
      <c r="Y59" s="17"/>
      <c r="Z59" s="20"/>
      <c r="AA59" s="21">
        <f>IF(BA59&gt;0,BA59*20,"")</f>
        <v>120</v>
      </c>
      <c r="AB59" s="17"/>
      <c r="AC59" s="22" t="s">
        <v>193</v>
      </c>
      <c r="AD59" s="23" t="s">
        <v>91</v>
      </c>
      <c r="AE59" s="24">
        <v>-1</v>
      </c>
      <c r="AH59" s="24">
        <v>1</v>
      </c>
      <c r="AN59" s="24">
        <v>3</v>
      </c>
      <c r="BA59" s="24">
        <v>6</v>
      </c>
    </row>
    <row r="60" spans="1:55" x14ac:dyDescent="0.25">
      <c r="A60" s="14" t="s">
        <v>45</v>
      </c>
      <c r="B60" s="15" t="s">
        <v>31</v>
      </c>
      <c r="C60" s="16" t="s">
        <v>35</v>
      </c>
      <c r="D60" s="17">
        <f t="shared" si="11"/>
        <v>660</v>
      </c>
      <c r="E60" s="18" t="str">
        <f t="shared" si="12"/>
        <v/>
      </c>
      <c r="F60" s="15" t="str">
        <f t="shared" si="13"/>
        <v>诚实</v>
      </c>
      <c r="G60" s="15" t="str">
        <f t="shared" si="14"/>
        <v/>
      </c>
      <c r="H60" s="15" t="str">
        <f t="shared" si="15"/>
        <v/>
      </c>
      <c r="I60" s="19" t="str">
        <f t="shared" si="16"/>
        <v>谋略</v>
      </c>
      <c r="J60" s="35" t="str">
        <f t="shared" si="17"/>
        <v>双手步兵</v>
      </c>
      <c r="K60" s="20">
        <f t="shared" si="18"/>
        <v>150</v>
      </c>
      <c r="L60" s="21">
        <f>IF(AJ60&gt;0,AJ60*30,IF(AK60&gt;0,AK60*30+50,IF(AL60&gt;0,AL60*30,IF(AM60&gt;0,"",IF(AN60&gt;0,"",IF(AO60&gt;0,AO60*30,IF(AP60&gt;0,"",IF(AQ60&gt;0,"",IF(AR60&gt;0,"","")))))))))</f>
        <v>200</v>
      </c>
      <c r="M60" s="17">
        <f>IF(AJ60&gt;0,AJ60*30,IF(AK60&gt;0,AK60*30+20,IF(AL60&gt;0,AL60*30+20,IF(AM60&gt;0,AM60*30+20,IF(AN60&gt;0,"",IF(AO60&gt;0,"",IF(AP60&gt;0,"",IF(AQ60&gt;0,"",IF(AR60&gt;0,AR60*30+10,"")))))))))</f>
        <v>170</v>
      </c>
      <c r="N60" s="20"/>
      <c r="O60" s="21"/>
      <c r="P60" s="17"/>
      <c r="Q60" s="20"/>
      <c r="R60" s="21">
        <f>IF(AJ60&gt;0,AJ60*20,IF(AK60&gt;0,AK60*20+10,IF(AL60&gt;0,AL60*20+10,IF(AM60&gt;0,"",IF(AN60&gt;0,AN60*20+30,IF(AO60&gt;0,AO60*20+10,IF(AP60&gt;0,"",IF(AQ60&gt;0,"",IF(AR60&gt;0,"","")))))))))</f>
        <v>110</v>
      </c>
      <c r="S60" s="17"/>
      <c r="T60" s="20"/>
      <c r="U60" s="21">
        <f>IF(AV60&gt;0,AV60*20,IF(AW60&gt;0,AW60*10,""))</f>
        <v>30</v>
      </c>
      <c r="V60" s="17"/>
      <c r="W60" s="20"/>
      <c r="X60" s="21"/>
      <c r="Y60" s="17"/>
      <c r="Z60" s="20"/>
      <c r="AA60" s="21"/>
      <c r="AB60" s="17"/>
      <c r="AC60" s="22" t="s">
        <v>193</v>
      </c>
      <c r="AD60" s="23" t="s">
        <v>134</v>
      </c>
      <c r="AF60" s="24">
        <v>1</v>
      </c>
      <c r="AI60" s="24">
        <v>1</v>
      </c>
      <c r="AK60" s="24">
        <v>5</v>
      </c>
      <c r="AW60" s="24">
        <v>3</v>
      </c>
    </row>
    <row r="61" spans="1:55" x14ac:dyDescent="0.25">
      <c r="A61" s="14" t="s">
        <v>60</v>
      </c>
      <c r="B61" s="15" t="s">
        <v>31</v>
      </c>
      <c r="C61" s="16" t="s">
        <v>49</v>
      </c>
      <c r="D61" s="17">
        <f t="shared" si="11"/>
        <v>360</v>
      </c>
      <c r="E61" s="18" t="str">
        <f t="shared" si="12"/>
        <v/>
      </c>
      <c r="F61" s="15" t="str">
        <f t="shared" si="13"/>
        <v>诚实</v>
      </c>
      <c r="G61" s="15" t="str">
        <f t="shared" si="14"/>
        <v>大胆</v>
      </c>
      <c r="H61" s="15" t="str">
        <f t="shared" si="15"/>
        <v>残忍</v>
      </c>
      <c r="I61" s="19" t="str">
        <f t="shared" si="16"/>
        <v/>
      </c>
      <c r="J61" s="35" t="str">
        <f t="shared" si="17"/>
        <v>长杆步兵</v>
      </c>
      <c r="K61" s="20">
        <f t="shared" si="18"/>
        <v>160</v>
      </c>
      <c r="L61" s="21"/>
      <c r="M61" s="17">
        <f>IF(AJ61&gt;0,AJ61*30,IF(AK61&gt;0,AK61*30+20,IF(AL61&gt;0,AL61*30+20,IF(AM61&gt;0,AM61*30+20,IF(AN61&gt;0,"",IF(AO61&gt;0,"",IF(AP61&gt;0,"",IF(AQ61&gt;0,"",IF(AR61&gt;0,AR61*30+10,"")))))))))</f>
        <v>170</v>
      </c>
      <c r="N61" s="20"/>
      <c r="O61" s="21"/>
      <c r="P61" s="17"/>
      <c r="Q61" s="20"/>
      <c r="R61" s="21"/>
      <c r="S61" s="17"/>
      <c r="T61" s="20"/>
      <c r="U61" s="21">
        <f>IF(AV61&gt;0,AV61*20,IF(AW61&gt;0,AW61*10,""))</f>
        <v>30</v>
      </c>
      <c r="V61" s="17"/>
      <c r="W61" s="20"/>
      <c r="X61" s="21"/>
      <c r="Y61" s="17"/>
      <c r="Z61" s="20"/>
      <c r="AA61" s="21"/>
      <c r="AB61" s="17"/>
      <c r="AC61" s="22" t="s">
        <v>193</v>
      </c>
      <c r="AD61" s="23" t="s">
        <v>114</v>
      </c>
      <c r="AF61" s="24">
        <v>1</v>
      </c>
      <c r="AG61" s="24">
        <v>1</v>
      </c>
      <c r="AH61" s="24">
        <v>-1</v>
      </c>
      <c r="AM61" s="24">
        <v>5</v>
      </c>
      <c r="AW61" s="24">
        <v>3</v>
      </c>
    </row>
    <row r="62" spans="1:55" x14ac:dyDescent="0.25">
      <c r="A62" s="14" t="s">
        <v>181</v>
      </c>
      <c r="B62" s="15" t="s">
        <v>32</v>
      </c>
      <c r="C62" s="16" t="s">
        <v>36</v>
      </c>
      <c r="D62" s="17">
        <f t="shared" si="11"/>
        <v>330</v>
      </c>
      <c r="E62" s="18" t="str">
        <f t="shared" si="12"/>
        <v/>
      </c>
      <c r="F62" s="15" t="str">
        <f t="shared" si="13"/>
        <v>狡诈</v>
      </c>
      <c r="G62" s="15" t="str">
        <f t="shared" si="14"/>
        <v/>
      </c>
      <c r="H62" s="15" t="str">
        <f t="shared" si="15"/>
        <v/>
      </c>
      <c r="I62" s="19" t="str">
        <f t="shared" si="16"/>
        <v>谋略</v>
      </c>
      <c r="J62" s="35" t="str">
        <f t="shared" si="17"/>
        <v>投掷兵</v>
      </c>
      <c r="K62" s="20">
        <f t="shared" si="18"/>
        <v>70</v>
      </c>
      <c r="L62" s="21"/>
      <c r="M62" s="17"/>
      <c r="N62" s="20"/>
      <c r="O62" s="21"/>
      <c r="P62" s="17">
        <f>IF(AJ62&gt;0,AJ62*20,IF(AK62&gt;0,"",IF(AL62&gt;0,"",IF(AM62&gt;0,"",IF(AN62&gt;0,AN62*20+30,IF(AO62&gt;0,"",IF(AP62&gt;0,"",IF(AQ62&gt;0,"",IF(AR62&gt;0,AR62*20+30,"")))))))))</f>
        <v>70</v>
      </c>
      <c r="Q62" s="20"/>
      <c r="R62" s="21">
        <f>IF(AJ62&gt;0,AJ62*20,IF(AK62&gt;0,AK62*20+10,IF(AL62&gt;0,AL62*20+10,IF(AM62&gt;0,"",IF(AN62&gt;0,AN62*20+30,IF(AO62&gt;0,AO62*20+10,IF(AP62&gt;0,"",IF(AQ62&gt;0,"",IF(AR62&gt;0,"","")))))))))</f>
        <v>70</v>
      </c>
      <c r="S62" s="17"/>
      <c r="T62" s="20">
        <f>IF(AS62&gt;0,AS62*20,IF(AT62&gt;0,AT62*20,IF(AU62&gt;0,AU62*20,"")))</f>
        <v>40</v>
      </c>
      <c r="U62" s="21"/>
      <c r="V62" s="17"/>
      <c r="W62" s="20"/>
      <c r="X62" s="21"/>
      <c r="Y62" s="17"/>
      <c r="Z62" s="20"/>
      <c r="AA62" s="21">
        <f>IF(BA62&gt;0,BA62*20,"")</f>
        <v>80</v>
      </c>
      <c r="AB62" s="17"/>
      <c r="AC62" s="22" t="s">
        <v>193</v>
      </c>
      <c r="AD62" s="23" t="s">
        <v>101</v>
      </c>
      <c r="AF62" s="24">
        <v>-1</v>
      </c>
      <c r="AI62" s="24">
        <v>1</v>
      </c>
      <c r="AN62" s="24">
        <v>2</v>
      </c>
      <c r="AS62" s="24">
        <v>2</v>
      </c>
      <c r="BA62" s="24">
        <v>4</v>
      </c>
    </row>
    <row r="63" spans="1:55" x14ac:dyDescent="0.25">
      <c r="A63" s="14" t="s">
        <v>171</v>
      </c>
      <c r="B63" s="15" t="s">
        <v>31</v>
      </c>
      <c r="C63" s="16" t="s">
        <v>38</v>
      </c>
      <c r="D63" s="17">
        <f t="shared" si="11"/>
        <v>540</v>
      </c>
      <c r="E63" s="18" t="str">
        <f t="shared" si="12"/>
        <v/>
      </c>
      <c r="F63" s="15" t="str">
        <f t="shared" si="13"/>
        <v>诚实</v>
      </c>
      <c r="G63" s="15" t="str">
        <f t="shared" si="14"/>
        <v>大胆</v>
      </c>
      <c r="H63" s="15" t="str">
        <f t="shared" si="15"/>
        <v/>
      </c>
      <c r="I63" s="19" t="str">
        <f t="shared" si="16"/>
        <v/>
      </c>
      <c r="J63" s="35" t="str">
        <f t="shared" si="17"/>
        <v>贵族骑士</v>
      </c>
      <c r="K63" s="20">
        <f t="shared" si="18"/>
        <v>100</v>
      </c>
      <c r="L63" s="21">
        <f>IF(AJ63&gt;0,AJ63*30,IF(AK63&gt;0,AK63*30+50,IF(AL63&gt;0,AL63*30,IF(AM63&gt;0,"",IF(AN63&gt;0,"",IF(AO63&gt;0,AO63*30,IF(AP63&gt;0,"",IF(AQ63&gt;0,"",IF(AR63&gt;0,"","")))))))))</f>
        <v>90</v>
      </c>
      <c r="M63" s="17">
        <f>IF(AJ63&gt;0,AJ63*30,IF(AK63&gt;0,AK63*30+20,IF(AL63&gt;0,AL63*30+20,IF(AM63&gt;0,AM63*30+20,IF(AN63&gt;0,"",IF(AO63&gt;0,"",IF(AP63&gt;0,"",IF(AQ63&gt;0,"",IF(AR63&gt;0,AR63*30+10,"")))))))))</f>
        <v>110</v>
      </c>
      <c r="N63" s="20"/>
      <c r="O63" s="21"/>
      <c r="P63" s="17"/>
      <c r="Q63" s="20">
        <f>IF(AJ63&gt;0,AJ63*20,IF(AK63&gt;0,"",IF(AL63&gt;0,AL63*20+50,IF(AM63&gt;0,"",IF(AN63&gt;0,"",IF(AO63&gt;0,"",IF(AP63&gt;0,"",IF(AQ63&gt;0,AQ63*20+40,IF(AR63&gt;0,AR63*20+50,"")))))))))</f>
        <v>110</v>
      </c>
      <c r="R63" s="21">
        <f>IF(AJ63&gt;0,AJ63*20,IF(AK63&gt;0,AK63*20+10,IF(AL63&gt;0,AL63*20+10,IF(AM63&gt;0,"",IF(AN63&gt;0,AN63*20+30,IF(AO63&gt;0,AO63*20+10,IF(AP63&gt;0,"",IF(AQ63&gt;0,"",IF(AR63&gt;0,"","")))))))))</f>
        <v>70</v>
      </c>
      <c r="S63" s="17"/>
      <c r="T63" s="20"/>
      <c r="U63" s="21">
        <f>IF(AV63&gt;0,AV63*20,IF(AW63&gt;0,AW63*10,""))</f>
        <v>60</v>
      </c>
      <c r="V63" s="17"/>
      <c r="W63" s="20"/>
      <c r="X63" s="21"/>
      <c r="Y63" s="17"/>
      <c r="Z63" s="20"/>
      <c r="AA63" s="21"/>
      <c r="AB63" s="17"/>
      <c r="AC63" s="22" t="s">
        <v>193</v>
      </c>
      <c r="AD63" s="23" t="s">
        <v>123</v>
      </c>
      <c r="AF63" s="24">
        <v>1</v>
      </c>
      <c r="AG63" s="24">
        <v>1</v>
      </c>
      <c r="AL63" s="24">
        <v>3</v>
      </c>
      <c r="AV63" s="24">
        <v>3</v>
      </c>
    </row>
    <row r="64" spans="1:55" x14ac:dyDescent="0.25">
      <c r="A64" s="14" t="s">
        <v>184</v>
      </c>
      <c r="B64" s="15" t="s">
        <v>31</v>
      </c>
      <c r="C64" s="16" t="s">
        <v>35</v>
      </c>
      <c r="D64" s="17">
        <f t="shared" si="11"/>
        <v>630</v>
      </c>
      <c r="E64" s="18" t="str">
        <f t="shared" si="12"/>
        <v>慷慨</v>
      </c>
      <c r="F64" s="15" t="str">
        <f t="shared" si="13"/>
        <v/>
      </c>
      <c r="G64" s="15" t="str">
        <f t="shared" si="14"/>
        <v>大胆</v>
      </c>
      <c r="H64" s="15" t="str">
        <f t="shared" si="15"/>
        <v>残忍</v>
      </c>
      <c r="I64" s="19" t="str">
        <f t="shared" si="16"/>
        <v>冲动</v>
      </c>
      <c r="J64" s="35" t="str">
        <f t="shared" si="17"/>
        <v>双手步兵</v>
      </c>
      <c r="K64" s="20">
        <f t="shared" si="18"/>
        <v>150</v>
      </c>
      <c r="L64" s="21">
        <f>IF(AJ64&gt;0,AJ64*30,IF(AK64&gt;0,AK64*30+50,IF(AL64&gt;0,AL64*30,IF(AM64&gt;0,"",IF(AN64&gt;0,"",IF(AO64&gt;0,AO64*30,IF(AP64&gt;0,"",IF(AQ64&gt;0,"",IF(AR64&gt;0,"","")))))))))</f>
        <v>200</v>
      </c>
      <c r="M64" s="17">
        <f>IF(AJ64&gt;0,AJ64*30,IF(AK64&gt;0,AK64*30+20,IF(AL64&gt;0,AL64*30+20,IF(AM64&gt;0,AM64*30+20,IF(AN64&gt;0,"",IF(AO64&gt;0,"",IF(AP64&gt;0,"",IF(AQ64&gt;0,"",IF(AR64&gt;0,AR64*30+10,"")))))))))</f>
        <v>170</v>
      </c>
      <c r="N64" s="20"/>
      <c r="O64" s="21"/>
      <c r="P64" s="17"/>
      <c r="Q64" s="20"/>
      <c r="R64" s="21">
        <f>IF(AJ64&gt;0,AJ64*20,IF(AK64&gt;0,AK64*20+10,IF(AL64&gt;0,AL64*20+10,IF(AM64&gt;0,"",IF(AN64&gt;0,AN64*20+30,IF(AO64&gt;0,AO64*20+10,IF(AP64&gt;0,"",IF(AQ64&gt;0,"",IF(AR64&gt;0,"","")))))))))</f>
        <v>110</v>
      </c>
      <c r="S64" s="17"/>
      <c r="T64" s="20"/>
      <c r="U64" s="21"/>
      <c r="V64" s="17"/>
      <c r="W64" s="20"/>
      <c r="X64" s="21"/>
      <c r="Y64" s="17"/>
      <c r="Z64" s="20"/>
      <c r="AA64" s="21"/>
      <c r="AB64" s="17"/>
      <c r="AC64" s="22" t="s">
        <v>193</v>
      </c>
      <c r="AD64" s="23" t="s">
        <v>136</v>
      </c>
      <c r="AE64" s="24">
        <v>1</v>
      </c>
      <c r="AG64" s="24">
        <v>1</v>
      </c>
      <c r="AH64" s="24">
        <v>-1</v>
      </c>
      <c r="AI64" s="24">
        <v>-1</v>
      </c>
      <c r="AK64" s="24">
        <v>5</v>
      </c>
    </row>
    <row r="65" spans="1:50" x14ac:dyDescent="0.25">
      <c r="A65" s="14" t="s">
        <v>56</v>
      </c>
      <c r="B65" s="15" t="s">
        <v>31</v>
      </c>
      <c r="C65" s="16" t="s">
        <v>35</v>
      </c>
      <c r="D65" s="17">
        <f t="shared" si="11"/>
        <v>340</v>
      </c>
      <c r="E65" s="18" t="str">
        <f t="shared" si="12"/>
        <v>慷慨</v>
      </c>
      <c r="F65" s="15" t="str">
        <f t="shared" si="13"/>
        <v>狡诈</v>
      </c>
      <c r="G65" s="15" t="str">
        <f t="shared" si="14"/>
        <v/>
      </c>
      <c r="H65" s="15" t="str">
        <f t="shared" si="15"/>
        <v/>
      </c>
      <c r="I65" s="19" t="str">
        <f t="shared" si="16"/>
        <v/>
      </c>
      <c r="J65" s="35" t="str">
        <f t="shared" si="17"/>
        <v>投掷兵</v>
      </c>
      <c r="K65" s="20">
        <f t="shared" si="18"/>
        <v>100</v>
      </c>
      <c r="L65" s="21"/>
      <c r="M65" s="17"/>
      <c r="N65" s="20"/>
      <c r="O65" s="21"/>
      <c r="P65" s="17">
        <f>IF(AJ65&gt;0,AJ65*20,IF(AK65&gt;0,"",IF(AL65&gt;0,"",IF(AM65&gt;0,"",IF(AN65&gt;0,AN65*20+30,IF(AO65&gt;0,"",IF(AP65&gt;0,"",IF(AQ65&gt;0,"",IF(AR65&gt;0,AR65*20+30,"")))))))))</f>
        <v>90</v>
      </c>
      <c r="Q65" s="20"/>
      <c r="R65" s="21">
        <f>IF(AJ65&gt;0,AJ65*20,IF(AK65&gt;0,AK65*20+10,IF(AL65&gt;0,AL65*20+10,IF(AM65&gt;0,"",IF(AN65&gt;0,AN65*20+30,IF(AO65&gt;0,AO65*20+10,IF(AP65&gt;0,"",IF(AQ65&gt;0,"",IF(AR65&gt;0,"","")))))))))</f>
        <v>90</v>
      </c>
      <c r="S65" s="17"/>
      <c r="T65" s="20">
        <f>IF(AS65&gt;0,AS65*20,IF(AT65&gt;0,AT65*20,IF(AU65&gt;0,AU65*20,"")))</f>
        <v>60</v>
      </c>
      <c r="U65" s="21"/>
      <c r="V65" s="17"/>
      <c r="W65" s="20"/>
      <c r="X65" s="21"/>
      <c r="Y65" s="17"/>
      <c r="Z65" s="20"/>
      <c r="AA65" s="21"/>
      <c r="AB65" s="17"/>
      <c r="AC65" s="22" t="s">
        <v>193</v>
      </c>
      <c r="AD65" s="23" t="s">
        <v>135</v>
      </c>
      <c r="AE65" s="24">
        <v>1</v>
      </c>
      <c r="AF65" s="24">
        <v>-1</v>
      </c>
      <c r="AN65" s="24">
        <v>3</v>
      </c>
      <c r="AT65" s="24">
        <v>3</v>
      </c>
    </row>
    <row r="66" spans="1:50" x14ac:dyDescent="0.25">
      <c r="A66" s="14" t="s">
        <v>168</v>
      </c>
      <c r="B66" s="15" t="s">
        <v>32</v>
      </c>
      <c r="C66" s="16" t="s">
        <v>35</v>
      </c>
      <c r="D66" s="17">
        <f t="shared" si="11"/>
        <v>340</v>
      </c>
      <c r="E66" s="18" t="str">
        <f t="shared" si="12"/>
        <v>慷慨</v>
      </c>
      <c r="F66" s="15" t="str">
        <f t="shared" si="13"/>
        <v>狡诈</v>
      </c>
      <c r="G66" s="15" t="str">
        <f t="shared" si="14"/>
        <v/>
      </c>
      <c r="H66" s="15" t="str">
        <f t="shared" si="15"/>
        <v/>
      </c>
      <c r="I66" s="19" t="str">
        <f t="shared" si="16"/>
        <v>谋略</v>
      </c>
      <c r="J66" s="35" t="str">
        <f t="shared" si="17"/>
        <v>投掷兵</v>
      </c>
      <c r="K66" s="20">
        <f t="shared" si="18"/>
        <v>100</v>
      </c>
      <c r="L66" s="21"/>
      <c r="M66" s="17"/>
      <c r="N66" s="20"/>
      <c r="O66" s="21"/>
      <c r="P66" s="17">
        <f>IF(AJ66&gt;0,AJ66*20,IF(AK66&gt;0,"",IF(AL66&gt;0,"",IF(AM66&gt;0,"",IF(AN66&gt;0,AN66*20+30,IF(AO66&gt;0,"",IF(AP66&gt;0,"",IF(AQ66&gt;0,"",IF(AR66&gt;0,AR66*20+30,"")))))))))</f>
        <v>90</v>
      </c>
      <c r="Q66" s="20"/>
      <c r="R66" s="21">
        <f>IF(AJ66&gt;0,AJ66*20,IF(AK66&gt;0,AK66*20+10,IF(AL66&gt;0,AL66*20+10,IF(AM66&gt;0,"",IF(AN66&gt;0,AN66*20+30,IF(AO66&gt;0,AO66*20+10,IF(AP66&gt;0,"",IF(AQ66&gt;0,"",IF(AR66&gt;0,"","")))))))))</f>
        <v>90</v>
      </c>
      <c r="S66" s="17"/>
      <c r="T66" s="20"/>
      <c r="U66" s="21"/>
      <c r="V66" s="17">
        <f>IF(AX66&gt;0,AX66*20,"")</f>
        <v>60</v>
      </c>
      <c r="W66" s="20"/>
      <c r="X66" s="21"/>
      <c r="Y66" s="17"/>
      <c r="Z66" s="20"/>
      <c r="AA66" s="21"/>
      <c r="AB66" s="17"/>
      <c r="AC66" s="22" t="s">
        <v>193</v>
      </c>
      <c r="AD66" s="23" t="s">
        <v>140</v>
      </c>
      <c r="AE66" s="24">
        <v>1</v>
      </c>
      <c r="AF66" s="24">
        <v>-1</v>
      </c>
      <c r="AI66" s="24">
        <v>1</v>
      </c>
      <c r="AN66" s="24">
        <v>3</v>
      </c>
      <c r="AX66" s="24">
        <v>3</v>
      </c>
    </row>
    <row r="67" spans="1:50" x14ac:dyDescent="0.25">
      <c r="H67" s="15"/>
      <c r="K67" s="20"/>
      <c r="L67" s="21"/>
      <c r="M67" s="17"/>
      <c r="N67" s="20"/>
      <c r="O67" s="21"/>
      <c r="P67" s="17"/>
      <c r="Q67" s="20"/>
      <c r="R67" s="21"/>
      <c r="S67" s="17"/>
      <c r="T67" s="20"/>
      <c r="U67" s="21"/>
      <c r="V67" s="17"/>
      <c r="W67" s="20"/>
      <c r="X67" s="21"/>
      <c r="Y67" s="17"/>
      <c r="Z67" s="20"/>
      <c r="AA67" s="21"/>
      <c r="AB67" s="17"/>
    </row>
    <row r="68" spans="1:50" x14ac:dyDescent="0.25">
      <c r="H68" s="15"/>
      <c r="K68" s="20"/>
      <c r="L68" s="21"/>
      <c r="M68" s="17"/>
      <c r="N68" s="20"/>
      <c r="O68" s="21"/>
      <c r="P68" s="17"/>
      <c r="Q68" s="20"/>
      <c r="R68" s="21"/>
      <c r="S68" s="17"/>
      <c r="T68" s="20"/>
      <c r="U68" s="21"/>
      <c r="V68" s="17"/>
      <c r="W68" s="20"/>
      <c r="X68" s="21"/>
      <c r="Y68" s="17"/>
      <c r="Z68" s="20"/>
      <c r="AA68" s="21"/>
      <c r="AB68" s="17"/>
    </row>
    <row r="69" spans="1:50" x14ac:dyDescent="0.25">
      <c r="H69" s="15"/>
      <c r="K69" s="20"/>
      <c r="L69" s="21"/>
      <c r="M69" s="17"/>
      <c r="N69" s="20"/>
      <c r="O69" s="21"/>
      <c r="P69" s="17"/>
      <c r="Q69" s="20"/>
      <c r="R69" s="21"/>
      <c r="S69" s="17"/>
      <c r="T69" s="20"/>
      <c r="U69" s="21"/>
      <c r="V69" s="17"/>
      <c r="W69" s="20"/>
      <c r="X69" s="21"/>
      <c r="Y69" s="17"/>
      <c r="Z69" s="20"/>
      <c r="AA69" s="21"/>
      <c r="AB69" s="17"/>
    </row>
    <row r="70" spans="1:50" x14ac:dyDescent="0.25">
      <c r="H70" s="15"/>
      <c r="K70" s="20"/>
      <c r="L70" s="21"/>
      <c r="M70" s="17"/>
      <c r="N70" s="20"/>
      <c r="O70" s="21"/>
      <c r="P70" s="17"/>
      <c r="Q70" s="20"/>
      <c r="R70" s="21"/>
      <c r="S70" s="17"/>
      <c r="T70" s="20"/>
      <c r="U70" s="21"/>
      <c r="V70" s="17"/>
      <c r="W70" s="20"/>
      <c r="X70" s="21"/>
      <c r="Y70" s="17"/>
      <c r="Z70" s="20"/>
      <c r="AA70" s="21"/>
      <c r="AB70" s="17"/>
    </row>
    <row r="71" spans="1:50" x14ac:dyDescent="0.25">
      <c r="H71" s="15"/>
      <c r="K71" s="20"/>
      <c r="L71" s="21"/>
      <c r="M71" s="17"/>
      <c r="N71" s="20"/>
      <c r="O71" s="21"/>
      <c r="P71" s="17"/>
      <c r="Q71" s="20"/>
      <c r="R71" s="21"/>
      <c r="S71" s="17"/>
      <c r="T71" s="20"/>
      <c r="U71" s="21"/>
      <c r="V71" s="17"/>
      <c r="W71" s="20"/>
      <c r="X71" s="21"/>
      <c r="Y71" s="17"/>
      <c r="Z71" s="20"/>
      <c r="AA71" s="21"/>
      <c r="AB71" s="17"/>
    </row>
    <row r="72" spans="1:50" x14ac:dyDescent="0.25">
      <c r="H72" s="15"/>
      <c r="K72" s="20"/>
      <c r="L72" s="21"/>
      <c r="M72" s="17"/>
      <c r="N72" s="20"/>
      <c r="O72" s="21"/>
      <c r="P72" s="17"/>
      <c r="Q72" s="20"/>
      <c r="R72" s="21"/>
      <c r="S72" s="17"/>
      <c r="T72" s="20"/>
      <c r="U72" s="21"/>
      <c r="V72" s="17"/>
      <c r="W72" s="20"/>
      <c r="X72" s="21"/>
      <c r="Y72" s="17"/>
      <c r="Z72" s="20"/>
      <c r="AA72" s="21"/>
      <c r="AB72" s="17"/>
    </row>
    <row r="73" spans="1:50" x14ac:dyDescent="0.25">
      <c r="K73" s="20"/>
      <c r="L73" s="21"/>
      <c r="M73" s="17"/>
      <c r="N73" s="20"/>
      <c r="O73" s="21"/>
      <c r="P73" s="17"/>
      <c r="Q73" s="20"/>
      <c r="R73" s="21"/>
      <c r="S73" s="17"/>
      <c r="T73" s="20"/>
      <c r="U73" s="21"/>
      <c r="V73" s="17"/>
      <c r="W73" s="20"/>
      <c r="X73" s="21"/>
      <c r="Y73" s="17"/>
      <c r="Z73" s="20"/>
      <c r="AA73" s="21"/>
      <c r="AB73" s="17"/>
    </row>
    <row r="74" spans="1:50" x14ac:dyDescent="0.25">
      <c r="K74" s="20"/>
      <c r="L74" s="21"/>
      <c r="M74" s="17"/>
      <c r="N74" s="20"/>
      <c r="O74" s="21"/>
      <c r="P74" s="17"/>
      <c r="Q74" s="20"/>
      <c r="R74" s="21"/>
      <c r="S74" s="17"/>
      <c r="T74" s="20"/>
      <c r="U74" s="21"/>
      <c r="V74" s="17"/>
      <c r="W74" s="20"/>
      <c r="X74" s="21"/>
      <c r="Y74" s="17"/>
      <c r="Z74" s="20"/>
      <c r="AA74" s="21"/>
      <c r="AB74" s="17"/>
    </row>
    <row r="75" spans="1:50" x14ac:dyDescent="0.25">
      <c r="K75" s="20"/>
      <c r="L75" s="21"/>
      <c r="M75" s="17"/>
      <c r="N75" s="20"/>
      <c r="O75" s="21"/>
      <c r="P75" s="17"/>
      <c r="Q75" s="20"/>
      <c r="R75" s="21"/>
      <c r="S75" s="17"/>
      <c r="T75" s="20"/>
      <c r="U75" s="21"/>
      <c r="V75" s="17"/>
      <c r="W75" s="20"/>
      <c r="X75" s="21"/>
      <c r="Y75" s="17"/>
      <c r="Z75" s="20"/>
      <c r="AA75" s="21"/>
      <c r="AB75" s="17"/>
    </row>
    <row r="76" spans="1:50" x14ac:dyDescent="0.25">
      <c r="K76" s="20"/>
      <c r="L76" s="21"/>
      <c r="M76" s="17"/>
      <c r="N76" s="20"/>
      <c r="O76" s="21"/>
      <c r="P76" s="17"/>
      <c r="Q76" s="20"/>
      <c r="R76" s="21"/>
      <c r="S76" s="17"/>
      <c r="T76" s="20"/>
      <c r="U76" s="21"/>
      <c r="V76" s="17"/>
      <c r="W76" s="20"/>
      <c r="X76" s="21"/>
      <c r="Y76" s="17"/>
      <c r="Z76" s="20"/>
      <c r="AA76" s="21"/>
      <c r="AB76" s="17"/>
    </row>
    <row r="77" spans="1:50" x14ac:dyDescent="0.25">
      <c r="K77" s="20"/>
      <c r="L77" s="21"/>
      <c r="M77" s="17"/>
      <c r="N77" s="20"/>
      <c r="O77" s="21"/>
      <c r="P77" s="17"/>
      <c r="Q77" s="20"/>
      <c r="R77" s="21"/>
      <c r="S77" s="17"/>
      <c r="T77" s="20"/>
      <c r="U77" s="21"/>
      <c r="V77" s="17"/>
      <c r="W77" s="20"/>
      <c r="X77" s="21"/>
      <c r="Y77" s="17"/>
      <c r="Z77" s="20"/>
      <c r="AA77" s="21"/>
      <c r="AB77" s="17"/>
    </row>
    <row r="78" spans="1:50" x14ac:dyDescent="0.25">
      <c r="K78" s="20"/>
      <c r="L78" s="21"/>
      <c r="M78" s="17"/>
      <c r="N78" s="20"/>
      <c r="O78" s="21"/>
      <c r="P78" s="17"/>
      <c r="Q78" s="20"/>
      <c r="R78" s="21"/>
      <c r="S78" s="17"/>
      <c r="T78" s="20"/>
      <c r="U78" s="21"/>
      <c r="V78" s="17"/>
      <c r="W78" s="20"/>
      <c r="X78" s="21"/>
      <c r="Y78" s="17"/>
      <c r="Z78" s="20"/>
      <c r="AA78" s="21"/>
      <c r="AB78" s="17"/>
    </row>
    <row r="79" spans="1:50" x14ac:dyDescent="0.25">
      <c r="K79" s="20"/>
      <c r="L79" s="21"/>
      <c r="M79" s="17"/>
      <c r="N79" s="20"/>
      <c r="O79" s="21"/>
      <c r="P79" s="17"/>
      <c r="Q79" s="20"/>
      <c r="R79" s="21"/>
      <c r="S79" s="17"/>
      <c r="T79" s="20"/>
      <c r="U79" s="21"/>
      <c r="V79" s="17"/>
      <c r="W79" s="20"/>
      <c r="X79" s="21"/>
      <c r="Y79" s="17"/>
      <c r="Z79" s="20"/>
      <c r="AA79" s="21"/>
      <c r="AB79" s="17"/>
    </row>
    <row r="80" spans="1:50" x14ac:dyDescent="0.25">
      <c r="K80" s="20"/>
      <c r="L80" s="21"/>
      <c r="M80" s="17"/>
      <c r="N80" s="20"/>
      <c r="O80" s="21"/>
      <c r="P80" s="17"/>
      <c r="Q80" s="20"/>
      <c r="R80" s="21"/>
      <c r="S80" s="17"/>
      <c r="T80" s="20"/>
      <c r="U80" s="21"/>
      <c r="V80" s="17"/>
      <c r="W80" s="20"/>
      <c r="X80" s="21"/>
      <c r="Y80" s="17"/>
      <c r="Z80" s="20"/>
      <c r="AA80" s="21"/>
      <c r="AB80" s="17"/>
    </row>
  </sheetData>
  <autoFilter ref="A2:BC66" xr:uid="{B53E07A8-7445-4319-8681-1509CF471702}">
    <sortState xmlns:xlrd2="http://schemas.microsoft.com/office/spreadsheetml/2017/richdata2" ref="A3:BC66">
      <sortCondition ref="A2:A66"/>
    </sortState>
  </autoFilter>
  <sortState xmlns:xlrd2="http://schemas.microsoft.com/office/spreadsheetml/2017/richdata2" ref="A3:AC66">
    <sortCondition ref="C3:C66"/>
    <sortCondition ref="B3:B66"/>
  </sortState>
  <mergeCells count="8">
    <mergeCell ref="A1:D1"/>
    <mergeCell ref="Z1:AB1"/>
    <mergeCell ref="W1:Y1"/>
    <mergeCell ref="T1:V1"/>
    <mergeCell ref="Q1:S1"/>
    <mergeCell ref="N1:P1"/>
    <mergeCell ref="K1:M1"/>
    <mergeCell ref="E1:J1"/>
  </mergeCells>
  <phoneticPr fontId="1" type="noConversion"/>
  <conditionalFormatting sqref="E1:E1048576">
    <cfRule type="containsText" dxfId="24" priority="85" operator="containsText" text="吝啬">
      <formula>NOT(ISERROR(SEARCH("吝啬",E1)))</formula>
    </cfRule>
    <cfRule type="containsText" dxfId="23" priority="86" operator="containsText" text="慷慨">
      <formula>NOT(ISERROR(SEARCH("慷慨",E1)))</formula>
    </cfRule>
  </conditionalFormatting>
  <conditionalFormatting sqref="F2:F1048576">
    <cfRule type="containsText" dxfId="22" priority="83" operator="containsText" text="狡诈">
      <formula>NOT(ISERROR(SEARCH("狡诈",F2)))</formula>
    </cfRule>
    <cfRule type="containsText" dxfId="21" priority="84" operator="containsText" text="诚实">
      <formula>NOT(ISERROR(SEARCH("诚实",F2)))</formula>
    </cfRule>
  </conditionalFormatting>
  <conditionalFormatting sqref="G2:G1048576">
    <cfRule type="containsText" dxfId="20" priority="81" operator="containsText" text="谨慎">
      <formula>NOT(ISERROR(SEARCH("谨慎",G2)))</formula>
    </cfRule>
    <cfRule type="containsText" dxfId="19" priority="82" operator="containsText" text="大胆">
      <formula>NOT(ISERROR(SEARCH("大胆",G2)))</formula>
    </cfRule>
  </conditionalFormatting>
  <conditionalFormatting sqref="H2:H1048576">
    <cfRule type="containsText" dxfId="18" priority="79" operator="containsText" text="残忍">
      <formula>NOT(ISERROR(SEARCH("残忍",H2)))</formula>
    </cfRule>
    <cfRule type="containsText" dxfId="17" priority="80" operator="containsText" text="仁慈">
      <formula>NOT(ISERROR(SEARCH("仁慈",H2)))</formula>
    </cfRule>
  </conditionalFormatting>
  <conditionalFormatting sqref="I3:J1048576">
    <cfRule type="containsText" dxfId="16" priority="77" operator="containsText" text="冲动">
      <formula>NOT(ISERROR(SEARCH("冲动",I3)))</formula>
    </cfRule>
    <cfRule type="containsText" dxfId="15" priority="78" operator="containsText" text="谋略">
      <formula>NOT(ISERROR(SEARCH("谋略",I3)))</formula>
    </cfRule>
  </conditionalFormatting>
  <conditionalFormatting sqref="AC1:AC1048576">
    <cfRule type="containsText" dxfId="0" priority="35" operator="containsText" text="e1.0.10">
      <formula>NOT(ISERROR(SEARCH("e1.0.10",AC1)))</formula>
    </cfRule>
  </conditionalFormatting>
  <conditionalFormatting sqref="D1:D1048576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{19433C5A-2AA5-4B2B-AC9C-7199F88280FB}</x14:id>
        </ext>
      </extLst>
    </cfRule>
  </conditionalFormatting>
  <conditionalFormatting sqref="K1:K1048576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{A79E0E4C-4172-437C-BA3D-107E7C280ACE}</x14:id>
        </ext>
      </extLst>
    </cfRule>
  </conditionalFormatting>
  <conditionalFormatting sqref="L1:L1048576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{B1F6A5E1-ED4A-4FDA-81A1-655D89F42FD1}</x14:id>
        </ext>
      </extLst>
    </cfRule>
  </conditionalFormatting>
  <conditionalFormatting sqref="M1:M1048576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{AD4ADFE6-8724-46F1-9CA7-EAF2496DEE47}</x14:id>
        </ext>
      </extLst>
    </cfRule>
  </conditionalFormatting>
  <conditionalFormatting sqref="N1:N104857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{BE0F4F07-BA51-4FAA-9E22-71B49317D2BF}</x14:id>
        </ext>
      </extLst>
    </cfRule>
  </conditionalFormatting>
  <conditionalFormatting sqref="O1:O1048576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{5B74EC60-58BD-41BA-9CD8-ABEF8E125271}</x14:id>
        </ext>
      </extLst>
    </cfRule>
  </conditionalFormatting>
  <conditionalFormatting sqref="P1:P1048576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{D67F819A-6751-49EE-8805-0E284CD1D4F5}</x14:id>
        </ext>
      </extLst>
    </cfRule>
  </conditionalFormatting>
  <conditionalFormatting sqref="Q1:Q1048576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{16EC9B64-F2A2-479D-B7B5-8AE99A109E6C}</x14:id>
        </ext>
      </extLst>
    </cfRule>
  </conditionalFormatting>
  <conditionalFormatting sqref="R1:R1048576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{5DDBECF2-A576-4450-8C9A-92CFAD9AEEDC}</x14:id>
        </ext>
      </extLst>
    </cfRule>
  </conditionalFormatting>
  <conditionalFormatting sqref="S1:S104857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{EA2B786E-896F-4FBC-8EEA-C72B1FB65BF5}</x14:id>
        </ext>
      </extLst>
    </cfRule>
  </conditionalFormatting>
  <conditionalFormatting sqref="T1:T1048576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{86204E72-CA9F-404E-8851-2AC1862F5C94}</x14:id>
        </ext>
      </extLst>
    </cfRule>
  </conditionalFormatting>
  <conditionalFormatting sqref="U1:U1048576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{0BEF998E-0CC2-4C4F-8CA8-CC3BF9D0E95E}</x14:id>
        </ext>
      </extLst>
    </cfRule>
  </conditionalFormatting>
  <conditionalFormatting sqref="V1:V1048576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{1E3F3503-7C5C-4746-AEE7-174495F64A1A}</x14:id>
        </ext>
      </extLst>
    </cfRule>
  </conditionalFormatting>
  <conditionalFormatting sqref="W1:W1048576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{2D844171-F343-4981-920B-0BD4D17215AF}</x14:id>
        </ext>
      </extLst>
    </cfRule>
  </conditionalFormatting>
  <conditionalFormatting sqref="X1:X1048576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{4B51925D-68E0-49E4-B9C4-F3ED22797BD6}</x14:id>
        </ext>
      </extLst>
    </cfRule>
  </conditionalFormatting>
  <conditionalFormatting sqref="Y1:Y1048576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{721DB1CF-10A6-4512-A684-CEC068772BD5}</x14:id>
        </ext>
      </extLst>
    </cfRule>
  </conditionalFormatting>
  <conditionalFormatting sqref="Z1:Z1048576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{6A9BE374-2211-43D5-9D1C-9398C4E3DBC6}</x14:id>
        </ext>
      </extLst>
    </cfRule>
  </conditionalFormatting>
  <conditionalFormatting sqref="AA1:AA1048576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{C40F3BDF-D96F-48FC-98BE-99996A30F311}</x14:id>
        </ext>
      </extLst>
    </cfRule>
  </conditionalFormatting>
  <conditionalFormatting sqref="AB1:AB1048576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{FA82A015-BCA2-4835-8B47-71F1A799F1E2}</x14:id>
        </ext>
      </extLst>
    </cfRule>
  </conditionalFormatting>
  <conditionalFormatting sqref="C1:C1048576">
    <cfRule type="containsText" dxfId="14" priority="9" operator="containsText" text="瓦兰迪亚">
      <formula>NOT(ISERROR(SEARCH("瓦兰迪亚",C1)))</formula>
    </cfRule>
    <cfRule type="containsText" dxfId="13" priority="10" operator="containsText" text="斯特吉亚">
      <formula>NOT(ISERROR(SEARCH("斯特吉亚",C1)))</formula>
    </cfRule>
    <cfRule type="containsText" dxfId="12" priority="11" operator="containsText" text="库赛特">
      <formula>NOT(ISERROR(SEARCH("库赛特",C1)))</formula>
    </cfRule>
    <cfRule type="containsText" dxfId="11" priority="12" operator="containsText" text="帝国">
      <formula>NOT(ISERROR(SEARCH("帝国",C1)))</formula>
    </cfRule>
    <cfRule type="containsText" dxfId="10" priority="13" operator="containsText" text="巴旦尼亚">
      <formula>NOT(ISERROR(SEARCH("巴旦尼亚",C1)))</formula>
    </cfRule>
    <cfRule type="containsText" dxfId="9" priority="14" operator="containsText" text="阿塞莱">
      <formula>NOT(ISERROR(SEARCH("阿塞莱",C1)))</formula>
    </cfRule>
  </conditionalFormatting>
  <conditionalFormatting sqref="J1:J1048576">
    <cfRule type="containsText" dxfId="8" priority="8" operator="containsText" text="长杆步兵">
      <formula>NOT(ISERROR(SEARCH("长杆步兵",J1)))</formula>
    </cfRule>
    <cfRule type="containsText" dxfId="7" priority="7" operator="containsText" text="双手步兵">
      <formula>NOT(ISERROR(SEARCH("双手步兵",J1)))</formula>
    </cfRule>
    <cfRule type="containsText" dxfId="6" priority="6" operator="containsText" text="投掷兵">
      <formula>NOT(ISERROR(SEARCH("投掷兵",J1)))</formula>
    </cfRule>
    <cfRule type="containsText" dxfId="5" priority="5" operator="containsText" text="弓手">
      <formula>NOT(ISERROR(SEARCH("弓手",J1)))</formula>
    </cfRule>
    <cfRule type="containsText" dxfId="4" priority="4" operator="containsText" text="弩手">
      <formula>NOT(ISERROR(SEARCH("弩手",J1)))</formula>
    </cfRule>
    <cfRule type="containsText" dxfId="3" priority="3" operator="containsText" text="贵族骑士">
      <formula>NOT(ISERROR(SEARCH("贵族骑士",J1)))</formula>
    </cfRule>
    <cfRule type="containsText" dxfId="2" priority="2" operator="containsText" text="骑兵">
      <formula>NOT(ISERROR(SEARCH("骑兵",J1)))</formula>
    </cfRule>
    <cfRule type="containsText" dxfId="1" priority="1" operator="containsText" text="弓骑兵">
      <formula>NOT(ISERROR(SEARCH("弓骑兵",J1)))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433C5A-2AA5-4B2B-AC9C-7199F8828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A79E0E4C-4172-437C-BA3D-107E7C280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B1F6A5E1-ED4A-4FDA-81A1-655D89F42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AD4ADFE6-8724-46F1-9CA7-EAF2496DEE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BE0F4F07-BA51-4FAA-9E22-71B49317D2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5B74EC60-58BD-41BA-9CD8-ABEF8E1252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D67F819A-6751-49EE-8805-0E284CD1D4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16EC9B64-F2A2-479D-B7B5-8AE99A109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Q1:Q1048576</xm:sqref>
        </x14:conditionalFormatting>
        <x14:conditionalFormatting xmlns:xm="http://schemas.microsoft.com/office/excel/2006/main">
          <x14:cfRule type="dataBar" id="{5DDBECF2-A576-4450-8C9A-92CFAD9AEE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EA2B786E-896F-4FBC-8EEA-C72B1FB65B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86204E72-CA9F-404E-8851-2AC1862F5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0BEF998E-0CC2-4C4F-8CA8-CC3BF9D0E9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1E3F3503-7C5C-4746-AEE7-174495F64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2D844171-F343-4981-920B-0BD4D1721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4B51925D-68E0-49E4-B9C4-F3ED22797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721DB1CF-10A6-4512-A684-CEC068772B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6A9BE374-2211-43D5-9D1C-9398C4E3D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C40F3BDF-D96F-48FC-98BE-99996A30F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FA82A015-BCA2-4835-8B47-71F1A799F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AB1:AB1048576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KingRight</dc:creator>
  <cp:lastModifiedBy>王正旭</cp:lastModifiedBy>
  <dcterms:created xsi:type="dcterms:W3CDTF">2015-06-05T18:19:34Z</dcterms:created>
  <dcterms:modified xsi:type="dcterms:W3CDTF">2020-05-15T05:57:00Z</dcterms:modified>
</cp:coreProperties>
</file>