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C40" i="5"/>
  <c r="F36"/>
  <c r="N6" i="4"/>
  <c r="L6" s="1"/>
  <c r="N7" s="1"/>
  <c r="N5"/>
  <c r="O7"/>
  <c r="O8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L5"/>
  <c r="L4"/>
  <c r="O6"/>
  <c r="K6"/>
  <c r="K7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5"/>
  <c r="D45" i="2"/>
  <c r="A16" i="4"/>
  <c r="B16"/>
  <c r="C16"/>
  <c r="D16"/>
  <c r="H13" i="3"/>
  <c r="O3" i="2"/>
  <c r="N3"/>
  <c r="H3"/>
  <c r="K3"/>
  <c r="L3" s="1"/>
  <c r="F3"/>
  <c r="E3"/>
  <c r="I3"/>
  <c r="B10" i="1"/>
  <c r="L7" i="4" l="1"/>
  <c r="N8" s="1"/>
  <c r="L8" l="1"/>
  <c r="N9" s="1"/>
  <c r="L9" l="1"/>
  <c r="N10" s="1"/>
  <c r="L10" l="1"/>
  <c r="N11" s="1"/>
  <c r="L11" l="1"/>
  <c r="N12" s="1"/>
  <c r="L12" l="1"/>
  <c r="N13" s="1"/>
  <c r="L13" l="1"/>
  <c r="N14" s="1"/>
  <c r="L14" l="1"/>
  <c r="N15" s="1"/>
  <c r="L15" l="1"/>
  <c r="N16" s="1"/>
  <c r="L16" l="1"/>
  <c r="N17" s="1"/>
  <c r="L17" l="1"/>
  <c r="N18" s="1"/>
  <c r="L18" l="1"/>
  <c r="N19" s="1"/>
  <c r="L19" l="1"/>
  <c r="N20" s="1"/>
  <c r="L20" l="1"/>
  <c r="N21" s="1"/>
  <c r="L21" l="1"/>
  <c r="N22" s="1"/>
  <c r="L22" l="1"/>
  <c r="N23" s="1"/>
  <c r="L23" l="1"/>
  <c r="N24" s="1"/>
  <c r="L24" l="1"/>
  <c r="N25" s="1"/>
  <c r="L25" l="1"/>
  <c r="N26" s="1"/>
  <c r="L26" l="1"/>
  <c r="N27" s="1"/>
  <c r="L27" l="1"/>
  <c r="N28" s="1"/>
  <c r="L28" l="1"/>
  <c r="N29" s="1"/>
  <c r="L29" l="1"/>
  <c r="N30" s="1"/>
  <c r="L30" l="1"/>
  <c r="N31" s="1"/>
  <c r="L31" l="1"/>
  <c r="N32" s="1"/>
  <c r="L32" l="1"/>
  <c r="N33" s="1"/>
  <c r="L33" l="1"/>
  <c r="N34" s="1"/>
  <c r="L34" l="1"/>
  <c r="N35" s="1"/>
  <c r="L35" l="1"/>
  <c r="N36" s="1"/>
  <c r="L36" l="1"/>
  <c r="N37" s="1"/>
  <c r="L37" l="1"/>
  <c r="N38" s="1"/>
  <c r="L38" l="1"/>
  <c r="N39" s="1"/>
  <c r="L39"/>
</calcChain>
</file>

<file path=xl/sharedStrings.xml><?xml version="1.0" encoding="utf-8"?>
<sst xmlns="http://schemas.openxmlformats.org/spreadsheetml/2006/main" count="122" uniqueCount="86">
  <si>
    <t>对于卖房人来说应缴纳的税费有： </t>
  </si>
  <si>
    <t>1、 交易费：3元/平方米</t>
  </si>
  <si>
    <t>2、 印花税：房款的0.05%</t>
  </si>
  <si>
    <t>3、 营业税：差价*5.5%(房产证未满5年的) </t>
  </si>
  <si>
    <t>4、 个人所得税:房产交易盈利部分的20%或者房款的1%（房产证满2年并且是唯一住房的可以免除）</t>
  </si>
  <si>
    <t>5、 教育附加费：营业税的2%</t>
  </si>
  <si>
    <t>6、 城建费：营业税的7%</t>
  </si>
  <si>
    <r>
      <rPr>
        <sz val="11"/>
        <color rgb="FF454545"/>
        <rFont val="宋体"/>
        <family val="2"/>
        <charset val="134"/>
      </rPr>
      <t>合计</t>
    </r>
    <phoneticPr fontId="2" type="noConversion"/>
  </si>
  <si>
    <t>79平，升值20万，93万-113万</t>
    <phoneticPr fontId="2" type="noConversion"/>
  </si>
  <si>
    <t>总盈利</t>
    <phoneticPr fontId="2" type="noConversion"/>
  </si>
  <si>
    <t>8万</t>
    <phoneticPr fontId="2" type="noConversion"/>
  </si>
  <si>
    <t>总交税+总利息：</t>
    <phoneticPr fontId="2" type="noConversion"/>
  </si>
  <si>
    <t xml:space="preserve">投资收益： </t>
    <phoneticPr fontId="2" type="noConversion"/>
  </si>
  <si>
    <t>本利息</t>
    <phoneticPr fontId="2" type="noConversion"/>
  </si>
  <si>
    <t>3716*24</t>
    <phoneticPr fontId="2" type="noConversion"/>
  </si>
  <si>
    <t>6万/20万 * 100 = 30%</t>
    <phoneticPr fontId="2" type="noConversion"/>
  </si>
  <si>
    <t>88平，1.2-1.6升值35万，93万-140万</t>
  </si>
  <si>
    <t>4512*38+21.12万</t>
  </si>
  <si>
    <t>交税合计</t>
  </si>
  <si>
    <t>总交税+总利息（总支出）：</t>
  </si>
  <si>
    <t>负债余额：</t>
  </si>
  <si>
    <t>总收入：</t>
  </si>
  <si>
    <t>140万</t>
  </si>
  <si>
    <t>总盈利</t>
  </si>
  <si>
    <t xml:space="preserve">投资收益： </t>
  </si>
  <si>
    <t>118441/474607*100% = 24.96%（3.8年）</t>
  </si>
  <si>
    <t>年化收益：</t>
  </si>
  <si>
    <t>7.34%（6.57%）</t>
  </si>
  <si>
    <t>月份</t>
    <phoneticPr fontId="2" type="noConversion"/>
  </si>
  <si>
    <t>IRR</t>
    <phoneticPr fontId="2" type="noConversion"/>
  </si>
  <si>
    <t>年化</t>
    <phoneticPr fontId="2" type="noConversion"/>
  </si>
  <si>
    <t>现金流</t>
    <phoneticPr fontId="2" type="noConversion"/>
  </si>
  <si>
    <t>IRR</t>
    <phoneticPr fontId="2" type="noConversion"/>
  </si>
  <si>
    <t>招商</t>
    <phoneticPr fontId="2" type="noConversion"/>
  </si>
  <si>
    <t>银行分类</t>
    <phoneticPr fontId="2" type="noConversion"/>
  </si>
  <si>
    <t>额度</t>
    <phoneticPr fontId="2" type="noConversion"/>
  </si>
  <si>
    <t>账单日</t>
    <phoneticPr fontId="2" type="noConversion"/>
  </si>
  <si>
    <t>还款日</t>
    <phoneticPr fontId="2" type="noConversion"/>
  </si>
  <si>
    <t>账单金额</t>
    <phoneticPr fontId="2" type="noConversion"/>
  </si>
  <si>
    <t>中信</t>
    <phoneticPr fontId="2" type="noConversion"/>
  </si>
  <si>
    <t>光大</t>
    <phoneticPr fontId="2" type="noConversion"/>
  </si>
  <si>
    <t>建行</t>
    <phoneticPr fontId="2" type="noConversion"/>
  </si>
  <si>
    <t>兴业</t>
    <phoneticPr fontId="2" type="noConversion"/>
  </si>
  <si>
    <t>每月5日</t>
    <phoneticPr fontId="2" type="noConversion"/>
  </si>
  <si>
    <t>每月25日</t>
    <phoneticPr fontId="2" type="noConversion"/>
  </si>
  <si>
    <t>每月16日</t>
    <phoneticPr fontId="2" type="noConversion"/>
  </si>
  <si>
    <t>月底31号</t>
    <phoneticPr fontId="2" type="noConversion"/>
  </si>
  <si>
    <t>每月13日</t>
    <phoneticPr fontId="2" type="noConversion"/>
  </si>
  <si>
    <t>每月14日</t>
    <phoneticPr fontId="2" type="noConversion"/>
  </si>
  <si>
    <t>每月3日</t>
    <phoneticPr fontId="2" type="noConversion"/>
  </si>
  <si>
    <t>每月4日</t>
    <phoneticPr fontId="2" type="noConversion"/>
  </si>
  <si>
    <t>房贷</t>
    <phoneticPr fontId="2" type="noConversion"/>
  </si>
  <si>
    <t>江苏银行信用贷</t>
    <phoneticPr fontId="2" type="noConversion"/>
  </si>
  <si>
    <t>农商福瑞卡</t>
    <phoneticPr fontId="2" type="noConversion"/>
  </si>
  <si>
    <t>南京银行</t>
    <phoneticPr fontId="2" type="noConversion"/>
  </si>
  <si>
    <t>光大信用贷</t>
    <phoneticPr fontId="2" type="noConversion"/>
  </si>
  <si>
    <t xml:space="preserve"> 不上征信</t>
    <phoneticPr fontId="2" type="noConversion"/>
  </si>
  <si>
    <t>光大云付</t>
    <phoneticPr fontId="2" type="noConversion"/>
  </si>
  <si>
    <t>10年翻四倍</t>
    <phoneticPr fontId="2" type="noConversion"/>
  </si>
  <si>
    <t>23-32</t>
    <phoneticPr fontId="2" type="noConversion"/>
  </si>
  <si>
    <t>33-42</t>
    <phoneticPr fontId="2" type="noConversion"/>
  </si>
  <si>
    <t>43-52</t>
    <phoneticPr fontId="2" type="noConversion"/>
  </si>
  <si>
    <t>53-62</t>
    <phoneticPr fontId="2" type="noConversion"/>
  </si>
  <si>
    <t>起薪</t>
    <phoneticPr fontId="2" type="noConversion"/>
  </si>
  <si>
    <t>平均月薪</t>
    <phoneticPr fontId="2" type="noConversion"/>
  </si>
  <si>
    <t>平均年薪</t>
    <phoneticPr fontId="2" type="noConversion"/>
  </si>
  <si>
    <t>阶段合计</t>
    <phoneticPr fontId="2" type="noConversion"/>
  </si>
  <si>
    <t>合计收入</t>
    <phoneticPr fontId="2" type="noConversion"/>
  </si>
  <si>
    <t>2.55亿</t>
    <phoneticPr fontId="2" type="noConversion"/>
  </si>
  <si>
    <t>191万</t>
  </si>
  <si>
    <t>30,2</t>
    <phoneticPr fontId="2" type="noConversion"/>
  </si>
  <si>
    <t>30,3</t>
    <phoneticPr fontId="2" type="noConversion"/>
  </si>
  <si>
    <t>30,4</t>
    <phoneticPr fontId="2" type="noConversion"/>
  </si>
  <si>
    <t>银行</t>
    <phoneticPr fontId="2" type="noConversion"/>
  </si>
  <si>
    <t>卡号</t>
    <phoneticPr fontId="2" type="noConversion"/>
  </si>
  <si>
    <t>招商</t>
    <phoneticPr fontId="2" type="noConversion"/>
  </si>
  <si>
    <t>4 还款日</t>
    <phoneticPr fontId="2" type="noConversion"/>
  </si>
  <si>
    <t>16 账单日</t>
    <phoneticPr fontId="2" type="noConversion"/>
  </si>
  <si>
    <t>文招商</t>
    <phoneticPr fontId="2" type="noConversion"/>
  </si>
  <si>
    <t>文光大</t>
    <phoneticPr fontId="2" type="noConversion"/>
  </si>
  <si>
    <t>爸工行</t>
    <phoneticPr fontId="2" type="noConversion"/>
  </si>
  <si>
    <t>PA</t>
    <phoneticPr fontId="2" type="noConversion"/>
  </si>
  <si>
    <t>广发</t>
    <phoneticPr fontId="2" type="noConversion"/>
  </si>
  <si>
    <t>平安</t>
    <phoneticPr fontId="2" type="noConversion"/>
  </si>
  <si>
    <t>广发</t>
    <phoneticPr fontId="2" type="noConversion"/>
  </si>
  <si>
    <t>爸工行</t>
    <phoneticPr fontId="2" type="noConversion"/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</si>
</sst>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6">
    <font>
      <sz val="11"/>
      <color theme="1"/>
      <name val="宋体"/>
      <family val="2"/>
      <charset val="134"/>
      <scheme val="minor"/>
    </font>
    <font>
      <sz val="11"/>
      <color rgb="FF454545"/>
      <name val="Arial"/>
      <family val="2"/>
    </font>
    <font>
      <sz val="9"/>
      <name val="宋体"/>
      <family val="2"/>
      <charset val="134"/>
      <scheme val="minor"/>
    </font>
    <font>
      <sz val="11"/>
      <color rgb="FF454545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4" fontId="0" fillId="0" borderId="0" xfId="0" applyNumberFormat="1">
      <alignment vertical="center"/>
    </xf>
    <xf numFmtId="8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24" sqref="B24"/>
    </sheetView>
  </sheetViews>
  <sheetFormatPr defaultRowHeight="13.5"/>
  <cols>
    <col min="1" max="1" width="36" customWidth="1"/>
    <col min="2" max="2" width="28.625" customWidth="1"/>
  </cols>
  <sheetData>
    <row r="1" spans="1:3">
      <c r="C1" t="s">
        <v>13</v>
      </c>
    </row>
    <row r="2" spans="1:3" ht="14.25">
      <c r="A2" s="1" t="s">
        <v>0</v>
      </c>
      <c r="B2" t="s">
        <v>8</v>
      </c>
      <c r="C2" t="s">
        <v>14</v>
      </c>
    </row>
    <row r="3" spans="1:3" ht="14.25">
      <c r="A3" s="1" t="s">
        <v>1</v>
      </c>
      <c r="B3">
        <v>240</v>
      </c>
    </row>
    <row r="4" spans="1:3" ht="14.25">
      <c r="A4" s="1" t="s">
        <v>2</v>
      </c>
      <c r="B4">
        <v>565</v>
      </c>
    </row>
    <row r="5" spans="1:3" ht="14.25">
      <c r="A5" s="1" t="s">
        <v>3</v>
      </c>
      <c r="B5">
        <v>11000</v>
      </c>
    </row>
    <row r="6" spans="1:3" ht="42.75">
      <c r="A6" s="2" t="s">
        <v>4</v>
      </c>
      <c r="B6">
        <v>40000</v>
      </c>
    </row>
    <row r="7" spans="1:3" ht="14.25">
      <c r="A7" s="1" t="s">
        <v>5</v>
      </c>
      <c r="B7">
        <v>220</v>
      </c>
    </row>
    <row r="8" spans="1:3" ht="14.25">
      <c r="A8" s="1" t="s">
        <v>6</v>
      </c>
      <c r="B8">
        <v>770</v>
      </c>
    </row>
    <row r="10" spans="1:3" ht="14.25">
      <c r="A10" s="1" t="s">
        <v>7</v>
      </c>
      <c r="B10">
        <f>SUM(B3:B8)</f>
        <v>52795</v>
      </c>
      <c r="C10">
        <v>89184</v>
      </c>
    </row>
    <row r="13" spans="1:3">
      <c r="A13" t="s">
        <v>11</v>
      </c>
      <c r="B13">
        <v>141979</v>
      </c>
    </row>
    <row r="14" spans="1:3">
      <c r="A14" t="s">
        <v>9</v>
      </c>
      <c r="B14" t="s">
        <v>10</v>
      </c>
    </row>
    <row r="15" spans="1:3">
      <c r="A15" t="s">
        <v>12</v>
      </c>
      <c r="B15" t="s">
        <v>15</v>
      </c>
    </row>
    <row r="21" spans="1:3">
      <c r="A21" t="s">
        <v>0</v>
      </c>
      <c r="B21" t="s">
        <v>16</v>
      </c>
      <c r="C21" t="s">
        <v>17</v>
      </c>
    </row>
    <row r="22" spans="1:3">
      <c r="A22" t="s">
        <v>1</v>
      </c>
      <c r="B22">
        <v>264</v>
      </c>
    </row>
    <row r="23" spans="1:3">
      <c r="A23" t="s">
        <v>2</v>
      </c>
      <c r="B23">
        <v>704</v>
      </c>
    </row>
    <row r="24" spans="1:3">
      <c r="A24" t="s">
        <v>3</v>
      </c>
      <c r="B24">
        <v>19250</v>
      </c>
    </row>
    <row r="25" spans="1:3">
      <c r="A25" t="s">
        <v>4</v>
      </c>
      <c r="B25">
        <v>70000</v>
      </c>
    </row>
    <row r="26" spans="1:3">
      <c r="A26" t="s">
        <v>5</v>
      </c>
      <c r="B26">
        <v>385</v>
      </c>
    </row>
    <row r="27" spans="1:3">
      <c r="A27" t="s">
        <v>6</v>
      </c>
      <c r="B27">
        <v>1348</v>
      </c>
    </row>
    <row r="29" spans="1:3">
      <c r="A29" t="s">
        <v>18</v>
      </c>
      <c r="B29">
        <v>91951</v>
      </c>
      <c r="C29">
        <v>382656</v>
      </c>
    </row>
    <row r="33" spans="1:4">
      <c r="A33" t="s">
        <v>19</v>
      </c>
      <c r="B33">
        <v>474607</v>
      </c>
    </row>
    <row r="34" spans="1:4">
      <c r="A34" t="s">
        <v>20</v>
      </c>
      <c r="B34">
        <v>806952</v>
      </c>
      <c r="D34">
        <v>1281560</v>
      </c>
    </row>
    <row r="35" spans="1:4">
      <c r="A35" t="s">
        <v>21</v>
      </c>
      <c r="B35" t="s">
        <v>22</v>
      </c>
    </row>
    <row r="36" spans="1:4">
      <c r="A36" t="s">
        <v>23</v>
      </c>
      <c r="B36">
        <v>118441</v>
      </c>
    </row>
    <row r="37" spans="1:4">
      <c r="A37" t="s">
        <v>24</v>
      </c>
      <c r="B37" t="s">
        <v>25</v>
      </c>
    </row>
    <row r="38" spans="1:4">
      <c r="A38" t="s">
        <v>26</v>
      </c>
      <c r="B3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O45"/>
  <sheetViews>
    <sheetView workbookViewId="0">
      <selection activeCell="J37" sqref="J37"/>
    </sheetView>
  </sheetViews>
  <sheetFormatPr defaultRowHeight="13.5"/>
  <cols>
    <col min="4" max="4" width="10.5" bestFit="1" customWidth="1"/>
    <col min="6" max="6" width="17.5" customWidth="1"/>
    <col min="12" max="12" width="19.125" customWidth="1"/>
  </cols>
  <sheetData>
    <row r="2" spans="3:15">
      <c r="C2" s="4" t="s">
        <v>28</v>
      </c>
      <c r="D2" s="4" t="s">
        <v>31</v>
      </c>
      <c r="E2" s="4" t="s">
        <v>29</v>
      </c>
      <c r="F2" s="4" t="s">
        <v>30</v>
      </c>
      <c r="H2" s="3" t="s">
        <v>29</v>
      </c>
      <c r="K2" t="s">
        <v>29</v>
      </c>
      <c r="N2" t="s">
        <v>32</v>
      </c>
    </row>
    <row r="3" spans="3:15">
      <c r="D3">
        <v>45000</v>
      </c>
      <c r="E3" s="3">
        <f>IRR(D3:D39)</f>
        <v>2.5798011297919612E-2</v>
      </c>
      <c r="F3">
        <f>(1+3%)^12-1</f>
        <v>0.42576088684617863</v>
      </c>
      <c r="G3">
        <v>30000</v>
      </c>
      <c r="H3" s="3">
        <f>IRR(G3:G9)</f>
        <v>5.6874071119188338E-3</v>
      </c>
      <c r="I3">
        <f>(1+H3)^12-1</f>
        <v>7.0424756606334737E-2</v>
      </c>
      <c r="J3">
        <v>-45000</v>
      </c>
      <c r="K3" s="3">
        <f>IRR(J3:J15)</f>
        <v>6.9277106031924805E-3</v>
      </c>
      <c r="L3">
        <f>(1+K3)^12-1</f>
        <v>8.6374375852692697E-2</v>
      </c>
      <c r="M3">
        <v>45000</v>
      </c>
      <c r="N3" s="3">
        <f>IRR(M3:M8)</f>
        <v>8.3695100878298616E-3</v>
      </c>
      <c r="O3">
        <f>(1+N3)^12-1</f>
        <v>0.10518877704139262</v>
      </c>
    </row>
    <row r="4" spans="3:15">
      <c r="C4">
        <v>1</v>
      </c>
      <c r="D4">
        <v>-1934</v>
      </c>
      <c r="E4" s="3"/>
      <c r="G4">
        <v>-5100</v>
      </c>
      <c r="H4" s="3"/>
      <c r="J4">
        <v>3921</v>
      </c>
      <c r="M4">
        <v>-3921</v>
      </c>
    </row>
    <row r="5" spans="3:15">
      <c r="C5">
        <v>2</v>
      </c>
      <c r="D5">
        <v>-1934</v>
      </c>
      <c r="G5">
        <v>-5100</v>
      </c>
      <c r="J5">
        <v>3921</v>
      </c>
      <c r="M5">
        <v>-3921</v>
      </c>
    </row>
    <row r="6" spans="3:15">
      <c r="C6">
        <v>3</v>
      </c>
      <c r="D6">
        <v>-1934</v>
      </c>
      <c r="G6">
        <v>-5100</v>
      </c>
      <c r="J6">
        <v>3921</v>
      </c>
      <c r="M6">
        <v>-3921</v>
      </c>
    </row>
    <row r="7" spans="3:15">
      <c r="C7">
        <v>4</v>
      </c>
      <c r="D7">
        <v>-1934</v>
      </c>
      <c r="G7">
        <v>-5100</v>
      </c>
      <c r="J7">
        <v>3921</v>
      </c>
      <c r="M7">
        <v>-3921</v>
      </c>
    </row>
    <row r="8" spans="3:15">
      <c r="C8">
        <v>5</v>
      </c>
      <c r="D8">
        <v>-1934</v>
      </c>
      <c r="G8">
        <v>-5100</v>
      </c>
      <c r="J8">
        <v>3921</v>
      </c>
      <c r="M8">
        <v>-30900</v>
      </c>
    </row>
    <row r="9" spans="3:15">
      <c r="C9">
        <v>6</v>
      </c>
      <c r="D9">
        <v>-1934</v>
      </c>
      <c r="G9">
        <v>-5100</v>
      </c>
      <c r="J9">
        <v>3921</v>
      </c>
    </row>
    <row r="10" spans="3:15">
      <c r="C10">
        <v>7</v>
      </c>
      <c r="D10">
        <v>-1934</v>
      </c>
      <c r="J10">
        <v>3921</v>
      </c>
    </row>
    <row r="11" spans="3:15">
      <c r="C11">
        <v>8</v>
      </c>
      <c r="D11">
        <v>-1934</v>
      </c>
      <c r="H11" s="3"/>
      <c r="J11">
        <v>3921</v>
      </c>
    </row>
    <row r="12" spans="3:15">
      <c r="C12">
        <v>9</v>
      </c>
      <c r="D12">
        <v>-1934</v>
      </c>
      <c r="J12">
        <v>3921</v>
      </c>
    </row>
    <row r="13" spans="3:15">
      <c r="C13">
        <v>10</v>
      </c>
      <c r="D13">
        <v>-1934</v>
      </c>
      <c r="J13">
        <v>3921</v>
      </c>
    </row>
    <row r="14" spans="3:15">
      <c r="C14">
        <v>11</v>
      </c>
      <c r="D14">
        <v>-1934</v>
      </c>
      <c r="J14">
        <v>3921</v>
      </c>
    </row>
    <row r="15" spans="3:15">
      <c r="C15">
        <v>12</v>
      </c>
      <c r="D15">
        <v>-1934</v>
      </c>
      <c r="J15">
        <v>3921</v>
      </c>
    </row>
    <row r="16" spans="3:15">
      <c r="C16">
        <v>13</v>
      </c>
      <c r="D16">
        <v>-1934</v>
      </c>
    </row>
    <row r="17" spans="3:4">
      <c r="C17">
        <v>14</v>
      </c>
      <c r="D17">
        <v>-1934</v>
      </c>
    </row>
    <row r="18" spans="3:4">
      <c r="C18">
        <v>15</v>
      </c>
      <c r="D18">
        <v>-1934</v>
      </c>
    </row>
    <row r="19" spans="3:4">
      <c r="C19">
        <v>16</v>
      </c>
      <c r="D19">
        <v>-1934</v>
      </c>
    </row>
    <row r="20" spans="3:4">
      <c r="C20">
        <v>17</v>
      </c>
      <c r="D20">
        <v>-1934</v>
      </c>
    </row>
    <row r="21" spans="3:4">
      <c r="C21">
        <v>18</v>
      </c>
      <c r="D21">
        <v>-1934</v>
      </c>
    </row>
    <row r="22" spans="3:4">
      <c r="C22">
        <v>19</v>
      </c>
      <c r="D22">
        <v>-1934</v>
      </c>
    </row>
    <row r="23" spans="3:4">
      <c r="C23">
        <v>20</v>
      </c>
      <c r="D23">
        <v>-1934</v>
      </c>
    </row>
    <row r="24" spans="3:4">
      <c r="C24">
        <v>21</v>
      </c>
      <c r="D24">
        <v>-1934</v>
      </c>
    </row>
    <row r="25" spans="3:4">
      <c r="C25">
        <v>22</v>
      </c>
      <c r="D25">
        <v>-1934</v>
      </c>
    </row>
    <row r="26" spans="3:4">
      <c r="C26">
        <v>23</v>
      </c>
      <c r="D26">
        <v>-1934</v>
      </c>
    </row>
    <row r="27" spans="3:4">
      <c r="C27">
        <v>24</v>
      </c>
      <c r="D27">
        <v>-1934</v>
      </c>
    </row>
    <row r="28" spans="3:4">
      <c r="C28">
        <v>25</v>
      </c>
      <c r="D28">
        <v>-1934</v>
      </c>
    </row>
    <row r="29" spans="3:4">
      <c r="C29">
        <v>26</v>
      </c>
      <c r="D29">
        <v>-1934</v>
      </c>
    </row>
    <row r="30" spans="3:4">
      <c r="C30">
        <v>27</v>
      </c>
      <c r="D30">
        <v>-1934</v>
      </c>
    </row>
    <row r="31" spans="3:4">
      <c r="C31">
        <v>28</v>
      </c>
      <c r="D31">
        <v>-1934</v>
      </c>
    </row>
    <row r="32" spans="3:4">
      <c r="C32">
        <v>29</v>
      </c>
      <c r="D32">
        <v>-1934</v>
      </c>
    </row>
    <row r="33" spans="3:5">
      <c r="C33">
        <v>30</v>
      </c>
      <c r="D33">
        <v>-1934</v>
      </c>
    </row>
    <row r="34" spans="3:5">
      <c r="C34">
        <v>31</v>
      </c>
      <c r="D34">
        <v>-1934</v>
      </c>
    </row>
    <row r="35" spans="3:5">
      <c r="C35">
        <v>32</v>
      </c>
      <c r="D35">
        <v>-1934</v>
      </c>
    </row>
    <row r="36" spans="3:5">
      <c r="C36">
        <v>33</v>
      </c>
      <c r="D36">
        <v>-1934</v>
      </c>
    </row>
    <row r="37" spans="3:5">
      <c r="C37">
        <v>34</v>
      </c>
      <c r="D37">
        <v>-1934</v>
      </c>
    </row>
    <row r="38" spans="3:5">
      <c r="C38">
        <v>35</v>
      </c>
      <c r="D38">
        <v>-1934</v>
      </c>
    </row>
    <row r="39" spans="3:5">
      <c r="C39">
        <v>36</v>
      </c>
      <c r="D39">
        <v>-1934</v>
      </c>
    </row>
    <row r="40" spans="3:5">
      <c r="E40" s="3"/>
    </row>
    <row r="45" spans="3:5">
      <c r="D45" s="6">
        <f>PMT(4.35%/12, 360, -1070000)</f>
        <v>5326.5861820640794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H21"/>
  <sheetViews>
    <sheetView workbookViewId="0">
      <selection activeCell="D5" sqref="D5:H13"/>
    </sheetView>
  </sheetViews>
  <sheetFormatPr defaultRowHeight="13.5"/>
  <cols>
    <col min="8" max="8" width="9.5" bestFit="1" customWidth="1"/>
  </cols>
  <sheetData>
    <row r="5" spans="4:8"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4:8">
      <c r="D6" t="s">
        <v>33</v>
      </c>
      <c r="E6">
        <v>83000</v>
      </c>
      <c r="F6" t="s">
        <v>45</v>
      </c>
      <c r="G6" t="s">
        <v>50</v>
      </c>
      <c r="H6">
        <v>10212.23</v>
      </c>
    </row>
    <row r="7" spans="4:8">
      <c r="D7" t="s">
        <v>39</v>
      </c>
      <c r="E7">
        <v>8000</v>
      </c>
      <c r="F7" t="s">
        <v>47</v>
      </c>
      <c r="G7" t="s">
        <v>46</v>
      </c>
      <c r="H7">
        <v>4341.3</v>
      </c>
    </row>
    <row r="8" spans="4:8">
      <c r="D8" t="s">
        <v>40</v>
      </c>
      <c r="E8">
        <v>10000</v>
      </c>
      <c r="F8" t="s">
        <v>45</v>
      </c>
      <c r="G8" t="s">
        <v>50</v>
      </c>
      <c r="H8">
        <v>0</v>
      </c>
    </row>
    <row r="9" spans="4:8">
      <c r="D9" t="s">
        <v>41</v>
      </c>
      <c r="E9">
        <v>6000</v>
      </c>
      <c r="F9" t="s">
        <v>48</v>
      </c>
      <c r="G9" t="s">
        <v>49</v>
      </c>
      <c r="H9" s="5">
        <v>4870.3999999999996</v>
      </c>
    </row>
    <row r="10" spans="4:8">
      <c r="D10" t="s">
        <v>42</v>
      </c>
      <c r="E10">
        <v>26000</v>
      </c>
      <c r="F10" t="s">
        <v>43</v>
      </c>
      <c r="G10" t="s">
        <v>44</v>
      </c>
      <c r="H10">
        <v>14426.87</v>
      </c>
    </row>
    <row r="12" spans="4:8">
      <c r="D12" t="s">
        <v>51</v>
      </c>
      <c r="H12">
        <v>5347</v>
      </c>
    </row>
    <row r="13" spans="4:8">
      <c r="H13">
        <f>SUM(H5:H12)</f>
        <v>39197.800000000003</v>
      </c>
    </row>
    <row r="18" spans="2:4">
      <c r="B18" t="s">
        <v>52</v>
      </c>
    </row>
    <row r="19" spans="2:4">
      <c r="B19" t="s">
        <v>53</v>
      </c>
    </row>
    <row r="20" spans="2:4">
      <c r="B20" t="s">
        <v>54</v>
      </c>
    </row>
    <row r="21" spans="2:4">
      <c r="B21" t="s">
        <v>55</v>
      </c>
      <c r="C21" t="s">
        <v>56</v>
      </c>
      <c r="D21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39"/>
  <sheetViews>
    <sheetView workbookViewId="0">
      <selection activeCell="N31" sqref="N31"/>
    </sheetView>
  </sheetViews>
  <sheetFormatPr defaultRowHeight="13.5"/>
  <cols>
    <col min="9" max="9" width="9.5" bestFit="1" customWidth="1"/>
  </cols>
  <sheetData>
    <row r="2" spans="1:15">
      <c r="B2" t="s">
        <v>58</v>
      </c>
    </row>
    <row r="3" spans="1:15">
      <c r="B3" t="s">
        <v>59</v>
      </c>
      <c r="C3" t="s">
        <v>60</v>
      </c>
      <c r="D3" t="s">
        <v>61</v>
      </c>
      <c r="E3" t="s">
        <v>62</v>
      </c>
    </row>
    <row r="4" spans="1:15">
      <c r="A4" t="s">
        <v>63</v>
      </c>
      <c r="B4">
        <v>1</v>
      </c>
      <c r="C4">
        <v>4</v>
      </c>
      <c r="D4">
        <v>16</v>
      </c>
      <c r="E4">
        <v>64</v>
      </c>
      <c r="G4">
        <v>3000</v>
      </c>
      <c r="H4">
        <v>200</v>
      </c>
      <c r="I4" s="7" t="s">
        <v>70</v>
      </c>
      <c r="J4">
        <v>1</v>
      </c>
      <c r="K4">
        <v>3000</v>
      </c>
      <c r="L4">
        <f>N4+O4</f>
        <v>200</v>
      </c>
      <c r="N4">
        <v>200</v>
      </c>
    </row>
    <row r="5" spans="1:15">
      <c r="A5" t="s">
        <v>64</v>
      </c>
      <c r="B5">
        <v>2.5</v>
      </c>
      <c r="C5">
        <v>10</v>
      </c>
      <c r="D5">
        <v>40</v>
      </c>
      <c r="E5">
        <v>160</v>
      </c>
      <c r="G5">
        <v>3150</v>
      </c>
      <c r="H5">
        <v>315</v>
      </c>
      <c r="I5" t="s">
        <v>71</v>
      </c>
      <c r="J5">
        <v>2</v>
      </c>
      <c r="K5">
        <f>K4*1.05</f>
        <v>3150</v>
      </c>
      <c r="L5">
        <f>N5+O5</f>
        <v>315</v>
      </c>
      <c r="N5">
        <f>L4*1.05</f>
        <v>210</v>
      </c>
      <c r="O5">
        <v>105</v>
      </c>
    </row>
    <row r="6" spans="1:15">
      <c r="A6" t="s">
        <v>65</v>
      </c>
      <c r="B6">
        <v>30</v>
      </c>
      <c r="C6">
        <v>120</v>
      </c>
      <c r="D6">
        <v>480</v>
      </c>
      <c r="E6">
        <v>1920</v>
      </c>
      <c r="G6">
        <v>3307.5</v>
      </c>
      <c r="H6">
        <v>441</v>
      </c>
      <c r="I6" t="s">
        <v>72</v>
      </c>
      <c r="J6">
        <v>3</v>
      </c>
      <c r="K6">
        <f t="shared" ref="K6:K39" si="0">K5*1.05</f>
        <v>3307.5</v>
      </c>
      <c r="L6">
        <f t="shared" ref="L6:L39" si="1">N6+O6</f>
        <v>441</v>
      </c>
      <c r="N6">
        <f t="shared" ref="N6:N39" si="2">L5*1.05</f>
        <v>330.75</v>
      </c>
      <c r="O6">
        <f>O5*1.05</f>
        <v>110.25</v>
      </c>
    </row>
    <row r="7" spans="1:15">
      <c r="A7" t="s">
        <v>66</v>
      </c>
      <c r="B7">
        <v>300</v>
      </c>
      <c r="C7">
        <v>1200</v>
      </c>
      <c r="D7">
        <v>4800</v>
      </c>
      <c r="E7">
        <v>19200</v>
      </c>
      <c r="G7">
        <v>3472.87</v>
      </c>
      <c r="J7">
        <v>4</v>
      </c>
      <c r="K7">
        <f t="shared" si="0"/>
        <v>3472.875</v>
      </c>
      <c r="L7">
        <f t="shared" si="1"/>
        <v>578.8125</v>
      </c>
      <c r="N7">
        <f t="shared" si="2"/>
        <v>463.05</v>
      </c>
      <c r="O7">
        <f t="shared" ref="O7:O39" si="3">O6*1.05</f>
        <v>115.7625</v>
      </c>
    </row>
    <row r="8" spans="1:15">
      <c r="A8" t="s">
        <v>67</v>
      </c>
      <c r="B8" t="s">
        <v>68</v>
      </c>
      <c r="G8">
        <v>3646.52</v>
      </c>
      <c r="J8">
        <v>5</v>
      </c>
      <c r="K8">
        <f t="shared" si="0"/>
        <v>3646.5187500000002</v>
      </c>
      <c r="L8">
        <f t="shared" si="1"/>
        <v>729.30375000000004</v>
      </c>
      <c r="N8">
        <f t="shared" si="2"/>
        <v>607.75312500000007</v>
      </c>
      <c r="O8">
        <f t="shared" si="3"/>
        <v>121.55062500000001</v>
      </c>
    </row>
    <row r="9" spans="1:15">
      <c r="G9">
        <v>3828.84</v>
      </c>
      <c r="J9">
        <v>6</v>
      </c>
      <c r="K9">
        <f t="shared" si="0"/>
        <v>3828.8446875000004</v>
      </c>
      <c r="L9">
        <f t="shared" si="1"/>
        <v>893.39709375000007</v>
      </c>
      <c r="N9">
        <f t="shared" si="2"/>
        <v>765.76893750000011</v>
      </c>
      <c r="O9">
        <f t="shared" si="3"/>
        <v>127.62815625000002</v>
      </c>
    </row>
    <row r="10" spans="1:15">
      <c r="G10">
        <v>4020.29</v>
      </c>
      <c r="J10">
        <v>7</v>
      </c>
      <c r="K10">
        <f t="shared" si="0"/>
        <v>4020.2869218750006</v>
      </c>
      <c r="L10">
        <f t="shared" si="1"/>
        <v>1072.0765125</v>
      </c>
      <c r="N10">
        <f t="shared" si="2"/>
        <v>938.06694843750006</v>
      </c>
      <c r="O10">
        <f t="shared" si="3"/>
        <v>134.00956406250003</v>
      </c>
    </row>
    <row r="11" spans="1:15">
      <c r="G11">
        <v>4221.3</v>
      </c>
      <c r="J11">
        <v>8</v>
      </c>
      <c r="K11">
        <f t="shared" si="0"/>
        <v>4221.3012679687508</v>
      </c>
      <c r="L11">
        <f t="shared" si="1"/>
        <v>1266.3903803906253</v>
      </c>
      <c r="N11">
        <f t="shared" si="2"/>
        <v>1125.6803381250002</v>
      </c>
      <c r="O11">
        <f t="shared" si="3"/>
        <v>140.71004226562505</v>
      </c>
    </row>
    <row r="12" spans="1:15">
      <c r="G12">
        <v>4432.37</v>
      </c>
      <c r="J12">
        <v>9</v>
      </c>
      <c r="K12">
        <f t="shared" si="0"/>
        <v>4432.3663313671886</v>
      </c>
      <c r="L12">
        <f t="shared" si="1"/>
        <v>1477.4554437890629</v>
      </c>
      <c r="N12">
        <f t="shared" si="2"/>
        <v>1329.7098994101566</v>
      </c>
      <c r="O12">
        <f t="shared" si="3"/>
        <v>147.74554437890632</v>
      </c>
    </row>
    <row r="13" spans="1:15">
      <c r="G13">
        <v>4653.9799999999996</v>
      </c>
      <c r="J13">
        <v>10</v>
      </c>
      <c r="K13">
        <f t="shared" si="0"/>
        <v>4653.9846479355483</v>
      </c>
      <c r="L13">
        <f t="shared" si="1"/>
        <v>1706.4610375763677</v>
      </c>
      <c r="N13">
        <f t="shared" si="2"/>
        <v>1551.328215978516</v>
      </c>
      <c r="O13">
        <f t="shared" si="3"/>
        <v>155.13282159785163</v>
      </c>
    </row>
    <row r="14" spans="1:15">
      <c r="A14">
        <v>1</v>
      </c>
      <c r="B14">
        <v>2</v>
      </c>
      <c r="C14">
        <v>6</v>
      </c>
      <c r="D14">
        <v>3</v>
      </c>
      <c r="G14">
        <v>4886.68</v>
      </c>
      <c r="J14">
        <v>11</v>
      </c>
      <c r="K14">
        <f t="shared" si="0"/>
        <v>4886.6838803323262</v>
      </c>
      <c r="L14">
        <f t="shared" si="1"/>
        <v>1954.6735521329304</v>
      </c>
      <c r="N14">
        <f t="shared" si="2"/>
        <v>1791.7840894551862</v>
      </c>
      <c r="O14">
        <f t="shared" si="3"/>
        <v>162.88946267774421</v>
      </c>
    </row>
    <row r="15" spans="1:15">
      <c r="A15">
        <v>6</v>
      </c>
      <c r="B15">
        <v>7</v>
      </c>
      <c r="C15">
        <v>9</v>
      </c>
      <c r="D15">
        <v>7</v>
      </c>
      <c r="G15">
        <v>5131.0200000000004</v>
      </c>
      <c r="J15">
        <v>12</v>
      </c>
      <c r="K15">
        <f t="shared" si="0"/>
        <v>5131.0180743489427</v>
      </c>
      <c r="L15">
        <f t="shared" si="1"/>
        <v>2223.4411655512085</v>
      </c>
      <c r="N15">
        <f t="shared" si="2"/>
        <v>2052.4072297395769</v>
      </c>
      <c r="O15">
        <f t="shared" si="3"/>
        <v>171.03393581163144</v>
      </c>
    </row>
    <row r="16" spans="1:15">
      <c r="A16">
        <f>SUM(A14:A15)</f>
        <v>7</v>
      </c>
      <c r="B16">
        <f>SUM(B14:B15)</f>
        <v>9</v>
      </c>
      <c r="C16">
        <f>SUM(C14:C15)</f>
        <v>15</v>
      </c>
      <c r="D16">
        <f>SUM(D14:D15)</f>
        <v>10</v>
      </c>
      <c r="G16">
        <v>5387.57</v>
      </c>
      <c r="J16">
        <v>13</v>
      </c>
      <c r="K16">
        <f t="shared" si="0"/>
        <v>5387.5689780663897</v>
      </c>
      <c r="L16">
        <f t="shared" si="1"/>
        <v>2514.1988564309822</v>
      </c>
      <c r="N16">
        <f t="shared" si="2"/>
        <v>2334.6132238287692</v>
      </c>
      <c r="O16">
        <f t="shared" si="3"/>
        <v>179.58563260221302</v>
      </c>
    </row>
    <row r="17" spans="1:15">
      <c r="J17">
        <v>14</v>
      </c>
      <c r="K17">
        <f t="shared" si="0"/>
        <v>5656.9474269697093</v>
      </c>
      <c r="L17">
        <f t="shared" si="1"/>
        <v>2828.4737134848551</v>
      </c>
      <c r="N17">
        <f t="shared" si="2"/>
        <v>2639.9087992525315</v>
      </c>
      <c r="O17">
        <f t="shared" si="3"/>
        <v>188.56491423232367</v>
      </c>
    </row>
    <row r="18" spans="1:15">
      <c r="J18">
        <v>15</v>
      </c>
      <c r="K18">
        <f t="shared" si="0"/>
        <v>5939.7947983181948</v>
      </c>
      <c r="L18">
        <f t="shared" si="1"/>
        <v>3167.890559103038</v>
      </c>
      <c r="N18">
        <f t="shared" si="2"/>
        <v>2969.8973991590979</v>
      </c>
      <c r="O18">
        <f t="shared" si="3"/>
        <v>197.99315994393987</v>
      </c>
    </row>
    <row r="19" spans="1:15">
      <c r="J19">
        <v>16</v>
      </c>
      <c r="K19">
        <f t="shared" si="0"/>
        <v>6236.7845382341047</v>
      </c>
      <c r="L19">
        <f t="shared" si="1"/>
        <v>3534.177904999327</v>
      </c>
      <c r="N19">
        <f t="shared" si="2"/>
        <v>3326.2850870581901</v>
      </c>
      <c r="O19">
        <f t="shared" si="3"/>
        <v>207.89281794113688</v>
      </c>
    </row>
    <row r="20" spans="1:15">
      <c r="J20">
        <v>17</v>
      </c>
      <c r="K20">
        <f t="shared" si="0"/>
        <v>6548.6237651458105</v>
      </c>
      <c r="L20">
        <f t="shared" si="1"/>
        <v>3929.1742590874874</v>
      </c>
      <c r="N20">
        <f t="shared" si="2"/>
        <v>3710.8868002492936</v>
      </c>
      <c r="O20">
        <f t="shared" si="3"/>
        <v>218.28745883819374</v>
      </c>
    </row>
    <row r="21" spans="1:15">
      <c r="J21">
        <v>18</v>
      </c>
      <c r="K21">
        <f t="shared" si="0"/>
        <v>6876.0549534031015</v>
      </c>
      <c r="L21">
        <f t="shared" si="1"/>
        <v>4354.8348038219647</v>
      </c>
      <c r="N21">
        <f t="shared" si="2"/>
        <v>4125.6329720418616</v>
      </c>
      <c r="O21">
        <f t="shared" si="3"/>
        <v>229.20183178010345</v>
      </c>
    </row>
    <row r="22" spans="1:15">
      <c r="J22">
        <v>19</v>
      </c>
      <c r="K22">
        <f t="shared" si="0"/>
        <v>7219.857701073257</v>
      </c>
      <c r="L22">
        <f t="shared" si="1"/>
        <v>4813.2384673821725</v>
      </c>
      <c r="N22">
        <f t="shared" si="2"/>
        <v>4572.5765440130635</v>
      </c>
      <c r="O22">
        <f t="shared" si="3"/>
        <v>240.66192336910862</v>
      </c>
    </row>
    <row r="23" spans="1:15">
      <c r="A23" t="s">
        <v>69</v>
      </c>
      <c r="J23">
        <v>20</v>
      </c>
      <c r="K23">
        <f t="shared" si="0"/>
        <v>7580.8505861269205</v>
      </c>
      <c r="L23">
        <f t="shared" si="1"/>
        <v>5306.5954102888454</v>
      </c>
      <c r="N23">
        <f t="shared" si="2"/>
        <v>5053.9003907512815</v>
      </c>
      <c r="O23">
        <f t="shared" si="3"/>
        <v>252.69501953756406</v>
      </c>
    </row>
    <row r="24" spans="1:15">
      <c r="J24">
        <v>21</v>
      </c>
      <c r="K24">
        <f t="shared" si="0"/>
        <v>7959.8931154332668</v>
      </c>
      <c r="L24">
        <f t="shared" si="1"/>
        <v>5837.25495131773</v>
      </c>
      <c r="N24">
        <f t="shared" si="2"/>
        <v>5571.9251808032877</v>
      </c>
      <c r="O24">
        <f t="shared" si="3"/>
        <v>265.32977051444226</v>
      </c>
    </row>
    <row r="25" spans="1:15">
      <c r="J25">
        <v>22</v>
      </c>
      <c r="K25">
        <f t="shared" si="0"/>
        <v>8357.8877712049307</v>
      </c>
      <c r="L25">
        <f t="shared" si="1"/>
        <v>6407.713957923781</v>
      </c>
      <c r="N25">
        <f t="shared" si="2"/>
        <v>6129.1176988836169</v>
      </c>
      <c r="O25">
        <f t="shared" si="3"/>
        <v>278.5962590401644</v>
      </c>
    </row>
    <row r="26" spans="1:15">
      <c r="J26">
        <v>23</v>
      </c>
      <c r="K26">
        <f t="shared" si="0"/>
        <v>8775.7821597651782</v>
      </c>
      <c r="L26">
        <f t="shared" si="1"/>
        <v>7020.6257278121429</v>
      </c>
      <c r="N26">
        <f t="shared" si="2"/>
        <v>6728.0996558199704</v>
      </c>
      <c r="O26">
        <f t="shared" si="3"/>
        <v>292.5260719921726</v>
      </c>
    </row>
    <row r="27" spans="1:15">
      <c r="J27">
        <v>24</v>
      </c>
      <c r="K27">
        <f t="shared" si="0"/>
        <v>9214.5712677534375</v>
      </c>
      <c r="L27">
        <f t="shared" si="1"/>
        <v>7678.8093897945319</v>
      </c>
      <c r="N27">
        <f t="shared" si="2"/>
        <v>7371.6570142027504</v>
      </c>
      <c r="O27">
        <f t="shared" si="3"/>
        <v>307.15237559178127</v>
      </c>
    </row>
    <row r="28" spans="1:15">
      <c r="J28">
        <v>25</v>
      </c>
      <c r="K28">
        <f t="shared" si="0"/>
        <v>9675.2998311411102</v>
      </c>
      <c r="L28">
        <f t="shared" si="1"/>
        <v>8385.2598536556288</v>
      </c>
      <c r="N28">
        <f t="shared" si="2"/>
        <v>8062.7498592842585</v>
      </c>
      <c r="O28">
        <f t="shared" si="3"/>
        <v>322.50999437137034</v>
      </c>
    </row>
    <row r="29" spans="1:15">
      <c r="J29">
        <v>26</v>
      </c>
      <c r="K29">
        <f t="shared" si="0"/>
        <v>10159.064822698167</v>
      </c>
      <c r="L29">
        <f t="shared" si="1"/>
        <v>9143.1583404283483</v>
      </c>
      <c r="N29">
        <f t="shared" si="2"/>
        <v>8804.5228463384101</v>
      </c>
      <c r="O29">
        <f t="shared" si="3"/>
        <v>338.63549408993885</v>
      </c>
    </row>
    <row r="30" spans="1:15">
      <c r="J30">
        <v>27</v>
      </c>
      <c r="K30">
        <f t="shared" si="0"/>
        <v>10667.018063833075</v>
      </c>
      <c r="L30">
        <f t="shared" si="1"/>
        <v>9955.8835262442008</v>
      </c>
      <c r="N30">
        <f t="shared" si="2"/>
        <v>9600.3162574497655</v>
      </c>
      <c r="O30">
        <f t="shared" si="3"/>
        <v>355.56726879443579</v>
      </c>
    </row>
    <row r="31" spans="1:15">
      <c r="J31">
        <v>28</v>
      </c>
      <c r="K31">
        <f t="shared" si="0"/>
        <v>11200.368967024729</v>
      </c>
      <c r="L31">
        <f t="shared" si="1"/>
        <v>10827.023334790569</v>
      </c>
      <c r="N31">
        <f t="shared" si="2"/>
        <v>10453.677702556412</v>
      </c>
      <c r="O31">
        <f t="shared" si="3"/>
        <v>373.34563223415762</v>
      </c>
    </row>
    <row r="32" spans="1:15">
      <c r="J32">
        <v>29</v>
      </c>
      <c r="K32">
        <f t="shared" si="0"/>
        <v>11760.387415375966</v>
      </c>
      <c r="L32">
        <f t="shared" si="1"/>
        <v>11760.387415375963</v>
      </c>
      <c r="N32">
        <f t="shared" si="2"/>
        <v>11368.374501530097</v>
      </c>
      <c r="O32">
        <f t="shared" si="3"/>
        <v>392.01291384586551</v>
      </c>
    </row>
    <row r="33" spans="10:15">
      <c r="J33">
        <v>30</v>
      </c>
      <c r="K33">
        <f t="shared" si="0"/>
        <v>12348.406786144766</v>
      </c>
      <c r="L33">
        <f t="shared" si="1"/>
        <v>12760.02034568292</v>
      </c>
      <c r="N33">
        <f t="shared" si="2"/>
        <v>12348.406786144762</v>
      </c>
      <c r="O33">
        <f t="shared" si="3"/>
        <v>411.61355953815882</v>
      </c>
    </row>
    <row r="34" spans="10:15">
      <c r="J34">
        <v>31</v>
      </c>
      <c r="K34">
        <f t="shared" si="0"/>
        <v>12965.827125452004</v>
      </c>
      <c r="L34">
        <f t="shared" si="1"/>
        <v>13830.215600482134</v>
      </c>
      <c r="N34">
        <f t="shared" si="2"/>
        <v>13398.021362967067</v>
      </c>
      <c r="O34">
        <f t="shared" si="3"/>
        <v>432.19423751506679</v>
      </c>
    </row>
    <row r="35" spans="10:15">
      <c r="J35">
        <v>32</v>
      </c>
      <c r="K35">
        <f t="shared" si="0"/>
        <v>13614.118481724605</v>
      </c>
      <c r="L35">
        <f t="shared" si="1"/>
        <v>14975.530329897061</v>
      </c>
      <c r="N35">
        <f t="shared" si="2"/>
        <v>14521.726380506241</v>
      </c>
      <c r="O35">
        <f t="shared" si="3"/>
        <v>453.80394939082015</v>
      </c>
    </row>
    <row r="36" spans="10:15">
      <c r="J36">
        <v>33</v>
      </c>
      <c r="K36">
        <f t="shared" si="0"/>
        <v>14294.824405810836</v>
      </c>
      <c r="L36">
        <f t="shared" si="1"/>
        <v>16200.800993252276</v>
      </c>
      <c r="N36">
        <f t="shared" si="2"/>
        <v>15724.306846391915</v>
      </c>
      <c r="O36">
        <f t="shared" si="3"/>
        <v>476.49414686036118</v>
      </c>
    </row>
    <row r="37" spans="10:15">
      <c r="J37">
        <v>34</v>
      </c>
      <c r="K37">
        <f t="shared" si="0"/>
        <v>15009.565626101377</v>
      </c>
      <c r="L37">
        <f t="shared" si="1"/>
        <v>17511.159897118268</v>
      </c>
      <c r="N37">
        <f t="shared" si="2"/>
        <v>17010.84104291489</v>
      </c>
      <c r="O37">
        <f t="shared" si="3"/>
        <v>500.31885420337926</v>
      </c>
    </row>
    <row r="38" spans="10:15">
      <c r="J38">
        <v>35</v>
      </c>
      <c r="K38">
        <f t="shared" si="0"/>
        <v>15760.043907406447</v>
      </c>
      <c r="L38">
        <f t="shared" si="1"/>
        <v>18912.052688887728</v>
      </c>
      <c r="N38">
        <f t="shared" si="2"/>
        <v>18386.717891974182</v>
      </c>
      <c r="O38">
        <f t="shared" si="3"/>
        <v>525.33479691354819</v>
      </c>
    </row>
    <row r="39" spans="10:15">
      <c r="J39">
        <v>36</v>
      </c>
      <c r="K39">
        <f t="shared" si="0"/>
        <v>16548.046102776771</v>
      </c>
      <c r="L39">
        <f t="shared" si="1"/>
        <v>20409.256860091344</v>
      </c>
      <c r="N39">
        <f t="shared" si="2"/>
        <v>19857.655323332117</v>
      </c>
      <c r="O39">
        <f t="shared" si="3"/>
        <v>551.60153675922561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0"/>
  <sheetViews>
    <sheetView tabSelected="1" topLeftCell="A25" workbookViewId="0">
      <selection activeCell="C37" sqref="C37"/>
    </sheetView>
  </sheetViews>
  <sheetFormatPr defaultRowHeight="13.5"/>
  <sheetData>
    <row r="1" spans="1:33">
      <c r="A1" t="s">
        <v>73</v>
      </c>
      <c r="B1" t="s">
        <v>74</v>
      </c>
      <c r="C1">
        <v>1</v>
      </c>
    </row>
    <row r="2" spans="1:33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3" ht="31.5" customHeight="1">
      <c r="A3" t="s">
        <v>75</v>
      </c>
      <c r="C3" s="11">
        <v>1</v>
      </c>
      <c r="D3" s="11">
        <v>2</v>
      </c>
      <c r="E3" s="11">
        <v>3</v>
      </c>
      <c r="F3" s="8" t="s">
        <v>76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9" t="s">
        <v>77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</row>
    <row r="5" spans="1:33">
      <c r="A5" t="s">
        <v>39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9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11">
        <v>20</v>
      </c>
      <c r="W5" s="11">
        <v>21</v>
      </c>
      <c r="X5" s="11">
        <v>22</v>
      </c>
      <c r="Y5" s="11">
        <v>23</v>
      </c>
      <c r="Z5" s="11">
        <v>24</v>
      </c>
      <c r="AA5" s="11">
        <v>25</v>
      </c>
      <c r="AB5" s="11">
        <v>26</v>
      </c>
      <c r="AC5" s="11">
        <v>27</v>
      </c>
      <c r="AD5" s="11">
        <v>28</v>
      </c>
      <c r="AE5" s="11">
        <v>29</v>
      </c>
      <c r="AF5" s="12">
        <v>30</v>
      </c>
      <c r="AG5" s="13">
        <v>5.0999999999999996</v>
      </c>
    </row>
    <row r="7" spans="1:33">
      <c r="A7" t="s">
        <v>40</v>
      </c>
      <c r="C7" s="11">
        <v>1</v>
      </c>
      <c r="D7" s="11">
        <v>2</v>
      </c>
      <c r="E7" s="11">
        <v>3</v>
      </c>
      <c r="F7" s="14">
        <v>4</v>
      </c>
      <c r="G7" s="12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9">
        <v>16</v>
      </c>
      <c r="S7" s="11">
        <v>17</v>
      </c>
      <c r="T7" s="11">
        <v>18</v>
      </c>
      <c r="U7" s="11">
        <v>19</v>
      </c>
      <c r="V7" s="11">
        <v>20</v>
      </c>
      <c r="W7" s="11">
        <v>21</v>
      </c>
      <c r="X7" s="11">
        <v>22</v>
      </c>
      <c r="Y7" s="11">
        <v>23</v>
      </c>
      <c r="Z7" s="11">
        <v>24</v>
      </c>
      <c r="AA7" s="11">
        <v>25</v>
      </c>
      <c r="AB7" s="11">
        <v>26</v>
      </c>
      <c r="AC7" s="11">
        <v>27</v>
      </c>
      <c r="AD7" s="11">
        <v>28</v>
      </c>
      <c r="AE7" s="11">
        <v>29</v>
      </c>
      <c r="AF7" s="11">
        <v>30</v>
      </c>
    </row>
    <row r="9" spans="1:33">
      <c r="A9" t="s">
        <v>41</v>
      </c>
      <c r="C9" s="11">
        <v>1</v>
      </c>
      <c r="D9" s="11">
        <v>2</v>
      </c>
      <c r="E9" s="12">
        <v>3</v>
      </c>
      <c r="F9" s="11">
        <v>4</v>
      </c>
      <c r="G9" s="11">
        <v>5</v>
      </c>
      <c r="H9" s="11">
        <v>6</v>
      </c>
      <c r="I9" s="11">
        <v>7</v>
      </c>
      <c r="J9" s="11">
        <v>8</v>
      </c>
      <c r="K9" s="11">
        <v>9</v>
      </c>
      <c r="L9" s="11">
        <v>10</v>
      </c>
      <c r="M9" s="11">
        <v>11</v>
      </c>
      <c r="N9" s="11">
        <v>12</v>
      </c>
      <c r="O9" s="11">
        <v>13</v>
      </c>
      <c r="P9" s="9">
        <v>14</v>
      </c>
      <c r="Q9" s="11">
        <v>15</v>
      </c>
      <c r="R9" s="11">
        <v>16</v>
      </c>
      <c r="S9" s="11">
        <v>17</v>
      </c>
      <c r="T9" s="11">
        <v>18</v>
      </c>
      <c r="U9" s="11">
        <v>19</v>
      </c>
      <c r="V9" s="11">
        <v>20</v>
      </c>
      <c r="W9" s="11">
        <v>21</v>
      </c>
      <c r="X9" s="11">
        <v>22</v>
      </c>
      <c r="Y9" s="11">
        <v>23</v>
      </c>
      <c r="Z9" s="11">
        <v>24</v>
      </c>
      <c r="AA9" s="11">
        <v>25</v>
      </c>
      <c r="AB9" s="11">
        <v>26</v>
      </c>
      <c r="AC9" s="11">
        <v>27</v>
      </c>
      <c r="AD9" s="11">
        <v>28</v>
      </c>
      <c r="AE9" s="11">
        <v>29</v>
      </c>
      <c r="AF9" s="11">
        <v>30</v>
      </c>
    </row>
    <row r="11" spans="1:33">
      <c r="A11" t="s">
        <v>42</v>
      </c>
      <c r="C11" s="11">
        <v>1</v>
      </c>
      <c r="D11" s="11">
        <v>2</v>
      </c>
      <c r="E11" s="11">
        <v>3</v>
      </c>
      <c r="F11" s="11">
        <v>4</v>
      </c>
      <c r="G11" s="9">
        <v>5</v>
      </c>
      <c r="H11" s="11">
        <v>6</v>
      </c>
      <c r="I11" s="11">
        <v>7</v>
      </c>
      <c r="J11" s="11">
        <v>8</v>
      </c>
      <c r="K11" s="11">
        <v>9</v>
      </c>
      <c r="L11" s="11">
        <v>10</v>
      </c>
      <c r="M11" s="11">
        <v>11</v>
      </c>
      <c r="N11" s="11">
        <v>12</v>
      </c>
      <c r="O11" s="11">
        <v>13</v>
      </c>
      <c r="P11" s="11">
        <v>14</v>
      </c>
      <c r="Q11" s="11">
        <v>15</v>
      </c>
      <c r="R11" s="11">
        <v>16</v>
      </c>
      <c r="S11" s="11">
        <v>17</v>
      </c>
      <c r="T11" s="11">
        <v>18</v>
      </c>
      <c r="U11" s="11">
        <v>19</v>
      </c>
      <c r="V11" s="11">
        <v>20</v>
      </c>
      <c r="W11" s="11">
        <v>21</v>
      </c>
      <c r="X11" s="11">
        <v>22</v>
      </c>
      <c r="Y11" s="11">
        <v>23</v>
      </c>
      <c r="Z11" s="11">
        <v>24</v>
      </c>
      <c r="AA11" s="12">
        <v>25</v>
      </c>
      <c r="AB11" s="11">
        <v>26</v>
      </c>
      <c r="AC11" s="11">
        <v>27</v>
      </c>
      <c r="AD11" s="11">
        <v>28</v>
      </c>
      <c r="AE11" s="11">
        <v>29</v>
      </c>
      <c r="AF11" s="11">
        <v>30</v>
      </c>
    </row>
    <row r="13" spans="1:33">
      <c r="A13" t="s">
        <v>78</v>
      </c>
      <c r="C13" s="11">
        <v>1</v>
      </c>
      <c r="D13" s="11">
        <v>2</v>
      </c>
      <c r="E13" s="11">
        <v>3</v>
      </c>
      <c r="F13" s="11">
        <v>4</v>
      </c>
      <c r="G13" s="9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  <c r="O13" s="11">
        <v>13</v>
      </c>
      <c r="P13" s="11">
        <v>14</v>
      </c>
      <c r="Q13" s="11">
        <v>15</v>
      </c>
      <c r="R13" s="11">
        <v>16</v>
      </c>
      <c r="S13" s="11">
        <v>17</v>
      </c>
      <c r="T13" s="11">
        <v>18</v>
      </c>
      <c r="U13" s="11">
        <v>19</v>
      </c>
      <c r="V13" s="11">
        <v>20</v>
      </c>
      <c r="W13" s="11">
        <v>21</v>
      </c>
      <c r="X13" s="11">
        <v>22</v>
      </c>
      <c r="Y13" s="12">
        <v>23</v>
      </c>
      <c r="Z13" s="11">
        <v>24</v>
      </c>
      <c r="AA13" s="11">
        <v>25</v>
      </c>
      <c r="AB13" s="11">
        <v>26</v>
      </c>
      <c r="AC13" s="11">
        <v>27</v>
      </c>
      <c r="AD13" s="11">
        <v>28</v>
      </c>
      <c r="AE13" s="11">
        <v>29</v>
      </c>
      <c r="AF13" s="11">
        <v>30</v>
      </c>
    </row>
    <row r="15" spans="1:33">
      <c r="A15" t="s">
        <v>79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2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V15" s="11">
        <v>20</v>
      </c>
      <c r="W15" s="11">
        <v>21</v>
      </c>
      <c r="X15" s="11">
        <v>22</v>
      </c>
      <c r="Y15" s="11">
        <v>23</v>
      </c>
      <c r="Z15" s="11">
        <v>24</v>
      </c>
      <c r="AA15" s="9">
        <v>25</v>
      </c>
      <c r="AB15" s="11">
        <v>26</v>
      </c>
      <c r="AC15" s="11">
        <v>27</v>
      </c>
      <c r="AD15" s="11">
        <v>28</v>
      </c>
      <c r="AE15" s="11">
        <v>29</v>
      </c>
      <c r="AF15" s="11">
        <v>30</v>
      </c>
    </row>
    <row r="17" spans="1:32">
      <c r="A17" t="s">
        <v>80</v>
      </c>
      <c r="B17">
        <v>900822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2">
        <v>10</v>
      </c>
      <c r="M17" s="11">
        <v>11</v>
      </c>
      <c r="N17" s="11">
        <v>12</v>
      </c>
      <c r="O17" s="11">
        <v>13</v>
      </c>
      <c r="P17" s="11">
        <v>14</v>
      </c>
      <c r="Q17" s="11">
        <v>15</v>
      </c>
      <c r="R17" s="11">
        <v>16</v>
      </c>
      <c r="S17" s="9">
        <v>17</v>
      </c>
      <c r="T17" s="11">
        <v>18</v>
      </c>
      <c r="U17" s="11">
        <v>19</v>
      </c>
      <c r="V17" s="11">
        <v>20</v>
      </c>
      <c r="W17" s="11">
        <v>21</v>
      </c>
      <c r="X17" s="11">
        <v>22</v>
      </c>
      <c r="Y17" s="11">
        <v>23</v>
      </c>
      <c r="Z17" s="11">
        <v>24</v>
      </c>
      <c r="AA17" s="11">
        <v>25</v>
      </c>
      <c r="AB17" s="11">
        <v>26</v>
      </c>
      <c r="AC17" s="11">
        <v>27</v>
      </c>
      <c r="AD17" s="11">
        <v>28</v>
      </c>
      <c r="AE17" s="11">
        <v>29</v>
      </c>
      <c r="AF17" s="11">
        <v>30</v>
      </c>
    </row>
    <row r="19" spans="1:32">
      <c r="A19" t="s">
        <v>81</v>
      </c>
      <c r="C19" s="11">
        <v>1</v>
      </c>
      <c r="D19" s="11">
        <v>2</v>
      </c>
      <c r="E19" s="11">
        <v>3</v>
      </c>
      <c r="F19" s="11">
        <v>4</v>
      </c>
      <c r="G19" s="11">
        <v>5</v>
      </c>
      <c r="H19" s="11">
        <v>6</v>
      </c>
      <c r="I19" s="9">
        <v>7</v>
      </c>
      <c r="J19" s="11">
        <v>8</v>
      </c>
      <c r="K19" s="11">
        <v>9</v>
      </c>
      <c r="L19" s="11">
        <v>10</v>
      </c>
      <c r="M19" s="11">
        <v>11</v>
      </c>
      <c r="N19" s="11">
        <v>12</v>
      </c>
      <c r="O19" s="11">
        <v>13</v>
      </c>
      <c r="P19" s="11">
        <v>14</v>
      </c>
      <c r="Q19" s="11">
        <v>15</v>
      </c>
      <c r="R19" s="11">
        <v>16</v>
      </c>
      <c r="S19" s="11">
        <v>17</v>
      </c>
      <c r="T19" s="11">
        <v>18</v>
      </c>
      <c r="U19" s="11">
        <v>19</v>
      </c>
      <c r="V19" s="11">
        <v>20</v>
      </c>
      <c r="W19" s="11">
        <v>21</v>
      </c>
      <c r="X19" s="11">
        <v>22</v>
      </c>
      <c r="Y19" s="11">
        <v>23</v>
      </c>
      <c r="Z19" s="11">
        <v>24</v>
      </c>
      <c r="AA19" s="12">
        <v>25</v>
      </c>
      <c r="AB19" s="11">
        <v>26</v>
      </c>
      <c r="AC19" s="11">
        <v>27</v>
      </c>
      <c r="AD19" s="11">
        <v>28</v>
      </c>
      <c r="AE19" s="11">
        <v>29</v>
      </c>
      <c r="AF19" s="11">
        <v>30</v>
      </c>
    </row>
    <row r="21" spans="1:32">
      <c r="A21" t="s">
        <v>82</v>
      </c>
      <c r="C21" s="11">
        <v>1</v>
      </c>
      <c r="D21" s="11">
        <v>2</v>
      </c>
      <c r="E21" s="11">
        <v>3</v>
      </c>
      <c r="F21" s="11">
        <v>4</v>
      </c>
      <c r="G21" s="11">
        <v>5</v>
      </c>
      <c r="H21" s="11">
        <v>6</v>
      </c>
      <c r="I21" s="11">
        <v>7</v>
      </c>
      <c r="J21" s="11">
        <v>8</v>
      </c>
      <c r="K21" s="11">
        <v>9</v>
      </c>
      <c r="L21" s="11">
        <v>10</v>
      </c>
      <c r="M21" s="12">
        <v>11</v>
      </c>
      <c r="N21" s="11">
        <v>12</v>
      </c>
      <c r="O21" s="11">
        <v>13</v>
      </c>
      <c r="P21" s="11">
        <v>14</v>
      </c>
      <c r="Q21" s="11">
        <v>15</v>
      </c>
      <c r="R21" s="11">
        <v>16</v>
      </c>
      <c r="S21" s="11">
        <v>17</v>
      </c>
      <c r="T21" s="11">
        <v>18</v>
      </c>
      <c r="U21" s="11">
        <v>19</v>
      </c>
      <c r="V21" s="11">
        <v>20</v>
      </c>
      <c r="W21" s="11">
        <v>21</v>
      </c>
      <c r="X21" s="9">
        <v>22</v>
      </c>
      <c r="Y21" s="11">
        <v>23</v>
      </c>
      <c r="Z21" s="11">
        <v>24</v>
      </c>
      <c r="AA21" s="11">
        <v>25</v>
      </c>
      <c r="AB21" s="11">
        <v>26</v>
      </c>
      <c r="AC21" s="11">
        <v>27</v>
      </c>
      <c r="AD21" s="11">
        <v>28</v>
      </c>
      <c r="AE21" s="11">
        <v>29</v>
      </c>
      <c r="AF21" s="11">
        <v>30</v>
      </c>
    </row>
    <row r="23" spans="1:32"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V23" s="11">
        <v>20</v>
      </c>
      <c r="W23" s="11">
        <v>21</v>
      </c>
      <c r="X23" s="11">
        <v>22</v>
      </c>
      <c r="Y23" s="11">
        <v>23</v>
      </c>
      <c r="Z23" s="11">
        <v>24</v>
      </c>
      <c r="AA23" s="11">
        <v>25</v>
      </c>
      <c r="AB23" s="11">
        <v>26</v>
      </c>
      <c r="AC23" s="11">
        <v>27</v>
      </c>
      <c r="AD23" s="11">
        <v>28</v>
      </c>
      <c r="AE23" s="11">
        <v>29</v>
      </c>
      <c r="AF23" s="11">
        <v>30</v>
      </c>
    </row>
    <row r="28" spans="1:32">
      <c r="B28" t="s">
        <v>34</v>
      </c>
      <c r="C28" t="s">
        <v>35</v>
      </c>
      <c r="D28" t="s">
        <v>36</v>
      </c>
      <c r="E28" t="s">
        <v>37</v>
      </c>
      <c r="F28" t="s">
        <v>38</v>
      </c>
    </row>
    <row r="29" spans="1:32">
      <c r="B29" t="s">
        <v>33</v>
      </c>
      <c r="C29">
        <v>103000</v>
      </c>
      <c r="D29" t="s">
        <v>45</v>
      </c>
      <c r="E29" t="s">
        <v>50</v>
      </c>
      <c r="F29">
        <v>10212.23</v>
      </c>
    </row>
    <row r="30" spans="1:32">
      <c r="B30" t="s">
        <v>39</v>
      </c>
      <c r="C30">
        <v>8000</v>
      </c>
      <c r="D30" t="s">
        <v>47</v>
      </c>
      <c r="E30" t="s">
        <v>46</v>
      </c>
      <c r="F30">
        <v>4341.3</v>
      </c>
    </row>
    <row r="31" spans="1:32">
      <c r="B31" t="s">
        <v>40</v>
      </c>
      <c r="C31">
        <v>15000</v>
      </c>
      <c r="D31" t="s">
        <v>45</v>
      </c>
      <c r="E31" t="s">
        <v>50</v>
      </c>
      <c r="F31">
        <v>0</v>
      </c>
    </row>
    <row r="32" spans="1:32">
      <c r="B32" t="s">
        <v>41</v>
      </c>
      <c r="C32">
        <v>15000</v>
      </c>
      <c r="D32" t="s">
        <v>48</v>
      </c>
      <c r="E32" t="s">
        <v>49</v>
      </c>
      <c r="F32" s="5">
        <v>4870.3999999999996</v>
      </c>
    </row>
    <row r="33" spans="2:6">
      <c r="B33" t="s">
        <v>42</v>
      </c>
      <c r="C33">
        <v>36000</v>
      </c>
      <c r="D33" t="s">
        <v>43</v>
      </c>
      <c r="E33" t="s">
        <v>44</v>
      </c>
      <c r="F33">
        <v>14426.87</v>
      </c>
    </row>
    <row r="34" spans="2:6">
      <c r="B34" t="s">
        <v>83</v>
      </c>
      <c r="C34">
        <v>30000</v>
      </c>
    </row>
    <row r="35" spans="2:6">
      <c r="B35" t="s">
        <v>51</v>
      </c>
      <c r="F35">
        <v>5347</v>
      </c>
    </row>
    <row r="36" spans="2:6">
      <c r="B36" t="s">
        <v>84</v>
      </c>
      <c r="C36">
        <v>21000</v>
      </c>
      <c r="F36">
        <f>SUM(F28:F35)</f>
        <v>39197.800000000003</v>
      </c>
    </row>
    <row r="37" spans="2:6">
      <c r="B37" t="s">
        <v>85</v>
      </c>
      <c r="C37">
        <v>20000</v>
      </c>
    </row>
    <row r="40" spans="2:6">
      <c r="C40">
        <f>SUM(C29:C39)</f>
        <v>248000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ww</cp:lastModifiedBy>
  <dcterms:created xsi:type="dcterms:W3CDTF">2016-08-13T01:49:10Z</dcterms:created>
  <dcterms:modified xsi:type="dcterms:W3CDTF">2017-10-08T12:31:22Z</dcterms:modified>
</cp:coreProperties>
</file>