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key_Pox_Cases_Worldwide" sheetId="1" r:id="rId4"/>
    <sheet state="visible" name="Top 20 infected European Countr" sheetId="2" r:id="rId5"/>
    <sheet state="visible" name="Pivot Table 3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<sst xmlns="http://schemas.openxmlformats.org/spreadsheetml/2006/main" count="307" uniqueCount="148">
  <si>
    <t>Country</t>
  </si>
  <si>
    <t>Confirmed_Cases</t>
  </si>
  <si>
    <t>Suspected_Cases</t>
  </si>
  <si>
    <t>Hospitalized</t>
  </si>
  <si>
    <t>Travel_History_Yes</t>
  </si>
  <si>
    <t>Travel_History_No</t>
  </si>
  <si>
    <t>Regions</t>
  </si>
  <si>
    <t>Travel_History</t>
  </si>
  <si>
    <t>Europe_Travel</t>
  </si>
  <si>
    <t>United States</t>
  </si>
  <si>
    <t>Spain</t>
  </si>
  <si>
    <t>Brazil</t>
  </si>
  <si>
    <t>France</t>
  </si>
  <si>
    <t>Germany</t>
  </si>
  <si>
    <t>England</t>
  </si>
  <si>
    <t>Peru</t>
  </si>
  <si>
    <t>Canada</t>
  </si>
  <si>
    <t>Netherlands</t>
  </si>
  <si>
    <t>Colombia</t>
  </si>
  <si>
    <t>Portugal</t>
  </si>
  <si>
    <t>Italy</t>
  </si>
  <si>
    <t>Mexico</t>
  </si>
  <si>
    <t>Belgium</t>
  </si>
  <si>
    <t>Chile</t>
  </si>
  <si>
    <t>Switzerland</t>
  </si>
  <si>
    <t>Austria</t>
  </si>
  <si>
    <t>Israel</t>
  </si>
  <si>
    <t>Argentina</t>
  </si>
  <si>
    <t>Nigeria</t>
  </si>
  <si>
    <t>Democratic Republic Of The Congo</t>
  </si>
  <si>
    <t>Denmark</t>
  </si>
  <si>
    <t>Sweden</t>
  </si>
  <si>
    <t>Ireland</t>
  </si>
  <si>
    <t>Poland</t>
  </si>
  <si>
    <t>Puerto Rico</t>
  </si>
  <si>
    <t>Australia</t>
  </si>
  <si>
    <t>Bolivia</t>
  </si>
  <si>
    <t>Scotland</t>
  </si>
  <si>
    <t>Norway</t>
  </si>
  <si>
    <t>Ghana</t>
  </si>
  <si>
    <t>Hungary</t>
  </si>
  <si>
    <t>Greece</t>
  </si>
  <si>
    <t>Ecuador</t>
  </si>
  <si>
    <t>Czech Republic</t>
  </si>
  <si>
    <t>Luxembourg</t>
  </si>
  <si>
    <t>Slovenia</t>
  </si>
  <si>
    <t>Wales</t>
  </si>
  <si>
    <t>Romania</t>
  </si>
  <si>
    <t>Malta</t>
  </si>
  <si>
    <t>Serbia</t>
  </si>
  <si>
    <t>Finland</t>
  </si>
  <si>
    <t>Northern Ireland</t>
  </si>
  <si>
    <t>Croatia</t>
  </si>
  <si>
    <t>United Arab Emirates</t>
  </si>
  <si>
    <t>Singapore</t>
  </si>
  <si>
    <t>Slovakia</t>
  </si>
  <si>
    <t>Iceland</t>
  </si>
  <si>
    <t>Panama</t>
  </si>
  <si>
    <t>Guatemala</t>
  </si>
  <si>
    <t>Turkey</t>
  </si>
  <si>
    <t>India</t>
  </si>
  <si>
    <t>Estonia</t>
  </si>
  <si>
    <t>Dominican Republic</t>
  </si>
  <si>
    <t>Jamaica</t>
  </si>
  <si>
    <t>Lebanon</t>
  </si>
  <si>
    <t>Saudi Arabia</t>
  </si>
  <si>
    <t>Central African Republic</t>
  </si>
  <si>
    <t>Thailand</t>
  </si>
  <si>
    <t>Cameroon</t>
  </si>
  <si>
    <t>Gibraltar</t>
  </si>
  <si>
    <t>Martinique</t>
  </si>
  <si>
    <t>Uruguay</t>
  </si>
  <si>
    <t>South Africa</t>
  </si>
  <si>
    <t>Bulgaria</t>
  </si>
  <si>
    <t>New Zealand</t>
  </si>
  <si>
    <t>Cyprus</t>
  </si>
  <si>
    <t>Lithuania</t>
  </si>
  <si>
    <t>Latvia</t>
  </si>
  <si>
    <t>Taiwan</t>
  </si>
  <si>
    <t>Japan</t>
  </si>
  <si>
    <t>Andorra</t>
  </si>
  <si>
    <t>Philippines</t>
  </si>
  <si>
    <t>Honduras</t>
  </si>
  <si>
    <t>Morocco</t>
  </si>
  <si>
    <t>Costa Rica</t>
  </si>
  <si>
    <t>Venezuela</t>
  </si>
  <si>
    <t>South Korea</t>
  </si>
  <si>
    <t>Benin</t>
  </si>
  <si>
    <t>Bosnia And Herzegovina</t>
  </si>
  <si>
    <t>Qatar</t>
  </si>
  <si>
    <t>Monaco</t>
  </si>
  <si>
    <t>Republic of Congo</t>
  </si>
  <si>
    <t>Sudan</t>
  </si>
  <si>
    <t>Bahamas</t>
  </si>
  <si>
    <t>Georgia</t>
  </si>
  <si>
    <t>Montenegro</t>
  </si>
  <si>
    <t>Greenland</t>
  </si>
  <si>
    <t>Moldova</t>
  </si>
  <si>
    <t>Aruba</t>
  </si>
  <si>
    <t>Cuba</t>
  </si>
  <si>
    <t>Guyana</t>
  </si>
  <si>
    <t>South Sudan</t>
  </si>
  <si>
    <t>Liberia</t>
  </si>
  <si>
    <t>Iran</t>
  </si>
  <si>
    <t>Paraguay</t>
  </si>
  <si>
    <t>Russia</t>
  </si>
  <si>
    <t>Barbados</t>
  </si>
  <si>
    <t>Bermuda</t>
  </si>
  <si>
    <t>Guadeloupe</t>
  </si>
  <si>
    <t>New Caledonia</t>
  </si>
  <si>
    <t>Saint Martin (French part)</t>
  </si>
  <si>
    <t>Indonesia</t>
  </si>
  <si>
    <t>Curaçao</t>
  </si>
  <si>
    <t>El Salvador</t>
  </si>
  <si>
    <t>Hong Kong</t>
  </si>
  <si>
    <t>Egypt</t>
  </si>
  <si>
    <t>Pakistan</t>
  </si>
  <si>
    <t>French Guiana</t>
  </si>
  <si>
    <t>Malaysia</t>
  </si>
  <si>
    <t>Mauritius</t>
  </si>
  <si>
    <t>Haiti</t>
  </si>
  <si>
    <t>Cayman Islands</t>
  </si>
  <si>
    <t>Kosovo</t>
  </si>
  <si>
    <t>Bangladesh</t>
  </si>
  <si>
    <t>Uganda</t>
  </si>
  <si>
    <t>Cambodia</t>
  </si>
  <si>
    <t>Malawi</t>
  </si>
  <si>
    <t>Nepal</t>
  </si>
  <si>
    <t>Somalia</t>
  </si>
  <si>
    <t>Zambia</t>
  </si>
  <si>
    <t>Fiji</t>
  </si>
  <si>
    <t>China</t>
  </si>
  <si>
    <t>Belize</t>
  </si>
  <si>
    <t>Sierra Leone</t>
  </si>
  <si>
    <t>Travel_History_yes</t>
  </si>
  <si>
    <t>Number of Country</t>
  </si>
  <si>
    <t>Europe</t>
  </si>
  <si>
    <t>NorthAm</t>
  </si>
  <si>
    <t>outside NorthAm or Europe</t>
  </si>
  <si>
    <t>Grand Total</t>
  </si>
  <si>
    <t>SUM of Confirmed_Cases</t>
  </si>
  <si>
    <t>AVERAGE of Confirmed_Cases</t>
  </si>
  <si>
    <t>COUNTA of Europe_Travel</t>
  </si>
  <si>
    <t>None Traveled</t>
  </si>
  <si>
    <t>Traveled</t>
  </si>
  <si>
    <t>AVERAGE of Travel_History_Yes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</si>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</sst>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Countries in different Regions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3'!$A$2:$A$4</c:f>
            </c:strRef>
          </c:cat>
          <c:val>
            <c:numRef>
              <c:f>'Pivot Table 3'!$B$2:$B$4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Confirmed_Cases vs. Regions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dk1"/>
            </a:solidFill>
            <a:ln cmpd="sng">
              <a:solidFill>
                <a:srgbClr val="000000">
                  <a:alpha val="70196"/>
                </a:srgbClr>
              </a:solidFill>
            </a:ln>
          </c:spPr>
          <c:cat>
            <c:strRef>
              <c:f>'Pivot Table 3'!$A$17:$A$19</c:f>
            </c:strRef>
          </c:cat>
          <c:val>
            <c:numRef>
              <c:f>'Pivot Table 3'!$B$17:$B$19</c:f>
              <c:numCache/>
            </c:numRef>
          </c:val>
        </c:ser>
        <c:axId val="239292258"/>
        <c:axId val="43635662"/>
      </c:barChart>
      <c:catAx>
        <c:axId val="239292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35662"/>
      </c:catAx>
      <c:valAx>
        <c:axId val="4363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Confirmed_Cases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292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Confirmed_Cases vs. Regions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3'!$A$27:$A$29</c:f>
            </c:strRef>
          </c:cat>
          <c:val>
            <c:numRef>
              <c:f>'Pivot Table 3'!$B$27:$B$29</c:f>
              <c:numCache/>
            </c:numRef>
          </c:val>
        </c:ser>
        <c:axId val="602432276"/>
        <c:axId val="1920845850"/>
      </c:barChart>
      <c:catAx>
        <c:axId val="6024322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845850"/>
      </c:catAx>
      <c:valAx>
        <c:axId val="1920845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Confirmed_Cases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4322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None Traveled and Traveled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3'!$B$84:$B$85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'Pivot Table 3'!$A$86:$A$88</c:f>
            </c:strRef>
          </c:cat>
          <c:val>
            <c:numRef>
              <c:f>'Pivot Table 3'!$B$86:$B$88</c:f>
              <c:numCache/>
            </c:numRef>
          </c:val>
        </c:ser>
        <c:ser>
          <c:idx val="1"/>
          <c:order val="1"/>
          <c:tx>
            <c:strRef>
              <c:f>'Pivot Table 3'!$C$84:$C$85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3'!$A$86:$A$88</c:f>
            </c:strRef>
          </c:cat>
          <c:val>
            <c:numRef>
              <c:f>'Pivot Table 3'!$C$86:$C$88</c:f>
              <c:numCache/>
            </c:numRef>
          </c:val>
        </c:ser>
        <c:axId val="42060213"/>
        <c:axId val="1179841243"/>
      </c:barChart>
      <c:catAx>
        <c:axId val="42060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841243"/>
      </c:catAx>
      <c:valAx>
        <c:axId val="1179841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0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Travel History For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'Pivot Table 3'!$B$101:$B$103</c:f>
              <c:numCache/>
            </c:numRef>
          </c:val>
        </c:ser>
        <c:axId val="764790350"/>
        <c:axId val="9773801"/>
      </c:barChart>
      <c:catAx>
        <c:axId val="7647903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Travel_History_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3801"/>
      </c:catAx>
      <c:valAx>
        <c:axId val="9773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7903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Europe_Travel History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3'!$B$112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3'!$A$113:$A$154</c:f>
            </c:strRef>
          </c:cat>
          <c:val>
            <c:numRef>
              <c:f>'Pivot Table 3'!$B$113:$B$154</c:f>
              <c:numCache/>
            </c:numRef>
          </c:val>
        </c:ser>
        <c:ser>
          <c:idx val="1"/>
          <c:order val="1"/>
          <c:tx>
            <c:strRef>
              <c:f>'Pivot Table 3'!$C$112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3'!$A$113:$A$154</c:f>
            </c:strRef>
          </c:cat>
          <c:val>
            <c:numRef>
              <c:f>'Pivot Table 3'!$C$113:$C$154</c:f>
              <c:numCache/>
            </c:numRef>
          </c:val>
        </c:ser>
        <c:overlap val="100"/>
        <c:axId val="2105194549"/>
        <c:axId val="778012579"/>
      </c:barChart>
      <c:catAx>
        <c:axId val="2105194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012579"/>
      </c:catAx>
      <c:valAx>
        <c:axId val="77801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194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 Infected European Countries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3'!$D$164</c:f>
            </c:strRef>
          </c:tx>
          <c:spPr>
            <a:solidFill>
              <a:srgbClr val="CC0000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'Pivot Table 3'!$C$165:$C$184</c:f>
            </c:strRef>
          </c:cat>
          <c:val>
            <c:numRef>
              <c:f>'Pivot Table 3'!$D$165:$D$184</c:f>
              <c:numCache/>
            </c:numRef>
          </c:val>
        </c:ser>
        <c:axId val="1181062438"/>
        <c:axId val="1962950391"/>
      </c:barChart>
      <c:catAx>
        <c:axId val="11810624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950391"/>
      </c:catAx>
      <c:valAx>
        <c:axId val="1962950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Confirmed_Cases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0624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0</xdr:row>
      <xdr:rowOff>0</xdr:rowOff>
    </xdr:from>
    <xdr:ext cx="3409950" cy="2105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485775</xdr:colOff>
      <xdr:row>8</xdr:row>
      <xdr:rowOff>47625</xdr:rowOff>
    </xdr:from>
    <xdr:ext cx="2962275" cy="1828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876300</xdr:colOff>
      <xdr:row>24</xdr:row>
      <xdr:rowOff>104775</xdr:rowOff>
    </xdr:from>
    <xdr:ext cx="2247900" cy="1381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828675</xdr:colOff>
      <xdr:row>83</xdr:row>
      <xdr:rowOff>0</xdr:rowOff>
    </xdr:from>
    <xdr:ext cx="3752850" cy="2314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581025</xdr:colOff>
      <xdr:row>96</xdr:row>
      <xdr:rowOff>114300</xdr:rowOff>
    </xdr:from>
    <xdr:ext cx="3752850" cy="23145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714375</xdr:colOff>
      <xdr:row>113</xdr:row>
      <xdr:rowOff>200025</xdr:rowOff>
    </xdr:from>
    <xdr:ext cx="5572125" cy="3448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790575</xdr:colOff>
      <xdr:row>163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26" sheet="Monkey_Pox_Cases_Worldwide"/>
  </cacheSource>
  <cacheFields>
    <cacheField name="Country" numFmtId="0">
      <sharedItems>
        <s v="United States"/>
        <s v="Spain"/>
        <s v="Brazil"/>
        <s v="France"/>
        <s v="Germany"/>
        <s v="England"/>
        <s v="Peru"/>
        <s v="Canada"/>
        <s v="Netherlands"/>
        <s v="Colombia"/>
        <s v="Portugal"/>
        <s v="Italy"/>
        <s v="Mexico"/>
        <s v="Belgium"/>
        <s v="Chile"/>
        <s v="Switzerland"/>
        <s v="Austria"/>
        <s v="Israel"/>
        <s v="Argentina"/>
        <s v="Nigeria"/>
        <s v="Democratic Republic Of The Congo"/>
        <s v="Denmark"/>
        <s v="Sweden"/>
        <s v="Ireland"/>
        <s v="Poland"/>
        <s v="Puerto Rico"/>
        <s v="Australia"/>
        <s v="Bolivia"/>
        <s v="Scotland"/>
        <s v="Norway"/>
        <s v="Ghana"/>
        <s v="Hungary"/>
        <s v="Greece"/>
        <s v="Ecuador"/>
        <s v="Czech Republic"/>
        <s v="Luxembourg"/>
        <s v="Slovenia"/>
        <s v="Wales"/>
        <s v="Romania"/>
        <s v="Malta"/>
        <s v="Serbia"/>
        <s v="Finland"/>
        <s v="Northern Ireland"/>
        <s v="Croatia"/>
        <s v="United Arab Emirates"/>
        <s v="Singapore"/>
        <s v="Slovakia"/>
        <s v="Iceland"/>
        <s v="Panama"/>
        <s v="Guatemala"/>
        <s v="Turkey"/>
        <s v="India"/>
        <s v="Estonia"/>
        <s v="Dominican Republic"/>
        <s v="Jamaica"/>
        <s v="Lebanon"/>
        <s v="Saudi Arabia"/>
        <s v="Central African Republic"/>
        <s v="Thailand"/>
        <s v="Cameroon"/>
        <s v="Gibraltar"/>
        <s v="Martinique"/>
        <s v="Uruguay"/>
        <s v="South Africa"/>
        <s v="Bulgaria"/>
        <s v="New Zealand"/>
        <s v="Cyprus"/>
        <s v="Lithuania"/>
        <s v="Latvia"/>
        <s v="Taiwan"/>
        <s v="Japan"/>
        <s v="Andorra"/>
        <s v="Philippines"/>
        <s v="Honduras"/>
        <s v="Morocco"/>
        <s v="Costa Rica"/>
        <s v="Venezuela"/>
        <s v="South Korea"/>
        <s v="Benin"/>
        <s v="Bosnia And Herzegovina"/>
        <s v="Qatar"/>
        <s v="Monaco"/>
        <s v="Republic of Congo"/>
        <s v="Sudan"/>
        <s v="Bahamas"/>
        <s v="Georgia"/>
        <s v="Montenegro"/>
        <s v="Greenland"/>
        <s v="Moldova"/>
        <s v="Aruba"/>
        <s v="Cuba"/>
        <s v="Guyana"/>
        <s v="South Sudan"/>
        <s v="Liberia"/>
        <s v="Iran"/>
        <s v="Paraguay"/>
        <s v="Russia"/>
        <s v="Barbados"/>
        <s v="Bermuda"/>
        <s v="Guadeloupe"/>
        <s v="New Caledonia"/>
        <s v="Saint Martin (French part)"/>
        <s v="Indonesia"/>
        <s v="Curaçao"/>
        <s v="El Salvador"/>
        <s v="Hong Kong"/>
        <s v="Egypt"/>
        <s v="Pakistan"/>
        <s v="French Guiana"/>
        <s v="Malaysia"/>
        <s v="Mauritius"/>
        <s v="Haiti"/>
        <s v="Cayman Islands"/>
        <s v="Kosovo"/>
        <s v="Bangladesh"/>
        <s v="Uganda"/>
        <s v="Cambodia"/>
        <s v="Malawi"/>
        <s v="Nepal"/>
        <s v="Somalia"/>
        <s v="Zambia"/>
        <s v="Fiji"/>
        <s v="China"/>
        <s v="Belize"/>
        <s v="Sierra Leone"/>
      </sharedItems>
    </cacheField>
    <cacheField name="Confirmed_Cases" numFmtId="0">
      <sharedItems containsSemiMixedTypes="0" containsString="0" containsNumber="1" containsInteger="1">
        <n v="21761.0"/>
        <n v="6884.0"/>
        <n v="5726.0"/>
        <n v="3713.0"/>
        <n v="3530.0"/>
        <n v="3320.0"/>
        <n v="1808.0"/>
        <n v="1320.0"/>
        <n v="1195.0"/>
        <n v="938.0"/>
        <n v="871.0"/>
        <n v="805.0"/>
        <n v="788.0"/>
        <n v="726.0"/>
        <n v="486.0"/>
        <n v="485.0"/>
        <n v="286.0"/>
        <n v="244.0"/>
        <n v="221.0"/>
        <n v="220.0"/>
        <n v="196.0"/>
        <n v="181.0"/>
        <n v="168.0"/>
        <n v="160.0"/>
        <n v="145.0"/>
        <n v="137.0"/>
        <n v="129.0"/>
        <n v="113.0"/>
        <n v="89.0"/>
        <n v="83.0"/>
        <n v="76.0"/>
        <n v="71.0"/>
        <n v="66.0"/>
        <n v="59.0"/>
        <n v="58.0"/>
        <n v="54.0"/>
        <n v="45.0"/>
        <n v="36.0"/>
        <n v="33.0"/>
        <n v="31.0"/>
        <n v="30.0"/>
        <n v="27.0"/>
        <n v="16.0"/>
        <n v="14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Suspected_Cases" numFmtId="0">
      <sharedItems containsSemiMixedTypes="0" containsString="0" containsNumber="1" containsInteger="1">
        <n v="0.0"/>
        <n v="12.0"/>
        <n v="310.0"/>
        <n v="2681.0"/>
        <n v="317.0"/>
        <n v="1.0"/>
        <n v="9.0"/>
        <n v="27.0"/>
        <n v="2.0"/>
        <n v="5.0"/>
        <n v="3.0"/>
        <n v="6.0"/>
      </sharedItems>
    </cacheField>
    <cacheField name="Hospitalized" numFmtId="0">
      <sharedItems containsSemiMixedTypes="0" containsString="0" containsNumber="1" containsInteger="1">
        <n v="4.0"/>
        <n v="13.0"/>
        <n v="1.0"/>
        <n v="18.0"/>
        <n v="5.0"/>
        <n v="2.0"/>
        <n v="0.0"/>
        <n v="3.0"/>
        <n v="7.0"/>
        <n v="8.0"/>
      </sharedItems>
    </cacheField>
    <cacheField name="Travel_History_Yes" numFmtId="0">
      <sharedItems containsSemiMixedTypes="0" containsString="0" containsNumber="1" containsInteger="1">
        <n v="41.0"/>
        <n v="2.0"/>
        <n v="20.0"/>
        <n v="19.0"/>
        <n v="5.0"/>
        <n v="1.0"/>
        <n v="3.0"/>
        <n v="0.0"/>
        <n v="11.0"/>
        <n v="6.0"/>
        <n v="9.0"/>
        <n v="4.0"/>
      </sharedItems>
    </cacheField>
    <cacheField name="Travel_History_No" numFmtId="0">
      <sharedItems containsSemiMixedTypes="0" containsString="0" containsNumber="1" containsInteger="1">
        <n v="11.0"/>
        <n v="0.0"/>
        <n v="4.0"/>
        <n v="1.0"/>
        <n v="16.0"/>
        <n v="7.0"/>
        <n v="34.0"/>
        <n v="2.0"/>
      </sharedItems>
    </cacheField>
    <cacheField name="Regions" numFmtId="0">
      <sharedItems>
        <s v="NorthAm"/>
        <s v="Europe"/>
        <s v="outside NorthAm or Europe"/>
      </sharedItems>
    </cacheField>
    <cacheField name="Travel_History" numFmtId="0">
      <sharedItems>
        <s v="Traveled"/>
        <s v="None Traveled"/>
      </sharedItems>
    </cacheField>
    <cacheField name="Europe_Travel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2" sheet="Top 20 infected European Countr"/>
  </cacheSource>
  <cacheFields>
    <cacheField name="Country" numFmtId="0">
      <sharedItems containsBlank="1">
        <s v="Spain"/>
        <s v="France"/>
        <s v="Germany"/>
        <s v="England"/>
        <s v="Netherlands"/>
        <s v="Portugal"/>
        <s v="Italy"/>
        <s v="Switzerland"/>
        <s v="Denmark"/>
        <s v="Sweden"/>
        <s v="Ireland"/>
        <s v="Poland"/>
        <s v="Scotland"/>
        <s v="Norway"/>
        <s v="Hungary"/>
        <s v="Greece"/>
        <s v="Czech Republic"/>
        <s v="Luxembourg"/>
        <s v="Slovenia"/>
        <s v="Wales"/>
        <m/>
      </sharedItems>
    </cacheField>
    <cacheField name="Confirmed_Cases" numFmtId="0">
      <sharedItems containsString="0" containsBlank="1" containsNumber="1" containsInteger="1">
        <n v="6884.0"/>
        <n v="3713.0"/>
        <n v="3530.0"/>
        <n v="3320.0"/>
        <n v="1195.0"/>
        <n v="871.0"/>
        <n v="805.0"/>
        <n v="485.0"/>
        <n v="181.0"/>
        <n v="168.0"/>
        <n v="160.0"/>
        <n v="145.0"/>
        <n v="89.0"/>
        <n v="83.0"/>
        <n v="71.0"/>
        <n v="66.0"/>
        <n v="58.0"/>
        <n v="54.0"/>
        <n v="4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5" firstHeaderRow="0" firstDataRow="1" firstDataCol="0"/>
  <pivotFields>
    <pivotField name="Count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Confirm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Row" compact="0" outline="0" multipleItemSelectionAllowed="1" showAll="0" sortType="ascending">
      <items>
        <item x="1"/>
        <item x="0"/>
        <item x="2"/>
        <item t="default"/>
      </items>
    </pivotField>
    <pivotField name="Travel_History" compact="0" outline="0" multipleItemSelectionAllowed="1" showAll="0">
      <items>
        <item x="0"/>
        <item x="1"/>
        <item t="default"/>
      </items>
    </pivotField>
    <pivotField name="Europe_Travel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Number of Country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3 2" cacheId="0" dataCaption="" compact="0" compactData="0">
  <location ref="A16:B20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Confirmed_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Row" compact="0" outline="0" multipleItemSelectionAllowed="1" showAll="0" sortType="ascending">
      <items>
        <item x="1"/>
        <item x="0"/>
        <item x="2"/>
        <item t="default"/>
      </items>
    </pivotField>
    <pivotField name="Travel_History" compact="0" outline="0" multipleItemSelectionAllowed="1" showAll="0">
      <items>
        <item x="0"/>
        <item x="1"/>
        <item t="default"/>
      </items>
    </pivotField>
    <pivotField name="Europe_Travel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SUM of Confirmed_Cases" fld="1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3 3" cacheId="0" dataCaption="" compact="0" compactData="0">
  <location ref="A26:B30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Confirmed_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Row" compact="0" outline="0" multipleItemSelectionAllowed="1" showAll="0" sortType="ascending">
      <items>
        <item x="1"/>
        <item x="0"/>
        <item x="2"/>
        <item t="default"/>
      </items>
    </pivotField>
    <pivotField name="Travel_History" compact="0" outline="0" multipleItemSelectionAllowed="1" showAll="0">
      <items>
        <item x="0"/>
        <item x="1"/>
        <item t="default"/>
      </items>
    </pivotField>
    <pivotField name="Europe_Travel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AVERAGE of Confirmed_Cases" fld="1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3 4" cacheId="0" dataCaption="" compact="0" compactData="0">
  <location ref="A34:B76" firstHeaderRow="0" firstDataRow="1" firstDataCol="0" rowPageCount="1" colPageCount="1"/>
  <pivotFields>
    <pivotField name="Country" axis="axisRow" compact="0" outline="0" multipleItemSelectionAllowed="1" showAll="0" sortType="ascending">
      <items>
        <item x="71"/>
        <item x="18"/>
        <item x="89"/>
        <item x="26"/>
        <item x="16"/>
        <item x="84"/>
        <item x="114"/>
        <item x="97"/>
        <item x="13"/>
        <item x="123"/>
        <item x="78"/>
        <item x="98"/>
        <item x="27"/>
        <item x="79"/>
        <item x="2"/>
        <item x="64"/>
        <item x="116"/>
        <item x="59"/>
        <item x="7"/>
        <item x="112"/>
        <item x="57"/>
        <item x="14"/>
        <item x="122"/>
        <item x="9"/>
        <item x="75"/>
        <item x="43"/>
        <item x="90"/>
        <item x="103"/>
        <item x="66"/>
        <item x="34"/>
        <item x="20"/>
        <item x="21"/>
        <item x="53"/>
        <item x="33"/>
        <item x="106"/>
        <item x="104"/>
        <item x="5"/>
        <item x="52"/>
        <item x="121"/>
        <item x="41"/>
        <item x="3"/>
        <item x="108"/>
        <item x="85"/>
        <item x="4"/>
        <item x="30"/>
        <item x="60"/>
        <item x="32"/>
        <item x="87"/>
        <item x="99"/>
        <item x="49"/>
        <item x="91"/>
        <item x="111"/>
        <item x="73"/>
        <item x="105"/>
        <item x="31"/>
        <item x="47"/>
        <item x="51"/>
        <item x="102"/>
        <item x="94"/>
        <item x="23"/>
        <item x="17"/>
        <item x="11"/>
        <item x="54"/>
        <item x="70"/>
        <item x="113"/>
        <item x="68"/>
        <item x="55"/>
        <item x="93"/>
        <item x="67"/>
        <item x="35"/>
        <item x="117"/>
        <item x="109"/>
        <item x="39"/>
        <item x="61"/>
        <item x="110"/>
        <item x="12"/>
        <item x="88"/>
        <item x="81"/>
        <item x="86"/>
        <item x="74"/>
        <item x="118"/>
        <item x="8"/>
        <item x="100"/>
        <item x="65"/>
        <item x="19"/>
        <item x="42"/>
        <item x="29"/>
        <item x="107"/>
        <item x="48"/>
        <item x="95"/>
        <item x="6"/>
        <item x="72"/>
        <item x="24"/>
        <item x="10"/>
        <item x="25"/>
        <item x="80"/>
        <item x="82"/>
        <item x="38"/>
        <item x="96"/>
        <item x="101"/>
        <item x="56"/>
        <item x="28"/>
        <item x="40"/>
        <item x="124"/>
        <item x="45"/>
        <item x="46"/>
        <item x="36"/>
        <item x="119"/>
        <item x="63"/>
        <item x="77"/>
        <item x="92"/>
        <item x="1"/>
        <item x="83"/>
        <item x="22"/>
        <item x="15"/>
        <item x="69"/>
        <item x="58"/>
        <item x="50"/>
        <item x="115"/>
        <item x="44"/>
        <item x="0"/>
        <item x="62"/>
        <item x="76"/>
        <item x="37"/>
        <item x="120"/>
        <item t="default"/>
      </items>
    </pivotField>
    <pivotField name="Confirmed_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Page" compact="0" outline="0" multipleItemSelectionAllowed="1" showAll="0">
      <items>
        <item h="1" x="0"/>
        <item x="1"/>
        <item h="1" x="2"/>
        <item t="default"/>
      </items>
    </pivotField>
    <pivotField name="Travel_History" compact="0" outline="0" multipleItemSelectionAllowed="1" showAll="0">
      <items>
        <item x="0"/>
        <item x="1"/>
        <item t="default"/>
      </items>
    </pivotField>
    <pivotField name="Europe_Travel" compact="0" outline="0" multipleItemSelectionAllowed="1" showAll="0">
      <items>
        <item x="0"/>
        <item x="1"/>
        <item t="default"/>
      </items>
    </pivotField>
  </pivotFields>
  <rowFields>
    <field x="0"/>
  </rowFields>
  <pageFields>
    <pageField fld="6"/>
  </pageFields>
  <dataFields>
    <dataField name="SUM of Confirmed_Cases" fld="1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ivot Table 3 5" cacheId="0" dataCaption="" compact="0" compactData="0">
  <location ref="A84:D89" firstHeaderRow="0" firstDataRow="1" firstDataCol="1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Confirm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Row" compact="0" outline="0" multipleItemSelectionAllowed="1" showAll="0" sortType="ascending">
      <items>
        <item x="1"/>
        <item x="0"/>
        <item x="2"/>
        <item t="default"/>
      </items>
    </pivotField>
    <pivotField name="Travel_History" axis="axisCol" compact="0" outline="0" multipleItemSelectionAllowed="1" showAll="0" sortType="ascending">
      <items>
        <item x="1"/>
        <item x="0"/>
        <item t="default"/>
      </items>
    </pivotField>
    <pivotField name="Europe_Travel" dataField="1" compact="0" outline="0" multipleItemSelectionAllowed="1" showAll="0">
      <items>
        <item x="0"/>
        <item x="1"/>
        <item t="default"/>
      </items>
    </pivotField>
  </pivotFields>
  <rowFields>
    <field x="6"/>
  </rowFields>
  <colFields>
    <field x="7"/>
  </colFields>
  <dataFields>
    <dataField name="COUNTA of Europe_Travel" fld="8" subtotal="count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Pivot Table 3 6" cacheId="0" dataCaption="" compact="0" compactData="0">
  <location ref="A100:B104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Confirm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Row" compact="0" outline="0" multipleItemSelectionAllowed="1" showAll="0" sortType="ascending">
      <items>
        <item x="1"/>
        <item x="0"/>
        <item x="2"/>
        <item t="default"/>
      </items>
    </pivotField>
    <pivotField name="Travel_History" compact="0" outline="0" multipleItemSelectionAllowed="1" showAll="0">
      <items>
        <item x="0"/>
        <item x="1"/>
        <item t="default"/>
      </items>
    </pivotField>
    <pivotField name="Europe_Travel" compact="0" outline="0" multipleItemSelectionAllowed="1" showAll="0">
      <items>
        <item x="0"/>
        <item x="1"/>
        <item t="default"/>
      </items>
    </pivotField>
  </pivotFields>
  <rowFields>
    <field x="6"/>
  </rowFields>
  <dataFields>
    <dataField name="AVERAGE of Travel_History_Yes" fld="4" subtotal="average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Pivot Table 3 7" cacheId="0" dataCaption="" compact="0" compactData="0">
  <location ref="A112:D155" firstHeaderRow="0" firstDataRow="1" firstDataCol="1" rowPageCount="1" colPageCount="1"/>
  <pivotFields>
    <pivotField name="Country" axis="axisRow" compact="0" outline="0" multipleItemSelectionAllowed="1" showAll="0" sortType="ascending">
      <items>
        <item x="71"/>
        <item x="18"/>
        <item x="89"/>
        <item x="26"/>
        <item x="16"/>
        <item x="84"/>
        <item x="114"/>
        <item x="97"/>
        <item x="13"/>
        <item x="123"/>
        <item x="78"/>
        <item x="98"/>
        <item x="27"/>
        <item x="79"/>
        <item x="2"/>
        <item x="64"/>
        <item x="116"/>
        <item x="59"/>
        <item x="7"/>
        <item x="112"/>
        <item x="57"/>
        <item x="14"/>
        <item x="122"/>
        <item x="9"/>
        <item x="75"/>
        <item x="43"/>
        <item x="90"/>
        <item x="103"/>
        <item x="66"/>
        <item x="34"/>
        <item x="20"/>
        <item x="21"/>
        <item x="53"/>
        <item x="33"/>
        <item x="106"/>
        <item x="104"/>
        <item x="5"/>
        <item x="52"/>
        <item x="121"/>
        <item x="41"/>
        <item x="3"/>
        <item x="108"/>
        <item x="85"/>
        <item x="4"/>
        <item x="30"/>
        <item x="60"/>
        <item x="32"/>
        <item x="87"/>
        <item x="99"/>
        <item x="49"/>
        <item x="91"/>
        <item x="111"/>
        <item x="73"/>
        <item x="105"/>
        <item x="31"/>
        <item x="47"/>
        <item x="51"/>
        <item x="102"/>
        <item x="94"/>
        <item x="23"/>
        <item x="17"/>
        <item x="11"/>
        <item x="54"/>
        <item x="70"/>
        <item x="113"/>
        <item x="68"/>
        <item x="55"/>
        <item x="93"/>
        <item x="67"/>
        <item x="35"/>
        <item x="117"/>
        <item x="109"/>
        <item x="39"/>
        <item x="61"/>
        <item x="110"/>
        <item x="12"/>
        <item x="88"/>
        <item x="81"/>
        <item x="86"/>
        <item x="74"/>
        <item x="118"/>
        <item x="8"/>
        <item x="100"/>
        <item x="65"/>
        <item x="19"/>
        <item x="42"/>
        <item x="29"/>
        <item x="107"/>
        <item x="48"/>
        <item x="95"/>
        <item x="6"/>
        <item x="72"/>
        <item x="24"/>
        <item x="10"/>
        <item x="25"/>
        <item x="80"/>
        <item x="82"/>
        <item x="38"/>
        <item x="96"/>
        <item x="101"/>
        <item x="56"/>
        <item x="28"/>
        <item x="40"/>
        <item x="124"/>
        <item x="45"/>
        <item x="46"/>
        <item x="36"/>
        <item x="119"/>
        <item x="63"/>
        <item x="77"/>
        <item x="92"/>
        <item x="1"/>
        <item x="83"/>
        <item x="22"/>
        <item x="15"/>
        <item x="69"/>
        <item x="58"/>
        <item x="50"/>
        <item x="115"/>
        <item x="44"/>
        <item x="0"/>
        <item x="62"/>
        <item x="76"/>
        <item x="37"/>
        <item x="120"/>
        <item t="default"/>
      </items>
    </pivotField>
    <pivotField name="Confirm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Suspected_C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spitaliz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vel_History_Y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vel_History_N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gions" axis="axisPage" compact="0" outline="0" multipleItemSelectionAllowed="1" showAll="0">
      <items>
        <item h="1" x="0"/>
        <item x="1"/>
        <item h="1" x="2"/>
        <item t="default"/>
      </items>
    </pivotField>
    <pivotField name="Travel_History" compact="0" outline="0" multipleItemSelectionAllowed="1" showAll="0">
      <items>
        <item x="0"/>
        <item x="1"/>
        <item t="default"/>
      </items>
    </pivotField>
    <pivotField name="Europe_Travel" axis="axisCol" compact="0" outline="0" multipleItemSelectionAllowed="1" showAll="0" sortType="ascending">
      <items>
        <item x="0"/>
        <item x="1"/>
        <item t="default"/>
      </items>
    </pivotField>
  </pivotFields>
  <rowFields>
    <field x="0"/>
  </rowFields>
  <colFields>
    <field x="8"/>
  </colFields>
  <pageFields>
    <pageField fld="6"/>
  </pageFields>
  <dataFields>
    <dataField name="Travel_History_Yes" fld="4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Pivot Table 3 8" cacheId="1" dataCaption="" compact="0" compactData="0">
  <location ref="C164:D185" firstHeaderRow="0" firstDataRow="1" firstDataCol="0"/>
  <pivotFields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nfirmed_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0"/>
  </rowFields>
  <dataFields>
    <dataField name="SUM of Confirmed_Cas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13"/>
    <col customWidth="1" min="3" max="3" width="16.63"/>
    <col customWidth="1" min="4" max="4" width="13.0"/>
    <col customWidth="1" min="5" max="5" width="15.75"/>
    <col customWidth="1" min="6" max="6" width="16.13"/>
    <col customWidth="1" min="7" max="7" width="22.5"/>
    <col customWidth="1" min="9" max="9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>
        <v>21761.0</v>
      </c>
      <c r="C2" s="3">
        <v>0.0</v>
      </c>
      <c r="D2" s="3">
        <v>4.0</v>
      </c>
      <c r="E2" s="3">
        <v>41.0</v>
      </c>
      <c r="F2" s="3">
        <v>11.0</v>
      </c>
      <c r="G2" s="4" t="str">
        <f t="shared" ref="G2:G11" si="1">IF(OR(A2="Spain",A2="France",A2="Germany",A2="England",A2="Netherlands"),"Europe",IF(OR(A2="United States",A2="Canada"),"NorthAm","outside NorthAm or Europe"))</f>
        <v>NorthAm</v>
      </c>
      <c r="H2" s="4" t="str">
        <f t="shared" ref="H2:H126" si="2">IF(E2=0,"None Traveled","Traveled")</f>
        <v>Traveled</v>
      </c>
      <c r="I2" s="4" t="str">
        <f t="shared" ref="I2:I126" si="3">if(AND(G2="Europe",H2="Traveled"),"YES","NO")</f>
        <v>NO</v>
      </c>
    </row>
    <row r="3">
      <c r="A3" s="3" t="s">
        <v>10</v>
      </c>
      <c r="B3" s="3">
        <v>6884.0</v>
      </c>
      <c r="C3" s="3">
        <v>0.0</v>
      </c>
      <c r="D3" s="3">
        <v>13.0</v>
      </c>
      <c r="E3" s="3">
        <v>2.0</v>
      </c>
      <c r="F3" s="3">
        <v>0.0</v>
      </c>
      <c r="G3" s="4" t="str">
        <f t="shared" si="1"/>
        <v>Europe</v>
      </c>
      <c r="H3" s="4" t="str">
        <f t="shared" si="2"/>
        <v>Traveled</v>
      </c>
      <c r="I3" s="4" t="str">
        <f t="shared" si="3"/>
        <v>YES</v>
      </c>
    </row>
    <row r="4">
      <c r="A4" s="3" t="s">
        <v>11</v>
      </c>
      <c r="B4" s="3">
        <v>5726.0</v>
      </c>
      <c r="C4" s="3">
        <v>0.0</v>
      </c>
      <c r="D4" s="3">
        <v>4.0</v>
      </c>
      <c r="E4" s="3">
        <v>20.0</v>
      </c>
      <c r="F4" s="3">
        <v>4.0</v>
      </c>
      <c r="G4" s="4" t="str">
        <f t="shared" si="1"/>
        <v>outside NorthAm or Europe</v>
      </c>
      <c r="H4" s="4" t="str">
        <f t="shared" si="2"/>
        <v>Traveled</v>
      </c>
      <c r="I4" s="4" t="str">
        <f t="shared" si="3"/>
        <v>NO</v>
      </c>
    </row>
    <row r="5">
      <c r="A5" s="3" t="s">
        <v>12</v>
      </c>
      <c r="B5" s="3">
        <v>3713.0</v>
      </c>
      <c r="C5" s="3">
        <v>0.0</v>
      </c>
      <c r="D5" s="3">
        <v>1.0</v>
      </c>
      <c r="E5" s="3">
        <v>2.0</v>
      </c>
      <c r="F5" s="3">
        <v>1.0</v>
      </c>
      <c r="G5" s="4" t="str">
        <f t="shared" si="1"/>
        <v>Europe</v>
      </c>
      <c r="H5" s="4" t="str">
        <f t="shared" si="2"/>
        <v>Traveled</v>
      </c>
      <c r="I5" s="4" t="str">
        <f t="shared" si="3"/>
        <v>YES</v>
      </c>
    </row>
    <row r="6">
      <c r="A6" s="3" t="s">
        <v>13</v>
      </c>
      <c r="B6" s="3">
        <v>3530.0</v>
      </c>
      <c r="C6" s="3">
        <v>0.0</v>
      </c>
      <c r="D6" s="3">
        <v>18.0</v>
      </c>
      <c r="E6" s="3">
        <v>19.0</v>
      </c>
      <c r="F6" s="3">
        <v>16.0</v>
      </c>
      <c r="G6" s="4" t="str">
        <f t="shared" si="1"/>
        <v>Europe</v>
      </c>
      <c r="H6" s="4" t="str">
        <f t="shared" si="2"/>
        <v>Traveled</v>
      </c>
      <c r="I6" s="4" t="str">
        <f t="shared" si="3"/>
        <v>YES</v>
      </c>
    </row>
    <row r="7">
      <c r="A7" s="3" t="s">
        <v>14</v>
      </c>
      <c r="B7" s="3">
        <v>3320.0</v>
      </c>
      <c r="C7" s="3">
        <v>0.0</v>
      </c>
      <c r="D7" s="3">
        <v>5.0</v>
      </c>
      <c r="E7" s="3">
        <v>2.0</v>
      </c>
      <c r="F7" s="3">
        <v>7.0</v>
      </c>
      <c r="G7" s="4" t="str">
        <f t="shared" si="1"/>
        <v>Europe</v>
      </c>
      <c r="H7" s="4" t="str">
        <f t="shared" si="2"/>
        <v>Traveled</v>
      </c>
      <c r="I7" s="4" t="str">
        <f t="shared" si="3"/>
        <v>YES</v>
      </c>
    </row>
    <row r="8">
      <c r="A8" s="3" t="s">
        <v>15</v>
      </c>
      <c r="B8" s="3">
        <v>1808.0</v>
      </c>
      <c r="C8" s="3">
        <v>0.0</v>
      </c>
      <c r="D8" s="3">
        <v>2.0</v>
      </c>
      <c r="E8" s="3">
        <v>2.0</v>
      </c>
      <c r="F8" s="3">
        <v>0.0</v>
      </c>
      <c r="G8" s="4" t="str">
        <f t="shared" si="1"/>
        <v>outside NorthAm or Europe</v>
      </c>
      <c r="H8" s="4" t="str">
        <f t="shared" si="2"/>
        <v>Traveled</v>
      </c>
      <c r="I8" s="4" t="str">
        <f t="shared" si="3"/>
        <v>NO</v>
      </c>
    </row>
    <row r="9">
      <c r="A9" s="3" t="s">
        <v>16</v>
      </c>
      <c r="B9" s="3">
        <v>1320.0</v>
      </c>
      <c r="C9" s="3">
        <v>12.0</v>
      </c>
      <c r="D9" s="3">
        <v>1.0</v>
      </c>
      <c r="E9" s="3">
        <v>5.0</v>
      </c>
      <c r="F9" s="3">
        <v>0.0</v>
      </c>
      <c r="G9" s="4" t="str">
        <f t="shared" si="1"/>
        <v>NorthAm</v>
      </c>
      <c r="H9" s="4" t="str">
        <f t="shared" si="2"/>
        <v>Traveled</v>
      </c>
      <c r="I9" s="4" t="str">
        <f t="shared" si="3"/>
        <v>NO</v>
      </c>
    </row>
    <row r="10">
      <c r="A10" s="3" t="s">
        <v>17</v>
      </c>
      <c r="B10" s="3">
        <v>1195.0</v>
      </c>
      <c r="C10" s="3">
        <v>0.0</v>
      </c>
      <c r="D10" s="3">
        <v>0.0</v>
      </c>
      <c r="E10" s="3">
        <v>1.0</v>
      </c>
      <c r="F10" s="3">
        <v>0.0</v>
      </c>
      <c r="G10" s="4" t="str">
        <f t="shared" si="1"/>
        <v>Europe</v>
      </c>
      <c r="H10" s="4" t="str">
        <f t="shared" si="2"/>
        <v>Traveled</v>
      </c>
      <c r="I10" s="4" t="str">
        <f t="shared" si="3"/>
        <v>YES</v>
      </c>
    </row>
    <row r="11">
      <c r="A11" s="3" t="s">
        <v>18</v>
      </c>
      <c r="B11" s="3">
        <v>938.0</v>
      </c>
      <c r="C11" s="3">
        <v>0.0</v>
      </c>
      <c r="D11" s="3">
        <v>0.0</v>
      </c>
      <c r="E11" s="3">
        <v>3.0</v>
      </c>
      <c r="F11" s="3">
        <v>0.0</v>
      </c>
      <c r="G11" s="4" t="str">
        <f t="shared" si="1"/>
        <v>outside NorthAm or Europe</v>
      </c>
      <c r="H11" s="4" t="str">
        <f t="shared" si="2"/>
        <v>Traveled</v>
      </c>
      <c r="I11" s="4" t="str">
        <f t="shared" si="3"/>
        <v>NO</v>
      </c>
    </row>
    <row r="12">
      <c r="A12" s="3" t="s">
        <v>19</v>
      </c>
      <c r="B12" s="3">
        <v>871.0</v>
      </c>
      <c r="C12" s="3">
        <v>0.0</v>
      </c>
      <c r="D12" s="3">
        <v>0.0</v>
      </c>
      <c r="E12" s="3">
        <v>0.0</v>
      </c>
      <c r="F12" s="3">
        <v>34.0</v>
      </c>
      <c r="G12" s="4" t="str">
        <f>IF(OR(A12="Portugal",A12="France",A12="Germany",A12="England",A12="Netherlands"),"Europe",IF(OR(A12="United States",A12="Canada"),"NorthAm","outside NorthAm or Europe"))</f>
        <v>Europe</v>
      </c>
      <c r="H12" s="4" t="str">
        <f t="shared" si="2"/>
        <v>None Traveled</v>
      </c>
      <c r="I12" s="4" t="str">
        <f t="shared" si="3"/>
        <v>NO</v>
      </c>
    </row>
    <row r="13">
      <c r="A13" s="5" t="s">
        <v>20</v>
      </c>
      <c r="B13" s="3">
        <v>805.0</v>
      </c>
      <c r="C13" s="3">
        <v>0.0</v>
      </c>
      <c r="D13" s="3">
        <v>18.0</v>
      </c>
      <c r="E13" s="3">
        <v>19.0</v>
      </c>
      <c r="F13" s="3">
        <v>4.0</v>
      </c>
      <c r="G13" s="4" t="str">
        <f>IF(OR(A13="Italy",A13="France",A13="Germany",A13="England",A13="Netherlands"),"Europe",IF(OR(A13="United States",A13="Canada"),"NorthAm","outside NorthAm or Europe"))</f>
        <v>Europe</v>
      </c>
      <c r="H13" s="4" t="str">
        <f t="shared" si="2"/>
        <v>Traveled</v>
      </c>
      <c r="I13" s="4" t="str">
        <f t="shared" si="3"/>
        <v>YES</v>
      </c>
    </row>
    <row r="14">
      <c r="A14" s="3" t="s">
        <v>21</v>
      </c>
      <c r="B14" s="3">
        <v>788.0</v>
      </c>
      <c r="C14" s="3">
        <v>0.0</v>
      </c>
      <c r="D14" s="3">
        <v>0.0</v>
      </c>
      <c r="E14" s="3">
        <v>3.0</v>
      </c>
      <c r="F14" s="3">
        <v>0.0</v>
      </c>
      <c r="G14" s="4" t="str">
        <f t="shared" ref="G14:G16" si="4">IF(OR(A14="Spain",A14="France",A14="Germany",A14="England",A14="Netherlands"),"Europe",IF(OR(A14="United States",A14="Canada"),"NorthAm","outside NorthAm or Europe"))</f>
        <v>outside NorthAm or Europe</v>
      </c>
      <c r="H14" s="4" t="str">
        <f t="shared" si="2"/>
        <v>Traveled</v>
      </c>
      <c r="I14" s="4" t="str">
        <f t="shared" si="3"/>
        <v>NO</v>
      </c>
    </row>
    <row r="15">
      <c r="A15" s="3" t="s">
        <v>22</v>
      </c>
      <c r="B15" s="3">
        <v>726.0</v>
      </c>
      <c r="C15" s="3">
        <v>0.0</v>
      </c>
      <c r="D15" s="3">
        <v>2.0</v>
      </c>
      <c r="E15" s="3">
        <v>1.0</v>
      </c>
      <c r="F15" s="3">
        <v>0.0</v>
      </c>
      <c r="G15" s="4" t="str">
        <f t="shared" si="4"/>
        <v>outside NorthAm or Europe</v>
      </c>
      <c r="H15" s="4" t="str">
        <f t="shared" si="2"/>
        <v>Traveled</v>
      </c>
      <c r="I15" s="4" t="str">
        <f t="shared" si="3"/>
        <v>NO</v>
      </c>
    </row>
    <row r="16">
      <c r="A16" s="3" t="s">
        <v>23</v>
      </c>
      <c r="B16" s="3">
        <v>486.0</v>
      </c>
      <c r="C16" s="3">
        <v>0.0</v>
      </c>
      <c r="D16" s="3">
        <v>2.0</v>
      </c>
      <c r="E16" s="3">
        <v>2.0</v>
      </c>
      <c r="F16" s="3">
        <v>0.0</v>
      </c>
      <c r="G16" s="4" t="str">
        <f t="shared" si="4"/>
        <v>outside NorthAm or Europe</v>
      </c>
      <c r="H16" s="4" t="str">
        <f t="shared" si="2"/>
        <v>Traveled</v>
      </c>
      <c r="I16" s="4" t="str">
        <f t="shared" si="3"/>
        <v>NO</v>
      </c>
    </row>
    <row r="17">
      <c r="A17" s="3" t="s">
        <v>24</v>
      </c>
      <c r="B17" s="3">
        <v>485.0</v>
      </c>
      <c r="C17" s="3">
        <v>0.0</v>
      </c>
      <c r="D17" s="3">
        <v>0.0</v>
      </c>
      <c r="E17" s="3">
        <v>3.0</v>
      </c>
      <c r="F17" s="3">
        <v>0.0</v>
      </c>
      <c r="G17" s="4" t="str">
        <f>IF(OR(A17="Switzerland",A17="France",A17="Germany",A17="England",A17="Netherlands"),"Europe",IF(OR(A17="United States",A17="Canada"),"NorthAm","outside NorthAm or Europe"))</f>
        <v>Europe</v>
      </c>
      <c r="H17" s="4" t="str">
        <f t="shared" si="2"/>
        <v>Traveled</v>
      </c>
      <c r="I17" s="4" t="str">
        <f t="shared" si="3"/>
        <v>YES</v>
      </c>
    </row>
    <row r="18">
      <c r="A18" s="3" t="s">
        <v>25</v>
      </c>
      <c r="B18" s="3">
        <v>286.0</v>
      </c>
      <c r="C18" s="3">
        <v>0.0</v>
      </c>
      <c r="D18" s="3">
        <v>2.0</v>
      </c>
      <c r="E18" s="3">
        <v>1.0</v>
      </c>
      <c r="F18" s="3">
        <v>0.0</v>
      </c>
      <c r="G18" s="4" t="str">
        <f t="shared" ref="G18:G22" si="5">IF(OR(A18="Spain",A18="France",A18="Germany",A18="England",A18="Netherlands"),"Europe",IF(OR(A18="United States",A18="Canada"),"NorthAm","outside NorthAm or Europe"))</f>
        <v>outside NorthAm or Europe</v>
      </c>
      <c r="H18" s="4" t="str">
        <f t="shared" si="2"/>
        <v>Traveled</v>
      </c>
      <c r="I18" s="4" t="str">
        <f t="shared" si="3"/>
        <v>NO</v>
      </c>
    </row>
    <row r="19">
      <c r="A19" s="3" t="s">
        <v>26</v>
      </c>
      <c r="B19" s="3">
        <v>244.0</v>
      </c>
      <c r="C19" s="3">
        <v>0.0</v>
      </c>
      <c r="D19" s="3">
        <v>3.0</v>
      </c>
      <c r="E19" s="3">
        <v>5.0</v>
      </c>
      <c r="F19" s="3">
        <v>0.0</v>
      </c>
      <c r="G19" s="4" t="str">
        <f t="shared" si="5"/>
        <v>outside NorthAm or Europe</v>
      </c>
      <c r="H19" s="4" t="str">
        <f t="shared" si="2"/>
        <v>Traveled</v>
      </c>
      <c r="I19" s="4" t="str">
        <f t="shared" si="3"/>
        <v>NO</v>
      </c>
    </row>
    <row r="20">
      <c r="A20" s="3" t="s">
        <v>27</v>
      </c>
      <c r="B20" s="3">
        <v>221.0</v>
      </c>
      <c r="C20" s="3">
        <v>0.0</v>
      </c>
      <c r="D20" s="3">
        <v>0.0</v>
      </c>
      <c r="E20" s="3">
        <v>11.0</v>
      </c>
      <c r="F20" s="3">
        <v>1.0</v>
      </c>
      <c r="G20" s="4" t="str">
        <f t="shared" si="5"/>
        <v>outside NorthAm or Europe</v>
      </c>
      <c r="H20" s="4" t="str">
        <f t="shared" si="2"/>
        <v>Traveled</v>
      </c>
      <c r="I20" s="4" t="str">
        <f t="shared" si="3"/>
        <v>NO</v>
      </c>
    </row>
    <row r="21">
      <c r="A21" s="3" t="s">
        <v>28</v>
      </c>
      <c r="B21" s="3">
        <v>220.0</v>
      </c>
      <c r="C21" s="3">
        <v>310.0</v>
      </c>
      <c r="D21" s="3">
        <v>0.0</v>
      </c>
      <c r="E21" s="3">
        <v>0.0</v>
      </c>
      <c r="F21" s="3">
        <v>0.0</v>
      </c>
      <c r="G21" s="4" t="str">
        <f t="shared" si="5"/>
        <v>outside NorthAm or Europe</v>
      </c>
      <c r="H21" s="4" t="str">
        <f t="shared" si="2"/>
        <v>None Traveled</v>
      </c>
      <c r="I21" s="4" t="str">
        <f t="shared" si="3"/>
        <v>NO</v>
      </c>
    </row>
    <row r="22">
      <c r="A22" s="3" t="s">
        <v>29</v>
      </c>
      <c r="B22" s="3">
        <v>196.0</v>
      </c>
      <c r="C22" s="3">
        <v>2681.0</v>
      </c>
      <c r="D22" s="3">
        <v>0.0</v>
      </c>
      <c r="E22" s="3">
        <v>0.0</v>
      </c>
      <c r="F22" s="3">
        <v>0.0</v>
      </c>
      <c r="G22" s="4" t="str">
        <f t="shared" si="5"/>
        <v>outside NorthAm or Europe</v>
      </c>
      <c r="H22" s="4" t="str">
        <f t="shared" si="2"/>
        <v>None Traveled</v>
      </c>
      <c r="I22" s="4" t="str">
        <f t="shared" si="3"/>
        <v>NO</v>
      </c>
    </row>
    <row r="23">
      <c r="A23" s="3" t="s">
        <v>30</v>
      </c>
      <c r="B23" s="3">
        <v>181.0</v>
      </c>
      <c r="C23" s="3">
        <v>0.0</v>
      </c>
      <c r="D23" s="3">
        <v>0.0</v>
      </c>
      <c r="E23" s="3">
        <v>3.0</v>
      </c>
      <c r="F23" s="3">
        <v>1.0</v>
      </c>
      <c r="G23" s="4" t="str">
        <f>IF(OR(A23="Denmark",A23="France",A23="Germany",A23="England",A23="Netherlands"),"Europe",IF(OR(A23="United States",A23="Canada"),"NorthAm","outside NorthAm or Europe"))</f>
        <v>Europe</v>
      </c>
      <c r="H23" s="4" t="str">
        <f t="shared" si="2"/>
        <v>Traveled</v>
      </c>
      <c r="I23" s="4" t="str">
        <f t="shared" si="3"/>
        <v>YES</v>
      </c>
    </row>
    <row r="24">
      <c r="A24" s="3" t="s">
        <v>31</v>
      </c>
      <c r="B24" s="3">
        <v>168.0</v>
      </c>
      <c r="C24" s="3">
        <v>0.0</v>
      </c>
      <c r="D24" s="3">
        <v>0.0</v>
      </c>
      <c r="E24" s="3">
        <v>0.0</v>
      </c>
      <c r="F24" s="3">
        <v>0.0</v>
      </c>
      <c r="G24" s="4" t="str">
        <f>IF(OR(A24="Sweden",A24="France",A24="Germany",A24="England",A24="Netherlands"),"Europe",IF(OR(A24="United States",A24="Canada"),"NorthAm","outside NorthAm or Europe"))</f>
        <v>Europe</v>
      </c>
      <c r="H24" s="4" t="str">
        <f t="shared" si="2"/>
        <v>None Traveled</v>
      </c>
      <c r="I24" s="4" t="str">
        <f t="shared" si="3"/>
        <v>NO</v>
      </c>
    </row>
    <row r="25">
      <c r="A25" s="3" t="s">
        <v>32</v>
      </c>
      <c r="B25" s="3">
        <v>160.0</v>
      </c>
      <c r="C25" s="3">
        <v>0.0</v>
      </c>
      <c r="D25" s="3">
        <v>0.0</v>
      </c>
      <c r="E25" s="3">
        <v>0.0</v>
      </c>
      <c r="F25" s="3">
        <v>0.0</v>
      </c>
      <c r="G25" s="4" t="str">
        <f>IF(OR(A25="Ireland",A25="France",A25="Germany",A25="England",A25="Netherlands"),"Europe",IF(OR(A25="United States",A25="Canada"),"NorthAm","outside NorthAm or Europe"))</f>
        <v>Europe</v>
      </c>
      <c r="H25" s="4" t="str">
        <f t="shared" si="2"/>
        <v>None Traveled</v>
      </c>
      <c r="I25" s="4" t="str">
        <f t="shared" si="3"/>
        <v>NO</v>
      </c>
    </row>
    <row r="26">
      <c r="A26" s="3" t="s">
        <v>33</v>
      </c>
      <c r="B26" s="3">
        <v>145.0</v>
      </c>
      <c r="C26" s="3">
        <v>0.0</v>
      </c>
      <c r="D26" s="3">
        <v>1.0</v>
      </c>
      <c r="E26" s="3">
        <v>0.0</v>
      </c>
      <c r="F26" s="3">
        <v>0.0</v>
      </c>
      <c r="G26" s="4" t="str">
        <f>IF(OR(A26="Poland",A26="France",A26="Germany",A26="England",A26="Netherlands"),"Europe",IF(OR(A26="United States",A26="Canada"),"NorthAm","outside NorthAm or Europe"))</f>
        <v>Europe</v>
      </c>
      <c r="H26" s="4" t="str">
        <f t="shared" si="2"/>
        <v>None Traveled</v>
      </c>
      <c r="I26" s="4" t="str">
        <f t="shared" si="3"/>
        <v>NO</v>
      </c>
    </row>
    <row r="27">
      <c r="A27" s="3" t="s">
        <v>34</v>
      </c>
      <c r="B27" s="3">
        <v>137.0</v>
      </c>
      <c r="C27" s="3">
        <v>0.0</v>
      </c>
      <c r="D27" s="3">
        <v>0.0</v>
      </c>
      <c r="E27" s="3">
        <v>6.0</v>
      </c>
      <c r="F27" s="3">
        <v>0.0</v>
      </c>
      <c r="G27" s="4" t="str">
        <f t="shared" ref="G27:G29" si="6">IF(OR(A27="Spain",A27="France",A27="Germany",A27="England",A27="Netherlands"),"Europe",IF(OR(A27="United States",A27="Canada"),"NorthAm","outside NorthAm or Europe"))</f>
        <v>outside NorthAm or Europe</v>
      </c>
      <c r="H27" s="4" t="str">
        <f t="shared" si="2"/>
        <v>Traveled</v>
      </c>
      <c r="I27" s="4" t="str">
        <f t="shared" si="3"/>
        <v>NO</v>
      </c>
    </row>
    <row r="28">
      <c r="A28" s="3" t="s">
        <v>35</v>
      </c>
      <c r="B28" s="3">
        <v>129.0</v>
      </c>
      <c r="C28" s="3">
        <v>0.0</v>
      </c>
      <c r="D28" s="3">
        <v>2.0</v>
      </c>
      <c r="E28" s="3">
        <v>9.0</v>
      </c>
      <c r="F28" s="3">
        <v>0.0</v>
      </c>
      <c r="G28" s="4" t="str">
        <f t="shared" si="6"/>
        <v>outside NorthAm or Europe</v>
      </c>
      <c r="H28" s="4" t="str">
        <f t="shared" si="2"/>
        <v>Traveled</v>
      </c>
      <c r="I28" s="4" t="str">
        <f t="shared" si="3"/>
        <v>NO</v>
      </c>
    </row>
    <row r="29">
      <c r="A29" s="3" t="s">
        <v>36</v>
      </c>
      <c r="B29" s="3">
        <v>113.0</v>
      </c>
      <c r="C29" s="3">
        <v>0.0</v>
      </c>
      <c r="D29" s="3">
        <v>5.0</v>
      </c>
      <c r="E29" s="3">
        <v>2.0</v>
      </c>
      <c r="F29" s="3">
        <v>1.0</v>
      </c>
      <c r="G29" s="4" t="str">
        <f t="shared" si="6"/>
        <v>outside NorthAm or Europe</v>
      </c>
      <c r="H29" s="4" t="str">
        <f t="shared" si="2"/>
        <v>Traveled</v>
      </c>
      <c r="I29" s="4" t="str">
        <f t="shared" si="3"/>
        <v>NO</v>
      </c>
    </row>
    <row r="30">
      <c r="A30" s="3" t="s">
        <v>37</v>
      </c>
      <c r="B30" s="3">
        <v>89.0</v>
      </c>
      <c r="C30" s="3">
        <v>0.0</v>
      </c>
      <c r="D30" s="3">
        <v>1.0</v>
      </c>
      <c r="E30" s="3">
        <v>1.0</v>
      </c>
      <c r="F30" s="3">
        <v>0.0</v>
      </c>
      <c r="G30" s="4" t="str">
        <f>IF(OR(A30="Scotland",A30="France",A30="Germany",A30="England",A30="Netherlands"),"Europe",IF(OR(A30="United States",A30="Canada"),"NorthAm","outside NorthAm or Europe"))</f>
        <v>Europe</v>
      </c>
      <c r="H30" s="4" t="str">
        <f t="shared" si="2"/>
        <v>Traveled</v>
      </c>
      <c r="I30" s="4" t="str">
        <f t="shared" si="3"/>
        <v>YES</v>
      </c>
    </row>
    <row r="31">
      <c r="A31" s="3" t="s">
        <v>38</v>
      </c>
      <c r="B31" s="3">
        <v>83.0</v>
      </c>
      <c r="C31" s="3">
        <v>0.0</v>
      </c>
      <c r="D31" s="3">
        <v>0.0</v>
      </c>
      <c r="E31" s="3">
        <v>3.0</v>
      </c>
      <c r="F31" s="3">
        <v>0.0</v>
      </c>
      <c r="G31" s="4" t="str">
        <f>IF(OR(A31="Norway",A31="France",A31="Germany",A31="England",A31="Netherlands"),"Europe",IF(OR(A31="United States",A31="Canada"),"NorthAm","outside NorthAm or Europe"))</f>
        <v>Europe</v>
      </c>
      <c r="H31" s="4" t="str">
        <f t="shared" si="2"/>
        <v>Traveled</v>
      </c>
      <c r="I31" s="4" t="str">
        <f t="shared" si="3"/>
        <v>YES</v>
      </c>
    </row>
    <row r="32">
      <c r="A32" s="3" t="s">
        <v>39</v>
      </c>
      <c r="B32" s="3">
        <v>76.0</v>
      </c>
      <c r="C32" s="3">
        <v>317.0</v>
      </c>
      <c r="D32" s="3">
        <v>1.0</v>
      </c>
      <c r="E32" s="3">
        <v>0.0</v>
      </c>
      <c r="F32" s="3">
        <v>0.0</v>
      </c>
      <c r="G32" s="4" t="str">
        <f>IF(OR(A32="Spain",A32="France",A32="Germany",A32="England",A32="Netherlands"),"Europe",IF(OR(A32="United States",A32="Canada"),"NorthAm","outside NorthAm or Europe"))</f>
        <v>outside NorthAm or Europe</v>
      </c>
      <c r="H32" s="4" t="str">
        <f t="shared" si="2"/>
        <v>None Traveled</v>
      </c>
      <c r="I32" s="4" t="str">
        <f t="shared" si="3"/>
        <v>NO</v>
      </c>
    </row>
    <row r="33">
      <c r="A33" s="3" t="s">
        <v>40</v>
      </c>
      <c r="B33" s="3">
        <v>71.0</v>
      </c>
      <c r="C33" s="3">
        <v>0.0</v>
      </c>
      <c r="D33" s="3">
        <v>0.0</v>
      </c>
      <c r="E33" s="3">
        <v>0.0</v>
      </c>
      <c r="F33" s="3">
        <v>0.0</v>
      </c>
      <c r="G33" s="4" t="str">
        <f>IF(OR(A33="Hungary",A33="France",A33="Germany",A33="England",A33="Netherlands"),"Europe",IF(OR(A33="United States",A33="Canada"),"NorthAm","outside NorthAm or Europe"))</f>
        <v>Europe</v>
      </c>
      <c r="H33" s="4" t="str">
        <f t="shared" si="2"/>
        <v>None Traveled</v>
      </c>
      <c r="I33" s="4" t="str">
        <f t="shared" si="3"/>
        <v>NO</v>
      </c>
    </row>
    <row r="34">
      <c r="A34" s="3" t="s">
        <v>41</v>
      </c>
      <c r="B34" s="3">
        <v>66.0</v>
      </c>
      <c r="C34" s="3">
        <v>0.0</v>
      </c>
      <c r="D34" s="3">
        <v>2.0</v>
      </c>
      <c r="E34" s="3">
        <v>2.0</v>
      </c>
      <c r="F34" s="3">
        <v>0.0</v>
      </c>
      <c r="G34" s="4" t="str">
        <f>IF(OR(A34="Greece",A34="France",A34="Germany",A34="England",A34="Netherlands"),"Europe",IF(OR(A34="United States",A34="Canada"),"NorthAm","outside NorthAm or Europe"))</f>
        <v>Europe</v>
      </c>
      <c r="H34" s="4" t="str">
        <f t="shared" si="2"/>
        <v>Traveled</v>
      </c>
      <c r="I34" s="4" t="str">
        <f t="shared" si="3"/>
        <v>YES</v>
      </c>
    </row>
    <row r="35">
      <c r="A35" s="3" t="s">
        <v>42</v>
      </c>
      <c r="B35" s="3">
        <v>59.0</v>
      </c>
      <c r="C35" s="3">
        <v>1.0</v>
      </c>
      <c r="D35" s="3">
        <v>2.0</v>
      </c>
      <c r="E35" s="3">
        <v>1.0</v>
      </c>
      <c r="F35" s="3">
        <v>0.0</v>
      </c>
      <c r="G35" s="4" t="str">
        <f>IF(OR(A35="Spain",A35="France",A35="Germany",A35="England",A35="Netherlands"),"Europe",IF(OR(A35="United States",A35="Canada"),"NorthAm","outside NorthAm or Europe"))</f>
        <v>outside NorthAm or Europe</v>
      </c>
      <c r="H35" s="4" t="str">
        <f t="shared" si="2"/>
        <v>Traveled</v>
      </c>
      <c r="I35" s="4" t="str">
        <f t="shared" si="3"/>
        <v>NO</v>
      </c>
    </row>
    <row r="36">
      <c r="A36" s="3" t="s">
        <v>43</v>
      </c>
      <c r="B36" s="3">
        <v>58.0</v>
      </c>
      <c r="C36" s="3">
        <v>0.0</v>
      </c>
      <c r="D36" s="3">
        <v>1.0</v>
      </c>
      <c r="E36" s="3">
        <v>6.0</v>
      </c>
      <c r="F36" s="3">
        <v>0.0</v>
      </c>
      <c r="G36" s="4" t="str">
        <f>IF(OR(A36="Czech Republic",A36="France",A36="Germany",A36="England",A36="Netherlands"),"Europe",IF(OR(A36="United States",A36="Canada"),"NorthAm","outside NorthAm or Europe"))</f>
        <v>Europe</v>
      </c>
      <c r="H36" s="4" t="str">
        <f t="shared" si="2"/>
        <v>Traveled</v>
      </c>
      <c r="I36" s="4" t="str">
        <f t="shared" si="3"/>
        <v>YES</v>
      </c>
    </row>
    <row r="37">
      <c r="A37" s="3" t="s">
        <v>44</v>
      </c>
      <c r="B37" s="3">
        <v>54.0</v>
      </c>
      <c r="C37" s="3">
        <v>0.0</v>
      </c>
      <c r="D37" s="3">
        <v>0.0</v>
      </c>
      <c r="E37" s="3">
        <v>0.0</v>
      </c>
      <c r="F37" s="3">
        <v>0.0</v>
      </c>
      <c r="G37" s="4" t="str">
        <f>IF(OR(A37="Luxembourg",A37="France",A37="Germany",A37="England",A37="Netherlands"),"Europe",IF(OR(A37="United States",A37="Canada"),"NorthAm","outside NorthAm or Europe"))</f>
        <v>Europe</v>
      </c>
      <c r="H37" s="4" t="str">
        <f t="shared" si="2"/>
        <v>None Traveled</v>
      </c>
      <c r="I37" s="4" t="str">
        <f t="shared" si="3"/>
        <v>NO</v>
      </c>
    </row>
    <row r="38">
      <c r="A38" s="3" t="s">
        <v>45</v>
      </c>
      <c r="B38" s="3">
        <v>45.0</v>
      </c>
      <c r="C38" s="3">
        <v>0.0</v>
      </c>
      <c r="D38" s="3">
        <v>0.0</v>
      </c>
      <c r="E38" s="3">
        <v>2.0</v>
      </c>
      <c r="F38" s="3">
        <v>0.0</v>
      </c>
      <c r="G38" s="4" t="str">
        <f>IF(OR(A38="Slovenia",A38="France",A38="Germany",A38="England",A38="Netherlands"),"Europe",IF(OR(A38="United States",A38="Canada"),"NorthAm","outside NorthAm or Europe"))</f>
        <v>Europe</v>
      </c>
      <c r="H38" s="4" t="str">
        <f t="shared" si="2"/>
        <v>Traveled</v>
      </c>
      <c r="I38" s="4" t="str">
        <f t="shared" si="3"/>
        <v>YES</v>
      </c>
    </row>
    <row r="39">
      <c r="A39" s="3" t="s">
        <v>46</v>
      </c>
      <c r="B39" s="3">
        <v>45.0</v>
      </c>
      <c r="C39" s="3">
        <v>0.0</v>
      </c>
      <c r="D39" s="3">
        <v>0.0</v>
      </c>
      <c r="E39" s="3">
        <v>0.0</v>
      </c>
      <c r="F39" s="3">
        <v>0.0</v>
      </c>
      <c r="G39" s="4" t="str">
        <f>IF(OR(A39="Wales",A39="France",A39="Germany",A39="England",A39="Netherlands"),"Europe",IF(OR(A39="United States",A39="Canada"),"NorthAm","outside NorthAm or Europe"))</f>
        <v>Europe</v>
      </c>
      <c r="H39" s="4" t="str">
        <f t="shared" si="2"/>
        <v>None Traveled</v>
      </c>
      <c r="I39" s="4" t="str">
        <f t="shared" si="3"/>
        <v>NO</v>
      </c>
    </row>
    <row r="40">
      <c r="A40" s="3" t="s">
        <v>47</v>
      </c>
      <c r="B40" s="3">
        <v>36.0</v>
      </c>
      <c r="C40" s="3">
        <v>0.0</v>
      </c>
      <c r="D40" s="3">
        <v>7.0</v>
      </c>
      <c r="E40" s="3">
        <v>0.0</v>
      </c>
      <c r="F40" s="3">
        <v>0.0</v>
      </c>
      <c r="G40" s="4" t="str">
        <f>IF(OR(A40="Romania",A40="France",A40="Germany",A40="England",A40="Netherlands"),"Europe",IF(OR(A40="United States",A40="Canada"),"NorthAm","outside NorthAm or Europe"))</f>
        <v>Europe</v>
      </c>
      <c r="H40" s="4" t="str">
        <f t="shared" si="2"/>
        <v>None Traveled</v>
      </c>
      <c r="I40" s="4" t="str">
        <f t="shared" si="3"/>
        <v>NO</v>
      </c>
    </row>
    <row r="41">
      <c r="A41" s="3" t="s">
        <v>48</v>
      </c>
      <c r="B41" s="3">
        <v>33.0</v>
      </c>
      <c r="C41" s="3">
        <v>0.0</v>
      </c>
      <c r="D41" s="3">
        <v>0.0</v>
      </c>
      <c r="E41" s="3">
        <v>1.0</v>
      </c>
      <c r="F41" s="3">
        <v>0.0</v>
      </c>
      <c r="G41" s="4" t="str">
        <f>IF(OR(A41="Malta",A41="France",A41="Germany",A41="England",A41="Netherlands"),"Europe",IF(OR(A41="United States",A41="Canada"),"NorthAm","outside NorthAm or Europe"))</f>
        <v>Europe</v>
      </c>
      <c r="H41" s="4" t="str">
        <f t="shared" si="2"/>
        <v>Traveled</v>
      </c>
      <c r="I41" s="4" t="str">
        <f t="shared" si="3"/>
        <v>YES</v>
      </c>
    </row>
    <row r="42">
      <c r="A42" s="3" t="s">
        <v>49</v>
      </c>
      <c r="B42" s="3">
        <v>31.0</v>
      </c>
      <c r="C42" s="3">
        <v>0.0</v>
      </c>
      <c r="D42" s="3">
        <v>0.0</v>
      </c>
      <c r="E42" s="3">
        <v>0.0</v>
      </c>
      <c r="F42" s="3">
        <v>0.0</v>
      </c>
      <c r="G42" s="4" t="str">
        <f>IF(OR(A42="Serbia",A42="France",A42="Germany",A42="England",A42="Netherlands"),"Europe",IF(OR(A42="United States",A42="Canada"),"NorthAm","outside NorthAm or Europe"))</f>
        <v>Europe</v>
      </c>
      <c r="H42" s="4" t="str">
        <f t="shared" si="2"/>
        <v>None Traveled</v>
      </c>
      <c r="I42" s="4" t="str">
        <f t="shared" si="3"/>
        <v>NO</v>
      </c>
    </row>
    <row r="43">
      <c r="A43" s="3" t="s">
        <v>50</v>
      </c>
      <c r="B43" s="3">
        <v>30.0</v>
      </c>
      <c r="C43" s="3">
        <v>0.0</v>
      </c>
      <c r="D43" s="3">
        <v>0.0</v>
      </c>
      <c r="E43" s="3">
        <v>3.0</v>
      </c>
      <c r="F43" s="3">
        <v>0.0</v>
      </c>
      <c r="G43" s="4" t="str">
        <f>IF(OR(A43="Finland",A43="France",A43="Germany",A43="England",A43="Netherlands"),"Europe",IF(OR(A43="United States",A43="Canada"),"NorthAm","outside NorthAm or Europe"))</f>
        <v>Europe</v>
      </c>
      <c r="H43" s="4" t="str">
        <f t="shared" si="2"/>
        <v>Traveled</v>
      </c>
      <c r="I43" s="4" t="str">
        <f t="shared" si="3"/>
        <v>YES</v>
      </c>
    </row>
    <row r="44">
      <c r="A44" s="3" t="s">
        <v>51</v>
      </c>
      <c r="B44" s="3">
        <v>30.0</v>
      </c>
      <c r="C44" s="3">
        <v>0.0</v>
      </c>
      <c r="D44" s="3">
        <v>0.0</v>
      </c>
      <c r="E44" s="3">
        <v>0.0</v>
      </c>
      <c r="F44" s="3">
        <v>0.0</v>
      </c>
      <c r="G44" s="4" t="str">
        <f>IF(OR(A44="Northern Ireland",A44="France",A44="Germany",A44="England",A44="Netherlands"),"Europe",IF(OR(A44="United States",A44="Canada"),"NorthAm","outside NorthAm or Europe"))</f>
        <v>Europe</v>
      </c>
      <c r="H44" s="4" t="str">
        <f t="shared" si="2"/>
        <v>None Traveled</v>
      </c>
      <c r="I44" s="4" t="str">
        <f t="shared" si="3"/>
        <v>NO</v>
      </c>
    </row>
    <row r="45">
      <c r="A45" s="3" t="s">
        <v>52</v>
      </c>
      <c r="B45" s="3">
        <v>27.0</v>
      </c>
      <c r="C45" s="3">
        <v>0.0</v>
      </c>
      <c r="D45" s="3">
        <v>0.0</v>
      </c>
      <c r="E45" s="3">
        <v>1.0</v>
      </c>
      <c r="F45" s="3">
        <v>0.0</v>
      </c>
      <c r="G45" s="4" t="str">
        <f>IF(OR(A45="Croatia",A45="France",A45="Germany",A45="England",A45="Netherlands"),"Europe",IF(OR(A45="United States",A45="Canada"),"NorthAm","outside NorthAm or Europe"))</f>
        <v>Europe</v>
      </c>
      <c r="H45" s="4" t="str">
        <f t="shared" si="2"/>
        <v>Traveled</v>
      </c>
      <c r="I45" s="4" t="str">
        <f t="shared" si="3"/>
        <v>YES</v>
      </c>
    </row>
    <row r="46">
      <c r="A46" s="3" t="s">
        <v>53</v>
      </c>
      <c r="B46" s="3">
        <v>16.0</v>
      </c>
      <c r="C46" s="3">
        <v>0.0</v>
      </c>
      <c r="D46" s="3">
        <v>0.0</v>
      </c>
      <c r="E46" s="3">
        <v>1.0</v>
      </c>
      <c r="F46" s="3">
        <v>0.0</v>
      </c>
      <c r="G46" s="4" t="str">
        <f t="shared" ref="G46:G47" si="7">IF(OR(A46="Spain",A46="France",A46="Germany",A46="England",A46="Netherlands"),"Europe",IF(OR(A46="United States",A46="Canada"),"NorthAm","outside NorthAm or Europe"))</f>
        <v>outside NorthAm or Europe</v>
      </c>
      <c r="H46" s="4" t="str">
        <f t="shared" si="2"/>
        <v>Traveled</v>
      </c>
      <c r="I46" s="4" t="str">
        <f t="shared" si="3"/>
        <v>NO</v>
      </c>
    </row>
    <row r="47">
      <c r="A47" s="3" t="s">
        <v>54</v>
      </c>
      <c r="B47" s="3">
        <v>16.0</v>
      </c>
      <c r="C47" s="3">
        <v>0.0</v>
      </c>
      <c r="D47" s="3">
        <v>8.0</v>
      </c>
      <c r="E47" s="3">
        <v>4.0</v>
      </c>
      <c r="F47" s="3">
        <v>0.0</v>
      </c>
      <c r="G47" s="4" t="str">
        <f t="shared" si="7"/>
        <v>outside NorthAm or Europe</v>
      </c>
      <c r="H47" s="4" t="str">
        <f t="shared" si="2"/>
        <v>Traveled</v>
      </c>
      <c r="I47" s="4" t="str">
        <f t="shared" si="3"/>
        <v>NO</v>
      </c>
    </row>
    <row r="48">
      <c r="A48" s="3" t="s">
        <v>55</v>
      </c>
      <c r="B48" s="3">
        <v>14.0</v>
      </c>
      <c r="C48" s="3">
        <v>0.0</v>
      </c>
      <c r="D48" s="3">
        <v>2.0</v>
      </c>
      <c r="E48" s="3">
        <v>3.0</v>
      </c>
      <c r="F48" s="3">
        <v>0.0</v>
      </c>
      <c r="G48" s="4" t="str">
        <f>IF(OR(A48="Slovakia",A48="France",A48="Germany",A48="England",A48="Netherlands"),"Europe",IF(OR(A48="United States",A48="Canada"),"NorthAm","outside NorthAm or Europe"))</f>
        <v>Europe</v>
      </c>
      <c r="H48" s="4" t="str">
        <f t="shared" si="2"/>
        <v>Traveled</v>
      </c>
      <c r="I48" s="4" t="str">
        <f t="shared" si="3"/>
        <v>YES</v>
      </c>
    </row>
    <row r="49">
      <c r="A49" s="3" t="s">
        <v>56</v>
      </c>
      <c r="B49" s="3">
        <v>12.0</v>
      </c>
      <c r="C49" s="3">
        <v>0.0</v>
      </c>
      <c r="D49" s="3">
        <v>0.0</v>
      </c>
      <c r="E49" s="3">
        <v>1.0</v>
      </c>
      <c r="F49" s="3">
        <v>0.0</v>
      </c>
      <c r="G49" s="4" t="str">
        <f>IF(OR(A49="Iceland",A49="France",A49="Germany",A49="England",A49="Netherlands"),"Europe",IF(OR(A49="United States",A49="Canada"),"NorthAm","outside NorthAm or Europe"))</f>
        <v>Europe</v>
      </c>
      <c r="H49" s="4" t="str">
        <f t="shared" si="2"/>
        <v>Traveled</v>
      </c>
      <c r="I49" s="4" t="str">
        <f t="shared" si="3"/>
        <v>YES</v>
      </c>
    </row>
    <row r="50">
      <c r="A50" s="3" t="s">
        <v>57</v>
      </c>
      <c r="B50" s="3">
        <v>12.0</v>
      </c>
      <c r="C50" s="3">
        <v>0.0</v>
      </c>
      <c r="D50" s="3">
        <v>0.0</v>
      </c>
      <c r="E50" s="3">
        <v>3.0</v>
      </c>
      <c r="F50" s="3">
        <v>0.0</v>
      </c>
      <c r="G50" s="4" t="str">
        <f t="shared" ref="G50:G51" si="8">IF(OR(A50="Spain",A50="France",A50="Germany",A50="England",A50="Netherlands"),"Europe",IF(OR(A50="United States",A50="Canada"),"NorthAm","outside NorthAm or Europe"))</f>
        <v>outside NorthAm or Europe</v>
      </c>
      <c r="H50" s="4" t="str">
        <f t="shared" si="2"/>
        <v>Traveled</v>
      </c>
      <c r="I50" s="4" t="str">
        <f t="shared" si="3"/>
        <v>NO</v>
      </c>
    </row>
    <row r="51">
      <c r="A51" s="3" t="s">
        <v>58</v>
      </c>
      <c r="B51" s="3">
        <v>12.0</v>
      </c>
      <c r="C51" s="3">
        <v>0.0</v>
      </c>
      <c r="D51" s="3">
        <v>0.0</v>
      </c>
      <c r="E51" s="3">
        <v>0.0</v>
      </c>
      <c r="F51" s="3">
        <v>0.0</v>
      </c>
      <c r="G51" s="4" t="str">
        <f t="shared" si="8"/>
        <v>outside NorthAm or Europe</v>
      </c>
      <c r="H51" s="4" t="str">
        <f t="shared" si="2"/>
        <v>None Traveled</v>
      </c>
      <c r="I51" s="4" t="str">
        <f t="shared" si="3"/>
        <v>NO</v>
      </c>
    </row>
    <row r="52">
      <c r="A52" s="3" t="s">
        <v>59</v>
      </c>
      <c r="B52" s="3">
        <v>11.0</v>
      </c>
      <c r="C52" s="3">
        <v>0.0</v>
      </c>
      <c r="D52" s="3">
        <v>0.0</v>
      </c>
      <c r="E52" s="3">
        <v>0.0</v>
      </c>
      <c r="F52" s="3">
        <v>0.0</v>
      </c>
      <c r="G52" s="4" t="str">
        <f>IF(OR(A52="Turkey",A52="France",A52="Germany",A52="England",A52="Netherlands"),"Europe",IF(OR(A52="United States",A52="Canada"),"NorthAm","outside NorthAm or Europe"))</f>
        <v>Europe</v>
      </c>
      <c r="H52" s="4" t="str">
        <f t="shared" si="2"/>
        <v>None Traveled</v>
      </c>
      <c r="I52" s="4" t="str">
        <f t="shared" si="3"/>
        <v>NO</v>
      </c>
    </row>
    <row r="53">
      <c r="A53" s="3" t="s">
        <v>60</v>
      </c>
      <c r="B53" s="3">
        <v>11.0</v>
      </c>
      <c r="C53" s="3">
        <v>0.0</v>
      </c>
      <c r="D53" s="3">
        <v>4.0</v>
      </c>
      <c r="E53" s="3">
        <v>4.0</v>
      </c>
      <c r="F53" s="3">
        <v>1.0</v>
      </c>
      <c r="G53" s="4" t="str">
        <f t="shared" ref="G53:G65" si="9">IF(OR(A53="Spain",A53="France",A53="Germany",A53="England",A53="Netherlands"),"Europe",IF(OR(A53="United States",A53="Canada"),"NorthAm","outside NorthAm or Europe"))</f>
        <v>outside NorthAm or Europe</v>
      </c>
      <c r="H53" s="4" t="str">
        <f t="shared" si="2"/>
        <v>Traveled</v>
      </c>
      <c r="I53" s="4" t="str">
        <f t="shared" si="3"/>
        <v>NO</v>
      </c>
    </row>
    <row r="54">
      <c r="A54" s="3" t="s">
        <v>61</v>
      </c>
      <c r="B54" s="3">
        <v>10.0</v>
      </c>
      <c r="C54" s="3">
        <v>0.0</v>
      </c>
      <c r="D54" s="3">
        <v>0.0</v>
      </c>
      <c r="E54" s="3">
        <v>1.0</v>
      </c>
      <c r="F54" s="3">
        <v>0.0</v>
      </c>
      <c r="G54" s="4" t="str">
        <f t="shared" si="9"/>
        <v>outside NorthAm or Europe</v>
      </c>
      <c r="H54" s="4" t="str">
        <f t="shared" si="2"/>
        <v>Traveled</v>
      </c>
      <c r="I54" s="4" t="str">
        <f t="shared" si="3"/>
        <v>NO</v>
      </c>
    </row>
    <row r="55">
      <c r="A55" s="3" t="s">
        <v>62</v>
      </c>
      <c r="B55" s="3">
        <v>9.0</v>
      </c>
      <c r="C55" s="3">
        <v>0.0</v>
      </c>
      <c r="D55" s="3">
        <v>4.0</v>
      </c>
      <c r="E55" s="3">
        <v>1.0</v>
      </c>
      <c r="F55" s="3">
        <v>0.0</v>
      </c>
      <c r="G55" s="4" t="str">
        <f t="shared" si="9"/>
        <v>outside NorthAm or Europe</v>
      </c>
      <c r="H55" s="4" t="str">
        <f t="shared" si="2"/>
        <v>Traveled</v>
      </c>
      <c r="I55" s="4" t="str">
        <f t="shared" si="3"/>
        <v>NO</v>
      </c>
    </row>
    <row r="56">
      <c r="A56" s="3" t="s">
        <v>63</v>
      </c>
      <c r="B56" s="3">
        <v>9.0</v>
      </c>
      <c r="C56" s="3">
        <v>0.0</v>
      </c>
      <c r="D56" s="3">
        <v>0.0</v>
      </c>
      <c r="E56" s="3">
        <v>2.0</v>
      </c>
      <c r="F56" s="3">
        <v>4.0</v>
      </c>
      <c r="G56" s="4" t="str">
        <f t="shared" si="9"/>
        <v>outside NorthAm or Europe</v>
      </c>
      <c r="H56" s="4" t="str">
        <f t="shared" si="2"/>
        <v>Traveled</v>
      </c>
      <c r="I56" s="4" t="str">
        <f t="shared" si="3"/>
        <v>NO</v>
      </c>
    </row>
    <row r="57">
      <c r="A57" s="3" t="s">
        <v>64</v>
      </c>
      <c r="B57" s="3">
        <v>8.0</v>
      </c>
      <c r="C57" s="3">
        <v>0.0</v>
      </c>
      <c r="D57" s="3">
        <v>0.0</v>
      </c>
      <c r="E57" s="3">
        <v>4.0</v>
      </c>
      <c r="F57" s="3">
        <v>0.0</v>
      </c>
      <c r="G57" s="4" t="str">
        <f t="shared" si="9"/>
        <v>outside NorthAm or Europe</v>
      </c>
      <c r="H57" s="4" t="str">
        <f t="shared" si="2"/>
        <v>Traveled</v>
      </c>
      <c r="I57" s="4" t="str">
        <f t="shared" si="3"/>
        <v>NO</v>
      </c>
    </row>
    <row r="58">
      <c r="A58" s="3" t="s">
        <v>65</v>
      </c>
      <c r="B58" s="3">
        <v>8.0</v>
      </c>
      <c r="C58" s="3">
        <v>0.0</v>
      </c>
      <c r="D58" s="3">
        <v>1.0</v>
      </c>
      <c r="E58" s="3">
        <v>3.0</v>
      </c>
      <c r="F58" s="3">
        <v>0.0</v>
      </c>
      <c r="G58" s="4" t="str">
        <f t="shared" si="9"/>
        <v>outside NorthAm or Europe</v>
      </c>
      <c r="H58" s="4" t="str">
        <f t="shared" si="2"/>
        <v>Traveled</v>
      </c>
      <c r="I58" s="4" t="str">
        <f t="shared" si="3"/>
        <v>NO</v>
      </c>
    </row>
    <row r="59">
      <c r="A59" s="3" t="s">
        <v>66</v>
      </c>
      <c r="B59" s="3">
        <v>8.0</v>
      </c>
      <c r="C59" s="3">
        <v>9.0</v>
      </c>
      <c r="D59" s="3">
        <v>0.0</v>
      </c>
      <c r="E59" s="3">
        <v>0.0</v>
      </c>
      <c r="F59" s="3">
        <v>0.0</v>
      </c>
      <c r="G59" s="4" t="str">
        <f t="shared" si="9"/>
        <v>outside NorthAm or Europe</v>
      </c>
      <c r="H59" s="4" t="str">
        <f t="shared" si="2"/>
        <v>None Traveled</v>
      </c>
      <c r="I59" s="4" t="str">
        <f t="shared" si="3"/>
        <v>NO</v>
      </c>
    </row>
    <row r="60">
      <c r="A60" s="3" t="s">
        <v>67</v>
      </c>
      <c r="B60" s="3">
        <v>7.0</v>
      </c>
      <c r="C60" s="3">
        <v>0.0</v>
      </c>
      <c r="D60" s="3">
        <v>4.0</v>
      </c>
      <c r="E60" s="3">
        <v>4.0</v>
      </c>
      <c r="F60" s="3">
        <v>0.0</v>
      </c>
      <c r="G60" s="4" t="str">
        <f t="shared" si="9"/>
        <v>outside NorthAm or Europe</v>
      </c>
      <c r="H60" s="4" t="str">
        <f t="shared" si="2"/>
        <v>Traveled</v>
      </c>
      <c r="I60" s="4" t="str">
        <f t="shared" si="3"/>
        <v>NO</v>
      </c>
    </row>
    <row r="61">
      <c r="A61" s="3" t="s">
        <v>68</v>
      </c>
      <c r="B61" s="3">
        <v>7.0</v>
      </c>
      <c r="C61" s="3">
        <v>27.0</v>
      </c>
      <c r="D61" s="3">
        <v>0.0</v>
      </c>
      <c r="E61" s="3">
        <v>0.0</v>
      </c>
      <c r="F61" s="3">
        <v>0.0</v>
      </c>
      <c r="G61" s="4" t="str">
        <f t="shared" si="9"/>
        <v>outside NorthAm or Europe</v>
      </c>
      <c r="H61" s="4" t="str">
        <f t="shared" si="2"/>
        <v>None Traveled</v>
      </c>
      <c r="I61" s="4" t="str">
        <f t="shared" si="3"/>
        <v>NO</v>
      </c>
    </row>
    <row r="62">
      <c r="A62" s="3" t="s">
        <v>69</v>
      </c>
      <c r="B62" s="3">
        <v>6.0</v>
      </c>
      <c r="C62" s="3">
        <v>0.0</v>
      </c>
      <c r="D62" s="3">
        <v>1.0</v>
      </c>
      <c r="E62" s="3">
        <v>0.0</v>
      </c>
      <c r="F62" s="3">
        <v>0.0</v>
      </c>
      <c r="G62" s="4" t="str">
        <f t="shared" si="9"/>
        <v>outside NorthAm or Europe</v>
      </c>
      <c r="H62" s="4" t="str">
        <f t="shared" si="2"/>
        <v>None Traveled</v>
      </c>
      <c r="I62" s="4" t="str">
        <f t="shared" si="3"/>
        <v>NO</v>
      </c>
    </row>
    <row r="63">
      <c r="A63" s="3" t="s">
        <v>70</v>
      </c>
      <c r="B63" s="3">
        <v>6.0</v>
      </c>
      <c r="C63" s="3">
        <v>0.0</v>
      </c>
      <c r="D63" s="3">
        <v>0.0</v>
      </c>
      <c r="E63" s="3">
        <v>1.0</v>
      </c>
      <c r="F63" s="3">
        <v>0.0</v>
      </c>
      <c r="G63" s="4" t="str">
        <f t="shared" si="9"/>
        <v>outside NorthAm or Europe</v>
      </c>
      <c r="H63" s="4" t="str">
        <f t="shared" si="2"/>
        <v>Traveled</v>
      </c>
      <c r="I63" s="4" t="str">
        <f t="shared" si="3"/>
        <v>NO</v>
      </c>
    </row>
    <row r="64">
      <c r="A64" s="3" t="s">
        <v>71</v>
      </c>
      <c r="B64" s="3">
        <v>5.0</v>
      </c>
      <c r="C64" s="3">
        <v>0.0</v>
      </c>
      <c r="D64" s="3">
        <v>0.0</v>
      </c>
      <c r="E64" s="3">
        <v>5.0</v>
      </c>
      <c r="F64" s="3">
        <v>0.0</v>
      </c>
      <c r="G64" s="4" t="str">
        <f t="shared" si="9"/>
        <v>outside NorthAm or Europe</v>
      </c>
      <c r="H64" s="4" t="str">
        <f t="shared" si="2"/>
        <v>Traveled</v>
      </c>
      <c r="I64" s="4" t="str">
        <f t="shared" si="3"/>
        <v>NO</v>
      </c>
    </row>
    <row r="65">
      <c r="A65" s="3" t="s">
        <v>72</v>
      </c>
      <c r="B65" s="3">
        <v>5.0</v>
      </c>
      <c r="C65" s="3">
        <v>0.0</v>
      </c>
      <c r="D65" s="3">
        <v>0.0</v>
      </c>
      <c r="E65" s="3">
        <v>3.0</v>
      </c>
      <c r="F65" s="3">
        <v>2.0</v>
      </c>
      <c r="G65" s="4" t="str">
        <f t="shared" si="9"/>
        <v>outside NorthAm or Europe</v>
      </c>
      <c r="H65" s="4" t="str">
        <f t="shared" si="2"/>
        <v>Traveled</v>
      </c>
      <c r="I65" s="4" t="str">
        <f t="shared" si="3"/>
        <v>NO</v>
      </c>
    </row>
    <row r="66">
      <c r="A66" s="3" t="s">
        <v>73</v>
      </c>
      <c r="B66" s="3">
        <v>5.0</v>
      </c>
      <c r="C66" s="3">
        <v>0.0</v>
      </c>
      <c r="D66" s="3">
        <v>1.0</v>
      </c>
      <c r="E66" s="3">
        <v>3.0</v>
      </c>
      <c r="F66" s="3">
        <v>0.0</v>
      </c>
      <c r="G66" s="4" t="str">
        <f>IF(OR(A66="Bulgaria",A66="France",A66="Germany",A66="England",A66="Netherlands"),"Europe",IF(OR(A66="United States",A66="Canada"),"NorthAm","outside NorthAm or Europe"))</f>
        <v>Europe</v>
      </c>
      <c r="H66" s="4" t="str">
        <f t="shared" si="2"/>
        <v>Traveled</v>
      </c>
      <c r="I66" s="4" t="str">
        <f t="shared" si="3"/>
        <v>YES</v>
      </c>
    </row>
    <row r="67">
      <c r="A67" s="3" t="s">
        <v>74</v>
      </c>
      <c r="B67" s="3">
        <v>5.0</v>
      </c>
      <c r="C67" s="3">
        <v>0.0</v>
      </c>
      <c r="D67" s="3">
        <v>0.0</v>
      </c>
      <c r="E67" s="3">
        <v>4.0</v>
      </c>
      <c r="F67" s="3">
        <v>0.0</v>
      </c>
      <c r="G67" s="4" t="str">
        <f>IF(OR(A67="New Zealand",A67="France",A67="Germany",A67="England",A67="Netherlands"),"Europe",IF(OR(A67="United States",A67="Canada"),"NorthAm","outside NorthAm or Europe"))</f>
        <v>Europe</v>
      </c>
      <c r="H67" s="4" t="str">
        <f t="shared" si="2"/>
        <v>Traveled</v>
      </c>
      <c r="I67" s="4" t="str">
        <f t="shared" si="3"/>
        <v>YES</v>
      </c>
    </row>
    <row r="68">
      <c r="A68" s="3" t="s">
        <v>75</v>
      </c>
      <c r="B68" s="3">
        <v>5.0</v>
      </c>
      <c r="C68" s="3">
        <v>0.0</v>
      </c>
      <c r="D68" s="3">
        <v>3.0</v>
      </c>
      <c r="E68" s="3">
        <v>2.0</v>
      </c>
      <c r="F68" s="3">
        <v>0.0</v>
      </c>
      <c r="G68" s="4" t="str">
        <f>IF(OR(A68="Spain",A68="France",A68="Germany",A68="England",A68="Netherlands"),"Europe",IF(OR(A68="United States",A68="Canada"),"NorthAm","outside NorthAm or Europe"))</f>
        <v>outside NorthAm or Europe</v>
      </c>
      <c r="H68" s="4" t="str">
        <f t="shared" si="2"/>
        <v>Traveled</v>
      </c>
      <c r="I68" s="4" t="str">
        <f t="shared" si="3"/>
        <v>NO</v>
      </c>
    </row>
    <row r="69">
      <c r="A69" s="3" t="s">
        <v>76</v>
      </c>
      <c r="B69" s="3">
        <v>5.0</v>
      </c>
      <c r="C69" s="3">
        <v>0.0</v>
      </c>
      <c r="D69" s="3">
        <v>0.0</v>
      </c>
      <c r="E69" s="3">
        <v>0.0</v>
      </c>
      <c r="F69" s="3">
        <v>0.0</v>
      </c>
      <c r="G69" s="4" t="str">
        <f>IF(OR(A69="Lithuania",A69="France",A69="Germany",A69="England",A69="Netherlands"),"Europe",IF(OR(A69="United States",A69="Canada"),"NorthAm","outside NorthAm or Europe"))</f>
        <v>Europe</v>
      </c>
      <c r="H69" s="4" t="str">
        <f t="shared" si="2"/>
        <v>None Traveled</v>
      </c>
      <c r="I69" s="4" t="str">
        <f t="shared" si="3"/>
        <v>NO</v>
      </c>
    </row>
    <row r="70">
      <c r="A70" s="3" t="s">
        <v>77</v>
      </c>
      <c r="B70" s="3">
        <v>4.0</v>
      </c>
      <c r="C70" s="3">
        <v>0.0</v>
      </c>
      <c r="D70" s="3">
        <v>0.0</v>
      </c>
      <c r="E70" s="3">
        <v>1.0</v>
      </c>
      <c r="F70" s="3">
        <v>0.0</v>
      </c>
      <c r="G70" s="4" t="str">
        <f>IF(OR(A70="Latvia",A70="France",A70="Germany",A70="England",A70="Netherlands"),"Europe",IF(OR(A70="United States",A70="Canada"),"NorthAm","outside NorthAm or Europe"))</f>
        <v>Europe</v>
      </c>
      <c r="H70" s="4" t="str">
        <f t="shared" si="2"/>
        <v>Traveled</v>
      </c>
      <c r="I70" s="4" t="str">
        <f t="shared" si="3"/>
        <v>YES</v>
      </c>
    </row>
    <row r="71">
      <c r="A71" s="3" t="s">
        <v>78</v>
      </c>
      <c r="B71" s="3">
        <v>4.0</v>
      </c>
      <c r="C71" s="3">
        <v>0.0</v>
      </c>
      <c r="D71" s="3">
        <v>1.0</v>
      </c>
      <c r="E71" s="3">
        <v>3.0</v>
      </c>
      <c r="F71" s="3">
        <v>0.0</v>
      </c>
      <c r="G71" s="4" t="str">
        <f t="shared" ref="G71:G72" si="10">IF(OR(A71="Spain",A71="France",A71="Germany",A71="England",A71="Netherlands"),"Europe",IF(OR(A71="United States",A71="Canada"),"NorthAm","outside NorthAm or Europe"))</f>
        <v>outside NorthAm or Europe</v>
      </c>
      <c r="H71" s="4" t="str">
        <f t="shared" si="2"/>
        <v>Traveled</v>
      </c>
      <c r="I71" s="4" t="str">
        <f t="shared" si="3"/>
        <v>NO</v>
      </c>
    </row>
    <row r="72">
      <c r="A72" s="3" t="s">
        <v>79</v>
      </c>
      <c r="B72" s="3">
        <v>4.0</v>
      </c>
      <c r="C72" s="3">
        <v>0.0</v>
      </c>
      <c r="D72" s="3">
        <v>4.0</v>
      </c>
      <c r="E72" s="3">
        <v>3.0</v>
      </c>
      <c r="F72" s="3">
        <v>0.0</v>
      </c>
      <c r="G72" s="4" t="str">
        <f t="shared" si="10"/>
        <v>outside NorthAm or Europe</v>
      </c>
      <c r="H72" s="4" t="str">
        <f t="shared" si="2"/>
        <v>Traveled</v>
      </c>
      <c r="I72" s="4" t="str">
        <f t="shared" si="3"/>
        <v>NO</v>
      </c>
    </row>
    <row r="73">
      <c r="A73" s="3" t="s">
        <v>80</v>
      </c>
      <c r="B73" s="3">
        <v>4.0</v>
      </c>
      <c r="C73" s="3">
        <v>0.0</v>
      </c>
      <c r="D73" s="3">
        <v>0.0</v>
      </c>
      <c r="E73" s="3">
        <v>0.0</v>
      </c>
      <c r="F73" s="3">
        <v>0.0</v>
      </c>
      <c r="G73" s="4" t="str">
        <f>IF(OR(A73="Andorra",A73="France",A73="Germany",A73="England",A73="Netherlands"),"Europe",IF(OR(A73="United States",A73="Canada"),"NorthAm","outside NorthAm or Europe"))</f>
        <v>Europe</v>
      </c>
      <c r="H73" s="4" t="str">
        <f t="shared" si="2"/>
        <v>None Traveled</v>
      </c>
      <c r="I73" s="4" t="str">
        <f t="shared" si="3"/>
        <v>NO</v>
      </c>
    </row>
    <row r="74">
      <c r="A74" s="3" t="s">
        <v>81</v>
      </c>
      <c r="B74" s="3">
        <v>4.0</v>
      </c>
      <c r="C74" s="3">
        <v>0.0</v>
      </c>
      <c r="D74" s="3">
        <v>1.0</v>
      </c>
      <c r="E74" s="3">
        <v>3.0</v>
      </c>
      <c r="F74" s="3">
        <v>1.0</v>
      </c>
      <c r="G74" s="4" t="str">
        <f t="shared" ref="G74:G80" si="11">IF(OR(A74="Spain",A74="France",A74="Germany",A74="England",A74="Netherlands"),"Europe",IF(OR(A74="United States",A74="Canada"),"NorthAm","outside NorthAm or Europe"))</f>
        <v>outside NorthAm or Europe</v>
      </c>
      <c r="H74" s="4" t="str">
        <f t="shared" si="2"/>
        <v>Traveled</v>
      </c>
      <c r="I74" s="4" t="str">
        <f t="shared" si="3"/>
        <v>NO</v>
      </c>
    </row>
    <row r="75">
      <c r="A75" s="3" t="s">
        <v>82</v>
      </c>
      <c r="B75" s="3">
        <v>4.0</v>
      </c>
      <c r="C75" s="3">
        <v>0.0</v>
      </c>
      <c r="D75" s="3">
        <v>0.0</v>
      </c>
      <c r="E75" s="3">
        <v>0.0</v>
      </c>
      <c r="F75" s="3">
        <v>0.0</v>
      </c>
      <c r="G75" s="4" t="str">
        <f t="shared" si="11"/>
        <v>outside NorthAm or Europe</v>
      </c>
      <c r="H75" s="4" t="str">
        <f t="shared" si="2"/>
        <v>None Traveled</v>
      </c>
      <c r="I75" s="4" t="str">
        <f t="shared" si="3"/>
        <v>NO</v>
      </c>
    </row>
    <row r="76">
      <c r="A76" s="3" t="s">
        <v>83</v>
      </c>
      <c r="B76" s="3">
        <v>3.0</v>
      </c>
      <c r="C76" s="3">
        <v>0.0</v>
      </c>
      <c r="D76" s="3">
        <v>0.0</v>
      </c>
      <c r="E76" s="3">
        <v>1.0</v>
      </c>
      <c r="F76" s="3">
        <v>0.0</v>
      </c>
      <c r="G76" s="4" t="str">
        <f t="shared" si="11"/>
        <v>outside NorthAm or Europe</v>
      </c>
      <c r="H76" s="4" t="str">
        <f t="shared" si="2"/>
        <v>Traveled</v>
      </c>
      <c r="I76" s="4" t="str">
        <f t="shared" si="3"/>
        <v>NO</v>
      </c>
    </row>
    <row r="77">
      <c r="A77" s="3" t="s">
        <v>84</v>
      </c>
      <c r="B77" s="3">
        <v>3.0</v>
      </c>
      <c r="C77" s="3">
        <v>2.0</v>
      </c>
      <c r="D77" s="3">
        <v>1.0</v>
      </c>
      <c r="E77" s="3">
        <v>3.0</v>
      </c>
      <c r="F77" s="3">
        <v>0.0</v>
      </c>
      <c r="G77" s="4" t="str">
        <f t="shared" si="11"/>
        <v>outside NorthAm or Europe</v>
      </c>
      <c r="H77" s="4" t="str">
        <f t="shared" si="2"/>
        <v>Traveled</v>
      </c>
      <c r="I77" s="4" t="str">
        <f t="shared" si="3"/>
        <v>NO</v>
      </c>
    </row>
    <row r="78">
      <c r="A78" s="3" t="s">
        <v>85</v>
      </c>
      <c r="B78" s="3">
        <v>3.0</v>
      </c>
      <c r="C78" s="3">
        <v>0.0</v>
      </c>
      <c r="D78" s="3">
        <v>0.0</v>
      </c>
      <c r="E78" s="3">
        <v>3.0</v>
      </c>
      <c r="F78" s="3">
        <v>0.0</v>
      </c>
      <c r="G78" s="4" t="str">
        <f t="shared" si="11"/>
        <v>outside NorthAm or Europe</v>
      </c>
      <c r="H78" s="4" t="str">
        <f t="shared" si="2"/>
        <v>Traveled</v>
      </c>
      <c r="I78" s="4" t="str">
        <f t="shared" si="3"/>
        <v>NO</v>
      </c>
    </row>
    <row r="79">
      <c r="A79" s="3" t="s">
        <v>86</v>
      </c>
      <c r="B79" s="3">
        <v>3.0</v>
      </c>
      <c r="C79" s="3">
        <v>0.0</v>
      </c>
      <c r="D79" s="3">
        <v>2.0</v>
      </c>
      <c r="E79" s="3">
        <v>1.0</v>
      </c>
      <c r="F79" s="3">
        <v>0.0</v>
      </c>
      <c r="G79" s="4" t="str">
        <f t="shared" si="11"/>
        <v>outside NorthAm or Europe</v>
      </c>
      <c r="H79" s="4" t="str">
        <f t="shared" si="2"/>
        <v>Traveled</v>
      </c>
      <c r="I79" s="4" t="str">
        <f t="shared" si="3"/>
        <v>NO</v>
      </c>
    </row>
    <row r="80">
      <c r="A80" s="3" t="s">
        <v>87</v>
      </c>
      <c r="B80" s="3">
        <v>3.0</v>
      </c>
      <c r="C80" s="3">
        <v>0.0</v>
      </c>
      <c r="D80" s="3">
        <v>0.0</v>
      </c>
      <c r="E80" s="3">
        <v>2.0</v>
      </c>
      <c r="F80" s="3">
        <v>1.0</v>
      </c>
      <c r="G80" s="4" t="str">
        <f t="shared" si="11"/>
        <v>outside NorthAm or Europe</v>
      </c>
      <c r="H80" s="4" t="str">
        <f t="shared" si="2"/>
        <v>Traveled</v>
      </c>
      <c r="I80" s="4" t="str">
        <f t="shared" si="3"/>
        <v>NO</v>
      </c>
    </row>
    <row r="81">
      <c r="A81" s="3" t="s">
        <v>88</v>
      </c>
      <c r="B81" s="3">
        <v>3.0</v>
      </c>
      <c r="C81" s="3">
        <v>0.0</v>
      </c>
      <c r="D81" s="3">
        <v>0.0</v>
      </c>
      <c r="E81" s="3">
        <v>0.0</v>
      </c>
      <c r="F81" s="3">
        <v>0.0</v>
      </c>
      <c r="G81" s="4" t="str">
        <f>IF(OR(A81="Bosnia And Herzegovina",A81="France",A81="Germany",A81="England",A81="Netherlands"),"Europe",IF(OR(A81="United States",A81="Canada"),"NorthAm","outside NorthAm or Europe"))</f>
        <v>Europe</v>
      </c>
      <c r="H81" s="4" t="str">
        <f t="shared" si="2"/>
        <v>None Traveled</v>
      </c>
      <c r="I81" s="4" t="str">
        <f t="shared" si="3"/>
        <v>NO</v>
      </c>
    </row>
    <row r="82">
      <c r="A82" s="3" t="s">
        <v>89</v>
      </c>
      <c r="B82" s="3">
        <v>3.0</v>
      </c>
      <c r="C82" s="3">
        <v>0.0</v>
      </c>
      <c r="D82" s="3">
        <v>1.0</v>
      </c>
      <c r="E82" s="3">
        <v>0.0</v>
      </c>
      <c r="F82" s="3">
        <v>0.0</v>
      </c>
      <c r="G82" s="4" t="str">
        <f>IF(OR(A82="Spain",A82="France",A82="Germany",A82="England",A82="Netherlands"),"Europe",IF(OR(A82="United States",A82="Canada"),"NorthAm","outside NorthAm or Europe"))</f>
        <v>outside NorthAm or Europe</v>
      </c>
      <c r="H82" s="4" t="str">
        <f t="shared" si="2"/>
        <v>None Traveled</v>
      </c>
      <c r="I82" s="4" t="str">
        <f t="shared" si="3"/>
        <v>NO</v>
      </c>
    </row>
    <row r="83">
      <c r="A83" s="3" t="s">
        <v>90</v>
      </c>
      <c r="B83" s="3">
        <v>3.0</v>
      </c>
      <c r="C83" s="3">
        <v>0.0</v>
      </c>
      <c r="D83" s="3">
        <v>0.0</v>
      </c>
      <c r="E83" s="3">
        <v>0.0</v>
      </c>
      <c r="F83" s="3">
        <v>0.0</v>
      </c>
      <c r="G83" s="4" t="str">
        <f>IF(OR(A83="Monaco",A83="France",A83="Germany",A83="England",A83="Netherlands"),"Europe",IF(OR(A83="United States",A83="Canada"),"NorthAm","outside NorthAm or Europe"))</f>
        <v>Europe</v>
      </c>
      <c r="H83" s="4" t="str">
        <f t="shared" si="2"/>
        <v>None Traveled</v>
      </c>
      <c r="I83" s="4" t="str">
        <f t="shared" si="3"/>
        <v>NO</v>
      </c>
    </row>
    <row r="84">
      <c r="A84" s="3" t="s">
        <v>91</v>
      </c>
      <c r="B84" s="3">
        <v>3.0</v>
      </c>
      <c r="C84" s="3">
        <v>5.0</v>
      </c>
      <c r="D84" s="3">
        <v>0.0</v>
      </c>
      <c r="E84" s="3">
        <v>0.0</v>
      </c>
      <c r="F84" s="3">
        <v>0.0</v>
      </c>
      <c r="G84" s="4" t="str">
        <f t="shared" ref="G84:G85" si="12">IF(OR(A84="Spain",A84="France",A84="Germany",A84="England",A84="Netherlands"),"Europe",IF(OR(A84="United States",A84="Canada"),"NorthAm","outside NorthAm or Europe"))</f>
        <v>outside NorthAm or Europe</v>
      </c>
      <c r="H84" s="4" t="str">
        <f t="shared" si="2"/>
        <v>None Traveled</v>
      </c>
      <c r="I84" s="4" t="str">
        <f t="shared" si="3"/>
        <v>NO</v>
      </c>
    </row>
    <row r="85">
      <c r="A85" s="3" t="s">
        <v>92</v>
      </c>
      <c r="B85" s="3">
        <v>2.0</v>
      </c>
      <c r="C85" s="3">
        <v>1.0</v>
      </c>
      <c r="D85" s="3">
        <v>0.0</v>
      </c>
      <c r="E85" s="3">
        <v>0.0</v>
      </c>
      <c r="F85" s="3">
        <v>0.0</v>
      </c>
      <c r="G85" s="4" t="str">
        <f t="shared" si="12"/>
        <v>outside NorthAm or Europe</v>
      </c>
      <c r="H85" s="4" t="str">
        <f t="shared" si="2"/>
        <v>None Traveled</v>
      </c>
      <c r="I85" s="4" t="str">
        <f t="shared" si="3"/>
        <v>NO</v>
      </c>
    </row>
    <row r="86">
      <c r="A86" s="3" t="s">
        <v>93</v>
      </c>
      <c r="B86" s="3">
        <v>2.0</v>
      </c>
      <c r="C86" s="3">
        <v>0.0</v>
      </c>
      <c r="D86" s="3">
        <v>0.0</v>
      </c>
      <c r="E86" s="3">
        <v>1.0</v>
      </c>
      <c r="F86" s="3">
        <v>0.0</v>
      </c>
      <c r="G86" s="4" t="str">
        <f>IF(OR(A86="Spain",A86="France",A86="Germany",A86="England",A86="Netherlands"),"Europe",IF(OR(A86="United States",A86="Bahamas"),"NorthAm","outside NorthAm or Europe"))</f>
        <v>NorthAm</v>
      </c>
      <c r="H86" s="4" t="str">
        <f t="shared" si="2"/>
        <v>Traveled</v>
      </c>
      <c r="I86" s="4" t="str">
        <f t="shared" si="3"/>
        <v>NO</v>
      </c>
    </row>
    <row r="87">
      <c r="A87" s="3" t="s">
        <v>94</v>
      </c>
      <c r="B87" s="3">
        <v>2.0</v>
      </c>
      <c r="C87" s="3">
        <v>0.0</v>
      </c>
      <c r="D87" s="3">
        <v>0.0</v>
      </c>
      <c r="E87" s="3">
        <v>0.0</v>
      </c>
      <c r="F87" s="3">
        <v>0.0</v>
      </c>
      <c r="G87" s="4" t="str">
        <f>IF(OR(A87="Georgia",A87="France",A87="Germany",A87="England",A87="Netherlands"),"Europe",IF(OR(A87="United States",A87="Canada"),"NorthAm","outside NorthAm or Europe"))</f>
        <v>Europe</v>
      </c>
      <c r="H87" s="4" t="str">
        <f t="shared" si="2"/>
        <v>None Traveled</v>
      </c>
      <c r="I87" s="4" t="str">
        <f t="shared" si="3"/>
        <v>NO</v>
      </c>
    </row>
    <row r="88">
      <c r="A88" s="3" t="s">
        <v>95</v>
      </c>
      <c r="B88" s="3">
        <v>2.0</v>
      </c>
      <c r="C88" s="3">
        <v>0.0</v>
      </c>
      <c r="D88" s="3">
        <v>0.0</v>
      </c>
      <c r="E88" s="3">
        <v>0.0</v>
      </c>
      <c r="F88" s="3">
        <v>0.0</v>
      </c>
      <c r="G88" s="4" t="str">
        <f>IF(OR(A88="Montenegro",A88="France",A88="Germany",A88="England",A88="Netherlands"),"Europe",IF(OR(A88="United States",A88="Canada"),"NorthAm","outside NorthAm or Europe"))</f>
        <v>Europe</v>
      </c>
      <c r="H88" s="4" t="str">
        <f t="shared" si="2"/>
        <v>None Traveled</v>
      </c>
      <c r="I88" s="4" t="str">
        <f t="shared" si="3"/>
        <v>NO</v>
      </c>
    </row>
    <row r="89">
      <c r="A89" s="3" t="s">
        <v>96</v>
      </c>
      <c r="B89" s="3">
        <v>2.0</v>
      </c>
      <c r="C89" s="3">
        <v>0.0</v>
      </c>
      <c r="D89" s="3">
        <v>0.0</v>
      </c>
      <c r="E89" s="3">
        <v>0.0</v>
      </c>
      <c r="F89" s="3">
        <v>0.0</v>
      </c>
      <c r="G89" s="4" t="str">
        <f>IF(OR(A89="Greenland",A89="France",A89="Germany",A89="England",A89="Netherlands"),"Europe",IF(OR(A89="United States",A89="Canada"),"NorthAm","outside NorthAm or Europe"))</f>
        <v>Europe</v>
      </c>
      <c r="H89" s="4" t="str">
        <f t="shared" si="2"/>
        <v>None Traveled</v>
      </c>
      <c r="I89" s="4" t="str">
        <f t="shared" si="3"/>
        <v>NO</v>
      </c>
    </row>
    <row r="90">
      <c r="A90" s="3" t="s">
        <v>97</v>
      </c>
      <c r="B90" s="3">
        <v>2.0</v>
      </c>
      <c r="C90" s="3">
        <v>0.0</v>
      </c>
      <c r="D90" s="3">
        <v>1.0</v>
      </c>
      <c r="E90" s="3">
        <v>0.0</v>
      </c>
      <c r="F90" s="3">
        <v>0.0</v>
      </c>
      <c r="G90" s="4" t="str">
        <f t="shared" ref="G90:G97" si="13">IF(OR(A90="Spain",A90="France",A90="Germany",A90="England",A90="Netherlands"),"Europe",IF(OR(A90="United States",A90="Canada"),"NorthAm","outside NorthAm or Europe"))</f>
        <v>outside NorthAm or Europe</v>
      </c>
      <c r="H90" s="4" t="str">
        <f t="shared" si="2"/>
        <v>None Traveled</v>
      </c>
      <c r="I90" s="4" t="str">
        <f t="shared" si="3"/>
        <v>NO</v>
      </c>
    </row>
    <row r="91">
      <c r="A91" s="3" t="s">
        <v>98</v>
      </c>
      <c r="B91" s="3">
        <v>2.0</v>
      </c>
      <c r="C91" s="3">
        <v>0.0</v>
      </c>
      <c r="D91" s="3">
        <v>0.0</v>
      </c>
      <c r="E91" s="3">
        <v>0.0</v>
      </c>
      <c r="F91" s="3">
        <v>0.0</v>
      </c>
      <c r="G91" s="4" t="str">
        <f t="shared" si="13"/>
        <v>outside NorthAm or Europe</v>
      </c>
      <c r="H91" s="4" t="str">
        <f t="shared" si="2"/>
        <v>None Traveled</v>
      </c>
      <c r="I91" s="4" t="str">
        <f t="shared" si="3"/>
        <v>NO</v>
      </c>
    </row>
    <row r="92">
      <c r="A92" s="3" t="s">
        <v>99</v>
      </c>
      <c r="B92" s="3">
        <v>2.0</v>
      </c>
      <c r="C92" s="3">
        <v>0.0</v>
      </c>
      <c r="D92" s="3">
        <v>2.0</v>
      </c>
      <c r="E92" s="3">
        <v>2.0</v>
      </c>
      <c r="F92" s="3">
        <v>0.0</v>
      </c>
      <c r="G92" s="4" t="str">
        <f t="shared" si="13"/>
        <v>outside NorthAm or Europe</v>
      </c>
      <c r="H92" s="4" t="str">
        <f t="shared" si="2"/>
        <v>Traveled</v>
      </c>
      <c r="I92" s="4" t="str">
        <f t="shared" si="3"/>
        <v>NO</v>
      </c>
    </row>
    <row r="93">
      <c r="A93" s="3" t="s">
        <v>100</v>
      </c>
      <c r="B93" s="3">
        <v>2.0</v>
      </c>
      <c r="C93" s="3">
        <v>0.0</v>
      </c>
      <c r="D93" s="3">
        <v>2.0</v>
      </c>
      <c r="E93" s="3">
        <v>0.0</v>
      </c>
      <c r="F93" s="3">
        <v>0.0</v>
      </c>
      <c r="G93" s="4" t="str">
        <f t="shared" si="13"/>
        <v>outside NorthAm or Europe</v>
      </c>
      <c r="H93" s="4" t="str">
        <f t="shared" si="2"/>
        <v>None Traveled</v>
      </c>
      <c r="I93" s="4" t="str">
        <f t="shared" si="3"/>
        <v>NO</v>
      </c>
    </row>
    <row r="94">
      <c r="A94" s="3" t="s">
        <v>101</v>
      </c>
      <c r="B94" s="3">
        <v>2.0</v>
      </c>
      <c r="C94" s="3">
        <v>0.0</v>
      </c>
      <c r="D94" s="3">
        <v>0.0</v>
      </c>
      <c r="E94" s="3">
        <v>0.0</v>
      </c>
      <c r="F94" s="3">
        <v>0.0</v>
      </c>
      <c r="G94" s="4" t="str">
        <f t="shared" si="13"/>
        <v>outside NorthAm or Europe</v>
      </c>
      <c r="H94" s="4" t="str">
        <f t="shared" si="2"/>
        <v>None Traveled</v>
      </c>
      <c r="I94" s="4" t="str">
        <f t="shared" si="3"/>
        <v>NO</v>
      </c>
    </row>
    <row r="95">
      <c r="A95" s="3" t="s">
        <v>102</v>
      </c>
      <c r="B95" s="3">
        <v>2.0</v>
      </c>
      <c r="C95" s="3">
        <v>0.0</v>
      </c>
      <c r="D95" s="3">
        <v>0.0</v>
      </c>
      <c r="E95" s="3">
        <v>0.0</v>
      </c>
      <c r="F95" s="3">
        <v>0.0</v>
      </c>
      <c r="G95" s="4" t="str">
        <f t="shared" si="13"/>
        <v>outside NorthAm or Europe</v>
      </c>
      <c r="H95" s="4" t="str">
        <f t="shared" si="2"/>
        <v>None Traveled</v>
      </c>
      <c r="I95" s="4" t="str">
        <f t="shared" si="3"/>
        <v>NO</v>
      </c>
    </row>
    <row r="96">
      <c r="A96" s="3" t="s">
        <v>103</v>
      </c>
      <c r="B96" s="3">
        <v>1.0</v>
      </c>
      <c r="C96" s="3">
        <v>3.0</v>
      </c>
      <c r="D96" s="3">
        <v>0.0</v>
      </c>
      <c r="E96" s="3">
        <v>0.0</v>
      </c>
      <c r="F96" s="3">
        <v>0.0</v>
      </c>
      <c r="G96" s="4" t="str">
        <f t="shared" si="13"/>
        <v>outside NorthAm or Europe</v>
      </c>
      <c r="H96" s="4" t="str">
        <f t="shared" si="2"/>
        <v>None Traveled</v>
      </c>
      <c r="I96" s="4" t="str">
        <f t="shared" si="3"/>
        <v>NO</v>
      </c>
    </row>
    <row r="97">
      <c r="A97" s="3" t="s">
        <v>104</v>
      </c>
      <c r="B97" s="3">
        <v>1.0</v>
      </c>
      <c r="C97" s="3">
        <v>0.0</v>
      </c>
      <c r="D97" s="3">
        <v>0.0</v>
      </c>
      <c r="E97" s="3">
        <v>2.0</v>
      </c>
      <c r="F97" s="3">
        <v>0.0</v>
      </c>
      <c r="G97" s="4" t="str">
        <f t="shared" si="13"/>
        <v>outside NorthAm or Europe</v>
      </c>
      <c r="H97" s="4" t="str">
        <f t="shared" si="2"/>
        <v>Traveled</v>
      </c>
      <c r="I97" s="4" t="str">
        <f t="shared" si="3"/>
        <v>NO</v>
      </c>
    </row>
    <row r="98">
      <c r="A98" s="3" t="s">
        <v>105</v>
      </c>
      <c r="B98" s="3">
        <v>1.0</v>
      </c>
      <c r="C98" s="3">
        <v>0.0</v>
      </c>
      <c r="D98" s="3">
        <v>0.0</v>
      </c>
      <c r="E98" s="3">
        <v>1.0</v>
      </c>
      <c r="F98" s="3">
        <v>0.0</v>
      </c>
      <c r="G98" s="4" t="str">
        <f>IF(OR(A98="Russia",A98="France",A98="Germany",A98="England",A98="Netherlands"),"Europe",IF(OR(A98="United States",A98="Canada"),"NorthAm","outside NorthAm or Europe"))</f>
        <v>Europe</v>
      </c>
      <c r="H98" s="4" t="str">
        <f t="shared" si="2"/>
        <v>Traveled</v>
      </c>
      <c r="I98" s="4" t="str">
        <f t="shared" si="3"/>
        <v>YES</v>
      </c>
    </row>
    <row r="99">
      <c r="A99" s="3" t="s">
        <v>106</v>
      </c>
      <c r="B99" s="3">
        <v>1.0</v>
      </c>
      <c r="C99" s="3">
        <v>0.0</v>
      </c>
      <c r="D99" s="3">
        <v>0.0</v>
      </c>
      <c r="E99" s="3">
        <v>0.0</v>
      </c>
      <c r="F99" s="3">
        <v>0.0</v>
      </c>
      <c r="G99" s="4" t="str">
        <f t="shared" ref="G99:G101" si="14">IF(OR(A99="Spain",A99="France",A99="Germany",A99="England",A99="Netherlands"),"Europe",IF(OR(A99="United States",A99="Canada"),"NorthAm","outside NorthAm or Europe"))</f>
        <v>outside NorthAm or Europe</v>
      </c>
      <c r="H99" s="4" t="str">
        <f t="shared" si="2"/>
        <v>None Traveled</v>
      </c>
      <c r="I99" s="4" t="str">
        <f t="shared" si="3"/>
        <v>NO</v>
      </c>
    </row>
    <row r="100">
      <c r="A100" s="3" t="s">
        <v>107</v>
      </c>
      <c r="B100" s="3">
        <v>1.0</v>
      </c>
      <c r="C100" s="3">
        <v>0.0</v>
      </c>
      <c r="D100" s="3">
        <v>0.0</v>
      </c>
      <c r="E100" s="3">
        <v>0.0</v>
      </c>
      <c r="F100" s="3">
        <v>0.0</v>
      </c>
      <c r="G100" s="4" t="str">
        <f t="shared" si="14"/>
        <v>outside NorthAm or Europe</v>
      </c>
      <c r="H100" s="4" t="str">
        <f t="shared" si="2"/>
        <v>None Traveled</v>
      </c>
      <c r="I100" s="4" t="str">
        <f t="shared" si="3"/>
        <v>NO</v>
      </c>
    </row>
    <row r="101">
      <c r="A101" s="3" t="s">
        <v>108</v>
      </c>
      <c r="B101" s="3">
        <v>1.0</v>
      </c>
      <c r="C101" s="3">
        <v>0.0</v>
      </c>
      <c r="D101" s="3">
        <v>0.0</v>
      </c>
      <c r="E101" s="3">
        <v>1.0</v>
      </c>
      <c r="F101" s="3">
        <v>0.0</v>
      </c>
      <c r="G101" s="4" t="str">
        <f t="shared" si="14"/>
        <v>outside NorthAm or Europe</v>
      </c>
      <c r="H101" s="4" t="str">
        <f t="shared" si="2"/>
        <v>Traveled</v>
      </c>
      <c r="I101" s="4" t="str">
        <f t="shared" si="3"/>
        <v>NO</v>
      </c>
    </row>
    <row r="102">
      <c r="A102" s="3" t="s">
        <v>109</v>
      </c>
      <c r="B102" s="3">
        <v>1.0</v>
      </c>
      <c r="C102" s="3">
        <v>0.0</v>
      </c>
      <c r="D102" s="3">
        <v>0.0</v>
      </c>
      <c r="E102" s="3">
        <v>0.0</v>
      </c>
      <c r="F102" s="3">
        <v>0.0</v>
      </c>
      <c r="G102" s="4" t="str">
        <f>IF(OR(A102="new Caledonia",A102="France",A102="Germany",A102="England",A102="Netherlands"),"Europe",IF(OR(A102="United States",A102="Canada"),"NorthAm","outside NorthAm or Europe"))</f>
        <v>Europe</v>
      </c>
      <c r="H102" s="4" t="str">
        <f t="shared" si="2"/>
        <v>None Traveled</v>
      </c>
      <c r="I102" s="4" t="str">
        <f t="shared" si="3"/>
        <v>NO</v>
      </c>
    </row>
    <row r="103">
      <c r="A103" s="3" t="s">
        <v>110</v>
      </c>
      <c r="B103" s="3">
        <v>1.0</v>
      </c>
      <c r="C103" s="3">
        <v>0.0</v>
      </c>
      <c r="D103" s="3">
        <v>0.0</v>
      </c>
      <c r="E103" s="3">
        <v>0.0</v>
      </c>
      <c r="F103" s="3">
        <v>0.0</v>
      </c>
      <c r="G103" s="4" t="str">
        <f t="shared" ref="G103:G126" si="15">IF(OR(A103="Spain",A103="France",A103="Germany",A103="England",A103="Netherlands"),"Europe",IF(OR(A103="United States",A103="Canada"),"NorthAm","outside NorthAm or Europe"))</f>
        <v>outside NorthAm or Europe</v>
      </c>
      <c r="H103" s="4" t="str">
        <f t="shared" si="2"/>
        <v>None Traveled</v>
      </c>
      <c r="I103" s="4" t="str">
        <f t="shared" si="3"/>
        <v>NO</v>
      </c>
    </row>
    <row r="104">
      <c r="A104" s="3" t="s">
        <v>111</v>
      </c>
      <c r="B104" s="3">
        <v>1.0</v>
      </c>
      <c r="C104" s="3">
        <v>0.0</v>
      </c>
      <c r="D104" s="3">
        <v>0.0</v>
      </c>
      <c r="E104" s="3">
        <v>1.0</v>
      </c>
      <c r="F104" s="3">
        <v>0.0</v>
      </c>
      <c r="G104" s="4" t="str">
        <f t="shared" si="15"/>
        <v>outside NorthAm or Europe</v>
      </c>
      <c r="H104" s="4" t="str">
        <f t="shared" si="2"/>
        <v>Traveled</v>
      </c>
      <c r="I104" s="4" t="str">
        <f t="shared" si="3"/>
        <v>NO</v>
      </c>
    </row>
    <row r="105">
      <c r="A105" s="3" t="s">
        <v>112</v>
      </c>
      <c r="B105" s="3">
        <v>1.0</v>
      </c>
      <c r="C105" s="3">
        <v>0.0</v>
      </c>
      <c r="D105" s="3">
        <v>0.0</v>
      </c>
      <c r="E105" s="3">
        <v>1.0</v>
      </c>
      <c r="F105" s="3">
        <v>0.0</v>
      </c>
      <c r="G105" s="4" t="str">
        <f t="shared" si="15"/>
        <v>outside NorthAm or Europe</v>
      </c>
      <c r="H105" s="4" t="str">
        <f t="shared" si="2"/>
        <v>Traveled</v>
      </c>
      <c r="I105" s="4" t="str">
        <f t="shared" si="3"/>
        <v>NO</v>
      </c>
    </row>
    <row r="106">
      <c r="A106" s="3" t="s">
        <v>113</v>
      </c>
      <c r="B106" s="3">
        <v>1.0</v>
      </c>
      <c r="C106" s="3">
        <v>0.0</v>
      </c>
      <c r="D106" s="3">
        <v>0.0</v>
      </c>
      <c r="E106" s="3">
        <v>0.0</v>
      </c>
      <c r="F106" s="3">
        <v>0.0</v>
      </c>
      <c r="G106" s="4" t="str">
        <f t="shared" si="15"/>
        <v>outside NorthAm or Europe</v>
      </c>
      <c r="H106" s="4" t="str">
        <f t="shared" si="2"/>
        <v>None Traveled</v>
      </c>
      <c r="I106" s="4" t="str">
        <f t="shared" si="3"/>
        <v>NO</v>
      </c>
    </row>
    <row r="107">
      <c r="A107" s="3" t="s">
        <v>114</v>
      </c>
      <c r="B107" s="3">
        <v>1.0</v>
      </c>
      <c r="C107" s="3">
        <v>0.0</v>
      </c>
      <c r="D107" s="3">
        <v>1.0</v>
      </c>
      <c r="E107" s="3">
        <v>1.0</v>
      </c>
      <c r="F107" s="3">
        <v>0.0</v>
      </c>
      <c r="G107" s="4" t="str">
        <f t="shared" si="15"/>
        <v>outside NorthAm or Europe</v>
      </c>
      <c r="H107" s="4" t="str">
        <f t="shared" si="2"/>
        <v>Traveled</v>
      </c>
      <c r="I107" s="4" t="str">
        <f t="shared" si="3"/>
        <v>NO</v>
      </c>
    </row>
    <row r="108">
      <c r="A108" s="3" t="s">
        <v>115</v>
      </c>
      <c r="B108" s="3">
        <v>1.0</v>
      </c>
      <c r="C108" s="3">
        <v>0.0</v>
      </c>
      <c r="D108" s="3">
        <v>1.0</v>
      </c>
      <c r="E108" s="3">
        <v>0.0</v>
      </c>
      <c r="F108" s="3">
        <v>0.0</v>
      </c>
      <c r="G108" s="4" t="str">
        <f t="shared" si="15"/>
        <v>outside NorthAm or Europe</v>
      </c>
      <c r="H108" s="4" t="str">
        <f t="shared" si="2"/>
        <v>None Traveled</v>
      </c>
      <c r="I108" s="4" t="str">
        <f t="shared" si="3"/>
        <v>NO</v>
      </c>
    </row>
    <row r="109">
      <c r="A109" s="3" t="s">
        <v>116</v>
      </c>
      <c r="B109" s="3">
        <v>0.0</v>
      </c>
      <c r="C109" s="3">
        <v>1.0</v>
      </c>
      <c r="D109" s="3">
        <v>1.0</v>
      </c>
      <c r="E109" s="3">
        <v>0.0</v>
      </c>
      <c r="F109" s="3">
        <v>0.0</v>
      </c>
      <c r="G109" s="4" t="str">
        <f t="shared" si="15"/>
        <v>outside NorthAm or Europe</v>
      </c>
      <c r="H109" s="4" t="str">
        <f t="shared" si="2"/>
        <v>None Traveled</v>
      </c>
      <c r="I109" s="4" t="str">
        <f t="shared" si="3"/>
        <v>NO</v>
      </c>
    </row>
    <row r="110">
      <c r="A110" s="3" t="s">
        <v>117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4" t="str">
        <f t="shared" si="15"/>
        <v>outside NorthAm or Europe</v>
      </c>
      <c r="H110" s="4" t="str">
        <f t="shared" si="2"/>
        <v>None Traveled</v>
      </c>
      <c r="I110" s="4" t="str">
        <f t="shared" si="3"/>
        <v>NO</v>
      </c>
    </row>
    <row r="111">
      <c r="A111" s="3" t="s">
        <v>118</v>
      </c>
      <c r="B111" s="3">
        <v>0.0</v>
      </c>
      <c r="C111" s="3">
        <v>0.0</v>
      </c>
      <c r="D111" s="3">
        <v>0.0</v>
      </c>
      <c r="E111" s="3">
        <v>0.0</v>
      </c>
      <c r="F111" s="3">
        <v>0.0</v>
      </c>
      <c r="G111" s="4" t="str">
        <f t="shared" si="15"/>
        <v>outside NorthAm or Europe</v>
      </c>
      <c r="H111" s="4" t="str">
        <f t="shared" si="2"/>
        <v>None Traveled</v>
      </c>
      <c r="I111" s="4" t="str">
        <f t="shared" si="3"/>
        <v>NO</v>
      </c>
    </row>
    <row r="112">
      <c r="A112" s="3" t="s">
        <v>119</v>
      </c>
      <c r="B112" s="3">
        <v>0.0</v>
      </c>
      <c r="C112" s="3">
        <v>0.0</v>
      </c>
      <c r="D112" s="3">
        <v>0.0</v>
      </c>
      <c r="E112" s="3">
        <v>2.0</v>
      </c>
      <c r="F112" s="3">
        <v>1.0</v>
      </c>
      <c r="G112" s="4" t="str">
        <f t="shared" si="15"/>
        <v>outside NorthAm or Europe</v>
      </c>
      <c r="H112" s="4" t="str">
        <f t="shared" si="2"/>
        <v>Traveled</v>
      </c>
      <c r="I112" s="4" t="str">
        <f t="shared" si="3"/>
        <v>NO</v>
      </c>
    </row>
    <row r="113">
      <c r="A113" s="3" t="s">
        <v>120</v>
      </c>
      <c r="B113" s="3">
        <v>0.0</v>
      </c>
      <c r="C113" s="3">
        <v>0.0</v>
      </c>
      <c r="D113" s="3">
        <v>0.0</v>
      </c>
      <c r="E113" s="3">
        <v>0.0</v>
      </c>
      <c r="F113" s="3">
        <v>0.0</v>
      </c>
      <c r="G113" s="4" t="str">
        <f t="shared" si="15"/>
        <v>outside NorthAm or Europe</v>
      </c>
      <c r="H113" s="4" t="str">
        <f t="shared" si="2"/>
        <v>None Traveled</v>
      </c>
      <c r="I113" s="4" t="str">
        <f t="shared" si="3"/>
        <v>NO</v>
      </c>
    </row>
    <row r="114">
      <c r="A114" s="3" t="s">
        <v>121</v>
      </c>
      <c r="B114" s="3">
        <v>0.0</v>
      </c>
      <c r="C114" s="3">
        <v>1.0</v>
      </c>
      <c r="D114" s="3">
        <v>0.0</v>
      </c>
      <c r="E114" s="3">
        <v>0.0</v>
      </c>
      <c r="F114" s="3">
        <v>0.0</v>
      </c>
      <c r="G114" s="4" t="str">
        <f t="shared" si="15"/>
        <v>outside NorthAm or Europe</v>
      </c>
      <c r="H114" s="4" t="str">
        <f t="shared" si="2"/>
        <v>None Traveled</v>
      </c>
      <c r="I114" s="4" t="str">
        <f t="shared" si="3"/>
        <v>NO</v>
      </c>
    </row>
    <row r="115">
      <c r="A115" s="3" t="s">
        <v>122</v>
      </c>
      <c r="B115" s="3">
        <v>0.0</v>
      </c>
      <c r="C115" s="3">
        <v>0.0</v>
      </c>
      <c r="D115" s="3">
        <v>1.0</v>
      </c>
      <c r="E115" s="3">
        <v>0.0</v>
      </c>
      <c r="F115" s="3">
        <v>0.0</v>
      </c>
      <c r="G115" s="4" t="str">
        <f t="shared" si="15"/>
        <v>outside NorthAm or Europe</v>
      </c>
      <c r="H115" s="4" t="str">
        <f t="shared" si="2"/>
        <v>None Traveled</v>
      </c>
      <c r="I115" s="4" t="str">
        <f t="shared" si="3"/>
        <v>NO</v>
      </c>
    </row>
    <row r="116">
      <c r="A116" s="3" t="s">
        <v>123</v>
      </c>
      <c r="B116" s="3">
        <v>0.0</v>
      </c>
      <c r="C116" s="3">
        <v>0.0</v>
      </c>
      <c r="D116" s="3">
        <v>0.0</v>
      </c>
      <c r="E116" s="3">
        <v>0.0</v>
      </c>
      <c r="F116" s="3">
        <v>0.0</v>
      </c>
      <c r="G116" s="4" t="str">
        <f t="shared" si="15"/>
        <v>outside NorthAm or Europe</v>
      </c>
      <c r="H116" s="4" t="str">
        <f t="shared" si="2"/>
        <v>None Traveled</v>
      </c>
      <c r="I116" s="4" t="str">
        <f t="shared" si="3"/>
        <v>NO</v>
      </c>
    </row>
    <row r="117">
      <c r="A117" s="3" t="s">
        <v>124</v>
      </c>
      <c r="B117" s="3">
        <v>0.0</v>
      </c>
      <c r="C117" s="3">
        <v>6.0</v>
      </c>
      <c r="D117" s="3">
        <v>0.0</v>
      </c>
      <c r="E117" s="3">
        <v>0.0</v>
      </c>
      <c r="F117" s="3">
        <v>0.0</v>
      </c>
      <c r="G117" s="4" t="str">
        <f t="shared" si="15"/>
        <v>outside NorthAm or Europe</v>
      </c>
      <c r="H117" s="4" t="str">
        <f t="shared" si="2"/>
        <v>None Traveled</v>
      </c>
      <c r="I117" s="4" t="str">
        <f t="shared" si="3"/>
        <v>NO</v>
      </c>
    </row>
    <row r="118">
      <c r="A118" s="3" t="s">
        <v>125</v>
      </c>
      <c r="B118" s="3">
        <v>0.0</v>
      </c>
      <c r="C118" s="3">
        <v>0.0</v>
      </c>
      <c r="D118" s="3">
        <v>0.0</v>
      </c>
      <c r="E118" s="3">
        <v>0.0</v>
      </c>
      <c r="F118" s="3">
        <v>0.0</v>
      </c>
      <c r="G118" s="4" t="str">
        <f t="shared" si="15"/>
        <v>outside NorthAm or Europe</v>
      </c>
      <c r="H118" s="4" t="str">
        <f t="shared" si="2"/>
        <v>None Traveled</v>
      </c>
      <c r="I118" s="4" t="str">
        <f t="shared" si="3"/>
        <v>NO</v>
      </c>
    </row>
    <row r="119">
      <c r="A119" s="3" t="s">
        <v>126</v>
      </c>
      <c r="B119" s="3">
        <v>0.0</v>
      </c>
      <c r="C119" s="3">
        <v>0.0</v>
      </c>
      <c r="D119" s="3">
        <v>0.0</v>
      </c>
      <c r="E119" s="3">
        <v>0.0</v>
      </c>
      <c r="F119" s="3">
        <v>0.0</v>
      </c>
      <c r="G119" s="4" t="str">
        <f t="shared" si="15"/>
        <v>outside NorthAm or Europe</v>
      </c>
      <c r="H119" s="4" t="str">
        <f t="shared" si="2"/>
        <v>None Traveled</v>
      </c>
      <c r="I119" s="4" t="str">
        <f t="shared" si="3"/>
        <v>NO</v>
      </c>
    </row>
    <row r="120">
      <c r="A120" s="3" t="s">
        <v>127</v>
      </c>
      <c r="B120" s="3">
        <v>0.0</v>
      </c>
      <c r="C120" s="3">
        <v>0.0</v>
      </c>
      <c r="D120" s="3">
        <v>1.0</v>
      </c>
      <c r="E120" s="3">
        <v>1.0</v>
      </c>
      <c r="F120" s="3">
        <v>0.0</v>
      </c>
      <c r="G120" s="4" t="str">
        <f t="shared" si="15"/>
        <v>outside NorthAm or Europe</v>
      </c>
      <c r="H120" s="4" t="str">
        <f t="shared" si="2"/>
        <v>Traveled</v>
      </c>
      <c r="I120" s="4" t="str">
        <f t="shared" si="3"/>
        <v>NO</v>
      </c>
    </row>
    <row r="121">
      <c r="A121" s="3" t="s">
        <v>128</v>
      </c>
      <c r="B121" s="3">
        <v>0.0</v>
      </c>
      <c r="C121" s="3">
        <v>3.0</v>
      </c>
      <c r="D121" s="3">
        <v>3.0</v>
      </c>
      <c r="E121" s="3">
        <v>1.0</v>
      </c>
      <c r="F121" s="3">
        <v>0.0</v>
      </c>
      <c r="G121" s="4" t="str">
        <f t="shared" si="15"/>
        <v>outside NorthAm or Europe</v>
      </c>
      <c r="H121" s="4" t="str">
        <f t="shared" si="2"/>
        <v>Traveled</v>
      </c>
      <c r="I121" s="4" t="str">
        <f t="shared" si="3"/>
        <v>NO</v>
      </c>
    </row>
    <row r="122">
      <c r="A122" s="3" t="s">
        <v>129</v>
      </c>
      <c r="B122" s="3">
        <v>0.0</v>
      </c>
      <c r="C122" s="3">
        <v>1.0</v>
      </c>
      <c r="D122" s="3">
        <v>0.0</v>
      </c>
      <c r="E122" s="3">
        <v>1.0</v>
      </c>
      <c r="F122" s="3">
        <v>0.0</v>
      </c>
      <c r="G122" s="4" t="str">
        <f t="shared" si="15"/>
        <v>outside NorthAm or Europe</v>
      </c>
      <c r="H122" s="4" t="str">
        <f t="shared" si="2"/>
        <v>Traveled</v>
      </c>
      <c r="I122" s="4" t="str">
        <f t="shared" si="3"/>
        <v>NO</v>
      </c>
    </row>
    <row r="123">
      <c r="A123" s="3" t="s">
        <v>130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4" t="str">
        <f t="shared" si="15"/>
        <v>outside NorthAm or Europe</v>
      </c>
      <c r="H123" s="4" t="str">
        <f t="shared" si="2"/>
        <v>None Traveled</v>
      </c>
      <c r="I123" s="4" t="str">
        <f t="shared" si="3"/>
        <v>NO</v>
      </c>
    </row>
    <row r="124">
      <c r="A124" s="3" t="s">
        <v>131</v>
      </c>
      <c r="B124" s="3">
        <v>0.0</v>
      </c>
      <c r="C124" s="3">
        <v>0.0</v>
      </c>
      <c r="D124" s="3">
        <v>0.0</v>
      </c>
      <c r="E124" s="3">
        <v>0.0</v>
      </c>
      <c r="F124" s="3">
        <v>0.0</v>
      </c>
      <c r="G124" s="4" t="str">
        <f t="shared" si="15"/>
        <v>outside NorthAm or Europe</v>
      </c>
      <c r="H124" s="4" t="str">
        <f t="shared" si="2"/>
        <v>None Traveled</v>
      </c>
      <c r="I124" s="4" t="str">
        <f t="shared" si="3"/>
        <v>NO</v>
      </c>
    </row>
    <row r="125">
      <c r="A125" s="3" t="s">
        <v>132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4" t="str">
        <f t="shared" si="15"/>
        <v>outside NorthAm or Europe</v>
      </c>
      <c r="H125" s="4" t="str">
        <f t="shared" si="2"/>
        <v>None Traveled</v>
      </c>
      <c r="I125" s="4" t="str">
        <f t="shared" si="3"/>
        <v>NO</v>
      </c>
    </row>
    <row r="126">
      <c r="A126" s="3" t="s">
        <v>133</v>
      </c>
      <c r="B126" s="3">
        <v>0.0</v>
      </c>
      <c r="C126" s="3">
        <v>2.0</v>
      </c>
      <c r="D126" s="3">
        <v>0.0</v>
      </c>
      <c r="E126" s="3">
        <v>0.0</v>
      </c>
      <c r="F126" s="3">
        <v>0.0</v>
      </c>
      <c r="G126" s="4" t="str">
        <f t="shared" si="15"/>
        <v>outside NorthAm or Europe</v>
      </c>
      <c r="H126" s="4" t="str">
        <f t="shared" si="2"/>
        <v>None Traveled</v>
      </c>
      <c r="I126" s="4" t="str">
        <f t="shared" si="3"/>
        <v>NO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5.88"/>
  </cols>
  <sheetData>
    <row r="1">
      <c r="A1" s="1" t="s">
        <v>0</v>
      </c>
      <c r="B1" s="1" t="s">
        <v>1</v>
      </c>
      <c r="C1" s="1" t="s">
        <v>134</v>
      </c>
      <c r="D1" s="1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f>VLOOKUP(A2,Monkey_Pox_Cases_Worldwide!$A$3:$B$67,2,0)</f>
        <v>6884</v>
      </c>
      <c r="C2" s="4">
        <f>VLOOKUP(A2,Monkey_Pox_Cases_Worldwide!$A$3:$E$40,5,0)</f>
        <v>2</v>
      </c>
      <c r="D2" s="4" t="str">
        <f>VLOOKUP(A2,Monkey_Pox_Cases_Worldwide!A3:H40,8,0)</f>
        <v>Traveled</v>
      </c>
    </row>
    <row r="3">
      <c r="A3" s="3" t="s">
        <v>12</v>
      </c>
      <c r="B3" s="4">
        <f>VLOOKUP(A3,Monkey_Pox_Cases_Worldwide!$A$3:$B$67,2,0)</f>
        <v>3713</v>
      </c>
      <c r="C3" s="4">
        <f>VLOOKUP(A3,Monkey_Pox_Cases_Worldwide!$A$3:$E$40,5,0)</f>
        <v>2</v>
      </c>
      <c r="D3" s="4" t="str">
        <f>VLOOKUP(A3,Monkey_Pox_Cases_Worldwide!A4:H41,8,0)</f>
        <v>Traveled</v>
      </c>
    </row>
    <row r="4">
      <c r="A4" s="3" t="s">
        <v>13</v>
      </c>
      <c r="B4" s="4">
        <f>VLOOKUP(A4,Monkey_Pox_Cases_Worldwide!$A$3:$B$67,2,0)</f>
        <v>3530</v>
      </c>
      <c r="C4" s="4">
        <f>VLOOKUP(A4,Monkey_Pox_Cases_Worldwide!$A$3:$E$40,5,0)</f>
        <v>19</v>
      </c>
      <c r="D4" s="4" t="str">
        <f>VLOOKUP(A4,Monkey_Pox_Cases_Worldwide!A5:H42,8,0)</f>
        <v>Traveled</v>
      </c>
    </row>
    <row r="5">
      <c r="A5" s="3" t="s">
        <v>14</v>
      </c>
      <c r="B5" s="4">
        <f>VLOOKUP(A5,Monkey_Pox_Cases_Worldwide!$A$3:$B$67,2,0)</f>
        <v>3320</v>
      </c>
      <c r="C5" s="4">
        <f>VLOOKUP(A5,Monkey_Pox_Cases_Worldwide!$A$3:$E$40,5,0)</f>
        <v>2</v>
      </c>
      <c r="D5" s="4" t="str">
        <f>VLOOKUP(A5,Monkey_Pox_Cases_Worldwide!A6:H43,8,0)</f>
        <v>Traveled</v>
      </c>
    </row>
    <row r="6">
      <c r="A6" s="3" t="s">
        <v>17</v>
      </c>
      <c r="B6" s="4">
        <f>VLOOKUP(A6,Monkey_Pox_Cases_Worldwide!$A$3:$B$67,2,0)</f>
        <v>1195</v>
      </c>
      <c r="C6" s="4">
        <f>VLOOKUP(A6,Monkey_Pox_Cases_Worldwide!$A$3:$E$40,5,0)</f>
        <v>1</v>
      </c>
      <c r="D6" s="4" t="str">
        <f>VLOOKUP(A6,Monkey_Pox_Cases_Worldwide!A7:H44,8,0)</f>
        <v>Traveled</v>
      </c>
    </row>
    <row r="7">
      <c r="A7" s="3" t="s">
        <v>19</v>
      </c>
      <c r="B7" s="4">
        <f>VLOOKUP(A7,Monkey_Pox_Cases_Worldwide!$A$3:$B$67,2,0)</f>
        <v>871</v>
      </c>
      <c r="C7" s="4">
        <f>VLOOKUP(A7,Monkey_Pox_Cases_Worldwide!$A$3:$E$40,5,0)</f>
        <v>0</v>
      </c>
      <c r="D7" s="4" t="str">
        <f>VLOOKUP(A7,Monkey_Pox_Cases_Worldwide!A8:H45,8,0)</f>
        <v>None Traveled</v>
      </c>
    </row>
    <row r="8">
      <c r="A8" s="3" t="s">
        <v>20</v>
      </c>
      <c r="B8" s="4">
        <f>VLOOKUP(A8,Monkey_Pox_Cases_Worldwide!$A$3:$B$67,2,0)</f>
        <v>805</v>
      </c>
      <c r="C8" s="4">
        <f>VLOOKUP(A8,Monkey_Pox_Cases_Worldwide!$A$3:$E$40,5,0)</f>
        <v>19</v>
      </c>
      <c r="D8" s="4" t="str">
        <f>VLOOKUP(A8,Monkey_Pox_Cases_Worldwide!A9:H46,8,0)</f>
        <v>Traveled</v>
      </c>
    </row>
    <row r="9">
      <c r="A9" s="3" t="s">
        <v>24</v>
      </c>
      <c r="B9" s="4">
        <f>VLOOKUP(A9,Monkey_Pox_Cases_Worldwide!$A$3:$B$67,2,0)</f>
        <v>485</v>
      </c>
      <c r="C9" s="4">
        <f>VLOOKUP(A9,Monkey_Pox_Cases_Worldwide!$A$3:$E$40,5,0)</f>
        <v>3</v>
      </c>
      <c r="D9" s="4" t="str">
        <f>VLOOKUP(A9,Monkey_Pox_Cases_Worldwide!A10:H47,8,0)</f>
        <v>Traveled</v>
      </c>
    </row>
    <row r="10">
      <c r="A10" s="3" t="s">
        <v>30</v>
      </c>
      <c r="B10" s="4">
        <f>VLOOKUP(A10,Monkey_Pox_Cases_Worldwide!$A$3:$B$67,2,0)</f>
        <v>181</v>
      </c>
      <c r="C10" s="4">
        <f>VLOOKUP(A10,Monkey_Pox_Cases_Worldwide!$A$3:$E$40,5,0)</f>
        <v>3</v>
      </c>
      <c r="D10" s="4" t="str">
        <f>VLOOKUP(A10,Monkey_Pox_Cases_Worldwide!A11:H48,8,0)</f>
        <v>Traveled</v>
      </c>
    </row>
    <row r="11">
      <c r="A11" s="3" t="s">
        <v>31</v>
      </c>
      <c r="B11" s="4">
        <f>VLOOKUP(A11,Monkey_Pox_Cases_Worldwide!$A$3:$B$67,2,0)</f>
        <v>168</v>
      </c>
      <c r="C11" s="4">
        <f>VLOOKUP(A11,Monkey_Pox_Cases_Worldwide!$A$3:$E$40,5,0)</f>
        <v>0</v>
      </c>
      <c r="D11" s="4" t="str">
        <f>VLOOKUP(A11,Monkey_Pox_Cases_Worldwide!A12:H49,8,0)</f>
        <v>None Traveled</v>
      </c>
    </row>
    <row r="12">
      <c r="A12" s="3" t="s">
        <v>32</v>
      </c>
      <c r="B12" s="4">
        <f>VLOOKUP(A12,Monkey_Pox_Cases_Worldwide!$A$3:$B$67,2,0)</f>
        <v>160</v>
      </c>
      <c r="C12" s="4">
        <f>VLOOKUP(A12,Monkey_Pox_Cases_Worldwide!$A$3:$E$40,5,0)</f>
        <v>0</v>
      </c>
      <c r="D12" s="4" t="str">
        <f>VLOOKUP(A12,Monkey_Pox_Cases_Worldwide!A13:H50,8,0)</f>
        <v>None Traveled</v>
      </c>
    </row>
    <row r="13">
      <c r="A13" s="3" t="s">
        <v>33</v>
      </c>
      <c r="B13" s="4">
        <f>VLOOKUP(A13,Monkey_Pox_Cases_Worldwide!$A$3:$B$67,2,0)</f>
        <v>145</v>
      </c>
      <c r="C13" s="4">
        <f>VLOOKUP(A13,Monkey_Pox_Cases_Worldwide!$A$3:$E$40,5,0)</f>
        <v>0</v>
      </c>
      <c r="D13" s="4" t="str">
        <f>VLOOKUP(A13,Monkey_Pox_Cases_Worldwide!A14:H51,8,0)</f>
        <v>None Traveled</v>
      </c>
    </row>
    <row r="14">
      <c r="A14" s="3" t="s">
        <v>37</v>
      </c>
      <c r="B14" s="4">
        <f>VLOOKUP(A14,Monkey_Pox_Cases_Worldwide!$A$3:$B$67,2,0)</f>
        <v>89</v>
      </c>
      <c r="C14" s="4">
        <f>VLOOKUP(A14,Monkey_Pox_Cases_Worldwide!$A$3:$E$40,5,0)</f>
        <v>1</v>
      </c>
      <c r="D14" s="4" t="str">
        <f>VLOOKUP(A14,Monkey_Pox_Cases_Worldwide!A15:H52,8,0)</f>
        <v>Traveled</v>
      </c>
    </row>
    <row r="15">
      <c r="A15" s="3" t="s">
        <v>38</v>
      </c>
      <c r="B15" s="4">
        <f>VLOOKUP(A15,Monkey_Pox_Cases_Worldwide!$A$3:$B$67,2,0)</f>
        <v>83</v>
      </c>
      <c r="C15" s="4">
        <f>VLOOKUP(A15,Monkey_Pox_Cases_Worldwide!$A$3:$E$40,5,0)</f>
        <v>3</v>
      </c>
      <c r="D15" s="4" t="str">
        <f>VLOOKUP(A15,Monkey_Pox_Cases_Worldwide!A16:H53,8,0)</f>
        <v>Traveled</v>
      </c>
    </row>
    <row r="16">
      <c r="A16" s="3" t="s">
        <v>40</v>
      </c>
      <c r="B16" s="4">
        <f>VLOOKUP(A16,Monkey_Pox_Cases_Worldwide!$A$3:$B$67,2,0)</f>
        <v>71</v>
      </c>
      <c r="C16" s="4">
        <f>VLOOKUP(A16,Monkey_Pox_Cases_Worldwide!$A$3:$E$40,5,0)</f>
        <v>0</v>
      </c>
      <c r="D16" s="4" t="str">
        <f>VLOOKUP(A16,Monkey_Pox_Cases_Worldwide!A17:H54,8,0)</f>
        <v>None Traveled</v>
      </c>
    </row>
    <row r="17">
      <c r="A17" s="3" t="s">
        <v>41</v>
      </c>
      <c r="B17" s="4">
        <f>VLOOKUP(A17,Monkey_Pox_Cases_Worldwide!$A$3:$B$67,2,0)</f>
        <v>66</v>
      </c>
      <c r="C17" s="4">
        <f>VLOOKUP(A17,Monkey_Pox_Cases_Worldwide!$A$3:$E$40,5,0)</f>
        <v>2</v>
      </c>
      <c r="D17" s="4" t="str">
        <f>VLOOKUP(A17,Monkey_Pox_Cases_Worldwide!A18:H55,8,0)</f>
        <v>Traveled</v>
      </c>
    </row>
    <row r="18">
      <c r="A18" s="3" t="s">
        <v>43</v>
      </c>
      <c r="B18" s="4">
        <f>VLOOKUP(A18,Monkey_Pox_Cases_Worldwide!$A$3:$B$67,2,0)</f>
        <v>58</v>
      </c>
      <c r="C18" s="4">
        <f>VLOOKUP(A18,Monkey_Pox_Cases_Worldwide!$A$3:$E$40,5,0)</f>
        <v>6</v>
      </c>
      <c r="D18" s="4" t="str">
        <f>VLOOKUP(A18,Monkey_Pox_Cases_Worldwide!A19:H56,8,0)</f>
        <v>Traveled</v>
      </c>
    </row>
    <row r="19">
      <c r="A19" s="3" t="s">
        <v>44</v>
      </c>
      <c r="B19" s="4">
        <f>VLOOKUP(A19,Monkey_Pox_Cases_Worldwide!$A$3:$B$67,2,0)</f>
        <v>54</v>
      </c>
      <c r="C19" s="4">
        <f>VLOOKUP(A19,Monkey_Pox_Cases_Worldwide!$A$3:$E$40,5,0)</f>
        <v>0</v>
      </c>
      <c r="D19" s="4" t="str">
        <f>VLOOKUP(A19,Monkey_Pox_Cases_Worldwide!A20:H57,8,0)</f>
        <v>None Traveled</v>
      </c>
    </row>
    <row r="20">
      <c r="A20" s="3" t="s">
        <v>45</v>
      </c>
      <c r="B20" s="4">
        <f>VLOOKUP(A20,Monkey_Pox_Cases_Worldwide!$A$3:$B$67,2,0)</f>
        <v>45</v>
      </c>
      <c r="C20" s="4">
        <f>VLOOKUP(A20,Monkey_Pox_Cases_Worldwide!$A$3:$E$40,5,0)</f>
        <v>2</v>
      </c>
      <c r="D20" s="4" t="str">
        <f>VLOOKUP(A20,Monkey_Pox_Cases_Worldwide!A21:H58,8,0)</f>
        <v>Traveled</v>
      </c>
    </row>
    <row r="21">
      <c r="A21" s="3" t="s">
        <v>46</v>
      </c>
      <c r="B21" s="4">
        <f>VLOOKUP(A21,Monkey_Pox_Cases_Worldwide!$A$3:$B$67,2,0)</f>
        <v>45</v>
      </c>
      <c r="C21" s="4">
        <f>VLOOKUP(A21,Monkey_Pox_Cases_Worldwide!$A$3:$E$40,5,0)</f>
        <v>0</v>
      </c>
      <c r="D21" s="4" t="str">
        <f>VLOOKUP(A21,Monkey_Pox_Cases_Worldwide!A22:H59,8,0)</f>
        <v>None Traveled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16"/>
    <row r="17"/>
    <row r="18"/>
    <row r="19"/>
    <row r="20"/>
    <row r="26">
      <c r="C26" s="6"/>
    </row>
    <row r="27"/>
    <row r="28"/>
    <row r="29"/>
    <row r="30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84"/>
    <row r="85"/>
    <row r="86"/>
    <row r="87"/>
    <row r="88"/>
    <row r="89"/>
    <row r="100"/>
    <row r="101"/>
    <row r="102"/>
    <row r="103"/>
    <row r="104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</sheetData>
  <drawing r:id="rId9"/>
</worksheet>
</file>