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1" activeTab="10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zqr" sheetId="24" r:id="rId15"/>
  </sheets>
  <definedNames>
    <definedName name="_xlnm._FilterDatabase" localSheetId="11" hidden="1">Gy!$B$2:$Y$3</definedName>
    <definedName name="_xlnm._FilterDatabase" localSheetId="6" hidden="1">K!$A$2:$Z$200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汇!$A$2:$S$269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W85" i="15" l="1"/>
  <c r="V91" i="19" l="1"/>
  <c r="W91" i="19"/>
  <c r="Y91" i="19"/>
  <c r="Z84" i="15"/>
  <c r="Y84" i="15"/>
  <c r="X84" i="15"/>
  <c r="W84" i="15"/>
  <c r="V84" i="15"/>
  <c r="Q84" i="15"/>
  <c r="N84" i="15"/>
  <c r="K84" i="15"/>
  <c r="F84" i="15"/>
  <c r="E84" i="15"/>
  <c r="D84" i="15"/>
  <c r="C84" i="15"/>
  <c r="G84" i="15" s="1"/>
  <c r="Z99" i="19" l="1"/>
  <c r="Y99" i="19"/>
  <c r="X99" i="19"/>
  <c r="W99" i="19"/>
  <c r="V99" i="19"/>
  <c r="Q99" i="19"/>
  <c r="N99" i="19"/>
  <c r="K99" i="19"/>
  <c r="F99" i="19"/>
  <c r="E99" i="19"/>
  <c r="D99" i="19"/>
  <c r="C99" i="19"/>
  <c r="G99" i="19" s="1"/>
  <c r="U269" i="14" l="1"/>
  <c r="T269" i="14"/>
  <c r="S269" i="14"/>
  <c r="R269" i="14"/>
  <c r="Q269" i="14"/>
  <c r="P269" i="14"/>
  <c r="O269" i="14"/>
  <c r="N269" i="14"/>
  <c r="M269" i="14"/>
  <c r="L269" i="14"/>
  <c r="K269" i="14"/>
  <c r="J269" i="14"/>
  <c r="F269" i="14"/>
  <c r="E269" i="14"/>
  <c r="D269" i="14"/>
  <c r="C269" i="14"/>
  <c r="C193" i="4"/>
  <c r="D193" i="4" s="1"/>
  <c r="E193" i="4" s="1"/>
  <c r="C182" i="4"/>
  <c r="D182" i="4" s="1"/>
  <c r="B185" i="4"/>
  <c r="B196" i="4"/>
  <c r="G269" i="14" l="1"/>
  <c r="H269" i="14"/>
  <c r="F193" i="4"/>
  <c r="E182" i="4"/>
  <c r="C185" i="4"/>
  <c r="E196" i="4"/>
  <c r="C196" i="4"/>
  <c r="D185" i="4"/>
  <c r="D196" i="4"/>
  <c r="G193" i="4" l="1"/>
  <c r="F182" i="4"/>
  <c r="F196" i="4"/>
  <c r="E185" i="4"/>
  <c r="H193" i="4" l="1"/>
  <c r="G182" i="4"/>
  <c r="F185" i="4"/>
  <c r="G196" i="4"/>
  <c r="I193" i="4" l="1"/>
  <c r="H182" i="4"/>
  <c r="H196" i="4"/>
  <c r="G185" i="4"/>
  <c r="J193" i="4" l="1"/>
  <c r="I182" i="4"/>
  <c r="H185" i="4"/>
  <c r="I196" i="4"/>
  <c r="K193" i="4" l="1"/>
  <c r="J182" i="4"/>
  <c r="J196" i="4"/>
  <c r="I185" i="4"/>
  <c r="L193" i="4" l="1"/>
  <c r="K182" i="4"/>
  <c r="J185" i="4"/>
  <c r="K196" i="4"/>
  <c r="M193" i="4" l="1"/>
  <c r="L182" i="4"/>
  <c r="L196" i="4"/>
  <c r="K185" i="4"/>
  <c r="N193" i="4" l="1"/>
  <c r="M182" i="4"/>
  <c r="L185" i="4"/>
  <c r="M196" i="4"/>
  <c r="O193" i="4" l="1"/>
  <c r="N182" i="4"/>
  <c r="M185" i="4"/>
  <c r="N196" i="4"/>
  <c r="P193" i="4" l="1"/>
  <c r="O182" i="4"/>
  <c r="U268" i="14"/>
  <c r="T268" i="14"/>
  <c r="S268" i="14"/>
  <c r="R268" i="14"/>
  <c r="Q268" i="14"/>
  <c r="P268" i="14"/>
  <c r="O268" i="14"/>
  <c r="N268" i="14"/>
  <c r="M268" i="14"/>
  <c r="L268" i="14"/>
  <c r="K268" i="14"/>
  <c r="J268" i="14"/>
  <c r="F268" i="14"/>
  <c r="E268" i="14"/>
  <c r="D268" i="14"/>
  <c r="C268" i="14"/>
  <c r="N185" i="4"/>
  <c r="O196" i="4"/>
  <c r="Q193" i="4" l="1"/>
  <c r="P182" i="4"/>
  <c r="G268" i="14"/>
  <c r="H268" i="14"/>
  <c r="Z200" i="5"/>
  <c r="Y200" i="5"/>
  <c r="X200" i="5"/>
  <c r="W200" i="5"/>
  <c r="V200" i="5"/>
  <c r="Q200" i="5"/>
  <c r="N200" i="5"/>
  <c r="K200" i="5"/>
  <c r="F200" i="5"/>
  <c r="E200" i="5"/>
  <c r="D200" i="5"/>
  <c r="C200" i="5"/>
  <c r="O185" i="4"/>
  <c r="P196" i="4"/>
  <c r="R193" i="4" l="1"/>
  <c r="Q182" i="4"/>
  <c r="G200" i="5"/>
  <c r="Z83" i="15"/>
  <c r="Y83" i="15"/>
  <c r="X83" i="15"/>
  <c r="W83" i="15"/>
  <c r="V83" i="15"/>
  <c r="Q83" i="15"/>
  <c r="N83" i="15"/>
  <c r="K83" i="15"/>
  <c r="F83" i="15"/>
  <c r="E83" i="15"/>
  <c r="D83" i="15"/>
  <c r="C83" i="15"/>
  <c r="G83" i="15" s="1"/>
  <c r="Z98" i="19"/>
  <c r="Y98" i="19"/>
  <c r="X98" i="19"/>
  <c r="W98" i="19"/>
  <c r="V98" i="19"/>
  <c r="Q98" i="19"/>
  <c r="N98" i="19"/>
  <c r="K98" i="19"/>
  <c r="F98" i="19"/>
  <c r="E98" i="19"/>
  <c r="D98" i="19"/>
  <c r="C98" i="19"/>
  <c r="P185" i="4"/>
  <c r="Q196" i="4"/>
  <c r="G98" i="19" l="1"/>
  <c r="S193" i="4"/>
  <c r="R182" i="4"/>
  <c r="V10" i="22"/>
  <c r="V11" i="22"/>
  <c r="V12" i="22"/>
  <c r="V13" i="22"/>
  <c r="V14" i="22"/>
  <c r="V15" i="22"/>
  <c r="V16" i="22"/>
  <c r="V17" i="22"/>
  <c r="Q185" i="4"/>
  <c r="R196" i="4"/>
  <c r="T193" i="4" l="1"/>
  <c r="S182" i="4"/>
  <c r="Z17" i="22"/>
  <c r="Y17" i="22"/>
  <c r="X17" i="22"/>
  <c r="W17" i="22"/>
  <c r="Q17" i="22"/>
  <c r="N17" i="22"/>
  <c r="K17" i="22"/>
  <c r="F17" i="22"/>
  <c r="E17" i="22"/>
  <c r="D17" i="22"/>
  <c r="C17" i="22"/>
  <c r="R185" i="4"/>
  <c r="S196" i="4"/>
  <c r="U193" i="4" l="1"/>
  <c r="T182" i="4"/>
  <c r="G17" i="22"/>
  <c r="Z199" i="5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S185" i="4"/>
  <c r="T196" i="4"/>
  <c r="V193" i="4" l="1"/>
  <c r="U182" i="4"/>
  <c r="G197" i="5"/>
  <c r="G267" i="14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Z81" i="15"/>
  <c r="Y81" i="15"/>
  <c r="X81" i="15"/>
  <c r="W81" i="15"/>
  <c r="V81" i="15"/>
  <c r="Q81" i="15"/>
  <c r="N81" i="15"/>
  <c r="K81" i="15"/>
  <c r="F81" i="15"/>
  <c r="E81" i="15"/>
  <c r="D81" i="15"/>
  <c r="C81" i="15"/>
  <c r="Z95" i="19"/>
  <c r="Y95" i="19"/>
  <c r="X95" i="19"/>
  <c r="W95" i="19"/>
  <c r="V95" i="19"/>
  <c r="Q95" i="19"/>
  <c r="N95" i="19"/>
  <c r="K95" i="19"/>
  <c r="F95" i="19"/>
  <c r="E95" i="19"/>
  <c r="D95" i="19"/>
  <c r="C95" i="19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Z99" i="20"/>
  <c r="Y99" i="20"/>
  <c r="X99" i="20"/>
  <c r="W99" i="20"/>
  <c r="V99" i="20"/>
  <c r="Q99" i="20"/>
  <c r="N99" i="20"/>
  <c r="K99" i="20"/>
  <c r="F99" i="20"/>
  <c r="E99" i="20"/>
  <c r="D99" i="20"/>
  <c r="C99" i="20"/>
  <c r="Z196" i="5"/>
  <c r="Y196" i="5"/>
  <c r="X196" i="5"/>
  <c r="W196" i="5"/>
  <c r="V196" i="5"/>
  <c r="Q196" i="5"/>
  <c r="N196" i="5"/>
  <c r="K196" i="5"/>
  <c r="F196" i="5"/>
  <c r="E196" i="5"/>
  <c r="D196" i="5"/>
  <c r="C196" i="5"/>
  <c r="U196" i="4"/>
  <c r="T185" i="4"/>
  <c r="W193" i="4" l="1"/>
  <c r="V182" i="4"/>
  <c r="G196" i="5"/>
  <c r="G81" i="15"/>
  <c r="G96" i="19"/>
  <c r="G99" i="20"/>
  <c r="G102" i="13"/>
  <c r="G95" i="19"/>
  <c r="Z101" i="13"/>
  <c r="Y101" i="13"/>
  <c r="X101" i="13"/>
  <c r="W101" i="13"/>
  <c r="V101" i="13"/>
  <c r="Q101" i="13"/>
  <c r="N101" i="13"/>
  <c r="K101" i="13"/>
  <c r="F101" i="13"/>
  <c r="E101" i="13"/>
  <c r="D101" i="13"/>
  <c r="C101" i="13"/>
  <c r="V196" i="4"/>
  <c r="U185" i="4"/>
  <c r="X193" i="4" l="1"/>
  <c r="W182" i="4"/>
  <c r="G101" i="13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V185" i="4"/>
  <c r="W196" i="4"/>
  <c r="Y193" i="4" l="1"/>
  <c r="X182" i="4"/>
  <c r="Z195" i="5"/>
  <c r="Y195" i="5"/>
  <c r="X195" i="5"/>
  <c r="W195" i="5"/>
  <c r="V195" i="5"/>
  <c r="Q195" i="5"/>
  <c r="N195" i="5"/>
  <c r="K195" i="5"/>
  <c r="F195" i="5"/>
  <c r="E195" i="5"/>
  <c r="D195" i="5"/>
  <c r="C195" i="5"/>
  <c r="X196" i="4"/>
  <c r="W185" i="4"/>
  <c r="Z193" i="4" l="1"/>
  <c r="Y182" i="4"/>
  <c r="G195" i="5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Y196" i="4"/>
  <c r="X185" i="4"/>
  <c r="AA193" i="4" l="1"/>
  <c r="Z182" i="4"/>
  <c r="G266" i="14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Z78" i="15"/>
  <c r="Y78" i="15"/>
  <c r="X78" i="15"/>
  <c r="W78" i="15"/>
  <c r="V78" i="15"/>
  <c r="Q78" i="15"/>
  <c r="N78" i="15"/>
  <c r="K78" i="15"/>
  <c r="F78" i="15"/>
  <c r="E78" i="15"/>
  <c r="D78" i="15"/>
  <c r="C78" i="15"/>
  <c r="Z94" i="19"/>
  <c r="Y94" i="19"/>
  <c r="X94" i="19"/>
  <c r="W94" i="19"/>
  <c r="V94" i="19"/>
  <c r="Q94" i="19"/>
  <c r="N94" i="19"/>
  <c r="K94" i="19"/>
  <c r="F94" i="19"/>
  <c r="E94" i="19"/>
  <c r="D94" i="19"/>
  <c r="C94" i="19"/>
  <c r="H198" i="4"/>
  <c r="G198" i="4"/>
  <c r="T198" i="4"/>
  <c r="C187" i="4"/>
  <c r="B187" i="4"/>
  <c r="Y198" i="4"/>
  <c r="S198" i="4"/>
  <c r="G187" i="4"/>
  <c r="S187" i="4"/>
  <c r="X198" i="4"/>
  <c r="Q198" i="4"/>
  <c r="N187" i="4"/>
  <c r="E187" i="4"/>
  <c r="N198" i="4"/>
  <c r="M198" i="4"/>
  <c r="B198" i="4"/>
  <c r="X187" i="4"/>
  <c r="V187" i="4"/>
  <c r="J187" i="4"/>
  <c r="D198" i="4"/>
  <c r="Q187" i="4"/>
  <c r="K198" i="4"/>
  <c r="H187" i="4"/>
  <c r="O198" i="4"/>
  <c r="I198" i="4"/>
  <c r="J198" i="4"/>
  <c r="Y185" i="4"/>
  <c r="M187" i="4"/>
  <c r="Z198" i="4"/>
  <c r="R187" i="4"/>
  <c r="V198" i="4"/>
  <c r="F198" i="4"/>
  <c r="L187" i="4"/>
  <c r="U198" i="4"/>
  <c r="F187" i="4"/>
  <c r="E198" i="4"/>
  <c r="L198" i="4"/>
  <c r="T187" i="4"/>
  <c r="I187" i="4"/>
  <c r="W198" i="4"/>
  <c r="O187" i="4"/>
  <c r="U187" i="4"/>
  <c r="K187" i="4"/>
  <c r="W187" i="4"/>
  <c r="C198" i="4"/>
  <c r="P187" i="4"/>
  <c r="D187" i="4"/>
  <c r="Y187" i="4"/>
  <c r="Z196" i="4"/>
  <c r="P198" i="4"/>
  <c r="R198" i="4"/>
  <c r="AB193" i="4" l="1"/>
  <c r="AA182" i="4"/>
  <c r="G78" i="15"/>
  <c r="G79" i="15"/>
  <c r="G94" i="19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Z185" i="4"/>
  <c r="AA196" i="4"/>
  <c r="Z187" i="4"/>
  <c r="AA198" i="4"/>
  <c r="AC193" i="4" l="1"/>
  <c r="AB182" i="4"/>
  <c r="G265" i="14"/>
  <c r="H265" i="14"/>
  <c r="AB196" i="4"/>
  <c r="AA187" i="4"/>
  <c r="AB198" i="4"/>
  <c r="AA185" i="4"/>
  <c r="AD193" i="4" l="1"/>
  <c r="AC182" i="4"/>
  <c r="Z194" i="5"/>
  <c r="Y194" i="5"/>
  <c r="X194" i="5"/>
  <c r="W194" i="5"/>
  <c r="V194" i="5"/>
  <c r="Q194" i="5"/>
  <c r="N194" i="5"/>
  <c r="K194" i="5"/>
  <c r="F194" i="5"/>
  <c r="E194" i="5"/>
  <c r="D194" i="5"/>
  <c r="C194" i="5"/>
  <c r="C171" i="4"/>
  <c r="AB187" i="4"/>
  <c r="AB185" i="4"/>
  <c r="AC198" i="4"/>
  <c r="AC196" i="4"/>
  <c r="AE193" i="4" l="1"/>
  <c r="AD182" i="4"/>
  <c r="G194" i="5"/>
  <c r="D171" i="4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C199" i="4"/>
  <c r="F188" i="4"/>
  <c r="Y199" i="4"/>
  <c r="F199" i="4"/>
  <c r="O188" i="4"/>
  <c r="P188" i="4"/>
  <c r="AD196" i="4"/>
  <c r="U188" i="4"/>
  <c r="W188" i="4"/>
  <c r="R199" i="4"/>
  <c r="P199" i="4"/>
  <c r="T199" i="4"/>
  <c r="J199" i="4"/>
  <c r="L188" i="4"/>
  <c r="I188" i="4"/>
  <c r="H188" i="4"/>
  <c r="AB199" i="4"/>
  <c r="X199" i="4"/>
  <c r="X188" i="4"/>
  <c r="U199" i="4"/>
  <c r="M199" i="4"/>
  <c r="I199" i="4"/>
  <c r="S199" i="4"/>
  <c r="Q199" i="4"/>
  <c r="B199" i="4"/>
  <c r="E188" i="4"/>
  <c r="AA199" i="4"/>
  <c r="N188" i="4"/>
  <c r="T188" i="4"/>
  <c r="AA188" i="4"/>
  <c r="AC185" i="4"/>
  <c r="L199" i="4"/>
  <c r="AC199" i="4"/>
  <c r="Q188" i="4"/>
  <c r="K188" i="4"/>
  <c r="AB188" i="4"/>
  <c r="AC187" i="4"/>
  <c r="S188" i="4"/>
  <c r="AD199" i="4"/>
  <c r="AC188" i="4"/>
  <c r="G199" i="4"/>
  <c r="C188" i="4"/>
  <c r="Z188" i="4"/>
  <c r="N199" i="4"/>
  <c r="W199" i="4"/>
  <c r="G188" i="4"/>
  <c r="M188" i="4"/>
  <c r="E199" i="4"/>
  <c r="K199" i="4"/>
  <c r="R188" i="4"/>
  <c r="D199" i="4"/>
  <c r="B188" i="4"/>
  <c r="O199" i="4"/>
  <c r="H199" i="4"/>
  <c r="D188" i="4"/>
  <c r="V199" i="4"/>
  <c r="Y188" i="4"/>
  <c r="J188" i="4"/>
  <c r="AD198" i="4"/>
  <c r="Z199" i="4"/>
  <c r="V188" i="4"/>
  <c r="AF193" i="4" l="1"/>
  <c r="AE182" i="4"/>
  <c r="G264" i="14"/>
  <c r="G12" i="22"/>
  <c r="E171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AD188" i="4"/>
  <c r="AE198" i="4"/>
  <c r="AD185" i="4"/>
  <c r="AD187" i="4"/>
  <c r="AE196" i="4"/>
  <c r="AE199" i="4"/>
  <c r="AF182" i="4" l="1"/>
  <c r="F171" i="4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AF196" i="4"/>
  <c r="A198" i="4"/>
  <c r="AE187" i="4"/>
  <c r="AE188" i="4"/>
  <c r="A196" i="4"/>
  <c r="AF199" i="4"/>
  <c r="AF198" i="4"/>
  <c r="A199" i="4"/>
  <c r="AE185" i="4"/>
  <c r="G171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A185" i="4"/>
  <c r="AF185" i="4"/>
  <c r="A188" i="4"/>
  <c r="A187" i="4"/>
  <c r="AF187" i="4"/>
  <c r="AF188" i="4"/>
  <c r="H171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l="1"/>
  <c r="I171" i="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1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1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1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1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1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1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1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1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1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1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1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1" i="4" l="1"/>
  <c r="G187" i="5"/>
  <c r="C160" i="4"/>
  <c r="D160" i="4" s="1"/>
  <c r="C150" i="4"/>
  <c r="D150" i="4" s="1"/>
  <c r="E150" i="4" s="1"/>
  <c r="C140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X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G195" i="4"/>
  <c r="U184" i="4"/>
  <c r="F195" i="4"/>
  <c r="K184" i="4"/>
  <c r="J195" i="4"/>
  <c r="AE195" i="4"/>
  <c r="S184" i="4"/>
  <c r="C195" i="4"/>
  <c r="T184" i="4"/>
  <c r="R184" i="4"/>
  <c r="X184" i="4"/>
  <c r="A184" i="4"/>
  <c r="O184" i="4"/>
  <c r="X195" i="4"/>
  <c r="W184" i="4"/>
  <c r="Q184" i="4"/>
  <c r="Y195" i="4"/>
  <c r="V195" i="4"/>
  <c r="L184" i="4"/>
  <c r="S195" i="4"/>
  <c r="G184" i="4"/>
  <c r="N184" i="4"/>
  <c r="E195" i="4"/>
  <c r="T195" i="4"/>
  <c r="D195" i="4"/>
  <c r="Z184" i="4"/>
  <c r="H195" i="4"/>
  <c r="B184" i="4"/>
  <c r="P184" i="4"/>
  <c r="M195" i="4"/>
  <c r="N195" i="4"/>
  <c r="B195" i="4"/>
  <c r="AB195" i="4"/>
  <c r="AD184" i="4"/>
  <c r="D184" i="4"/>
  <c r="AC195" i="4"/>
  <c r="F184" i="4"/>
  <c r="I195" i="4"/>
  <c r="Z195" i="4"/>
  <c r="AF184" i="4"/>
  <c r="AE184" i="4"/>
  <c r="P195" i="4"/>
  <c r="AD195" i="4"/>
  <c r="I184" i="4"/>
  <c r="AA195" i="4"/>
  <c r="M184" i="4"/>
  <c r="L195" i="4"/>
  <c r="AF195" i="4"/>
  <c r="C184" i="4"/>
  <c r="AB184" i="4"/>
  <c r="A195" i="4"/>
  <c r="Q195" i="4"/>
  <c r="AC184" i="4"/>
  <c r="V184" i="4"/>
  <c r="K195" i="4"/>
  <c r="J184" i="4"/>
  <c r="AA184" i="4"/>
  <c r="O195" i="4"/>
  <c r="U195" i="4"/>
  <c r="E184" i="4"/>
  <c r="Y184" i="4"/>
  <c r="W195" i="4"/>
  <c r="R195" i="4"/>
  <c r="H184" i="4"/>
  <c r="V171" i="4" l="1"/>
  <c r="G90" i="19"/>
  <c r="G91" i="19"/>
  <c r="G92" i="13"/>
  <c r="G184" i="5"/>
  <c r="G186" i="5"/>
  <c r="E160" i="4"/>
  <c r="F150" i="4"/>
  <c r="D140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1" i="4" l="1"/>
  <c r="G182" i="5"/>
  <c r="G183" i="5"/>
  <c r="F160" i="4"/>
  <c r="G150" i="4"/>
  <c r="E140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1" i="4" l="1"/>
  <c r="G88" i="19"/>
  <c r="G89" i="19"/>
  <c r="G160" i="4"/>
  <c r="H150" i="4"/>
  <c r="F140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1" i="4" l="1"/>
  <c r="G178" i="5"/>
  <c r="G179" i="5"/>
  <c r="G8" i="22"/>
  <c r="G9" i="22"/>
  <c r="G180" i="5"/>
  <c r="G88" i="20"/>
  <c r="H160" i="4"/>
  <c r="I150" i="4"/>
  <c r="G140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1" i="4" l="1"/>
  <c r="G87" i="20"/>
  <c r="I160" i="4"/>
  <c r="J150" i="4"/>
  <c r="H140" i="4"/>
  <c r="G91" i="13"/>
  <c r="C129" i="4"/>
  <c r="D129" i="4" s="1"/>
  <c r="E129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1" i="4" l="1"/>
  <c r="G86" i="20"/>
  <c r="J160" i="4"/>
  <c r="K150" i="4"/>
  <c r="I140" i="4"/>
  <c r="F129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1" i="4" l="1"/>
  <c r="K160" i="4"/>
  <c r="L150" i="4"/>
  <c r="J140" i="4"/>
  <c r="G129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1" i="4" l="1"/>
  <c r="L160" i="4"/>
  <c r="M150" i="4"/>
  <c r="K140" i="4"/>
  <c r="H129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1" i="4" l="1"/>
  <c r="M160" i="4"/>
  <c r="N150" i="4"/>
  <c r="L140" i="4"/>
  <c r="I129" i="4"/>
  <c r="G90" i="13"/>
  <c r="G73" i="15"/>
  <c r="G74" i="15"/>
  <c r="G7" i="22"/>
  <c r="F118" i="4"/>
  <c r="E107" i="4"/>
  <c r="G174" i="5"/>
  <c r="AE171" i="4" l="1"/>
  <c r="N160" i="4"/>
  <c r="O150" i="4"/>
  <c r="M140" i="4"/>
  <c r="J129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1" i="4" l="1"/>
  <c r="O160" i="4"/>
  <c r="P150" i="4"/>
  <c r="N140" i="4"/>
  <c r="K129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0" i="4" l="1"/>
  <c r="Q150" i="4"/>
  <c r="O140" i="4"/>
  <c r="L129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0" i="4"/>
  <c r="R150" i="4"/>
  <c r="P140" i="4"/>
  <c r="M129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0" i="4" l="1"/>
  <c r="S150" i="4"/>
  <c r="Q140" i="4"/>
  <c r="G86" i="19"/>
  <c r="G171" i="5"/>
  <c r="N129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0" i="4" l="1"/>
  <c r="T150" i="4"/>
  <c r="R140" i="4"/>
  <c r="O129" i="4"/>
  <c r="G69" i="15"/>
  <c r="G70" i="15"/>
  <c r="G81" i="20"/>
  <c r="L118" i="4"/>
  <c r="K107" i="4"/>
  <c r="G87" i="13"/>
  <c r="G169" i="5"/>
  <c r="G170" i="5"/>
  <c r="T160" i="4" l="1"/>
  <c r="U150" i="4"/>
  <c r="S140" i="4"/>
  <c r="P129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0" i="4" l="1"/>
  <c r="V150" i="4"/>
  <c r="T140" i="4"/>
  <c r="Q129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0" i="4"/>
  <c r="W150" i="4"/>
  <c r="U140" i="4"/>
  <c r="G85" i="13"/>
  <c r="R129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0" i="4" l="1"/>
  <c r="X150" i="4"/>
  <c r="V140" i="4"/>
  <c r="S129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0" i="4" l="1"/>
  <c r="Y150" i="4"/>
  <c r="W140" i="4"/>
  <c r="T129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0" i="4" l="1"/>
  <c r="Z150" i="4"/>
  <c r="X140" i="4"/>
  <c r="U129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0" i="4" l="1"/>
  <c r="AA150" i="4"/>
  <c r="Y140" i="4"/>
  <c r="V129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0" i="4" l="1"/>
  <c r="AB150" i="4"/>
  <c r="Z140" i="4"/>
  <c r="W129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0" i="4" l="1"/>
  <c r="AC150" i="4"/>
  <c r="AA140" i="4"/>
  <c r="X129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0" i="4" l="1"/>
  <c r="AD150" i="4"/>
  <c r="AB140" i="4"/>
  <c r="Y129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0" i="4" l="1"/>
  <c r="AE150" i="4"/>
  <c r="AC140" i="4"/>
  <c r="Z129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0" i="4" l="1"/>
  <c r="AF150" i="4"/>
  <c r="AD140" i="4"/>
  <c r="AA129" i="4"/>
  <c r="X118" i="4"/>
  <c r="W107" i="4"/>
  <c r="G75" i="13"/>
  <c r="G153" i="5"/>
  <c r="AF160" i="4" l="1"/>
  <c r="AE140" i="4"/>
  <c r="AB129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6" i="16"/>
  <c r="H5" i="16"/>
  <c r="H7" i="16"/>
  <c r="AF140" i="4" l="1"/>
  <c r="AC129" i="4"/>
  <c r="Z118" i="4"/>
  <c r="Y107" i="4"/>
  <c r="W1" i="13"/>
  <c r="AD129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29" i="4" l="1"/>
  <c r="AF129" i="4" s="1"/>
  <c r="AB118" i="4"/>
  <c r="AA107" i="4"/>
  <c r="G74" i="13"/>
  <c r="G62" i="15"/>
  <c r="G61" i="15"/>
  <c r="G162" i="5"/>
  <c r="AC118" i="4" l="1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E7" i="16"/>
  <c r="C7" i="16"/>
  <c r="E2" i="16"/>
  <c r="G2" i="16"/>
  <c r="D6" i="16"/>
  <c r="D4" i="16"/>
  <c r="C6" i="16"/>
  <c r="F5" i="16"/>
  <c r="F6" i="16"/>
  <c r="G4" i="16"/>
  <c r="E4" i="16"/>
  <c r="C2" i="16"/>
  <c r="F4" i="16"/>
  <c r="G7" i="16"/>
  <c r="C5" i="16"/>
  <c r="F3" i="16"/>
  <c r="E6" i="16"/>
  <c r="G6" i="16"/>
  <c r="D5" i="16"/>
  <c r="G3" i="16"/>
  <c r="D7" i="16"/>
  <c r="E5" i="16"/>
  <c r="G5" i="16"/>
  <c r="F2" i="16"/>
  <c r="F7" i="16"/>
  <c r="D2" i="16"/>
  <c r="C4" i="16"/>
  <c r="D3" i="16"/>
  <c r="C3" i="16"/>
  <c r="E3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35" i="4"/>
  <c r="A146" i="4"/>
  <c r="A156" i="4"/>
  <c r="A166" i="4"/>
  <c r="A177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3" i="16"/>
  <c r="H2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C177" i="4"/>
  <c r="Q177" i="4"/>
  <c r="W177" i="4"/>
  <c r="P177" i="4"/>
  <c r="X177" i="4"/>
  <c r="S177" i="4"/>
  <c r="K177" i="4"/>
  <c r="AF177" i="4"/>
  <c r="AA177" i="4"/>
  <c r="Z177" i="4"/>
  <c r="L177" i="4"/>
  <c r="AD177" i="4"/>
  <c r="N177" i="4"/>
  <c r="E177" i="4"/>
  <c r="Y177" i="4"/>
  <c r="R177" i="4"/>
  <c r="U177" i="4"/>
  <c r="T177" i="4"/>
  <c r="H177" i="4"/>
  <c r="AC177" i="4"/>
  <c r="B177" i="4"/>
  <c r="O177" i="4"/>
  <c r="V177" i="4"/>
  <c r="D177" i="4"/>
  <c r="G177" i="4"/>
  <c r="J177" i="4"/>
  <c r="F177" i="4"/>
  <c r="AE177" i="4"/>
  <c r="I177" i="4"/>
  <c r="AB177" i="4"/>
  <c r="M177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W24" i="13" l="1"/>
  <c r="V24" i="13"/>
  <c r="Q24" i="13"/>
  <c r="N24" i="13"/>
  <c r="K24" i="13"/>
  <c r="F24" i="13"/>
  <c r="E24" i="13"/>
  <c r="D24" i="13"/>
  <c r="C24" i="13"/>
  <c r="G24" i="13" l="1"/>
  <c r="W31" i="20"/>
  <c r="Q31" i="20"/>
  <c r="N31" i="20"/>
  <c r="K31" i="20"/>
  <c r="F31" i="20"/>
  <c r="E31" i="20"/>
  <c r="D31" i="20"/>
  <c r="C31" i="20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G63" i="20" l="1"/>
  <c r="W41" i="20"/>
  <c r="V41" i="20"/>
  <c r="Q41" i="20"/>
  <c r="N41" i="20"/>
  <c r="K41" i="20"/>
  <c r="F41" i="20"/>
  <c r="E41" i="20"/>
  <c r="D41" i="20"/>
  <c r="C41" i="20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K166" i="4"/>
  <c r="B156" i="4"/>
  <c r="P135" i="4"/>
  <c r="AA90" i="4"/>
  <c r="D90" i="4"/>
  <c r="D124" i="4"/>
  <c r="M124" i="4"/>
  <c r="I7" i="16"/>
  <c r="Z156" i="4"/>
  <c r="G124" i="4"/>
  <c r="Q113" i="4"/>
  <c r="F102" i="4"/>
  <c r="AC113" i="4"/>
  <c r="V113" i="4"/>
  <c r="N90" i="4"/>
  <c r="AD156" i="4"/>
  <c r="T102" i="4"/>
  <c r="AB135" i="4"/>
  <c r="R113" i="4"/>
  <c r="W90" i="4"/>
  <c r="AC124" i="4"/>
  <c r="B146" i="4"/>
  <c r="E146" i="4"/>
  <c r="H113" i="4"/>
  <c r="H146" i="4"/>
  <c r="Y124" i="4"/>
  <c r="N102" i="4"/>
  <c r="Y113" i="4"/>
  <c r="I113" i="4"/>
  <c r="J124" i="4"/>
  <c r="Y166" i="4"/>
  <c r="AD135" i="4"/>
  <c r="AD146" i="4"/>
  <c r="Q166" i="4"/>
  <c r="P124" i="4"/>
  <c r="AA113" i="4"/>
  <c r="R124" i="4"/>
  <c r="K90" i="4"/>
  <c r="E135" i="4"/>
  <c r="M156" i="4"/>
  <c r="AB156" i="4"/>
  <c r="E166" i="4"/>
  <c r="G135" i="4"/>
  <c r="AB90" i="4"/>
  <c r="C102" i="4"/>
  <c r="G113" i="4"/>
  <c r="W102" i="4"/>
  <c r="N166" i="4"/>
  <c r="AF113" i="4"/>
  <c r="AB146" i="4"/>
  <c r="J102" i="4"/>
  <c r="X102" i="4"/>
  <c r="X124" i="4"/>
  <c r="Q156" i="4"/>
  <c r="Z146" i="4"/>
  <c r="L124" i="4"/>
  <c r="I166" i="4"/>
  <c r="AA135" i="4"/>
  <c r="S102" i="4"/>
  <c r="F90" i="4"/>
  <c r="Z124" i="4"/>
  <c r="N113" i="4"/>
  <c r="Y102" i="4"/>
  <c r="Q124" i="4"/>
  <c r="AD124" i="4"/>
  <c r="V166" i="4"/>
  <c r="Q102" i="4"/>
  <c r="V156" i="4"/>
  <c r="S7" i="16"/>
  <c r="AB113" i="4"/>
  <c r="N124" i="4"/>
  <c r="AC156" i="4"/>
  <c r="L135" i="4"/>
  <c r="W124" i="4"/>
  <c r="AF135" i="4"/>
  <c r="M135" i="4"/>
  <c r="D113" i="4"/>
  <c r="B166" i="4"/>
  <c r="U156" i="4"/>
  <c r="J90" i="4"/>
  <c r="N135" i="4"/>
  <c r="O156" i="4"/>
  <c r="AC146" i="4"/>
  <c r="Z90" i="4"/>
  <c r="AB166" i="4"/>
  <c r="AA124" i="4"/>
  <c r="AD113" i="4"/>
  <c r="M102" i="4"/>
  <c r="J156" i="4"/>
  <c r="E124" i="4"/>
  <c r="B113" i="4"/>
  <c r="R166" i="4"/>
  <c r="M166" i="4"/>
  <c r="D146" i="4"/>
  <c r="X156" i="4"/>
  <c r="L102" i="4"/>
  <c r="O146" i="4"/>
  <c r="O135" i="4"/>
  <c r="AB102" i="4"/>
  <c r="U113" i="4"/>
  <c r="L146" i="4"/>
  <c r="X135" i="4"/>
  <c r="Q135" i="4"/>
  <c r="AC102" i="4"/>
  <c r="F113" i="4"/>
  <c r="V102" i="4"/>
  <c r="I156" i="4"/>
  <c r="Q90" i="4"/>
  <c r="S113" i="4"/>
  <c r="V135" i="4"/>
  <c r="X146" i="4"/>
  <c r="K102" i="4"/>
  <c r="AA102" i="4"/>
  <c r="C156" i="4"/>
  <c r="D166" i="4"/>
  <c r="H135" i="4"/>
  <c r="D156" i="4"/>
  <c r="N156" i="4"/>
  <c r="J113" i="4"/>
  <c r="O102" i="4"/>
  <c r="R135" i="4"/>
  <c r="Y146" i="4"/>
  <c r="F124" i="4"/>
  <c r="C113" i="4"/>
  <c r="E102" i="4"/>
  <c r="N146" i="4"/>
  <c r="K156" i="4"/>
  <c r="AE146" i="4"/>
  <c r="Z113" i="4"/>
  <c r="P90" i="4"/>
  <c r="B90" i="4"/>
  <c r="AE113" i="4"/>
  <c r="F166" i="4"/>
  <c r="R156" i="4"/>
  <c r="X166" i="4"/>
  <c r="S135" i="4"/>
  <c r="S156" i="4"/>
  <c r="AA156" i="4"/>
  <c r="X90" i="4"/>
  <c r="S124" i="4"/>
  <c r="W135" i="4"/>
  <c r="U166" i="4"/>
  <c r="H124" i="4"/>
  <c r="I124" i="4"/>
  <c r="L113" i="4"/>
  <c r="S90" i="4"/>
  <c r="AF146" i="4"/>
  <c r="U124" i="4"/>
  <c r="E156" i="4"/>
  <c r="H90" i="4"/>
  <c r="AF102" i="4"/>
  <c r="T156" i="4"/>
  <c r="T124" i="4"/>
  <c r="J166" i="4"/>
  <c r="P156" i="4"/>
  <c r="AF124" i="4"/>
  <c r="U146" i="4"/>
  <c r="Y156" i="4"/>
  <c r="T146" i="4"/>
  <c r="M146" i="4"/>
  <c r="G156" i="4"/>
  <c r="Z166" i="4"/>
  <c r="G146" i="4"/>
  <c r="AD166" i="4"/>
  <c r="W156" i="4"/>
  <c r="V124" i="4"/>
  <c r="M90" i="4"/>
  <c r="L166" i="4"/>
  <c r="P166" i="4"/>
  <c r="S146" i="4"/>
  <c r="U102" i="4"/>
  <c r="D135" i="4"/>
  <c r="AC166" i="4"/>
  <c r="H156" i="4"/>
  <c r="C135" i="4"/>
  <c r="O90" i="4"/>
  <c r="AD102" i="4"/>
  <c r="G102" i="4"/>
  <c r="K146" i="4"/>
  <c r="B124" i="4"/>
  <c r="X113" i="4"/>
  <c r="V90" i="4"/>
  <c r="AA146" i="4"/>
  <c r="K113" i="4"/>
  <c r="AF90" i="4"/>
  <c r="Z102" i="4"/>
  <c r="E90" i="4"/>
  <c r="S166" i="4"/>
  <c r="L156" i="4"/>
  <c r="W113" i="4"/>
  <c r="W146" i="4"/>
  <c r="T166" i="4"/>
  <c r="T135" i="4"/>
  <c r="I102" i="4"/>
  <c r="F156" i="4"/>
  <c r="T90" i="4"/>
  <c r="F135" i="4"/>
  <c r="M113" i="4"/>
  <c r="AE102" i="4"/>
  <c r="J135" i="4"/>
  <c r="P102" i="4"/>
  <c r="H102" i="4"/>
  <c r="C146" i="4"/>
  <c r="U135" i="4"/>
  <c r="J146" i="4"/>
  <c r="P113" i="4"/>
  <c r="G166" i="4"/>
  <c r="C166" i="4"/>
  <c r="R146" i="4"/>
  <c r="D102" i="4"/>
  <c r="I135" i="4"/>
  <c r="H166" i="4"/>
  <c r="I90" i="4"/>
  <c r="K124" i="4"/>
  <c r="C90" i="4"/>
  <c r="AC135" i="4"/>
  <c r="B102" i="4"/>
  <c r="AE135" i="4"/>
  <c r="V146" i="4"/>
  <c r="O124" i="4"/>
  <c r="W166" i="4"/>
  <c r="C124" i="4"/>
  <c r="L90" i="4"/>
  <c r="I146" i="4"/>
  <c r="P146" i="4"/>
  <c r="T113" i="4"/>
  <c r="F146" i="4"/>
  <c r="E113" i="4"/>
  <c r="B135" i="4"/>
  <c r="Q146" i="4"/>
  <c r="O113" i="4"/>
  <c r="U90" i="4"/>
  <c r="G90" i="4"/>
  <c r="Z135" i="4"/>
  <c r="Y135" i="4"/>
  <c r="AB124" i="4"/>
  <c r="AE124" i="4"/>
  <c r="AE90" i="4"/>
  <c r="K135" i="4"/>
  <c r="AA166" i="4"/>
  <c r="R90" i="4"/>
  <c r="O166" i="4"/>
  <c r="R102" i="4"/>
  <c r="AC90" i="4"/>
  <c r="AD90" i="4"/>
  <c r="Y90" i="4"/>
  <c r="AF166" i="4"/>
  <c r="AE166" i="4"/>
  <c r="AF156" i="4"/>
  <c r="AE156" i="4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J7" i="16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K7" i="16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L7" i="16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M7" i="16"/>
  <c r="G35" i="20" l="1"/>
  <c r="K46" i="5"/>
  <c r="N7" i="16"/>
  <c r="O7" i="16" l="1"/>
  <c r="W32" i="20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31" i="4"/>
  <c r="A120" i="4"/>
  <c r="A162" i="4"/>
  <c r="A98" i="4"/>
  <c r="A173" i="4"/>
  <c r="A142" i="4"/>
  <c r="A152" i="4"/>
  <c r="A109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G55" i="5" s="1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G30" i="5" s="1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G67" i="5" s="1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28" i="15"/>
  <c r="G13" i="15"/>
  <c r="G30" i="15" l="1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D186" i="4"/>
  <c r="E174" i="4"/>
  <c r="AB173" i="4"/>
  <c r="D175" i="4"/>
  <c r="Y176" i="4"/>
  <c r="AA183" i="4"/>
  <c r="N172" i="4"/>
  <c r="B173" i="4"/>
  <c r="AF172" i="4"/>
  <c r="Q176" i="4"/>
  <c r="K186" i="4"/>
  <c r="AC183" i="4"/>
  <c r="W183" i="4"/>
  <c r="M174" i="4"/>
  <c r="G176" i="4"/>
  <c r="X197" i="4"/>
  <c r="I197" i="4"/>
  <c r="D172" i="4"/>
  <c r="S176" i="4"/>
  <c r="Z173" i="4"/>
  <c r="AB197" i="4"/>
  <c r="AA174" i="4"/>
  <c r="O172" i="4"/>
  <c r="AD186" i="4"/>
  <c r="Q197" i="4"/>
  <c r="J172" i="4"/>
  <c r="F194" i="4"/>
  <c r="H194" i="4"/>
  <c r="V174" i="4"/>
  <c r="F175" i="4"/>
  <c r="Q174" i="4"/>
  <c r="P172" i="4"/>
  <c r="E173" i="4"/>
  <c r="E172" i="4"/>
  <c r="G175" i="4"/>
  <c r="P183" i="4"/>
  <c r="T174" i="4"/>
  <c r="L176" i="4"/>
  <c r="O197" i="4"/>
  <c r="J173" i="4"/>
  <c r="AF183" i="4"/>
  <c r="E175" i="4"/>
  <c r="U174" i="4"/>
  <c r="AA175" i="4"/>
  <c r="W186" i="4"/>
  <c r="C197" i="4"/>
  <c r="Y183" i="4"/>
  <c r="L172" i="4"/>
  <c r="E197" i="4"/>
  <c r="S173" i="4"/>
  <c r="S175" i="4"/>
  <c r="AD172" i="4"/>
  <c r="T173" i="4"/>
  <c r="O174" i="4"/>
  <c r="T175" i="4"/>
  <c r="K175" i="4"/>
  <c r="A194" i="4"/>
  <c r="D194" i="4"/>
  <c r="J176" i="4"/>
  <c r="P173" i="4"/>
  <c r="B186" i="4"/>
  <c r="C173" i="4"/>
  <c r="V172" i="4"/>
  <c r="X172" i="4"/>
  <c r="N175" i="4"/>
  <c r="L174" i="4"/>
  <c r="F176" i="4"/>
  <c r="AD176" i="4"/>
  <c r="J174" i="4"/>
  <c r="R173" i="4"/>
  <c r="X186" i="4"/>
  <c r="AF175" i="4"/>
  <c r="V194" i="4"/>
  <c r="G194" i="4"/>
  <c r="Z172" i="4"/>
  <c r="E186" i="4"/>
  <c r="B174" i="4"/>
  <c r="AE197" i="4"/>
  <c r="AE173" i="4"/>
  <c r="X176" i="4"/>
  <c r="R175" i="4"/>
  <c r="AA172" i="4"/>
  <c r="Y175" i="4"/>
  <c r="V175" i="4"/>
  <c r="AE194" i="4"/>
  <c r="AD173" i="4"/>
  <c r="M172" i="4"/>
  <c r="AC174" i="4"/>
  <c r="S183" i="4"/>
  <c r="K176" i="4"/>
  <c r="N183" i="4"/>
  <c r="Y174" i="4"/>
  <c r="T197" i="4"/>
  <c r="F197" i="4"/>
  <c r="M176" i="4"/>
  <c r="Q186" i="4"/>
  <c r="R176" i="4"/>
  <c r="G174" i="4"/>
  <c r="P197" i="4"/>
  <c r="M173" i="4"/>
  <c r="C172" i="4"/>
  <c r="Z183" i="4"/>
  <c r="X194" i="4"/>
  <c r="T172" i="4"/>
  <c r="P174" i="4"/>
  <c r="A176" i="4"/>
  <c r="J197" i="4"/>
  <c r="H183" i="4"/>
  <c r="U197" i="4"/>
  <c r="Y173" i="4"/>
  <c r="J183" i="4"/>
  <c r="M194" i="4"/>
  <c r="Z174" i="4"/>
  <c r="I183" i="4"/>
  <c r="O173" i="4"/>
  <c r="I173" i="4"/>
  <c r="F174" i="4"/>
  <c r="X183" i="4"/>
  <c r="N173" i="4"/>
  <c r="P194" i="4"/>
  <c r="D176" i="4"/>
  <c r="B197" i="4"/>
  <c r="S186" i="4"/>
  <c r="V176" i="4"/>
  <c r="AB183" i="4"/>
  <c r="H197" i="4"/>
  <c r="AA197" i="4"/>
  <c r="G197" i="4"/>
  <c r="I186" i="4"/>
  <c r="L173" i="4"/>
  <c r="I174" i="4"/>
  <c r="T176" i="4"/>
  <c r="B172" i="4"/>
  <c r="V197" i="4"/>
  <c r="S197" i="4"/>
  <c r="N176" i="4"/>
  <c r="I176" i="4"/>
  <c r="AE176" i="4"/>
  <c r="V183" i="4"/>
  <c r="T194" i="4"/>
  <c r="U194" i="4"/>
  <c r="V173" i="4"/>
  <c r="N197" i="4"/>
  <c r="Q183" i="4"/>
  <c r="AF176" i="4"/>
  <c r="AF173" i="4"/>
  <c r="Y186" i="4"/>
  <c r="AB175" i="4"/>
  <c r="H172" i="4"/>
  <c r="U176" i="4"/>
  <c r="R194" i="4"/>
  <c r="W197" i="4"/>
  <c r="I175" i="4"/>
  <c r="H186" i="4"/>
  <c r="G186" i="4"/>
  <c r="Z176" i="4"/>
  <c r="S174" i="4"/>
  <c r="Z186" i="4"/>
  <c r="N194" i="4"/>
  <c r="G173" i="4"/>
  <c r="A172" i="4"/>
  <c r="I172" i="4"/>
  <c r="AD174" i="4"/>
  <c r="U175" i="4"/>
  <c r="AB194" i="4"/>
  <c r="C194" i="4"/>
  <c r="D197" i="4"/>
  <c r="C183" i="4"/>
  <c r="B176" i="4"/>
  <c r="U173" i="4"/>
  <c r="F172" i="4"/>
  <c r="L175" i="4"/>
  <c r="AC172" i="4"/>
  <c r="A183" i="4"/>
  <c r="U172" i="4"/>
  <c r="AB186" i="4"/>
  <c r="O194" i="4"/>
  <c r="B175" i="4"/>
  <c r="S172" i="4"/>
  <c r="Y197" i="4"/>
  <c r="R197" i="4"/>
  <c r="X174" i="4"/>
  <c r="K174" i="4"/>
  <c r="H173" i="4"/>
  <c r="H176" i="4"/>
  <c r="AE175" i="4"/>
  <c r="Y194" i="4"/>
  <c r="W172" i="4"/>
  <c r="F173" i="4"/>
  <c r="O175" i="4"/>
  <c r="W194" i="4"/>
  <c r="AF197" i="4"/>
  <c r="O176" i="4"/>
  <c r="AE172" i="4"/>
  <c r="X175" i="4"/>
  <c r="AA194" i="4"/>
  <c r="U183" i="4"/>
  <c r="P186" i="4"/>
  <c r="L194" i="4"/>
  <c r="F186" i="4"/>
  <c r="AD194" i="4"/>
  <c r="U186" i="4"/>
  <c r="K194" i="4"/>
  <c r="P175" i="4"/>
  <c r="I194" i="4"/>
  <c r="G183" i="4"/>
  <c r="E176" i="4"/>
  <c r="A186" i="4"/>
  <c r="A175" i="4"/>
  <c r="W174" i="4"/>
  <c r="D183" i="4"/>
  <c r="AD183" i="4"/>
  <c r="AF186" i="4"/>
  <c r="AC186" i="4"/>
  <c r="R174" i="4"/>
  <c r="D173" i="4"/>
  <c r="M197" i="4"/>
  <c r="AD175" i="4"/>
  <c r="K173" i="4"/>
  <c r="Q172" i="4"/>
  <c r="AC176" i="4"/>
  <c r="A174" i="4"/>
  <c r="AB174" i="4"/>
  <c r="AA173" i="4"/>
  <c r="E183" i="4"/>
  <c r="C186" i="4"/>
  <c r="J186" i="4"/>
  <c r="Q173" i="4"/>
  <c r="M183" i="4"/>
  <c r="X173" i="4"/>
  <c r="M175" i="4"/>
  <c r="E194" i="4"/>
  <c r="Z194" i="4"/>
  <c r="AD197" i="4"/>
  <c r="B183" i="4"/>
  <c r="Y172" i="4"/>
  <c r="D174" i="4"/>
  <c r="AF174" i="4"/>
  <c r="O186" i="4"/>
  <c r="B194" i="4"/>
  <c r="L197" i="4"/>
  <c r="W173" i="4"/>
  <c r="L186" i="4"/>
  <c r="H174" i="4"/>
  <c r="M186" i="4"/>
  <c r="T183" i="4"/>
  <c r="AC194" i="4"/>
  <c r="K197" i="4"/>
  <c r="AB176" i="4"/>
  <c r="P176" i="4"/>
  <c r="G172" i="4"/>
  <c r="Z175" i="4"/>
  <c r="AC175" i="4"/>
  <c r="AE174" i="4"/>
  <c r="S194" i="4"/>
  <c r="AE186" i="4"/>
  <c r="W176" i="4"/>
  <c r="Q194" i="4"/>
  <c r="AC173" i="4"/>
  <c r="AA176" i="4"/>
  <c r="R183" i="4"/>
  <c r="R172" i="4"/>
  <c r="K172" i="4"/>
  <c r="J194" i="4"/>
  <c r="Q175" i="4"/>
  <c r="Z197" i="4"/>
  <c r="AB172" i="4"/>
  <c r="AF194" i="4"/>
  <c r="A197" i="4"/>
  <c r="J175" i="4"/>
  <c r="C176" i="4"/>
  <c r="AC197" i="4"/>
  <c r="K183" i="4"/>
  <c r="F183" i="4"/>
  <c r="V186" i="4"/>
  <c r="W175" i="4"/>
  <c r="AA186" i="4"/>
  <c r="C174" i="4"/>
  <c r="AE183" i="4"/>
  <c r="H175" i="4"/>
  <c r="L183" i="4"/>
  <c r="O183" i="4"/>
  <c r="N186" i="4"/>
  <c r="N174" i="4"/>
  <c r="C175" i="4"/>
  <c r="T186" i="4"/>
  <c r="R186" i="4"/>
  <c r="AF170" i="4" l="1"/>
  <c r="D192" i="4"/>
  <c r="J192" i="4"/>
  <c r="K181" i="4"/>
  <c r="R170" i="4"/>
  <c r="X181" i="4"/>
  <c r="H170" i="4"/>
  <c r="K170" i="4"/>
  <c r="AC192" i="4"/>
  <c r="P181" i="4"/>
  <c r="A182" i="4"/>
  <c r="K192" i="4"/>
  <c r="AF192" i="4"/>
  <c r="Q192" i="4"/>
  <c r="C192" i="4"/>
  <c r="N170" i="4"/>
  <c r="R181" i="4"/>
  <c r="AD181" i="4"/>
  <c r="Z170" i="4"/>
  <c r="G181" i="4"/>
  <c r="N192" i="4"/>
  <c r="O192" i="4"/>
  <c r="F170" i="4"/>
  <c r="H181" i="4"/>
  <c r="A193" i="4"/>
  <c r="Q170" i="4"/>
  <c r="Q181" i="4"/>
  <c r="T181" i="4"/>
  <c r="AE170" i="4"/>
  <c r="AB181" i="4"/>
  <c r="V170" i="4"/>
  <c r="T192" i="4"/>
  <c r="AE192" i="4"/>
  <c r="I181" i="4"/>
  <c r="J181" i="4"/>
  <c r="O170" i="4"/>
  <c r="I192" i="4"/>
  <c r="V192" i="4"/>
  <c r="M181" i="4"/>
  <c r="AA181" i="4"/>
  <c r="L192" i="4"/>
  <c r="L181" i="4"/>
  <c r="Y192" i="4"/>
  <c r="AD192" i="4"/>
  <c r="Z192" i="4"/>
  <c r="G170" i="4"/>
  <c r="Y170" i="4"/>
  <c r="R192" i="4"/>
  <c r="S192" i="4"/>
  <c r="Z181" i="4"/>
  <c r="B192" i="4"/>
  <c r="C170" i="4"/>
  <c r="V181" i="4"/>
  <c r="G192" i="4"/>
  <c r="B181" i="4"/>
  <c r="D181" i="4"/>
  <c r="M170" i="4"/>
  <c r="T170" i="4"/>
  <c r="E170" i="4"/>
  <c r="D170" i="4"/>
  <c r="U170" i="4"/>
  <c r="B170" i="4"/>
  <c r="U192" i="4"/>
  <c r="F192" i="4"/>
  <c r="S170" i="4"/>
  <c r="X170" i="4"/>
  <c r="AD170" i="4"/>
  <c r="L170" i="4"/>
  <c r="N181" i="4"/>
  <c r="F181" i="4"/>
  <c r="W170" i="4"/>
  <c r="AC181" i="4"/>
  <c r="J170" i="4"/>
  <c r="P170" i="4"/>
  <c r="S181" i="4"/>
  <c r="P192" i="4"/>
  <c r="E192" i="4"/>
  <c r="AB192" i="4"/>
  <c r="C181" i="4"/>
  <c r="AE181" i="4"/>
  <c r="W192" i="4"/>
  <c r="W181" i="4"/>
  <c r="U181" i="4"/>
  <c r="I170" i="4"/>
  <c r="M192" i="4"/>
  <c r="AF181" i="4"/>
  <c r="A171" i="4"/>
  <c r="AA192" i="4"/>
  <c r="X192" i="4"/>
  <c r="H192" i="4"/>
  <c r="E181" i="4"/>
  <c r="AA170" i="4"/>
  <c r="O181" i="4"/>
  <c r="AC170" i="4"/>
  <c r="AB170" i="4"/>
  <c r="Y181" i="4"/>
  <c r="I269" i="14"/>
  <c r="I268" i="14"/>
  <c r="I267" i="14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M110" i="4" l="1"/>
  <c r="O165" i="4"/>
  <c r="AF123" i="4"/>
  <c r="AD155" i="4"/>
  <c r="Y161" i="4"/>
  <c r="AC110" i="4"/>
  <c r="B97" i="4"/>
  <c r="S109" i="4"/>
  <c r="AF133" i="4"/>
  <c r="M87" i="4"/>
  <c r="Z108" i="4"/>
  <c r="N100" i="4"/>
  <c r="M112" i="4"/>
  <c r="AC119" i="4"/>
  <c r="AD131" i="4"/>
  <c r="J121" i="4"/>
  <c r="AF100" i="4"/>
  <c r="Y130" i="4"/>
  <c r="Q152" i="4"/>
  <c r="H86" i="4"/>
  <c r="Q87" i="4"/>
  <c r="K145" i="4"/>
  <c r="F99" i="4"/>
  <c r="S163" i="4"/>
  <c r="AD89" i="4"/>
  <c r="P151" i="4"/>
  <c r="P110" i="4"/>
  <c r="F119" i="4"/>
  <c r="S121" i="4"/>
  <c r="AA133" i="4"/>
  <c r="AB145" i="4"/>
  <c r="V152" i="4"/>
  <c r="W87" i="4"/>
  <c r="E162" i="4"/>
  <c r="L119" i="4"/>
  <c r="T154" i="4"/>
  <c r="T123" i="4"/>
  <c r="D141" i="4"/>
  <c r="V109" i="4"/>
  <c r="W134" i="4"/>
  <c r="E101" i="4"/>
  <c r="N155" i="4"/>
  <c r="Z145" i="4"/>
  <c r="AE145" i="4"/>
  <c r="Z161" i="4"/>
  <c r="B112" i="4"/>
  <c r="C98" i="4"/>
  <c r="I131" i="4"/>
  <c r="A110" i="4"/>
  <c r="G108" i="4"/>
  <c r="W154" i="4"/>
  <c r="G144" i="4"/>
  <c r="Y123" i="4"/>
  <c r="AD132" i="4"/>
  <c r="AA89" i="4"/>
  <c r="W89" i="4"/>
  <c r="G152" i="4"/>
  <c r="F122" i="4"/>
  <c r="X122" i="4"/>
  <c r="U109" i="4"/>
  <c r="C152" i="4"/>
  <c r="E153" i="4"/>
  <c r="U123" i="4"/>
  <c r="AF101" i="4"/>
  <c r="AF141" i="4"/>
  <c r="AA120" i="4"/>
  <c r="M144" i="4"/>
  <c r="B89" i="4"/>
  <c r="R155" i="4"/>
  <c r="X98" i="4"/>
  <c r="N97" i="4"/>
  <c r="M154" i="4"/>
  <c r="E111" i="4"/>
  <c r="J112" i="4"/>
  <c r="AC99" i="4"/>
  <c r="AA101" i="4"/>
  <c r="U88" i="4"/>
  <c r="Y101" i="4"/>
  <c r="X130" i="4"/>
  <c r="E163" i="4"/>
  <c r="F111" i="4"/>
  <c r="A123" i="4"/>
  <c r="AE152" i="4"/>
  <c r="P131" i="4"/>
  <c r="D112" i="4"/>
  <c r="AC97" i="4"/>
  <c r="U144" i="4"/>
  <c r="AD153" i="4"/>
  <c r="AA99" i="4"/>
  <c r="AF120" i="4"/>
  <c r="N134" i="4"/>
  <c r="N130" i="4"/>
  <c r="V120" i="4"/>
  <c r="O162" i="4"/>
  <c r="AB112" i="4"/>
  <c r="AF112" i="4"/>
  <c r="T108" i="4"/>
  <c r="P161" i="4"/>
  <c r="G155" i="4"/>
  <c r="AF86" i="4"/>
  <c r="H144" i="4"/>
  <c r="E132" i="4"/>
  <c r="E152" i="4"/>
  <c r="AD99" i="4"/>
  <c r="D154" i="4"/>
  <c r="U131" i="4"/>
  <c r="B165" i="4"/>
  <c r="G120" i="4"/>
  <c r="G101" i="4"/>
  <c r="AB144" i="4"/>
  <c r="Q162" i="4"/>
  <c r="R97" i="4"/>
  <c r="N88" i="4"/>
  <c r="AE99" i="4"/>
  <c r="AA108" i="4"/>
  <c r="P143" i="4"/>
  <c r="U85" i="4"/>
  <c r="L131" i="4"/>
  <c r="AB120" i="4"/>
  <c r="L153" i="4"/>
  <c r="Z89" i="4"/>
  <c r="AA112" i="4"/>
  <c r="N108" i="4"/>
  <c r="V162" i="4"/>
  <c r="S86" i="4"/>
  <c r="W163" i="4"/>
  <c r="K163" i="4"/>
  <c r="T120" i="4"/>
  <c r="N119" i="4"/>
  <c r="U142" i="4"/>
  <c r="AF111" i="4"/>
  <c r="Y151" i="4"/>
  <c r="B152" i="4"/>
  <c r="G151" i="4"/>
  <c r="E133" i="4"/>
  <c r="X144" i="4"/>
  <c r="F121" i="4"/>
  <c r="X162" i="4"/>
  <c r="I121" i="4"/>
  <c r="AB163" i="4"/>
  <c r="AD88" i="4"/>
  <c r="P162" i="4"/>
  <c r="AA121" i="4"/>
  <c r="G134" i="4"/>
  <c r="U143" i="4"/>
  <c r="J130" i="4"/>
  <c r="C89" i="4"/>
  <c r="O152" i="4"/>
  <c r="S144" i="4"/>
  <c r="AE119" i="4"/>
  <c r="U98" i="4"/>
  <c r="G161" i="4"/>
  <c r="Y141" i="4"/>
  <c r="L121" i="4"/>
  <c r="AF152" i="4"/>
  <c r="O108" i="4"/>
  <c r="P87" i="4"/>
  <c r="H121" i="4"/>
  <c r="W121" i="4"/>
  <c r="I122" i="4"/>
  <c r="Z98" i="4"/>
  <c r="X153" i="4"/>
  <c r="AD85" i="4"/>
  <c r="I86" i="4"/>
  <c r="P164" i="4"/>
  <c r="C145" i="4"/>
  <c r="G111" i="4"/>
  <c r="E98" i="4"/>
  <c r="Y119" i="4"/>
  <c r="X134" i="4"/>
  <c r="Q89" i="4"/>
  <c r="M100" i="4"/>
  <c r="L130" i="4"/>
  <c r="D133" i="4"/>
  <c r="B130" i="4"/>
  <c r="L88" i="4"/>
  <c r="W161" i="4"/>
  <c r="V165" i="4"/>
  <c r="J151" i="4"/>
  <c r="T85" i="4"/>
  <c r="P111" i="4"/>
  <c r="S110" i="4"/>
  <c r="AF134" i="4"/>
  <c r="S130" i="4"/>
  <c r="AA110" i="4"/>
  <c r="AA144" i="4"/>
  <c r="Q101" i="4"/>
  <c r="Z141" i="4"/>
  <c r="M122" i="4"/>
  <c r="O85" i="4"/>
  <c r="C123" i="4"/>
  <c r="R89" i="4"/>
  <c r="A155" i="4"/>
  <c r="R154" i="4"/>
  <c r="T133" i="4"/>
  <c r="F154" i="4"/>
  <c r="AB153" i="4"/>
  <c r="C134" i="4"/>
  <c r="K110" i="4"/>
  <c r="O119" i="4"/>
  <c r="AF97" i="4"/>
  <c r="P88" i="4"/>
  <c r="M86" i="4"/>
  <c r="R121" i="4"/>
  <c r="K133" i="4"/>
  <c r="AF122" i="4"/>
  <c r="K142" i="4"/>
  <c r="Z86" i="4"/>
  <c r="K120" i="4"/>
  <c r="X111" i="4"/>
  <c r="K119" i="4"/>
  <c r="I98" i="4"/>
  <c r="K99" i="4"/>
  <c r="Y152" i="4"/>
  <c r="F87" i="4"/>
  <c r="B164" i="4"/>
  <c r="G109" i="4"/>
  <c r="AE122" i="4"/>
  <c r="P141" i="4"/>
  <c r="X86" i="4"/>
  <c r="AD163" i="4"/>
  <c r="O142" i="4"/>
  <c r="P130" i="4"/>
  <c r="M163" i="4"/>
  <c r="T142" i="4"/>
  <c r="C130" i="4"/>
  <c r="V86" i="4"/>
  <c r="H153" i="4"/>
  <c r="F86" i="4"/>
  <c r="AE97" i="4"/>
  <c r="I154" i="4"/>
  <c r="AC144" i="4"/>
  <c r="M155" i="4"/>
  <c r="L98" i="4"/>
  <c r="K141" i="4"/>
  <c r="Q142" i="4"/>
  <c r="U100" i="4"/>
  <c r="B108" i="4"/>
  <c r="Q119" i="4"/>
  <c r="AD101" i="4"/>
  <c r="E143" i="4"/>
  <c r="S155" i="4"/>
  <c r="V132" i="4"/>
  <c r="J88" i="4"/>
  <c r="Y143" i="4"/>
  <c r="E100" i="4"/>
  <c r="AB165" i="4"/>
  <c r="B101" i="4"/>
  <c r="R151" i="4"/>
  <c r="D123" i="4"/>
  <c r="D131" i="4"/>
  <c r="U110" i="4"/>
  <c r="M161" i="4"/>
  <c r="C120" i="4"/>
  <c r="D153" i="4"/>
  <c r="M145" i="4"/>
  <c r="A101" i="4"/>
  <c r="L152" i="4"/>
  <c r="C153" i="4"/>
  <c r="H132" i="4"/>
  <c r="AA119" i="4"/>
  <c r="O121" i="4"/>
  <c r="K87" i="4"/>
  <c r="F110" i="4"/>
  <c r="D165" i="4"/>
  <c r="C101" i="4"/>
  <c r="Y85" i="4"/>
  <c r="AF132" i="4"/>
  <c r="AB143" i="4"/>
  <c r="A165" i="4"/>
  <c r="D152" i="4"/>
  <c r="V112" i="4"/>
  <c r="Y108" i="4"/>
  <c r="H120" i="4"/>
  <c r="AF108" i="4"/>
  <c r="U153" i="4"/>
  <c r="O143" i="4"/>
  <c r="AB121" i="4"/>
  <c r="AD164" i="4"/>
  <c r="J154" i="4"/>
  <c r="F132" i="4"/>
  <c r="J99" i="4"/>
  <c r="AD86" i="4"/>
  <c r="C161" i="4"/>
  <c r="B144" i="4"/>
  <c r="M121" i="4"/>
  <c r="Z153" i="4"/>
  <c r="F97" i="4"/>
  <c r="A88" i="4"/>
  <c r="S120" i="4"/>
  <c r="V141" i="4"/>
  <c r="AF162" i="4"/>
  <c r="I161" i="4"/>
  <c r="Z121" i="4"/>
  <c r="L154" i="4"/>
  <c r="R120" i="4"/>
  <c r="R134" i="4"/>
  <c r="Z164" i="4"/>
  <c r="Y109" i="4"/>
  <c r="AA87" i="4"/>
  <c r="Q151" i="4"/>
  <c r="B110" i="4"/>
  <c r="W97" i="4"/>
  <c r="U161" i="4"/>
  <c r="O123" i="4"/>
  <c r="N151" i="4"/>
  <c r="Z143" i="4"/>
  <c r="P119" i="4"/>
  <c r="U130" i="4"/>
  <c r="AB100" i="4"/>
  <c r="I4" i="16"/>
  <c r="T86" i="4"/>
  <c r="J134" i="4"/>
  <c r="Q131" i="4"/>
  <c r="V121" i="4"/>
  <c r="H152" i="4"/>
  <c r="N86" i="4"/>
  <c r="S112" i="4"/>
  <c r="W131" i="4"/>
  <c r="T132" i="4"/>
  <c r="R88" i="4"/>
  <c r="O132" i="4"/>
  <c r="R131" i="4"/>
  <c r="Q100" i="4"/>
  <c r="C165" i="4"/>
  <c r="I5" i="16"/>
  <c r="C112" i="4"/>
  <c r="S165" i="4"/>
  <c r="Z101" i="4"/>
  <c r="M99" i="4"/>
  <c r="AD109" i="4"/>
  <c r="V145" i="4"/>
  <c r="AF151" i="4"/>
  <c r="N153" i="4"/>
  <c r="AB88" i="4"/>
  <c r="W112" i="4"/>
  <c r="U155" i="4"/>
  <c r="B109" i="4"/>
  <c r="AA165" i="4"/>
  <c r="Z152" i="4"/>
  <c r="L112" i="4"/>
  <c r="G142" i="4"/>
  <c r="O151" i="4"/>
  <c r="F130" i="4"/>
  <c r="E89" i="4"/>
  <c r="T151" i="4"/>
  <c r="AC88" i="4"/>
  <c r="V119" i="4"/>
  <c r="N131" i="4"/>
  <c r="J141" i="4"/>
  <c r="AD111" i="4"/>
  <c r="Y86" i="4"/>
  <c r="N161" i="4"/>
  <c r="N112" i="4"/>
  <c r="E108" i="4"/>
  <c r="G123" i="4"/>
  <c r="AB122" i="4"/>
  <c r="L108" i="4"/>
  <c r="R130" i="4"/>
  <c r="A89" i="4"/>
  <c r="AD108" i="4"/>
  <c r="A111" i="4"/>
  <c r="Q85" i="4"/>
  <c r="AC134" i="4"/>
  <c r="AA155" i="4"/>
  <c r="A122" i="4"/>
  <c r="G119" i="4"/>
  <c r="N85" i="4"/>
  <c r="S5" i="16"/>
  <c r="Q163" i="4"/>
  <c r="W151" i="4"/>
  <c r="AB123" i="4"/>
  <c r="V163" i="4"/>
  <c r="AE141" i="4"/>
  <c r="AC112" i="4"/>
  <c r="AF142" i="4"/>
  <c r="L97" i="4"/>
  <c r="AA122" i="4"/>
  <c r="R111" i="4"/>
  <c r="X108" i="4"/>
  <c r="M131" i="4"/>
  <c r="W141" i="4"/>
  <c r="L111" i="4"/>
  <c r="Q154" i="4"/>
  <c r="V97" i="4"/>
  <c r="AC108" i="4"/>
  <c r="AB133" i="4"/>
  <c r="T89" i="4"/>
  <c r="AE164" i="4"/>
  <c r="AF165" i="4"/>
  <c r="P163" i="4"/>
  <c r="Q134" i="4"/>
  <c r="AC151" i="4"/>
  <c r="AD112" i="4"/>
  <c r="Y100" i="4"/>
  <c r="R85" i="4"/>
  <c r="M151" i="4"/>
  <c r="Y87" i="4"/>
  <c r="I89" i="4"/>
  <c r="AB87" i="4"/>
  <c r="AB119" i="4"/>
  <c r="O164" i="4"/>
  <c r="K86" i="4"/>
  <c r="L134" i="4"/>
  <c r="C97" i="4"/>
  <c r="B134" i="4"/>
  <c r="Q165" i="4"/>
  <c r="O101" i="4"/>
  <c r="I123" i="4"/>
  <c r="B100" i="4"/>
  <c r="S3" i="16"/>
  <c r="I133" i="4"/>
  <c r="AD98" i="4"/>
  <c r="H130" i="4"/>
  <c r="D109" i="4"/>
  <c r="E87" i="4"/>
  <c r="O141" i="4"/>
  <c r="A145" i="4"/>
  <c r="F133" i="4"/>
  <c r="AF130" i="4"/>
  <c r="T161" i="4"/>
  <c r="A112" i="4"/>
  <c r="T111" i="4"/>
  <c r="W109" i="4"/>
  <c r="AC85" i="4"/>
  <c r="AC163" i="4"/>
  <c r="A144" i="4"/>
  <c r="T109" i="4"/>
  <c r="K85" i="4"/>
  <c r="T100" i="4"/>
  <c r="I142" i="4"/>
  <c r="Z131" i="4"/>
  <c r="Q132" i="4"/>
  <c r="U86" i="4"/>
  <c r="X119" i="4"/>
  <c r="O100" i="4"/>
  <c r="M142" i="4"/>
  <c r="I165" i="4"/>
  <c r="Y144" i="4"/>
  <c r="X132" i="4"/>
  <c r="T101" i="4"/>
  <c r="T122" i="4"/>
  <c r="Z85" i="4"/>
  <c r="AA162" i="4"/>
  <c r="E112" i="4"/>
  <c r="AF88" i="4"/>
  <c r="G99" i="4"/>
  <c r="I162" i="4"/>
  <c r="S141" i="4"/>
  <c r="X123" i="4"/>
  <c r="S2" i="16"/>
  <c r="Y155" i="4"/>
  <c r="N141" i="4"/>
  <c r="AD161" i="4"/>
  <c r="H85" i="4"/>
  <c r="B88" i="4"/>
  <c r="S123" i="4"/>
  <c r="AA152" i="4"/>
  <c r="AA86" i="4"/>
  <c r="A161" i="4"/>
  <c r="N165" i="4"/>
  <c r="Z87" i="4"/>
  <c r="M123" i="4"/>
  <c r="U119" i="4"/>
  <c r="D144" i="4"/>
  <c r="T119" i="4"/>
  <c r="R143" i="4"/>
  <c r="K100" i="4"/>
  <c r="A121" i="4"/>
  <c r="AC120" i="4"/>
  <c r="A154" i="4"/>
  <c r="P112" i="4"/>
  <c r="O88" i="4"/>
  <c r="C133" i="4"/>
  <c r="B87" i="4"/>
  <c r="O134" i="4"/>
  <c r="A153" i="4"/>
  <c r="P101" i="4"/>
  <c r="M132" i="4"/>
  <c r="F108" i="4"/>
  <c r="W153" i="4"/>
  <c r="B98" i="4"/>
  <c r="L120" i="4"/>
  <c r="Y122" i="4"/>
  <c r="AE151" i="4"/>
  <c r="K164" i="4"/>
  <c r="AF87" i="4"/>
  <c r="I152" i="4"/>
  <c r="J163" i="4"/>
  <c r="Z110" i="4"/>
  <c r="L164" i="4"/>
  <c r="R108" i="4"/>
  <c r="AC89" i="4"/>
  <c r="I87" i="4"/>
  <c r="D130" i="4"/>
  <c r="AE89" i="4"/>
  <c r="D143" i="4"/>
  <c r="W122" i="4"/>
  <c r="AB155" i="4"/>
  <c r="X85" i="4"/>
  <c r="O155" i="4"/>
  <c r="D134" i="4"/>
  <c r="A97" i="4"/>
  <c r="V142" i="4"/>
  <c r="AC161" i="4"/>
  <c r="C132" i="4"/>
  <c r="J109" i="4"/>
  <c r="I97" i="4"/>
  <c r="AC155" i="4"/>
  <c r="X154" i="4"/>
  <c r="AC100" i="4"/>
  <c r="AF153" i="4"/>
  <c r="P145" i="4"/>
  <c r="B142" i="4"/>
  <c r="V161" i="4"/>
  <c r="F141" i="4"/>
  <c r="AE161" i="4"/>
  <c r="I108" i="4"/>
  <c r="Y88" i="4"/>
  <c r="P98" i="4"/>
  <c r="R87" i="4"/>
  <c r="S6" i="16"/>
  <c r="P120" i="4"/>
  <c r="W164" i="4"/>
  <c r="AA123" i="4"/>
  <c r="R86" i="4"/>
  <c r="AE85" i="4"/>
  <c r="H112" i="4"/>
  <c r="H161" i="4"/>
  <c r="A141" i="4"/>
  <c r="V99" i="4"/>
  <c r="F120" i="4"/>
  <c r="S98" i="4"/>
  <c r="Z97" i="4"/>
  <c r="AA88" i="4"/>
  <c r="H163" i="4"/>
  <c r="X152" i="4"/>
  <c r="O120" i="4"/>
  <c r="D97" i="4"/>
  <c r="D151" i="4"/>
  <c r="S89" i="4"/>
  <c r="D122" i="4"/>
  <c r="N98" i="4"/>
  <c r="N120" i="4"/>
  <c r="P155" i="4"/>
  <c r="H134" i="4"/>
  <c r="A133" i="4"/>
  <c r="L109" i="4"/>
  <c r="S101" i="4"/>
  <c r="AF110" i="4"/>
  <c r="L99" i="4"/>
  <c r="AC122" i="4"/>
  <c r="S152" i="4"/>
  <c r="U89" i="4"/>
  <c r="P142" i="4"/>
  <c r="Y163" i="4"/>
  <c r="S143" i="4"/>
  <c r="S4" i="16"/>
  <c r="Y121" i="4"/>
  <c r="Y111" i="4"/>
  <c r="AC109" i="4"/>
  <c r="I120" i="4"/>
  <c r="H154" i="4"/>
  <c r="F144" i="4"/>
  <c r="E164" i="4"/>
  <c r="D89" i="4"/>
  <c r="I101" i="4"/>
  <c r="S100" i="4"/>
  <c r="J110" i="4"/>
  <c r="L143" i="4"/>
  <c r="C122" i="4"/>
  <c r="C164" i="4"/>
  <c r="X155" i="4"/>
  <c r="T88" i="4"/>
  <c r="S122" i="4"/>
  <c r="R99" i="4"/>
  <c r="R109" i="4"/>
  <c r="O98" i="4"/>
  <c r="S131" i="4"/>
  <c r="AB89" i="4"/>
  <c r="J89" i="4"/>
  <c r="P108" i="4"/>
  <c r="V88" i="4"/>
  <c r="N144" i="4"/>
  <c r="W101" i="4"/>
  <c r="K132" i="4"/>
  <c r="O131" i="4"/>
  <c r="S164" i="4"/>
  <c r="AD110" i="4"/>
  <c r="I141" i="4"/>
  <c r="T130" i="4"/>
  <c r="AB142" i="4"/>
  <c r="D110" i="4"/>
  <c r="M88" i="4"/>
  <c r="AB132" i="4"/>
  <c r="AF89" i="4"/>
  <c r="H110" i="4"/>
  <c r="AE133" i="4"/>
  <c r="U99" i="4"/>
  <c r="Q110" i="4"/>
  <c r="Y132" i="4"/>
  <c r="AC142" i="4"/>
  <c r="Z112" i="4"/>
  <c r="Z109" i="4"/>
  <c r="AF121" i="4"/>
  <c r="O89" i="4"/>
  <c r="AA130" i="4"/>
  <c r="S85" i="4"/>
  <c r="B131" i="4"/>
  <c r="R144" i="4"/>
  <c r="Z165" i="4"/>
  <c r="L110" i="4"/>
  <c r="F164" i="4"/>
  <c r="AC153" i="4"/>
  <c r="AB130" i="4"/>
  <c r="F161" i="4"/>
  <c r="O133" i="4"/>
  <c r="AE143" i="4"/>
  <c r="J165" i="4"/>
  <c r="E109" i="4"/>
  <c r="D86" i="4"/>
  <c r="Y97" i="4"/>
  <c r="K101" i="4"/>
  <c r="X88" i="4"/>
  <c r="V123" i="4"/>
  <c r="C109" i="4"/>
  <c r="H164" i="4"/>
  <c r="Z123" i="4"/>
  <c r="F165" i="4"/>
  <c r="U108" i="4"/>
  <c r="D98" i="4"/>
  <c r="X131" i="4"/>
  <c r="W132" i="4"/>
  <c r="W123" i="4"/>
  <c r="G98" i="4"/>
  <c r="P121" i="4"/>
  <c r="C155" i="4"/>
  <c r="AD134" i="4"/>
  <c r="C143" i="4"/>
  <c r="AA161" i="4"/>
  <c r="I145" i="4"/>
  <c r="C108" i="4"/>
  <c r="X143" i="4"/>
  <c r="I163" i="4"/>
  <c r="AA154" i="4"/>
  <c r="AA109" i="4"/>
  <c r="Z99" i="4"/>
  <c r="V151" i="4"/>
  <c r="AA131" i="4"/>
  <c r="C119" i="4"/>
  <c r="J97" i="4"/>
  <c r="K131" i="4"/>
  <c r="P122" i="4"/>
  <c r="H151" i="4"/>
  <c r="H162" i="4"/>
  <c r="A99" i="4"/>
  <c r="AA100" i="4"/>
  <c r="E85" i="4"/>
  <c r="W155" i="4"/>
  <c r="R164" i="4"/>
  <c r="AC98" i="4"/>
  <c r="H165" i="4"/>
  <c r="H98" i="4"/>
  <c r="AB101" i="4"/>
  <c r="R101" i="4"/>
  <c r="AC132" i="4"/>
  <c r="D87" i="4"/>
  <c r="AA98" i="4"/>
  <c r="X112" i="4"/>
  <c r="F89" i="4"/>
  <c r="X110" i="4"/>
  <c r="Q164" i="4"/>
  <c r="C141" i="4"/>
  <c r="R110" i="4"/>
  <c r="I155" i="4"/>
  <c r="A132" i="4"/>
  <c r="Y110" i="4"/>
  <c r="E123" i="4"/>
  <c r="K153" i="4"/>
  <c r="Q122" i="4"/>
  <c r="V153" i="4"/>
  <c r="M152" i="4"/>
  <c r="A87" i="4"/>
  <c r="AB164" i="4"/>
  <c r="C99" i="4"/>
  <c r="AD151" i="4"/>
  <c r="F143" i="4"/>
  <c r="B154" i="4"/>
  <c r="AA85" i="4"/>
  <c r="G110" i="4"/>
  <c r="H89" i="4"/>
  <c r="AE98" i="4"/>
  <c r="X120" i="4"/>
  <c r="AD100" i="4"/>
  <c r="B132" i="4"/>
  <c r="Q97" i="4"/>
  <c r="W145" i="4"/>
  <c r="B151" i="4"/>
  <c r="AC143" i="4"/>
  <c r="L85" i="4"/>
  <c r="V98" i="4"/>
  <c r="F151" i="4"/>
  <c r="AC152" i="4"/>
  <c r="AC164" i="4"/>
  <c r="J122" i="4"/>
  <c r="X100" i="4"/>
  <c r="R100" i="4"/>
  <c r="Q161" i="4"/>
  <c r="H155" i="4"/>
  <c r="AE162" i="4"/>
  <c r="I85" i="4"/>
  <c r="AE134" i="4"/>
  <c r="AD165" i="4"/>
  <c r="V108" i="4"/>
  <c r="AE100" i="4"/>
  <c r="U87" i="4"/>
  <c r="J131" i="4"/>
  <c r="L101" i="4"/>
  <c r="AB161" i="4"/>
  <c r="K151" i="4"/>
  <c r="C88" i="4"/>
  <c r="G112" i="4"/>
  <c r="D85" i="4"/>
  <c r="R133" i="4"/>
  <c r="Z130" i="4"/>
  <c r="C85" i="4"/>
  <c r="AF155" i="4"/>
  <c r="Z151" i="4"/>
  <c r="V101" i="4"/>
  <c r="V122" i="4"/>
  <c r="S119" i="4"/>
  <c r="G85" i="4"/>
  <c r="R123" i="4"/>
  <c r="S87" i="4"/>
  <c r="AA145" i="4"/>
  <c r="I3" i="16"/>
  <c r="H87" i="4"/>
  <c r="L89" i="4"/>
  <c r="AE112" i="4"/>
  <c r="V100" i="4"/>
  <c r="G88" i="4"/>
  <c r="M109" i="4"/>
  <c r="F98" i="4"/>
  <c r="H100" i="4"/>
  <c r="F109" i="4"/>
  <c r="AC165" i="4"/>
  <c r="AD144" i="4"/>
  <c r="L145" i="4"/>
  <c r="W152" i="4"/>
  <c r="AA163" i="4"/>
  <c r="AE154" i="4"/>
  <c r="J155" i="4"/>
  <c r="F100" i="4"/>
  <c r="L132" i="4"/>
  <c r="P86" i="4"/>
  <c r="U154" i="4"/>
  <c r="AC121" i="4"/>
  <c r="Y165" i="4"/>
  <c r="O130" i="4"/>
  <c r="D101" i="4"/>
  <c r="L151" i="4"/>
  <c r="AA97" i="4"/>
  <c r="S99" i="4"/>
  <c r="AC145" i="4"/>
  <c r="D99" i="4"/>
  <c r="M141" i="4"/>
  <c r="G132" i="4"/>
  <c r="O145" i="4"/>
  <c r="G162" i="4"/>
  <c r="AE109" i="4"/>
  <c r="Y154" i="4"/>
  <c r="AB109" i="4"/>
  <c r="C151" i="4"/>
  <c r="A151" i="4"/>
  <c r="AD123" i="4"/>
  <c r="S145" i="4"/>
  <c r="N110" i="4"/>
  <c r="P109" i="4"/>
  <c r="H142" i="4"/>
  <c r="B155" i="4"/>
  <c r="J87" i="4"/>
  <c r="P100" i="4"/>
  <c r="Y134" i="4"/>
  <c r="M111" i="4"/>
  <c r="B163" i="4"/>
  <c r="N163" i="4"/>
  <c r="I119" i="4"/>
  <c r="G122" i="4"/>
  <c r="AD154" i="4"/>
  <c r="I111" i="4"/>
  <c r="P133" i="4"/>
  <c r="G87" i="4"/>
  <c r="A163" i="4"/>
  <c r="W98" i="4"/>
  <c r="AD145" i="4"/>
  <c r="Y99" i="4"/>
  <c r="Y131" i="4"/>
  <c r="Q111" i="4"/>
  <c r="F123" i="4"/>
  <c r="J101" i="4"/>
  <c r="J123" i="4"/>
  <c r="AD121" i="4"/>
  <c r="Q153" i="4"/>
  <c r="AD152" i="4"/>
  <c r="C111" i="4"/>
  <c r="E142" i="4"/>
  <c r="P144" i="4"/>
  <c r="E144" i="4"/>
  <c r="Z88" i="4"/>
  <c r="C142" i="4"/>
  <c r="S108" i="4"/>
  <c r="W88" i="4"/>
  <c r="AF145" i="4"/>
  <c r="I143" i="4"/>
  <c r="K123" i="4"/>
  <c r="AB134" i="4"/>
  <c r="L161" i="4"/>
  <c r="N87" i="4"/>
  <c r="D88" i="4"/>
  <c r="AE131" i="4"/>
  <c r="Z133" i="4"/>
  <c r="D121" i="4"/>
  <c r="T163" i="4"/>
  <c r="J144" i="4"/>
  <c r="X161" i="4"/>
  <c r="P99" i="4"/>
  <c r="K144" i="4"/>
  <c r="D120" i="4"/>
  <c r="V164" i="4"/>
  <c r="L162" i="4"/>
  <c r="AE142" i="4"/>
  <c r="S154" i="4"/>
  <c r="W111" i="4"/>
  <c r="O87" i="4"/>
  <c r="AA143" i="4"/>
  <c r="AF154" i="4"/>
  <c r="M133" i="4"/>
  <c r="Y153" i="4"/>
  <c r="AA134" i="4"/>
  <c r="R165" i="4"/>
  <c r="H99" i="4"/>
  <c r="M108" i="4"/>
  <c r="H122" i="4"/>
  <c r="J100" i="4"/>
  <c r="AE110" i="4"/>
  <c r="J152" i="4"/>
  <c r="I88" i="4"/>
  <c r="S134" i="4"/>
  <c r="J98" i="4"/>
  <c r="T165" i="4"/>
  <c r="N109" i="4"/>
  <c r="N122" i="4"/>
  <c r="E110" i="4"/>
  <c r="T152" i="4"/>
  <c r="F134" i="4"/>
  <c r="N133" i="4"/>
  <c r="E122" i="4"/>
  <c r="U111" i="4"/>
  <c r="V110" i="4"/>
  <c r="I151" i="4"/>
  <c r="O161" i="4"/>
  <c r="K165" i="4"/>
  <c r="U152" i="4"/>
  <c r="W108" i="4"/>
  <c r="R98" i="4"/>
  <c r="R153" i="4"/>
  <c r="T121" i="4"/>
  <c r="A119" i="4"/>
  <c r="U132" i="4"/>
  <c r="AE120" i="4"/>
  <c r="Q108" i="4"/>
  <c r="O154" i="4"/>
  <c r="Q88" i="4"/>
  <c r="AE86" i="4"/>
  <c r="O110" i="4"/>
  <c r="L155" i="4"/>
  <c r="Z100" i="4"/>
  <c r="H101" i="4"/>
  <c r="AE88" i="4"/>
  <c r="K98" i="4"/>
  <c r="O97" i="4"/>
  <c r="T162" i="4"/>
  <c r="O112" i="4"/>
  <c r="U121" i="4"/>
  <c r="AD122" i="4"/>
  <c r="Y98" i="4"/>
  <c r="A108" i="4"/>
  <c r="L100" i="4"/>
  <c r="N152" i="4"/>
  <c r="N101" i="4"/>
  <c r="P154" i="4"/>
  <c r="AF119" i="4"/>
  <c r="W119" i="4"/>
  <c r="O111" i="4"/>
  <c r="T145" i="4"/>
  <c r="Q112" i="4"/>
  <c r="Z132" i="4"/>
  <c r="S133" i="4"/>
  <c r="H123" i="4"/>
  <c r="G141" i="4"/>
  <c r="K109" i="4"/>
  <c r="T98" i="4"/>
  <c r="Y89" i="4"/>
  <c r="B119" i="4"/>
  <c r="P152" i="4"/>
  <c r="K130" i="4"/>
  <c r="AE153" i="4"/>
  <c r="G165" i="4"/>
  <c r="A143" i="4"/>
  <c r="AB152" i="4"/>
  <c r="B162" i="4"/>
  <c r="M101" i="4"/>
  <c r="M97" i="4"/>
  <c r="AD130" i="4"/>
  <c r="N99" i="4"/>
  <c r="J119" i="4"/>
  <c r="AD97" i="4"/>
  <c r="N145" i="4"/>
  <c r="K154" i="4"/>
  <c r="AB162" i="4"/>
  <c r="AF131" i="4"/>
  <c r="B153" i="4"/>
  <c r="S151" i="4"/>
  <c r="W110" i="4"/>
  <c r="Q121" i="4"/>
  <c r="J145" i="4"/>
  <c r="AD141" i="4"/>
  <c r="L141" i="4"/>
  <c r="AE101" i="4"/>
  <c r="I112" i="4"/>
  <c r="U120" i="4"/>
  <c r="M119" i="4"/>
  <c r="X145" i="4"/>
  <c r="T141" i="4"/>
  <c r="J162" i="4"/>
  <c r="G100" i="4"/>
  <c r="S88" i="4"/>
  <c r="AD162" i="4"/>
  <c r="AC154" i="4"/>
  <c r="AB97" i="4"/>
  <c r="X133" i="4"/>
  <c r="O99" i="4"/>
  <c r="G89" i="4"/>
  <c r="W130" i="4"/>
  <c r="T110" i="4"/>
  <c r="G133" i="4"/>
  <c r="D100" i="4"/>
  <c r="G145" i="4"/>
  <c r="T131" i="4"/>
  <c r="AC123" i="4"/>
  <c r="E145" i="4"/>
  <c r="Q130" i="4"/>
  <c r="AD120" i="4"/>
  <c r="F112" i="4"/>
  <c r="AD142" i="4"/>
  <c r="K134" i="4"/>
  <c r="Y120" i="4"/>
  <c r="H131" i="4"/>
  <c r="I110" i="4"/>
  <c r="N143" i="4"/>
  <c r="X142" i="4"/>
  <c r="I99" i="4"/>
  <c r="W162" i="4"/>
  <c r="Z122" i="4"/>
  <c r="Q143" i="4"/>
  <c r="N111" i="4"/>
  <c r="R141" i="4"/>
  <c r="X163" i="4"/>
  <c r="V133" i="4"/>
  <c r="AA141" i="4"/>
  <c r="AD119" i="4"/>
  <c r="Y133" i="4"/>
  <c r="AF98" i="4"/>
  <c r="X89" i="4"/>
  <c r="T164" i="4"/>
  <c r="X141" i="4"/>
  <c r="Q133" i="4"/>
  <c r="W85" i="4"/>
  <c r="J153" i="4"/>
  <c r="X87" i="4"/>
  <c r="E151" i="4"/>
  <c r="B86" i="4"/>
  <c r="H141" i="4"/>
  <c r="W99" i="4"/>
  <c r="D163" i="4"/>
  <c r="M120" i="4"/>
  <c r="T143" i="4"/>
  <c r="E88" i="4"/>
  <c r="X99" i="4"/>
  <c r="J143" i="4"/>
  <c r="S161" i="4"/>
  <c r="AC141" i="4"/>
  <c r="N121" i="4"/>
  <c r="V131" i="4"/>
  <c r="S162" i="4"/>
  <c r="H145" i="4"/>
  <c r="V155" i="4"/>
  <c r="L163" i="4"/>
  <c r="C162" i="4"/>
  <c r="M134" i="4"/>
  <c r="V89" i="4"/>
  <c r="U162" i="4"/>
  <c r="D164" i="4"/>
  <c r="Z163" i="4"/>
  <c r="A130" i="4"/>
  <c r="E120" i="4"/>
  <c r="AA142" i="4"/>
  <c r="M130" i="4"/>
  <c r="H88" i="4"/>
  <c r="G164" i="4"/>
  <c r="B120" i="4"/>
  <c r="AF144" i="4"/>
  <c r="E155" i="4"/>
  <c r="M162" i="4"/>
  <c r="P89" i="4"/>
  <c r="X101" i="4"/>
  <c r="I164" i="4"/>
  <c r="C131" i="4"/>
  <c r="N142" i="4"/>
  <c r="Z134" i="4"/>
  <c r="J120" i="4"/>
  <c r="K162" i="4"/>
  <c r="AB110" i="4"/>
  <c r="C110" i="4"/>
  <c r="F85" i="4"/>
  <c r="L123" i="4"/>
  <c r="K89" i="4"/>
  <c r="V134" i="4"/>
  <c r="AE155" i="4"/>
  <c r="Z119" i="4"/>
  <c r="K122" i="4"/>
  <c r="H119" i="4"/>
  <c r="M98" i="4"/>
  <c r="Y145" i="4"/>
  <c r="S97" i="4"/>
  <c r="Q86" i="4"/>
  <c r="H133" i="4"/>
  <c r="J132" i="4"/>
  <c r="AB141" i="4"/>
  <c r="Q141" i="4"/>
  <c r="B133" i="4"/>
  <c r="AC131" i="4"/>
  <c r="AF99" i="4"/>
  <c r="K112" i="4"/>
  <c r="P132" i="4"/>
  <c r="AE144" i="4"/>
  <c r="L122" i="4"/>
  <c r="AE130" i="4"/>
  <c r="H97" i="4"/>
  <c r="X151" i="4"/>
  <c r="G97" i="4"/>
  <c r="C163" i="4"/>
  <c r="M143" i="4"/>
  <c r="P165" i="4"/>
  <c r="K161" i="4"/>
  <c r="Q109" i="4"/>
  <c r="Z120" i="4"/>
  <c r="N132" i="4"/>
  <c r="AA164" i="4"/>
  <c r="AA151" i="4"/>
  <c r="N162" i="4"/>
  <c r="O109" i="4"/>
  <c r="W100" i="4"/>
  <c r="U122" i="4"/>
  <c r="S142" i="4"/>
  <c r="B121" i="4"/>
  <c r="A85" i="4"/>
  <c r="Z144" i="4"/>
  <c r="AD133" i="4"/>
  <c r="X109" i="4"/>
  <c r="V144" i="4"/>
  <c r="G163" i="4"/>
  <c r="M164" i="4"/>
  <c r="AF85" i="4"/>
  <c r="AE132" i="4"/>
  <c r="J161" i="4"/>
  <c r="AB86" i="4"/>
  <c r="C154" i="4"/>
  <c r="AC111" i="4"/>
  <c r="R162" i="4"/>
  <c r="K143" i="4"/>
  <c r="F163" i="4"/>
  <c r="R161" i="4"/>
  <c r="A134" i="4"/>
  <c r="J164" i="4"/>
  <c r="E130" i="4"/>
  <c r="G130" i="4"/>
  <c r="H109" i="4"/>
  <c r="O153" i="4"/>
  <c r="I144" i="4"/>
  <c r="N164" i="4"/>
  <c r="O122" i="4"/>
  <c r="D111" i="4"/>
  <c r="M153" i="4"/>
  <c r="A86" i="4"/>
  <c r="Y164" i="4"/>
  <c r="AA111" i="4"/>
  <c r="C121" i="4"/>
  <c r="Z111" i="4"/>
  <c r="N154" i="4"/>
  <c r="J108" i="4"/>
  <c r="R119" i="4"/>
  <c r="P134" i="4"/>
  <c r="G153" i="4"/>
  <c r="F101" i="4"/>
  <c r="L133" i="4"/>
  <c r="AB111" i="4"/>
  <c r="O86" i="4"/>
  <c r="F145" i="4"/>
  <c r="B143" i="4"/>
  <c r="Q144" i="4"/>
  <c r="H108" i="4"/>
  <c r="L144" i="4"/>
  <c r="K152" i="4"/>
  <c r="AB99" i="4"/>
  <c r="U112" i="4"/>
  <c r="L142" i="4"/>
  <c r="M85" i="4"/>
  <c r="I134" i="4"/>
  <c r="T153" i="4"/>
  <c r="V85" i="4"/>
  <c r="AE121" i="4"/>
  <c r="Y112" i="4"/>
  <c r="E154" i="4"/>
  <c r="V154" i="4"/>
  <c r="N89" i="4"/>
  <c r="Q145" i="4"/>
  <c r="G121" i="4"/>
  <c r="W142" i="4"/>
  <c r="AF161" i="4"/>
  <c r="H111" i="4"/>
  <c r="W165" i="4"/>
  <c r="D142" i="4"/>
  <c r="Q99" i="4"/>
  <c r="L86" i="4"/>
  <c r="O163" i="4"/>
  <c r="AE108" i="4"/>
  <c r="A100" i="4"/>
  <c r="Z142" i="4"/>
  <c r="F162" i="4"/>
  <c r="K108" i="4"/>
  <c r="W120" i="4"/>
  <c r="B161" i="4"/>
  <c r="B111" i="4"/>
  <c r="X97" i="4"/>
  <c r="AB151" i="4"/>
  <c r="Z155" i="4"/>
  <c r="B85" i="4"/>
  <c r="K111" i="4"/>
  <c r="C144" i="4"/>
  <c r="H143" i="4"/>
  <c r="R112" i="4"/>
  <c r="A164" i="4"/>
  <c r="K88" i="4"/>
  <c r="T99" i="4"/>
  <c r="AB154" i="4"/>
  <c r="T112" i="4"/>
  <c r="W86" i="4"/>
  <c r="T97" i="4"/>
  <c r="AE111" i="4"/>
  <c r="I153" i="4"/>
  <c r="AF163" i="4"/>
  <c r="AC133" i="4"/>
  <c r="AD143" i="4"/>
  <c r="T134" i="4"/>
  <c r="D162" i="4"/>
  <c r="E141" i="4"/>
  <c r="E86" i="4"/>
  <c r="T144" i="4"/>
  <c r="G154" i="4"/>
  <c r="D108" i="4"/>
  <c r="S111" i="4"/>
  <c r="P153" i="4"/>
  <c r="G143" i="4"/>
  <c r="E97" i="4"/>
  <c r="O144" i="4"/>
  <c r="L165" i="4"/>
  <c r="F152" i="4"/>
  <c r="P97" i="4"/>
  <c r="AA153" i="4"/>
  <c r="Z162" i="4"/>
  <c r="U134" i="4"/>
  <c r="AC86" i="4"/>
  <c r="G86" i="4"/>
  <c r="AC162" i="4"/>
  <c r="E131" i="4"/>
  <c r="R152" i="4"/>
  <c r="R122" i="4"/>
  <c r="R142" i="4"/>
  <c r="K97" i="4"/>
  <c r="N123" i="4"/>
  <c r="J142" i="4"/>
  <c r="D145" i="4"/>
  <c r="Q120" i="4"/>
  <c r="J85" i="4"/>
  <c r="T87" i="4"/>
  <c r="C87" i="4"/>
  <c r="V130" i="4"/>
  <c r="K155" i="4"/>
  <c r="J133" i="4"/>
  <c r="M165" i="4"/>
  <c r="AF109" i="4"/>
  <c r="P85" i="4"/>
  <c r="G131" i="4"/>
  <c r="D132" i="4"/>
  <c r="D155" i="4"/>
  <c r="V87" i="4"/>
  <c r="V111" i="4"/>
  <c r="U163" i="4"/>
  <c r="U101" i="4"/>
  <c r="I6" i="16"/>
  <c r="AB108" i="4"/>
  <c r="U164" i="4"/>
  <c r="R145" i="4"/>
  <c r="E99" i="4"/>
  <c r="W143" i="4"/>
  <c r="E121" i="4"/>
  <c r="B122" i="4"/>
  <c r="J86" i="4"/>
  <c r="I132" i="4"/>
  <c r="AB131" i="4"/>
  <c r="U165" i="4"/>
  <c r="Q123" i="4"/>
  <c r="AB98" i="4"/>
  <c r="K121" i="4"/>
  <c r="J111" i="4"/>
  <c r="F155" i="4"/>
  <c r="Y142" i="4"/>
  <c r="D161" i="4"/>
  <c r="F88" i="4"/>
  <c r="AC87" i="4"/>
  <c r="I2" i="16"/>
  <c r="W133" i="4"/>
  <c r="B141" i="4"/>
  <c r="AE165" i="4"/>
  <c r="U141" i="4"/>
  <c r="C86" i="4"/>
  <c r="X121" i="4"/>
  <c r="F131" i="4"/>
  <c r="I109" i="4"/>
  <c r="Z154" i="4"/>
  <c r="Y162" i="4"/>
  <c r="AC101" i="4"/>
  <c r="AE163" i="4"/>
  <c r="I130" i="4"/>
  <c r="I100" i="4"/>
  <c r="S153" i="4"/>
  <c r="AE87" i="4"/>
  <c r="AF164" i="4"/>
  <c r="D119" i="4"/>
  <c r="E119" i="4"/>
  <c r="AD87" i="4"/>
  <c r="L87" i="4"/>
  <c r="F153" i="4"/>
  <c r="U145" i="4"/>
  <c r="X164" i="4"/>
  <c r="E165" i="4"/>
  <c r="U151" i="4"/>
  <c r="AF143" i="4"/>
  <c r="AC130" i="4"/>
  <c r="B123" i="4"/>
  <c r="M89" i="4"/>
  <c r="Q98" i="4"/>
  <c r="E134" i="4"/>
  <c r="E161" i="4"/>
  <c r="X165" i="4"/>
  <c r="U133" i="4"/>
  <c r="U97" i="4"/>
  <c r="AB85" i="4"/>
  <c r="Q155" i="4"/>
  <c r="AE123" i="4"/>
  <c r="R132" i="4"/>
  <c r="C100" i="4"/>
  <c r="AA132" i="4"/>
  <c r="S132" i="4"/>
  <c r="B99" i="4"/>
  <c r="T155" i="4"/>
  <c r="P123" i="4"/>
  <c r="B145" i="4"/>
  <c r="F142" i="4"/>
  <c r="W144" i="4"/>
  <c r="R163" i="4"/>
  <c r="V143" i="4"/>
  <c r="AB83" i="4" l="1"/>
  <c r="U95" i="4"/>
  <c r="E159" i="4"/>
  <c r="AC128" i="4"/>
  <c r="U149" i="4"/>
  <c r="E117" i="4"/>
  <c r="D117" i="4"/>
  <c r="I128" i="4"/>
  <c r="U139" i="4"/>
  <c r="B139" i="4"/>
  <c r="D159" i="4"/>
  <c r="AB106" i="4"/>
  <c r="P83" i="4"/>
  <c r="V128" i="4"/>
  <c r="J83" i="4"/>
  <c r="K95" i="4"/>
  <c r="P95" i="4"/>
  <c r="E95" i="4"/>
  <c r="D106" i="4"/>
  <c r="E139" i="4"/>
  <c r="T95" i="4"/>
  <c r="B83" i="4"/>
  <c r="AB149" i="4"/>
  <c r="X95" i="4"/>
  <c r="B159" i="4"/>
  <c r="K106" i="4"/>
  <c r="AE106" i="4"/>
  <c r="AF159" i="4"/>
  <c r="V83" i="4"/>
  <c r="M83" i="4"/>
  <c r="H106" i="4"/>
  <c r="R117" i="4"/>
  <c r="J106" i="4"/>
  <c r="G128" i="4"/>
  <c r="E128" i="4"/>
  <c r="R159" i="4"/>
  <c r="J159" i="4"/>
  <c r="AF83" i="4"/>
  <c r="A84" i="4"/>
  <c r="AA149" i="4"/>
  <c r="K159" i="4"/>
  <c r="G95" i="4"/>
  <c r="X149" i="4"/>
  <c r="H95" i="4"/>
  <c r="AE128" i="4"/>
  <c r="Q139" i="4"/>
  <c r="AB139" i="4"/>
  <c r="S95" i="4"/>
  <c r="H117" i="4"/>
  <c r="Z117" i="4"/>
  <c r="F83" i="4"/>
  <c r="M128" i="4"/>
  <c r="A129" i="4"/>
  <c r="AC139" i="4"/>
  <c r="S159" i="4"/>
  <c r="H139" i="4"/>
  <c r="E149" i="4"/>
  <c r="W83" i="4"/>
  <c r="X139" i="4"/>
  <c r="AD117" i="4"/>
  <c r="AA139" i="4"/>
  <c r="R139" i="4"/>
  <c r="Q128" i="4"/>
  <c r="W128" i="4"/>
  <c r="AB95" i="4"/>
  <c r="T139" i="4"/>
  <c r="M117" i="4"/>
  <c r="L139" i="4"/>
  <c r="AD139" i="4"/>
  <c r="S149" i="4"/>
  <c r="AD95" i="4"/>
  <c r="J117" i="4"/>
  <c r="AD128" i="4"/>
  <c r="M95" i="4"/>
  <c r="K128" i="4"/>
  <c r="B117" i="4"/>
  <c r="G139" i="4"/>
  <c r="W117" i="4"/>
  <c r="AF117" i="4"/>
  <c r="A107" i="4"/>
  <c r="O95" i="4"/>
  <c r="Q106" i="4"/>
  <c r="A118" i="4"/>
  <c r="W106" i="4"/>
  <c r="O159" i="4"/>
  <c r="I149" i="4"/>
  <c r="M106" i="4"/>
  <c r="X159" i="4"/>
  <c r="L159" i="4"/>
  <c r="S106" i="4"/>
  <c r="I117" i="4"/>
  <c r="A150" i="4"/>
  <c r="C149" i="4"/>
  <c r="M139" i="4"/>
  <c r="AA95" i="4"/>
  <c r="L149" i="4"/>
  <c r="O128" i="4"/>
  <c r="G83" i="4"/>
  <c r="S117" i="4"/>
  <c r="Z149" i="4"/>
  <c r="C83" i="4"/>
  <c r="Z128" i="4"/>
  <c r="D83" i="4"/>
  <c r="K149" i="4"/>
  <c r="AB159" i="4"/>
  <c r="V106" i="4"/>
  <c r="I83" i="4"/>
  <c r="Q159" i="4"/>
  <c r="F149" i="4"/>
  <c r="L83" i="4"/>
  <c r="B149" i="4"/>
  <c r="Q95" i="4"/>
  <c r="AA83" i="4"/>
  <c r="AD149" i="4"/>
  <c r="C139" i="4"/>
  <c r="E83" i="4"/>
  <c r="H149" i="4"/>
  <c r="J95" i="4"/>
  <c r="C117" i="4"/>
  <c r="V149" i="4"/>
  <c r="C106" i="4"/>
  <c r="AA159" i="4"/>
  <c r="U106" i="4"/>
  <c r="Y95" i="4"/>
  <c r="F159" i="4"/>
  <c r="AB128" i="4"/>
  <c r="S83" i="4"/>
  <c r="AA128" i="4"/>
  <c r="T128" i="4"/>
  <c r="I139" i="4"/>
  <c r="P106" i="4"/>
  <c r="D149" i="4"/>
  <c r="D95" i="4"/>
  <c r="Z95" i="4"/>
  <c r="A140" i="4"/>
  <c r="H159" i="4"/>
  <c r="AE83" i="4"/>
  <c r="I106" i="4"/>
  <c r="AE159" i="4"/>
  <c r="F139" i="4"/>
  <c r="V159" i="4"/>
  <c r="I95" i="4"/>
  <c r="AC159" i="4"/>
  <c r="A96" i="4"/>
  <c r="X83" i="4"/>
  <c r="D128" i="4"/>
  <c r="R106" i="4"/>
  <c r="AE149" i="4"/>
  <c r="F106" i="4"/>
  <c r="T117" i="4"/>
  <c r="U117" i="4"/>
  <c r="A160" i="4"/>
  <c r="H83" i="4"/>
  <c r="AD159" i="4"/>
  <c r="N139" i="4"/>
  <c r="S139" i="4"/>
  <c r="Z83" i="4"/>
  <c r="X117" i="4"/>
  <c r="K83" i="4"/>
  <c r="AC83" i="4"/>
  <c r="T159" i="4"/>
  <c r="AF128" i="4"/>
  <c r="O139" i="4"/>
  <c r="H128" i="4"/>
  <c r="C95" i="4"/>
  <c r="AB117" i="4"/>
  <c r="M149" i="4"/>
  <c r="R83" i="4"/>
  <c r="AC149" i="4"/>
  <c r="AC106" i="4"/>
  <c r="V95" i="4"/>
  <c r="W139" i="4"/>
  <c r="X106" i="4"/>
  <c r="L95" i="4"/>
  <c r="AE139" i="4"/>
  <c r="W149" i="4"/>
  <c r="N83" i="4"/>
  <c r="G117" i="4"/>
  <c r="Q83" i="4"/>
  <c r="AD106" i="4"/>
  <c r="R128" i="4"/>
  <c r="L106" i="4"/>
  <c r="E106" i="4"/>
  <c r="N159" i="4"/>
  <c r="J139" i="4"/>
  <c r="V117" i="4"/>
  <c r="T149" i="4"/>
  <c r="F128" i="4"/>
  <c r="O149" i="4"/>
  <c r="AF149" i="4"/>
  <c r="U128" i="4"/>
  <c r="P117" i="4"/>
  <c r="N149" i="4"/>
  <c r="U159" i="4"/>
  <c r="W95" i="4"/>
  <c r="Q149" i="4"/>
  <c r="I159" i="4"/>
  <c r="V139" i="4"/>
  <c r="F95" i="4"/>
  <c r="C159" i="4"/>
  <c r="AF106" i="4"/>
  <c r="Y106" i="4"/>
  <c r="Y83" i="4"/>
  <c r="AA117" i="4"/>
  <c r="M159" i="4"/>
  <c r="R149" i="4"/>
  <c r="Q117" i="4"/>
  <c r="B106" i="4"/>
  <c r="K139" i="4"/>
  <c r="AE95" i="4"/>
  <c r="C128" i="4"/>
  <c r="P128" i="4"/>
  <c r="P139" i="4"/>
  <c r="K117" i="4"/>
  <c r="AF95" i="4"/>
  <c r="O117" i="4"/>
  <c r="O83" i="4"/>
  <c r="Z139" i="4"/>
  <c r="S128" i="4"/>
  <c r="T83" i="4"/>
  <c r="J149" i="4"/>
  <c r="W159" i="4"/>
  <c r="B128" i="4"/>
  <c r="L128" i="4"/>
  <c r="Y117" i="4"/>
  <c r="AD83" i="4"/>
  <c r="O106" i="4"/>
  <c r="Y139" i="4"/>
  <c r="G159" i="4"/>
  <c r="AE117" i="4"/>
  <c r="J128" i="4"/>
  <c r="G149" i="4"/>
  <c r="Y149" i="4"/>
  <c r="N117" i="4"/>
  <c r="N106" i="4"/>
  <c r="U83" i="4"/>
  <c r="AA106" i="4"/>
  <c r="R95" i="4"/>
  <c r="P159" i="4"/>
  <c r="T106" i="4"/>
  <c r="N128" i="4"/>
  <c r="AC95" i="4"/>
  <c r="X128" i="4"/>
  <c r="N95" i="4"/>
  <c r="AF139" i="4"/>
  <c r="G106" i="4"/>
  <c r="Z159" i="4"/>
  <c r="D139" i="4"/>
  <c r="L117" i="4"/>
  <c r="F117" i="4"/>
  <c r="P149" i="4"/>
  <c r="Y128" i="4"/>
  <c r="AC117" i="4"/>
  <c r="Z106" i="4"/>
  <c r="B95" i="4"/>
  <c r="Y159" i="4"/>
  <c r="J3" i="16"/>
  <c r="J5" i="16"/>
  <c r="J4" i="16"/>
  <c r="J2" i="16"/>
  <c r="J6" i="16"/>
  <c r="K2" i="16" l="1"/>
  <c r="K4" i="16"/>
  <c r="K3" i="16"/>
  <c r="K5" i="16"/>
  <c r="K6" i="16"/>
  <c r="L5" i="16" l="1"/>
  <c r="L2" i="16"/>
  <c r="L6" i="16"/>
  <c r="L4" i="16"/>
  <c r="L3" i="16"/>
  <c r="M3" i="16" l="1"/>
  <c r="M6" i="16"/>
  <c r="M5" i="16"/>
  <c r="M4" i="16"/>
  <c r="M2" i="16"/>
  <c r="N2" i="16" l="1"/>
  <c r="N5" i="16"/>
  <c r="N3" i="16"/>
  <c r="N4" i="16"/>
  <c r="N6" i="16"/>
  <c r="O6" i="16" l="1"/>
  <c r="O4" i="16"/>
  <c r="O3" i="16"/>
  <c r="O5" i="16"/>
  <c r="O2" i="16"/>
</calcChain>
</file>

<file path=xl/sharedStrings.xml><?xml version="1.0" encoding="utf-8"?>
<sst xmlns="http://schemas.openxmlformats.org/spreadsheetml/2006/main" count="2757" uniqueCount="1143">
  <si>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</si>
  <si>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</si>
  <si>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</si>
  <si>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</si>
  <si>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</si>
  <si>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</si>
  <si>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</si>
  <si>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</si>
  <si>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</si>
  <si>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</si>
  <si>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</si>
  <si>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</si>
  <si>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</si>
  <si>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</si>
  <si>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</si>
  <si>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</si>
  <si>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</si>
  <si>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</si>
  <si>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</si>
  <si>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</si>
  <si>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</si>
  <si>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</si>
  <si>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</si>
  <si>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</si>
  <si>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</si>
  <si>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</si>
  <si>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</si>
  <si>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</si>
  <si>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</si>
  <si>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</si>
  <si>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</si>
  <si>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</si>
  <si>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</si>
  <si>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</si>
  <si>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</si>
  <si>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</si>
  <si>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</si>
  <si>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</si>
  <si>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</si>
  <si>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</si>
  <si>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</si>
  <si>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</si>
  <si>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</si>
  <si>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</si>
  <si>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</si>
  <si>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</si>
  <si>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</si>
  <si>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</si>
  <si>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</si>
  <si>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</si>
  <si>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</si>
  <si>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</si>
  <si>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</si>
  <si>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</si>
  <si>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</si>
  <si>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</si>
  <si>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</si>
  <si>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</si>
  <si>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</si>
  <si>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</si>
  <si>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</si>
  <si>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</si>
  <si>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</si>
  <si>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</si>
  <si>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</si>
  <si>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</si>
  <si>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</si>
  <si>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</si>
  <si>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</si>
  <si>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</si>
  <si>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</si>
  <si>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</si>
  <si>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</si>
  <si>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</si>
  <si>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</si>
  <si>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</si>
  <si>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</si>
  <si>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</si>
  <si>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</si>
  <si>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</si>
  <si>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</si>
  <si>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</si>
  <si>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</si>
  <si>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</si>
  <si>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</si>
  <si>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</si>
  <si>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</si>
  <si>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</si>
  <si>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</si>
  <si>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</si>
  <si>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</si>
  <si>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</si>
  <si>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</si>
  <si>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</si>
  <si>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</si>
  <si>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</si>
  <si>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</si>
  <si>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</si>
  <si>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</si>
  <si>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</si>
  <si>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</si>
  <si>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</si>
  <si>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</si>
  <si>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</si>
  <si>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</si>
  <si>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</si>
  <si>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</si>
  <si>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</si>
  <si>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</si>
  <si>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</si>
  <si>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</si>
  <si>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</si>
  <si>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</si>
  <si>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</si>
  <si>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</si>
  <si>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</si>
  <si>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</si>
  <si>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</si>
  <si>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</si>
  <si>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</si>
  <si>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</si>
  <si>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</si>
  <si>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</si>
  <si>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</si>
  <si>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</si>
  <si>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</si>
  <si>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</si>
  <si>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</si>
  <si>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</si>
  <si>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</si>
  <si>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</si>
  <si>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</si>
  <si>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</si>
  <si>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</si>
  <si>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</si>
  <si>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</si>
  <si>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</si>
  <si>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</si>
  <si>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</si>
  <si>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</si>
  <si>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</si>
  <si>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</si>
  <si>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</si>
  <si>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</si>
  <si>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</si>
  <si>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</si>
  <si>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</si>
  <si>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</si>
  <si>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</si>
  <si>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</si>
  <si>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</si>
  <si>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</si>
  <si>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</si>
  <si>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</si>
  <si>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</si>
  <si>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</si>
  <si>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</si>
  <si>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</si>
  <si>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</si>
  <si>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</si>
  <si>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</si>
  <si>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</si>
  <si>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</si>
  <si>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</si>
  <si>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</si>
  <si>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</si>
  <si>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</si>
  <si>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</si>
  <si>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</si>
  <si>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</si>
  <si>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</si>
  <si>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</si>
  <si>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</si>
  <si>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</si>
  <si>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</si>
  <si>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</si>
  <si>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</si>
  <si>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</si>
  <si>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</si>
  <si>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</si>
  <si>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</si>
  <si>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</si>
  <si>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</si>
  <si>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</si>
  <si>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</si>
  <si>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</si>
  <si>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</si>
  <si>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</si>
  <si>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</si>
  <si>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</si>
  <si>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</si>
  <si>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</si>
  <si>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</si>
  <si>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</si>
  <si>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</si>
  <si>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</si>
  <si>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</si>
  <si>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</si>
  <si>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</si>
  <si>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</si>
  <si>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</si>
  <si>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</si>
  <si>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</si>
  <si>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</si>
  <si>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</si>
  <si>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</si>
  <si>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</si>
  <si>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</si>
  <si>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</si>
  <si>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</si>
  <si>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</si>
  <si>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</si>
  <si>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</si>
  <si>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</si>
  <si>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</si>
  <si>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</si>
  <si>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</si>
  <si>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</si>
  <si>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</si>
  <si>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</si>
  <si>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</si>
  <si>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</si>
  <si>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</si>
  <si>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</si>
  <si>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</si>
  <si>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</si>
  <si>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</si>
  <si>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</si>
  <si>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</si>
  <si>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</si>
  <si>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</si>
  <si>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</si>
  <si>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</si>
  <si>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</si>
  <si>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</si>
  <si>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</si>
  <si>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</si>
  <si>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</si>
  <si>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</si>
  <si>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</si>
  <si>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</si>
  <si>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</si>
  <si>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</si>
  <si>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</si>
  <si>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</si>
  <si>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</si>
  <si>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</si>
  <si>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</si>
  <si>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</si>
  <si>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</si>
  <si>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</si>
  <si>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</si>
  <si>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</si>
  <si>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</si>
  <si>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</si>
  <si>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</si>
  <si>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</si>
  <si>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</si>
  <si>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</si>
  <si>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</si>
  <si>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</si>
  <si>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</si>
  <si>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</si>
  <si>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</si>
  <si>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</si>
  <si>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</si>
  <si>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</si>
  <si>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</si>
  <si>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</si>
  <si>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</si>
  <si>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</si>
  <si>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</si>
  <si>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</si>
  <si>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</si>
  <si>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</si>
  <si>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</si>
  <si>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</si>
  <si>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</si>
  <si>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</si>
  <si>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</si>
  <si>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</si>
  <si>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</si>
  <si>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</si>
  <si>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</si>
  <si>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</si>
  <si>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</si>
  <si>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</si>
  <si>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</si>
  <si>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</si>
  <si>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</si>
  <si>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</si>
  <si>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</si>
  <si>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</si>
  <si>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</si>
  <si>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</si>
  <si>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</si>
  <si>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</si>
  <si>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</si>
  <si>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</si>
  <si>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</si>
  <si>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</si>
  <si>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</si>
  <si>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</si>
  <si>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</si>
  <si>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</si>
  <si>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</si>
  <si>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</si>
  <si>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</si>
  <si>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</si>
  <si>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</si>
  <si>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</si>
  <si>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</si>
  <si>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</si>
  <si>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</si>
  <si>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</si>
  <si>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</si>
  <si>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</si>
  <si>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</si>
  <si>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</si>
  <si>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</si>
  <si>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</si>
  <si>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</si>
  <si>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</si>
  <si>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</si>
  <si>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</si>
  <si>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</si>
  <si>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</si>
  <si>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</si>
  <si>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</si>
  <si>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</si>
  <si>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</si>
  <si>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</si>
  <si>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</si>
  <si>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</si>
  <si>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</si>
  <si>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</si>
  <si>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</si>
  <si>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</si>
  <si>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</si>
  <si>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</si>
  <si>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</si>
  <si>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</si>
  <si>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</si>
  <si>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</si>
  <si>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</si>
  <si>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</si>
  <si>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</si>
  <si>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</si>
  <si>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</si>
  <si>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</si>
  <si>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</si>
  <si>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</si>
  <si>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</si>
  <si>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</si>
  <si>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</si>
  <si>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</si>
  <si>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</si>
  <si>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</si>
  <si>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</si>
  <si>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</si>
  <si>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</si>
  <si>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</si>
  <si>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</si>
  <si>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</si>
  <si>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</si>
  <si>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</si>
  <si>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</si>
  <si>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</si>
  <si>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</si>
  <si>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</si>
  <si>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</si>
  <si>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</si>
  <si>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</si>
  <si>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</si>
  <si>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</si>
  <si>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</si>
  <si>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</si>
  <si>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</si>
  <si>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</si>
  <si>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</si>
  <si>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</si>
  <si>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</si>
  <si>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</si>
  <si>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</si>
  <si>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</si>
  <si>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</si>
  <si>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</si>
  <si>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</si>
  <si>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</si>
  <si>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</si>
  <si>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</si>
  <si>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</si>
  <si>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</si>
  <si>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</si>
  <si>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</si>
  <si>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</si>
  <si>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</si>
  <si>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</si>
  <si>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</si>
  <si>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</si>
  <si>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</si>
  <si>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</si>
  <si>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</si>
  <si>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</si>
  <si>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</si>
  <si>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</si>
  <si>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</si>
  <si>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</si>
  <si>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</si>
  <si>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</si>
  <si>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</si>
  <si>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</si>
  <si>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</si>
  <si>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</si>
  <si>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</si>
  <si>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</si>
  <si>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</si>
  <si>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</si>
  <si>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</si>
  <si>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</si>
  <si>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</si>
  <si>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</si>
  <si>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</si>
  <si>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</si>
  <si>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</si>
  <si>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</si>
  <si>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</si>
  <si>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</si>
  <si>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</si>
  <si>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</si>
  <si>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</si>
  <si>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</si>
  <si>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</si>
  <si>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</si>
  <si>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</si>
  <si>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</si>
  <si>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</si>
  <si>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</si>
  <si>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</si>
  <si>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</si>
  <si>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</si>
  <si>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</si>
  <si>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</si>
  <si>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</si>
  <si>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</si>
  <si>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</si>
  <si>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</si>
  <si>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</si>
  <si>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</si>
  <si>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</si>
  <si>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</si>
  <si>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</si>
  <si>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</si>
  <si>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</si>
  <si>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</si>
  <si>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</si>
  <si>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</si>
  <si>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</si>
  <si>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</si>
  <si>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</si>
  <si>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</si>
  <si>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</si>
  <si>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</si>
  <si>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</si>
  <si>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</si>
  <si>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</si>
  <si>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</si>
  <si>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</si>
  <si>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</si>
  <si>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</si>
  <si>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</si>
  <si>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</si>
  <si>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</si>
  <si>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</si>
  <si>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</si>
  <si>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</si>
  <si>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</si>
  <si>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</si>
  <si>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</si>
  <si>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</si>
  <si>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</si>
  <si>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</si>
  <si>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</si>
  <si>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</si>
  <si>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</si>
  <si>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</si>
  <si>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</si>
  <si>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</si>
  <si>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</si>
  <si>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</si>
  <si>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</si>
  <si>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</si>
  <si>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</si>
  <si>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</si>
  <si>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</si>
  <si>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</si>
  <si>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</si>
  <si>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</si>
  <si>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</si>
  <si>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</si>
  <si>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</si>
  <si>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</si>
  <si>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</si>
  <si>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</si>
  <si>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</si>
  <si>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</si>
  <si>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</si>
  <si>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</si>
  <si>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</si>
  <si>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</si>
  <si>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</si>
  <si>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</si>
  <si>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</si>
  <si>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</si>
  <si>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</si>
  <si>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</si>
  <si>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</si>
  <si>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</si>
  <si>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</si>
  <si>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</si>
  <si>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</si>
  <si>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</si>
  <si>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</si>
  <si>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</si>
  <si>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</si>
  <si>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</si>
  <si>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</si>
  <si>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</si>
  <si>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</si>
  <si>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</si>
  <si>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</si>
  <si>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</si>
  <si>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</si>
  <si>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</si>
  <si>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</si>
  <si>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</si>
  <si>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</si>
  <si>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</si>
  <si>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</si>
  <si>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</si>
  <si>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</si>
  <si>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</si>
  <si>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</si>
  <si>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</si>
  <si>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</si>
  <si>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</si>
  <si>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</si>
  <si>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</si>
  <si>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</si>
  <si>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</si>
  <si>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</si>
  <si>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</si>
  <si>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</si>
  <si>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</si>
  <si>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</si>
  <si>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</si>
  <si>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</si>
  <si>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</si>
  <si>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</si>
  <si>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</si>
  <si>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</si>
  <si>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</si>
  <si>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</si>
  <si>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</si>
  <si>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</si>
  <si>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</si>
  <si>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</si>
  <si>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</si>
  <si>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</si>
  <si>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</si>
  <si>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</si>
  <si>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</si>
  <si>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</si>
  <si>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</si>
  <si>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</si>
  <si>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</si>
  <si>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</si>
  <si>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</si>
  <si>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</si>
  <si>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</si>
  <si>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</si>
  <si>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</si>
  <si>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</si>
  <si>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</si>
  <si>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</si>
  <si>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</si>
  <si>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</si>
  <si>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</si>
  <si>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</si>
  <si>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</si>
  <si>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</si>
  <si>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</si>
  <si>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</si>
  <si>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</si>
  <si>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</si>
  <si>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</si>
  <si>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</si>
  <si>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</si>
  <si>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</si>
  <si>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</si>
  <si>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</si>
  <si>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</si>
  <si>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</si>
  <si>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</si>
  <si>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</si>
  <si>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</si>
  <si>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</si>
  <si>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</si>
  <si>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</si>
  <si>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</si>
  <si>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</si>
  <si>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</si>
  <si>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</si>
  <si>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</si>
  <si>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</si>
  <si>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</si>
  <si>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</si>
  <si>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</si>
  <si>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</si>
  <si>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</si>
  <si>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</si>
  <si>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</si>
  <si>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</si>
  <si>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</si>
  <si>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</si>
  <si>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</si>
  <si>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</si>
  <si>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</si>
  <si>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</si>
  <si>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</si>
  <si>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</si>
  <si>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</si>
  <si>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</si>
  <si>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</si>
  <si>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</si>
  <si>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</si>
  <si>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</si>
  <si>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</si>
  <si>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</si>
  <si>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</si>
  <si>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</si>
  <si>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</si>
  <si>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</si>
  <si>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</si>
  <si>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</si>
  <si>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</si>
  <si>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</si>
  <si>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</si>
  <si>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</si>
  <si>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</si>
  <si>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</si>
  <si>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</si>
  <si>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</si>
  <si>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</si>
  <si>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</si>
  <si>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</si>
  <si>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</si>
  <si>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</si>
  <si>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</si>
  <si>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</si>
  <si>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</si>
  <si>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</si>
  <si>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</si>
  <si>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</si>
  <si>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</si>
  <si>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</si>
  <si>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</si>
  <si>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</si>
  <si>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</si>
  <si>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</si>
  <si>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</si>
  <si>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</si>
  <si>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</si>
  <si>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</si>
  <si>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</si>
  <si>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</si>
  <si>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</si>
  <si>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</si>
  <si>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</si>
  <si>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</si>
  <si>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</si>
  <si>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</si>
  <si>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</si>
  <si>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</si>
  <si>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</si>
  <si>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</si>
  <si>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</si>
  <si>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</si>
  <si>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</si>
  <si>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</si>
  <si>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</si>
  <si>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</si>
  <si>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</si>
  <si>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</si>
  <si>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</si>
  <si>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</si>
  <si>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</si>
  <si>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</si>
  <si>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</si>
  <si>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</si>
  <si>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</si>
  <si>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</si>
  <si>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</si>
  <si>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</si>
  <si>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</si>
  <si>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</si>
  <si>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</si>
  <si>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</si>
  <si>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</si>
  <si>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</si>
  <si>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</si>
  <si>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</si>
  <si>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</si>
  <si>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</si>
  <si>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</si>
  <si>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</si>
  <si>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</si>
  <si>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</si>
  <si>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</si>
  <si>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</si>
  <si>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</si>
  <si>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</si>
  <si>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</si>
  <si>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</si>
  <si>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</si>
  <si>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</si>
  <si>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</si>
  <si>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</si>
  <si>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</si>
  <si>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</si>
  <si>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</si>
  <si>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</si>
  <si>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</si>
  <si>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</si>
  <si>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</si>
  <si>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</si>
  <si>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</si>
  <si>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</si>
  <si>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</si>
  <si>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</si>
  <si>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</si>
  <si>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</si>
  <si>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</si>
  <si>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</si>
  <si>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</si>
  <si>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</si>
  <si>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</si>
  <si>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</si>
  <si>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</si>
  <si>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</si>
  <si>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</si>
  <si>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</si>
  <si>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</si>
  <si>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</si>
  <si>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</si>
  <si>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</si>
  <si>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</si>
  <si>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</si>
  <si>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</si>
  <si>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</si>
  <si>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</si>
  <si>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</si>
  <si>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</si>
  <si>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</si>
  <si>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</si>
  <si>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</si>
  <si>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</si>
  <si>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</si>
  <si>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</si>
  <si>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</si>
  <si>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</si>
  <si>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</si>
  <si>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</si>
  <si>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</si>
  <si>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</si>
  <si>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</si>
  <si>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</si>
  <si>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</si>
  <si>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</si>
  <si>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</si>
  <si>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</si>
  <si>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</si>
  <si>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</si>
  <si>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</si>
  <si>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</si>
  <si>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</si>
  <si>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</si>
  <si>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</si>
  <si>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</si>
  <si>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</si>
  <si>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</si>
  <si>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</si>
  <si>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</si>
  <si>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</si>
  <si>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</si>
  <si>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</si>
  <si>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</si>
  <si>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</si>
  <si>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</si>
  <si>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</si>
  <si>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</si>
  <si>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</si>
  <si>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</si>
  <si>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</si>
  <si>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</si>
  <si>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</si>
  <si>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</si>
  <si>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</si>
  <si>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</si>
  <si>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</si>
  <si>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</si>
  <si>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</si>
  <si>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</si>
  <si>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</si>
  <si>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</si>
  <si>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</si>
  <si>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</si>
  <si>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</si>
  <si>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</si>
  <si>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</si>
  <si>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</si>
  <si>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</si>
  <si>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</si>
  <si>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</si>
  <si>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</si>
  <si>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</si>
  <si>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</si>
  <si>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</si>
  <si>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</si>
  <si>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</si>
  <si>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</si>
  <si>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</si>
  <si>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</si>
  <si>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</si>
  <si>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</si>
  <si>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</si>
  <si>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</si>
  <si>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</si>
  <si>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</si>
  <si>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</si>
  <si>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</si>
  <si>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</si>
  <si>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</si>
  <si>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</si>
  <si>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</si>
  <si>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</si>
  <si>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</si>
  <si>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</si>
  <si>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</si>
  <si>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</si>
  <si>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</si>
  <si>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</si>
  <si>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</si>
  <si>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</si>
  <si>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</si>
  <si>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</si>
  <si>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</si>
  <si>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</si>
  <si>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</si>
  <si>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</si>
  <si>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</si>
  <si>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</si>
  <si>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</si>
  <si>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</si>
  <si>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</si>
  <si>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</si>
  <si>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</si>
  <si>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</si>
  <si>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</si>
  <si>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</si>
  <si>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</si>
  <si>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</si>
  <si>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</si>
  <si>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</si>
  <si>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</si>
  <si>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</si>
  <si>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</si>
  <si>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</si>
  <si>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</si>
  <si>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</si>
  <si>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</si>
  <si>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</si>
  <si>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</si>
  <si>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</si>
  <si>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</si>
  <si>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</si>
  <si>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</si>
  <si>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</si>
  <si>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</si>
  <si>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</si>
  <si>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</si>
  <si>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</si>
  <si>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</si>
  <si>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</si>
  <si>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</si>
  <si>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</si>
  <si>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</si>
  <si>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</si>
  <si>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</si>
  <si>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</si>
  <si>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</si>
  <si>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</si>
  <si>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</si>
  <si>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</si>
  <si>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</si>
  <si>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</si>
  <si>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</si>
  <si>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</si>
  <si>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</si>
  <si>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</si>
  <si>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</si>
  <si>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</si>
  <si>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</si>
  <si>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</si>
  <si>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</si>
  <si>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</si>
  <si>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</si>
  <si>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</si>
  <si>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</si>
  <si>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</si>
  <si>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</si>
  <si>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</si>
  <si>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</si>
  <si>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</si>
  <si>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</si>
  <si>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</si>
  <si>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</si>
  <si>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</si>
  <si>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</si>
  <si>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</si>
  <si>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</si>
  <si>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</si>
  <si>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</si>
  <si>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</si>
  <si>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</si>
  <si>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</si>
  <si>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</si>
  <si>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</si>
  <si>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横幅公众号广告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</si>
  <si>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</si>
  <si>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</si>
  <si>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</si>
  <si>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</si>
  <si>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</si>
  <si>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</si>
  <si>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</si>
  <si>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</si>
  <si>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</si>
  <si>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</si>
  <si>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</si>
  <si>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</si>
  <si>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</si>
  <si>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</si>
  <si>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</si>
  <si>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</si>
  <si>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</si>
  <si>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</si>
  <si>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</si>
  <si>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</si>
  <si>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</si>
  <si>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</si>
  <si>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</si>
  <si>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</si>
  <si>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</si>
  <si>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</si>
  <si>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</si>
  <si>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</si>
  <si>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</si>
  <si>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</si>
  <si>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</si>
  <si>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</si>
  <si>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</si>
  <si>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</si>
  <si>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</si>
  <si>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</si>
  <si>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</si>
  <si>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t xml:space="preserve">  </t>
    <phoneticPr fontId="3" type="noConversion"/>
  </si>
  <si>
    <t>mongodb</t>
    <phoneticPr fontId="3" type="noConversion"/>
  </si>
  <si>
    <t>数据同步</t>
    <phoneticPr fontId="3" type="noConversion"/>
  </si>
  <si>
    <t>保险</t>
    <phoneticPr fontId="3" type="noConversion"/>
  </si>
  <si>
    <t>医保报销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</si>
  <si>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</si>
  <si>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</si>
  <si>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</si>
  <si>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钱盆网</t>
    <phoneticPr fontId="3" type="noConversion"/>
  </si>
  <si>
    <t>永利宝</t>
    <phoneticPr fontId="3" type="noConversion"/>
  </si>
  <si>
    <t>浦发20</t>
    <phoneticPr fontId="3" type="noConversion"/>
  </si>
  <si>
    <t>评级</t>
    <phoneticPr fontId="3" type="noConversion"/>
  </si>
  <si>
    <t>baidu</t>
    <phoneticPr fontId="3" type="noConversion"/>
  </si>
  <si>
    <t>sougou wx</t>
    <phoneticPr fontId="3" type="noConversion"/>
  </si>
  <si>
    <t>三方返</t>
    <phoneticPr fontId="3" type="noConversion"/>
  </si>
  <si>
    <t>活动公告</t>
    <phoneticPr fontId="3" type="noConversion"/>
  </si>
  <si>
    <t>处置日报、周报</t>
    <phoneticPr fontId="3" type="noConversion"/>
  </si>
  <si>
    <t>平台</t>
    <phoneticPr fontId="3" type="noConversion"/>
  </si>
  <si>
    <t>公告</t>
    <phoneticPr fontId="3" type="noConversion"/>
  </si>
  <si>
    <t>进展</t>
    <phoneticPr fontId="3" type="noConversion"/>
  </si>
  <si>
    <t>热帖</t>
    <phoneticPr fontId="3" type="noConversion"/>
  </si>
  <si>
    <t>搜索引擎舆论</t>
    <phoneticPr fontId="3" type="noConversion"/>
  </si>
  <si>
    <t>热自媒体</t>
    <phoneticPr fontId="3" type="noConversion"/>
  </si>
  <si>
    <t>相关媒体</t>
    <phoneticPr fontId="3" type="noConversion"/>
  </si>
  <si>
    <t xml:space="preserve"> </t>
    <phoneticPr fontId="3" type="noConversion"/>
  </si>
  <si>
    <t>积分落户</t>
    <phoneticPr fontId="3" type="noConversion"/>
  </si>
  <si>
    <t>春和 钱满仓 倡议书</t>
    <phoneticPr fontId="3" type="noConversion"/>
  </si>
  <si>
    <t>架子鼓</t>
    <phoneticPr fontId="3" type="noConversion"/>
  </si>
  <si>
    <t>域名</t>
    <phoneticPr fontId="3" type="noConversion"/>
  </si>
  <si>
    <t>内部平台框架讨论 -&gt;产品化设想-&gt;讨论</t>
    <phoneticPr fontId="3" type="noConversion"/>
  </si>
  <si>
    <t>服务器</t>
    <phoneticPr fontId="3" type="noConversion"/>
  </si>
  <si>
    <t>第一次被抄袭</t>
    <phoneticPr fontId="3" type="noConversion"/>
  </si>
  <si>
    <t>第一次被申请授权转发</t>
    <phoneticPr fontId="3" type="noConversion"/>
  </si>
  <si>
    <t>头条号</t>
    <phoneticPr fontId="3" type="noConversion"/>
  </si>
  <si>
    <t>百家号</t>
    <phoneticPr fontId="3" type="noConversion"/>
  </si>
  <si>
    <t>预期收益达到20w</t>
    <phoneticPr fontId="3" type="noConversion"/>
  </si>
  <si>
    <t xml:space="preserve"> </t>
    <phoneticPr fontId="3" type="noConversion"/>
  </si>
  <si>
    <t>第一次被打赏</t>
    <phoneticPr fontId="3" type="noConversion"/>
  </si>
  <si>
    <t>因为广告及敏感词广告原因，完全使用微信注册，微信登录，流程反倒更顺畅</t>
    <phoneticPr fontId="3" type="noConversion"/>
  </si>
  <si>
    <t>打算让五洋群管理员发公告推广，反馈论坛无内容。于是开发自动化发帖、回帖，从百度、qq等导入论坛，充实了内容</t>
    <phoneticPr fontId="3" type="noConversion"/>
  </si>
  <si>
    <t>工作居住证</t>
    <phoneticPr fontId="3" type="noConversion"/>
  </si>
  <si>
    <t>3000人</t>
    <phoneticPr fontId="3" type="noConversion"/>
  </si>
  <si>
    <t>第一次公众号文章</t>
    <phoneticPr fontId="3" type="noConversion"/>
  </si>
  <si>
    <t>花了时间写管家金服，但是效果并不明显，还是得跟大平台</t>
    <phoneticPr fontId="3" type="noConversion"/>
  </si>
  <si>
    <t>大鱼号</t>
    <phoneticPr fontId="3" type="noConversion"/>
  </si>
  <si>
    <t>企鹅媒体平台</t>
    <phoneticPr fontId="3" type="noConversion"/>
  </si>
  <si>
    <t>卖二手</t>
    <phoneticPr fontId="3" type="noConversion"/>
  </si>
  <si>
    <t>天猫积分</t>
    <phoneticPr fontId="3" type="noConversion"/>
  </si>
  <si>
    <t>周报</t>
    <phoneticPr fontId="3" type="noConversion"/>
  </si>
  <si>
    <t>牛板金 电报区一堆人要加群，建立了第一个QQ群，只是建立并无管理</t>
    <phoneticPr fontId="3" type="noConversion"/>
  </si>
  <si>
    <t>财付通</t>
  </si>
  <si>
    <t>财付通</t>
    <phoneticPr fontId="3" type="noConversion"/>
  </si>
  <si>
    <t>5000人</t>
    <phoneticPr fontId="3" type="noConversion"/>
  </si>
  <si>
    <t>流量主审核通过</t>
    <phoneticPr fontId="3" type="noConversion"/>
  </si>
  <si>
    <t>第一天广告收入12元</t>
    <phoneticPr fontId="3" type="noConversion"/>
  </si>
  <si>
    <t>微社区计数器</t>
    <phoneticPr fontId="3" type="noConversion"/>
  </si>
  <si>
    <t>7000人</t>
    <phoneticPr fontId="3" type="noConversion"/>
  </si>
  <si>
    <t>机器人小编上线</t>
    <phoneticPr fontId="3" type="noConversion"/>
  </si>
  <si>
    <t>第一篇文章阅读过万</t>
    <phoneticPr fontId="3" type="noConversion"/>
  </si>
  <si>
    <t>电报群构思</t>
    <phoneticPr fontId="3" type="noConversion"/>
  </si>
  <si>
    <t>人人爱家电报贴浏览过万</t>
    <phoneticPr fontId="3" type="noConversion"/>
  </si>
  <si>
    <t>微社区广告插件</t>
    <phoneticPr fontId="3" type="noConversion"/>
  </si>
  <si>
    <t>猜多多？</t>
    <phoneticPr fontId="3" type="noConversion"/>
  </si>
  <si>
    <t>2个500人的qq群很快满员</t>
    <phoneticPr fontId="3" type="noConversion"/>
  </si>
  <si>
    <t>"欠钱的是爷？"slogan上线</t>
    <phoneticPr fontId="3" type="noConversion"/>
  </si>
  <si>
    <t>群关闭，无人打理</t>
    <phoneticPr fontId="3" type="noConversion"/>
  </si>
  <si>
    <t>半个月广告收入550，超预期</t>
    <phoneticPr fontId="3" type="noConversion"/>
  </si>
  <si>
    <t>小程序</t>
    <phoneticPr fontId="3" type="noConversion"/>
  </si>
  <si>
    <t>tensorflow</t>
    <phoneticPr fontId="3" type="noConversion"/>
  </si>
  <si>
    <t>百度联盟上线</t>
    <phoneticPr fontId="3" type="noConversion"/>
  </si>
  <si>
    <t>推荐阅读菜单上线</t>
    <phoneticPr fontId="3" type="noConversion"/>
  </si>
  <si>
    <t>发文招募志愿者，报名踊跃</t>
    <phoneticPr fontId="3" type="noConversion"/>
  </si>
  <si>
    <t>志愿者群建立，开启社群模式</t>
    <phoneticPr fontId="3" type="noConversion"/>
  </si>
  <si>
    <t>小程序 smzdd</t>
    <phoneticPr fontId="3" type="noConversion"/>
  </si>
  <si>
    <t>smzdd</t>
    <phoneticPr fontId="3" type="noConversion"/>
  </si>
  <si>
    <t>突破1w粉丝，广告收入突破1000</t>
    <phoneticPr fontId="3" type="noConversion"/>
  </si>
  <si>
    <t xml:space="preserve"> </t>
    <phoneticPr fontId="3" type="noConversion"/>
  </si>
  <si>
    <t xml:space="preserve"> </t>
    <phoneticPr fontId="3" type="noConversion"/>
  </si>
  <si>
    <t>微信群</t>
    <phoneticPr fontId="3" type="noConversion"/>
  </si>
  <si>
    <t>微博</t>
    <phoneticPr fontId="3" type="noConversion"/>
  </si>
  <si>
    <t>网贷he债券分开</t>
    <phoneticPr fontId="3" type="noConversion"/>
  </si>
  <si>
    <t>量化预测</t>
    <phoneticPr fontId="3" type="noConversion"/>
  </si>
  <si>
    <t>积分落户</t>
    <phoneticPr fontId="3" type="noConversion"/>
  </si>
  <si>
    <t xml:space="preserve"> </t>
    <phoneticPr fontId="2" type="noConversion"/>
  </si>
  <si>
    <t>resu</t>
    <phoneticPr fontId="3" type="noConversion"/>
  </si>
  <si>
    <t>报销</t>
    <phoneticPr fontId="3" type="noConversion"/>
  </si>
  <si>
    <t>baijiahao</t>
    <phoneticPr fontId="3" type="noConversion"/>
  </si>
  <si>
    <t>huitongedai</t>
    <phoneticPr fontId="3" type="noConversion"/>
  </si>
  <si>
    <t>niubanjin</t>
    <phoneticPr fontId="3" type="noConversion"/>
  </si>
  <si>
    <t>小程序审核失败</t>
    <phoneticPr fontId="3" type="noConversion"/>
  </si>
  <si>
    <t>入驻第一个公众号 金银猫</t>
    <phoneticPr fontId="3" type="noConversion"/>
  </si>
  <si>
    <t>入驻第二个公众号 抱财网</t>
    <phoneticPr fontId="3" type="noConversion"/>
  </si>
  <si>
    <t>反馈没人气，开启公众号入驻模式，转向平台模式</t>
    <phoneticPr fontId="3" type="noConversion"/>
  </si>
  <si>
    <t>为公众号提供论坛的新方向？</t>
    <phoneticPr fontId="3" type="noConversion"/>
  </si>
  <si>
    <t>子公众号安捷+微信群</t>
    <phoneticPr fontId="3" type="noConversion"/>
  </si>
  <si>
    <t>社群</t>
    <phoneticPr fontId="3" type="noConversion"/>
  </si>
  <si>
    <t>论坛</t>
    <phoneticPr fontId="3" type="noConversion"/>
  </si>
  <si>
    <t>公众号</t>
    <phoneticPr fontId="3" type="noConversion"/>
  </si>
  <si>
    <t>小程序</t>
    <phoneticPr fontId="3" type="noConversion"/>
  </si>
  <si>
    <t>淘宝抓取</t>
    <phoneticPr fontId="3" type="noConversion"/>
  </si>
  <si>
    <t>公众号抓取</t>
    <phoneticPr fontId="3" type="noConversion"/>
  </si>
  <si>
    <t>使用说明</t>
    <phoneticPr fontId="3" type="noConversion"/>
  </si>
  <si>
    <t>板块排序</t>
    <phoneticPr fontId="3" type="noConversion"/>
  </si>
  <si>
    <t>板块搜索</t>
    <phoneticPr fontId="3" type="noConversion"/>
  </si>
  <si>
    <t>板块列</t>
    <phoneticPr fontId="3" type="noConversion"/>
  </si>
  <si>
    <t>发帖图片限制</t>
    <phoneticPr fontId="3" type="noConversion"/>
  </si>
  <si>
    <t>文章尾部，推荐阅读</t>
    <phoneticPr fontId="3" type="noConversion"/>
  </si>
  <si>
    <t>投票 债委会</t>
    <phoneticPr fontId="3" type="noConversion"/>
  </si>
  <si>
    <t>可塑入驻</t>
    <phoneticPr fontId="3" type="noConversion"/>
  </si>
  <si>
    <t>rraj合作</t>
    <phoneticPr fontId="3" type="noConversion"/>
  </si>
  <si>
    <t>火永入驻</t>
    <phoneticPr fontId="3" type="noConversion"/>
  </si>
  <si>
    <t>中秋祈祷</t>
    <phoneticPr fontId="3" type="noConversion"/>
  </si>
  <si>
    <t>债委会大联盟</t>
    <phoneticPr fontId="3" type="noConversion"/>
  </si>
  <si>
    <t>移动端模板</t>
    <phoneticPr fontId="3" type="noConversion"/>
  </si>
  <si>
    <t>门户模板</t>
    <phoneticPr fontId="3" type="noConversion"/>
  </si>
  <si>
    <t>聚财猫合作</t>
    <phoneticPr fontId="3" type="noConversion"/>
  </si>
  <si>
    <t>安捷财富合作</t>
    <phoneticPr fontId="3" type="noConversion"/>
  </si>
  <si>
    <t>daily</t>
    <phoneticPr fontId="3" type="noConversion"/>
  </si>
  <si>
    <t>安捷曝光</t>
    <phoneticPr fontId="3" type="noConversion"/>
  </si>
  <si>
    <t>谁给的荣誉</t>
    <phoneticPr fontId="3" type="noConversion"/>
  </si>
  <si>
    <t>破产清算公众号</t>
    <phoneticPr fontId="3" type="noConversion"/>
  </si>
  <si>
    <t>栽券人</t>
    <phoneticPr fontId="3" type="noConversion"/>
  </si>
  <si>
    <t>批量加论坛版块</t>
    <phoneticPr fontId="3" type="noConversion"/>
  </si>
  <si>
    <t>批量建关键词回复</t>
    <phoneticPr fontId="3" type="noConversion"/>
  </si>
  <si>
    <t>建群</t>
    <phoneticPr fontId="3" type="noConversion"/>
  </si>
  <si>
    <t>加更多的群</t>
    <phoneticPr fontId="3" type="noConversion"/>
  </si>
  <si>
    <t>接受关注</t>
    <phoneticPr fontId="3" type="noConversion"/>
  </si>
  <si>
    <t>公众号列表</t>
    <phoneticPr fontId="3" type="noConversion"/>
  </si>
  <si>
    <t>天津房</t>
    <phoneticPr fontId="3" type="noConversion"/>
  </si>
  <si>
    <t>被拒百家号</t>
    <phoneticPr fontId="3" type="noConversion"/>
  </si>
  <si>
    <t>提交审核小程序</t>
    <phoneticPr fontId="3" type="noConversion"/>
  </si>
  <si>
    <t>第二篇文章阅读过万</t>
    <phoneticPr fontId="3" type="noConversion"/>
  </si>
  <si>
    <t>平台债委会的新模式</t>
    <phoneticPr fontId="3" type="noConversion"/>
  </si>
  <si>
    <t>jjf的app</t>
    <phoneticPr fontId="3" type="noConversion"/>
  </si>
  <si>
    <t>考试的公号</t>
    <phoneticPr fontId="3" type="noConversion"/>
  </si>
  <si>
    <t>发公众号文章 全面发起 许可运营 新模式</t>
    <phoneticPr fontId="3" type="noConversion"/>
  </si>
  <si>
    <t>竞争对手 wdzscn.com停更</t>
    <phoneticPr fontId="3" type="noConversion"/>
  </si>
  <si>
    <t>新联在线、嘻龙来、抓钱猫、安捷、舜世金服、永火会入驻</t>
    <phoneticPr fontId="3" type="noConversion"/>
  </si>
  <si>
    <t>捕手</t>
    <phoneticPr fontId="3" type="noConversion"/>
  </si>
  <si>
    <t>浦发</t>
    <phoneticPr fontId="3" type="noConversion"/>
  </si>
  <si>
    <t>招商</t>
    <phoneticPr fontId="3" type="noConversion"/>
  </si>
  <si>
    <t>京东</t>
    <phoneticPr fontId="3" type="noConversion"/>
  </si>
  <si>
    <t>手机</t>
    <phoneticPr fontId="3" type="noConversion"/>
  </si>
  <si>
    <t>N</t>
    <phoneticPr fontId="3" type="noConversion"/>
  </si>
  <si>
    <t>K</t>
    <phoneticPr fontId="3" type="noConversion"/>
  </si>
  <si>
    <t>祈福</t>
    <phoneticPr fontId="3" type="noConversion"/>
  </si>
  <si>
    <t>华清</t>
    <phoneticPr fontId="3" type="noConversion"/>
  </si>
  <si>
    <t>华清</t>
    <phoneticPr fontId="3" type="noConversion"/>
  </si>
  <si>
    <t>内容</t>
    <phoneticPr fontId="3" type="noConversion"/>
  </si>
  <si>
    <t>qq群</t>
    <phoneticPr fontId="3" type="noConversion"/>
  </si>
  <si>
    <t>公众号</t>
    <phoneticPr fontId="3" type="noConversion"/>
  </si>
  <si>
    <t>论坛爬虫</t>
    <phoneticPr fontId="3" type="noConversion"/>
  </si>
  <si>
    <t>最新问题平台</t>
    <phoneticPr fontId="3" type="noConversion"/>
  </si>
  <si>
    <t>微博</t>
    <phoneticPr fontId="3" type="noConversion"/>
  </si>
  <si>
    <t>雪球号</t>
    <phoneticPr fontId="3" type="noConversion"/>
  </si>
  <si>
    <t>搜狐号</t>
    <phoneticPr fontId="3" type="noConversion"/>
  </si>
  <si>
    <t>知乎号</t>
    <phoneticPr fontId="3" type="noConversion"/>
  </si>
  <si>
    <t>日报</t>
    <phoneticPr fontId="3" type="noConversion"/>
  </si>
  <si>
    <t>网易媒体平台</t>
    <phoneticPr fontId="3" type="noConversion"/>
  </si>
  <si>
    <t>新浪看点</t>
    <phoneticPr fontId="3" type="noConversion"/>
  </si>
  <si>
    <t>更新论坛版块，删减</t>
    <phoneticPr fontId="3" type="noConversion"/>
  </si>
  <si>
    <t>删论坛中非本人二维码</t>
    <phoneticPr fontId="3" type="noConversion"/>
  </si>
  <si>
    <t>论坛中留二维码</t>
    <phoneticPr fontId="3" type="noConversion"/>
  </si>
  <si>
    <t>caihui沟通安装落地</t>
    <phoneticPr fontId="3" type="noConversion"/>
  </si>
  <si>
    <t>每日负面信息</t>
    <phoneticPr fontId="3" type="noConversion"/>
  </si>
  <si>
    <t>浦发</t>
    <phoneticPr fontId="3" type="noConversion"/>
  </si>
  <si>
    <t>招商贷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</si>
</sst>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rgb="FF92D050"/>
      <name val="宋体"/>
      <family val="2"/>
      <scheme val="minor"/>
    </font>
    <font>
      <b/>
      <sz val="12"/>
      <color rgb="FF444444"/>
      <name val="宋体"/>
      <family val="3"/>
      <charset val="134"/>
    </font>
    <font>
      <sz val="11"/>
      <color rgb="FF444444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13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0" fontId="0" fillId="0" borderId="0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7" fontId="0" fillId="0" borderId="0" xfId="0" applyNumberFormat="1" applyFont="1"/>
    <xf numFmtId="0" fontId="0" fillId="0" borderId="8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5" xfId="0" applyFill="1" applyBorder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4" fillId="7" borderId="0" xfId="0" applyFont="1" applyFill="1" applyBorder="1"/>
    <xf numFmtId="0" fontId="14" fillId="7" borderId="0" xfId="0" applyFont="1" applyFill="1"/>
    <xf numFmtId="0" fontId="0" fillId="0" borderId="0" xfId="0" applyFont="1" applyFill="1" applyAlignment="1">
      <alignment horizontal="right"/>
    </xf>
    <xf numFmtId="0" fontId="15" fillId="0" borderId="0" xfId="0" applyFont="1"/>
    <xf numFmtId="0" fontId="0" fillId="8" borderId="0" xfId="0" applyFill="1"/>
    <xf numFmtId="0" fontId="0" fillId="0" borderId="0" xfId="0" applyFill="1" applyAlignment="1">
      <alignment horizontal="left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/>
    <xf numFmtId="181" fontId="13" fillId="0" borderId="0" xfId="0" applyNumberFormat="1" applyFont="1"/>
    <xf numFmtId="0" fontId="0" fillId="0" borderId="5" xfId="0" applyFill="1" applyBorder="1"/>
    <xf numFmtId="176" fontId="0" fillId="2" borderId="0" xfId="0" applyNumberFormat="1" applyFont="1" applyFill="1"/>
    <xf numFmtId="0" fontId="19" fillId="0" borderId="0" xfId="0" applyFont="1"/>
    <xf numFmtId="0" fontId="20" fillId="0" borderId="0" xfId="0" applyFont="1"/>
    <xf numFmtId="14" fontId="0" fillId="6" borderId="1" xfId="0" applyNumberFormat="1" applyFill="1" applyBorder="1"/>
    <xf numFmtId="0" fontId="0" fillId="6" borderId="1" xfId="0" applyFill="1" applyBorder="1"/>
    <xf numFmtId="0" fontId="4" fillId="0" borderId="0" xfId="0" applyFont="1"/>
    <xf numFmtId="0" fontId="5" fillId="0" borderId="0" xfId="0" applyFont="1"/>
    <xf numFmtId="181" fontId="5" fillId="0" borderId="0" xfId="0" applyNumberFormat="1" applyFont="1"/>
    <xf numFmtId="0" fontId="0" fillId="0" borderId="1" xfId="0" applyFont="1" applyBorder="1"/>
    <xf numFmtId="0" fontId="0" fillId="9" borderId="0" xfId="0" applyFill="1"/>
    <xf numFmtId="0" fontId="0" fillId="9" borderId="0" xfId="0" applyFont="1" applyFill="1"/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6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18</xdr:row>
      <xdr:rowOff>114300</xdr:rowOff>
    </xdr:from>
    <xdr:to>
      <xdr:col>11</xdr:col>
      <xdr:colOff>647700</xdr:colOff>
      <xdr:row>37</xdr:row>
      <xdr:rowOff>19050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4057650"/>
          <a:ext cx="1266825" cy="316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zoomScaleNormal="100" workbookViewId="0">
      <selection activeCell="G7" sqref="G7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6" max="6" width="12.375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s="95"/>
    </row>
    <row r="2" spans="1:12" x14ac:dyDescent="0.15">
      <c r="I2" t="s">
        <v>1139</v>
      </c>
    </row>
    <row r="3" spans="1:12" x14ac:dyDescent="0.15">
      <c r="B3" s="52"/>
      <c r="I3" t="s">
        <v>1140</v>
      </c>
    </row>
    <row r="4" spans="1:12" x14ac:dyDescent="0.15">
      <c r="B4" s="52"/>
    </row>
    <row r="5" spans="1:12" x14ac:dyDescent="0.15">
      <c r="B5" s="52"/>
    </row>
    <row r="6" spans="1:12" x14ac:dyDescent="0.15">
      <c r="B6" s="52"/>
    </row>
    <row r="7" spans="1:12" x14ac:dyDescent="0.15">
      <c r="B7" s="52"/>
      <c r="C7" s="52"/>
      <c r="H7" t="s">
        <v>972</v>
      </c>
    </row>
    <row r="8" spans="1:12" x14ac:dyDescent="0.15">
      <c r="A8" s="53"/>
      <c r="B8" s="52"/>
      <c r="C8" s="52"/>
    </row>
    <row r="9" spans="1:12" x14ac:dyDescent="0.15">
      <c r="B9" s="52"/>
      <c r="C9" s="52"/>
    </row>
    <row r="10" spans="1:12" x14ac:dyDescent="0.15">
      <c r="B10" s="52"/>
      <c r="C10" s="52"/>
    </row>
    <row r="11" spans="1:12" x14ac:dyDescent="0.15">
      <c r="B11" s="52"/>
      <c r="C11" s="52"/>
    </row>
    <row r="12" spans="1:12" x14ac:dyDescent="0.15">
      <c r="B12" s="52"/>
      <c r="C12" s="52"/>
      <c r="I12" t="s">
        <v>763</v>
      </c>
    </row>
    <row r="13" spans="1:12" x14ac:dyDescent="0.15">
      <c r="B13" s="52"/>
      <c r="C13" s="52"/>
      <c r="I13" t="s">
        <v>764</v>
      </c>
    </row>
    <row r="14" spans="1:12" x14ac:dyDescent="0.15">
      <c r="B14" s="52"/>
      <c r="C14" s="52"/>
      <c r="F14" s="54"/>
      <c r="I14" t="s">
        <v>765</v>
      </c>
      <c r="L14" t="s">
        <v>790</v>
      </c>
    </row>
    <row r="15" spans="1:12" x14ac:dyDescent="0.15">
      <c r="B15" s="52"/>
      <c r="C15" s="52"/>
      <c r="I15" t="s">
        <v>766</v>
      </c>
      <c r="L15" t="s">
        <v>791</v>
      </c>
    </row>
    <row r="16" spans="1:12" x14ac:dyDescent="0.15">
      <c r="B16" s="52"/>
      <c r="C16" s="52"/>
      <c r="I16" t="s">
        <v>771</v>
      </c>
      <c r="L16" t="s">
        <v>792</v>
      </c>
    </row>
    <row r="17" spans="2:12" x14ac:dyDescent="0.15">
      <c r="B17" s="52"/>
      <c r="C17" s="52"/>
      <c r="I17" t="s">
        <v>772</v>
      </c>
      <c r="L17" t="s">
        <v>793</v>
      </c>
    </row>
    <row r="18" spans="2:12" x14ac:dyDescent="0.15">
      <c r="B18" s="52"/>
      <c r="C18" s="52"/>
      <c r="I18" t="s">
        <v>778</v>
      </c>
    </row>
    <row r="19" spans="2:12" x14ac:dyDescent="0.15">
      <c r="B19" s="52"/>
      <c r="C19" s="52"/>
      <c r="I19" t="s">
        <v>779</v>
      </c>
    </row>
    <row r="20" spans="2:12" x14ac:dyDescent="0.15">
      <c r="B20" s="52"/>
      <c r="C20" s="52"/>
      <c r="I20" t="s">
        <v>784</v>
      </c>
    </row>
    <row r="21" spans="2:12" x14ac:dyDescent="0.15">
      <c r="I21" t="s">
        <v>805</v>
      </c>
    </row>
    <row r="22" spans="2:12" x14ac:dyDescent="0.15">
      <c r="E22" t="s">
        <v>974</v>
      </c>
      <c r="I22" t="s">
        <v>817</v>
      </c>
    </row>
    <row r="40" spans="4:11" x14ac:dyDescent="0.15">
      <c r="D40" s="72"/>
      <c r="E40" s="67"/>
      <c r="F40" s="67"/>
      <c r="G40" s="67"/>
      <c r="H40" s="67"/>
      <c r="I40" s="67"/>
      <c r="J40" s="67"/>
      <c r="K40" s="71"/>
    </row>
    <row r="41" spans="4:11" x14ac:dyDescent="0.15">
      <c r="D41" s="72"/>
      <c r="E41" s="67"/>
      <c r="F41" s="67"/>
      <c r="G41" s="67"/>
      <c r="H41" s="67"/>
      <c r="I41" s="67"/>
      <c r="J41" s="67"/>
      <c r="K41" s="71"/>
    </row>
    <row r="42" spans="4:11" x14ac:dyDescent="0.15">
      <c r="D42" s="72"/>
      <c r="E42" s="67"/>
      <c r="F42" s="67"/>
      <c r="G42" s="67"/>
      <c r="H42" s="67"/>
      <c r="I42" s="67"/>
      <c r="J42" s="67"/>
      <c r="K42" s="71"/>
    </row>
    <row r="43" spans="4:11" x14ac:dyDescent="0.15">
      <c r="D43" s="72"/>
      <c r="E43" s="67"/>
      <c r="F43" s="67"/>
      <c r="G43" s="67"/>
      <c r="H43" s="67"/>
      <c r="I43" s="67"/>
      <c r="J43" s="67"/>
      <c r="K43" s="71"/>
    </row>
    <row r="44" spans="4:11" x14ac:dyDescent="0.15">
      <c r="D44" s="72"/>
      <c r="E44" s="67"/>
      <c r="F44" s="67"/>
      <c r="G44" s="67"/>
      <c r="H44" s="67"/>
      <c r="I44" s="67"/>
      <c r="J44" s="67"/>
      <c r="K44" s="71"/>
    </row>
    <row r="45" spans="4:11" x14ac:dyDescent="0.15">
      <c r="D45" s="72"/>
      <c r="E45" s="67"/>
      <c r="F45" s="67"/>
      <c r="G45" s="67"/>
      <c r="H45" s="67"/>
      <c r="I45" s="67"/>
      <c r="J45" s="67"/>
      <c r="K45" s="71"/>
    </row>
    <row r="46" spans="4:11" x14ac:dyDescent="0.15">
      <c r="D46" s="72"/>
      <c r="E46" s="67"/>
      <c r="F46" s="67"/>
      <c r="G46" s="67"/>
      <c r="H46" s="67"/>
      <c r="I46" s="67"/>
      <c r="J46" s="67"/>
      <c r="K46" s="71"/>
    </row>
    <row r="47" spans="4:11" x14ac:dyDescent="0.15">
      <c r="D47" s="72"/>
      <c r="E47" s="67"/>
      <c r="F47" s="67"/>
      <c r="G47" s="67"/>
      <c r="H47" s="67"/>
      <c r="I47" s="67"/>
      <c r="J47" s="67"/>
      <c r="K47" s="71"/>
    </row>
    <row r="48" spans="4:11" x14ac:dyDescent="0.15">
      <c r="D48" s="72"/>
      <c r="E48" s="67"/>
      <c r="F48" s="67"/>
      <c r="G48" s="67"/>
      <c r="H48" s="67"/>
      <c r="I48" s="67"/>
      <c r="J48" s="67"/>
      <c r="K48" s="71"/>
    </row>
    <row r="49" spans="4:11" x14ac:dyDescent="0.15">
      <c r="D49" s="72"/>
      <c r="E49" s="67"/>
      <c r="F49" s="67"/>
      <c r="G49" s="67"/>
      <c r="H49" s="67"/>
      <c r="I49" s="67"/>
      <c r="J49" s="67"/>
      <c r="K49" s="71"/>
    </row>
    <row r="50" spans="4:11" x14ac:dyDescent="0.15">
      <c r="D50" s="72"/>
      <c r="E50" s="67"/>
      <c r="F50" s="67"/>
      <c r="G50" s="67"/>
      <c r="H50" s="67"/>
      <c r="I50" s="67"/>
      <c r="J50" s="67"/>
      <c r="K50" s="71"/>
    </row>
    <row r="51" spans="4:11" x14ac:dyDescent="0.15">
      <c r="D51" s="72"/>
      <c r="E51" s="67"/>
      <c r="F51" s="67"/>
      <c r="G51" s="67"/>
      <c r="H51" s="67"/>
      <c r="I51" s="67"/>
      <c r="J51" s="67"/>
      <c r="K51" s="71"/>
    </row>
    <row r="52" spans="4:11" x14ac:dyDescent="0.15">
      <c r="D52" s="72"/>
      <c r="E52" s="67"/>
      <c r="F52" s="67"/>
      <c r="G52" s="67"/>
      <c r="H52" s="67"/>
      <c r="I52" s="67"/>
      <c r="J52" s="67"/>
      <c r="K52" s="71"/>
    </row>
    <row r="53" spans="4:11" x14ac:dyDescent="0.15">
      <c r="D53" s="72"/>
      <c r="E53" s="67"/>
      <c r="F53" s="67"/>
      <c r="G53" s="67"/>
      <c r="H53" s="67"/>
      <c r="I53" s="67"/>
      <c r="J53" s="67"/>
      <c r="K53" s="71"/>
    </row>
    <row r="54" spans="4:11" x14ac:dyDescent="0.15">
      <c r="D54" s="72"/>
      <c r="E54" s="67"/>
      <c r="F54" s="67"/>
      <c r="G54" s="67"/>
      <c r="H54" s="67"/>
      <c r="I54" s="67"/>
      <c r="J54" s="67"/>
      <c r="K54" s="71"/>
    </row>
    <row r="55" spans="4:11" x14ac:dyDescent="0.15">
      <c r="D55" s="72"/>
      <c r="E55" s="67"/>
      <c r="F55" s="67"/>
      <c r="G55" s="67"/>
      <c r="H55" s="67"/>
      <c r="I55" s="67"/>
      <c r="J55" s="67"/>
      <c r="K55" s="71"/>
    </row>
    <row r="56" spans="4:11" x14ac:dyDescent="0.15">
      <c r="D56" s="72"/>
      <c r="E56" s="67"/>
      <c r="F56" s="67"/>
      <c r="G56" s="67"/>
      <c r="H56" s="67"/>
      <c r="I56" s="67"/>
      <c r="J56" s="67"/>
      <c r="K56" s="71"/>
    </row>
    <row r="57" spans="4:11" x14ac:dyDescent="0.15">
      <c r="D57" s="72"/>
      <c r="E57" s="67"/>
      <c r="F57" s="67"/>
      <c r="G57" s="67"/>
      <c r="H57" s="67"/>
      <c r="I57" s="67"/>
      <c r="J57" s="67"/>
      <c r="K57" s="71"/>
    </row>
    <row r="58" spans="4:11" x14ac:dyDescent="0.15">
      <c r="D58" s="72"/>
      <c r="E58" s="67"/>
      <c r="F58" s="67"/>
      <c r="G58" s="67"/>
      <c r="H58" s="67"/>
      <c r="I58" s="67"/>
      <c r="J58" s="67"/>
      <c r="K58" s="71"/>
    </row>
    <row r="59" spans="4:11" x14ac:dyDescent="0.15">
      <c r="D59" s="72"/>
      <c r="E59" s="67"/>
      <c r="F59" s="67"/>
      <c r="G59" s="67"/>
      <c r="H59" s="67"/>
      <c r="I59" s="67"/>
      <c r="J59" s="67"/>
      <c r="K59" s="71"/>
    </row>
    <row r="60" spans="4:11" x14ac:dyDescent="0.15">
      <c r="D60" s="72"/>
      <c r="E60" s="67"/>
      <c r="F60" s="67"/>
      <c r="G60" s="67"/>
      <c r="H60" s="67"/>
      <c r="I60" s="67"/>
      <c r="J60" s="67"/>
      <c r="K60" s="71"/>
    </row>
    <row r="61" spans="4:11" x14ac:dyDescent="0.15">
      <c r="D61" s="72"/>
      <c r="E61" s="67"/>
      <c r="F61" s="67"/>
      <c r="G61" s="67"/>
      <c r="H61" s="67"/>
      <c r="I61" s="67"/>
      <c r="J61" s="67"/>
      <c r="K61" s="71"/>
    </row>
    <row r="62" spans="4:11" x14ac:dyDescent="0.15">
      <c r="D62" s="72"/>
      <c r="E62" s="67"/>
      <c r="F62" s="67"/>
      <c r="G62" s="67"/>
      <c r="H62" s="67"/>
      <c r="I62" s="67"/>
      <c r="J62" s="67"/>
      <c r="K62" s="71"/>
    </row>
    <row r="63" spans="4:11" x14ac:dyDescent="0.15">
      <c r="D63" s="72"/>
      <c r="E63" s="67"/>
      <c r="F63" s="67"/>
      <c r="G63" s="67"/>
      <c r="H63" s="67"/>
      <c r="I63" s="67"/>
      <c r="J63" s="67"/>
      <c r="K63" s="71"/>
    </row>
    <row r="64" spans="4:11" x14ac:dyDescent="0.15">
      <c r="D64" s="72"/>
      <c r="E64" s="67"/>
      <c r="F64" s="67"/>
      <c r="G64" s="67"/>
      <c r="H64" s="67"/>
      <c r="I64" s="67"/>
      <c r="J64" s="67"/>
      <c r="K64" s="71"/>
    </row>
    <row r="65" spans="4:11" x14ac:dyDescent="0.15">
      <c r="D65" s="72"/>
      <c r="E65" s="67"/>
      <c r="F65" s="67"/>
      <c r="G65" s="67"/>
      <c r="H65" s="67"/>
      <c r="I65" s="67"/>
      <c r="J65" s="67"/>
      <c r="K65" s="71"/>
    </row>
    <row r="66" spans="4:11" x14ac:dyDescent="0.15">
      <c r="D66" s="72"/>
      <c r="E66" s="67"/>
      <c r="F66" s="67"/>
      <c r="G66" s="67"/>
      <c r="H66" s="67"/>
      <c r="I66" s="67"/>
      <c r="J66" s="67"/>
      <c r="K66" s="71"/>
    </row>
    <row r="67" spans="4:11" x14ac:dyDescent="0.15">
      <c r="D67" s="72"/>
      <c r="E67" s="67"/>
      <c r="F67" s="67"/>
      <c r="G67" s="67"/>
      <c r="H67" s="67"/>
      <c r="I67" s="67"/>
      <c r="J67" s="67"/>
      <c r="K67" s="71"/>
    </row>
    <row r="68" spans="4:11" x14ac:dyDescent="0.15">
      <c r="D68" s="72"/>
      <c r="E68" s="67"/>
      <c r="F68" s="67"/>
      <c r="G68" s="67"/>
      <c r="H68" s="67"/>
      <c r="I68" s="67"/>
      <c r="J68" s="67"/>
      <c r="K68" s="71"/>
    </row>
    <row r="69" spans="4:11" x14ac:dyDescent="0.15">
      <c r="D69" s="72"/>
      <c r="E69" s="67"/>
      <c r="F69" s="67"/>
      <c r="G69" s="67"/>
      <c r="H69" s="67"/>
      <c r="I69" s="67"/>
      <c r="J69" s="67"/>
      <c r="K69" s="71"/>
    </row>
    <row r="70" spans="4:11" x14ac:dyDescent="0.15">
      <c r="D70" s="72"/>
      <c r="E70" s="67"/>
      <c r="F70" s="67"/>
      <c r="G70" s="67"/>
      <c r="H70" s="67"/>
      <c r="I70" s="67"/>
      <c r="J70" s="67"/>
      <c r="K70" s="71"/>
    </row>
    <row r="71" spans="4:11" x14ac:dyDescent="0.15">
      <c r="D71" s="72"/>
      <c r="E71" s="67"/>
      <c r="F71" s="67"/>
      <c r="G71" s="67"/>
      <c r="H71" s="67"/>
      <c r="I71" s="67"/>
      <c r="J71" s="67"/>
      <c r="K71" s="71"/>
    </row>
    <row r="72" spans="4:11" x14ac:dyDescent="0.15">
      <c r="D72" s="72"/>
      <c r="E72" s="67"/>
      <c r="F72" s="67"/>
      <c r="G72" s="67"/>
      <c r="H72" s="67"/>
      <c r="I72" s="67"/>
      <c r="J72" s="67"/>
      <c r="K72" s="71"/>
    </row>
    <row r="73" spans="4:11" x14ac:dyDescent="0.15">
      <c r="D73" s="72"/>
      <c r="E73" s="67"/>
      <c r="F73" s="67"/>
      <c r="G73" s="67"/>
      <c r="H73" s="67"/>
      <c r="I73" s="67"/>
      <c r="J73" s="67"/>
      <c r="K73" s="71"/>
    </row>
    <row r="74" spans="4:11" x14ac:dyDescent="0.15">
      <c r="D74" s="72"/>
      <c r="E74" s="67"/>
      <c r="F74" s="67"/>
      <c r="G74" s="67"/>
      <c r="H74" s="67"/>
      <c r="I74" s="67"/>
      <c r="J74" s="67"/>
      <c r="K74" s="71"/>
    </row>
    <row r="75" spans="4:11" x14ac:dyDescent="0.15">
      <c r="D75" s="72"/>
      <c r="E75" s="67"/>
      <c r="F75" s="67"/>
      <c r="G75" s="67"/>
      <c r="H75" s="67"/>
      <c r="I75" s="67"/>
      <c r="J75" s="67"/>
      <c r="K75" s="71"/>
    </row>
    <row r="76" spans="4:11" x14ac:dyDescent="0.15">
      <c r="D76" s="72"/>
      <c r="E76" s="67"/>
      <c r="F76" s="67"/>
      <c r="G76" s="67"/>
      <c r="H76" s="67"/>
      <c r="I76" s="67"/>
      <c r="J76" s="67"/>
      <c r="K76" s="71"/>
    </row>
    <row r="77" spans="4:11" x14ac:dyDescent="0.15">
      <c r="D77" s="72"/>
      <c r="E77" s="67"/>
      <c r="F77" s="67"/>
      <c r="G77" s="67"/>
      <c r="H77" s="67"/>
      <c r="I77" s="67"/>
      <c r="J77" s="67"/>
      <c r="K77" s="71"/>
    </row>
    <row r="78" spans="4:11" x14ac:dyDescent="0.15">
      <c r="D78" s="72"/>
      <c r="E78" s="67"/>
      <c r="F78" s="67"/>
      <c r="G78" s="67"/>
      <c r="H78" s="67"/>
      <c r="I78" s="67"/>
      <c r="J78" s="67"/>
      <c r="K78" s="71"/>
    </row>
    <row r="79" spans="4:11" x14ac:dyDescent="0.15">
      <c r="D79" s="72"/>
      <c r="E79" s="67"/>
      <c r="F79" s="67"/>
      <c r="G79" s="67"/>
      <c r="H79" s="67"/>
      <c r="I79" s="67"/>
      <c r="J79" s="67"/>
      <c r="K79" s="71"/>
    </row>
    <row r="80" spans="4:11" x14ac:dyDescent="0.15">
      <c r="D80" s="72"/>
      <c r="E80" s="67"/>
      <c r="F80" s="67"/>
      <c r="G80" s="67"/>
      <c r="H80" s="67"/>
      <c r="I80" s="67"/>
      <c r="J80" s="67"/>
      <c r="K80" s="71"/>
    </row>
    <row r="81" spans="4:11" x14ac:dyDescent="0.15">
      <c r="D81" s="72"/>
      <c r="E81" s="67"/>
      <c r="F81" s="67"/>
      <c r="G81" s="67"/>
      <c r="H81" s="67"/>
      <c r="I81" s="67"/>
      <c r="J81" s="67"/>
      <c r="K81" s="71"/>
    </row>
    <row r="82" spans="4:11" x14ac:dyDescent="0.15">
      <c r="D82" s="72"/>
      <c r="E82" s="67"/>
      <c r="F82" s="67"/>
      <c r="G82" s="67"/>
      <c r="H82" s="67"/>
      <c r="I82" s="67"/>
      <c r="J82" s="67"/>
      <c r="K82" s="71"/>
    </row>
    <row r="83" spans="4:11" x14ac:dyDescent="0.15">
      <c r="D83" s="72"/>
      <c r="E83" s="67"/>
      <c r="F83" s="67"/>
      <c r="G83" s="67"/>
      <c r="H83" s="67"/>
      <c r="I83" s="67"/>
      <c r="J83" s="67"/>
      <c r="K83" s="71"/>
    </row>
    <row r="84" spans="4:11" x14ac:dyDescent="0.15">
      <c r="D84" s="72"/>
      <c r="E84" s="67"/>
      <c r="F84" s="67"/>
      <c r="G84" s="67"/>
      <c r="H84" s="67"/>
      <c r="I84" s="67"/>
      <c r="J84" s="67"/>
      <c r="K84" s="71"/>
    </row>
    <row r="85" spans="4:11" x14ac:dyDescent="0.15">
      <c r="D85" s="72"/>
      <c r="E85" s="67"/>
      <c r="F85" s="67"/>
      <c r="G85" s="67"/>
      <c r="H85" s="67"/>
      <c r="I85" s="67"/>
      <c r="J85" s="67"/>
      <c r="K85" s="71"/>
    </row>
    <row r="86" spans="4:11" x14ac:dyDescent="0.15">
      <c r="D86" s="72"/>
      <c r="E86" s="67"/>
      <c r="F86" s="67"/>
      <c r="G86" s="67"/>
      <c r="H86" s="67"/>
      <c r="I86" s="67"/>
      <c r="J86" s="67"/>
      <c r="K86" s="71"/>
    </row>
    <row r="87" spans="4:11" x14ac:dyDescent="0.15">
      <c r="D87" s="72"/>
      <c r="E87" s="67"/>
      <c r="F87" s="67"/>
      <c r="G87" s="67"/>
      <c r="H87" s="67"/>
      <c r="I87" s="67"/>
      <c r="J87" s="67"/>
      <c r="K87" s="71"/>
    </row>
    <row r="88" spans="4:11" x14ac:dyDescent="0.15">
      <c r="D88" s="72"/>
      <c r="E88" s="67"/>
      <c r="F88" s="67"/>
      <c r="G88" s="67"/>
      <c r="H88" s="67"/>
      <c r="I88" s="67"/>
      <c r="J88" s="67"/>
      <c r="K88" s="71"/>
    </row>
    <row r="89" spans="4:11" x14ac:dyDescent="0.15">
      <c r="D89" s="72"/>
      <c r="E89" s="67"/>
      <c r="F89" s="67"/>
      <c r="G89" s="67"/>
      <c r="H89" s="67"/>
      <c r="I89" s="67"/>
      <c r="J89" s="67"/>
      <c r="K89" s="71"/>
    </row>
    <row r="90" spans="4:11" x14ac:dyDescent="0.15">
      <c r="D90" s="72"/>
      <c r="E90" s="67"/>
      <c r="F90" s="67"/>
      <c r="G90" s="67"/>
      <c r="H90" s="67"/>
      <c r="I90" s="67"/>
      <c r="J90" s="67"/>
      <c r="K90" s="71"/>
    </row>
    <row r="91" spans="4:11" x14ac:dyDescent="0.15">
      <c r="D91" s="72"/>
      <c r="E91" s="67"/>
      <c r="F91" s="67"/>
      <c r="G91" s="67"/>
      <c r="H91" s="67"/>
      <c r="I91" s="67"/>
      <c r="J91" s="67"/>
      <c r="K91" s="71"/>
    </row>
    <row r="92" spans="4:11" x14ac:dyDescent="0.15">
      <c r="D92" s="72"/>
      <c r="E92" s="67"/>
      <c r="F92" s="67"/>
      <c r="G92" s="67"/>
      <c r="H92" s="67"/>
      <c r="I92" s="67"/>
      <c r="J92" s="67"/>
      <c r="K92" s="71"/>
    </row>
    <row r="93" spans="4:11" x14ac:dyDescent="0.15">
      <c r="D93" s="72"/>
      <c r="E93" s="67"/>
      <c r="F93" s="67"/>
      <c r="G93" s="67"/>
      <c r="H93" s="67"/>
      <c r="I93" s="67"/>
      <c r="J93" s="67"/>
      <c r="K93" s="71"/>
    </row>
    <row r="94" spans="4:11" x14ac:dyDescent="0.15">
      <c r="D94" s="72"/>
      <c r="E94" s="67"/>
      <c r="F94" s="67"/>
      <c r="G94" s="67"/>
      <c r="H94" s="67"/>
      <c r="I94" s="67"/>
      <c r="J94" s="67"/>
      <c r="K94" s="71"/>
    </row>
    <row r="95" spans="4:11" x14ac:dyDescent="0.15">
      <c r="D95" s="72"/>
      <c r="E95" s="67"/>
      <c r="F95" s="67"/>
      <c r="G95" s="67"/>
      <c r="H95" s="67"/>
      <c r="I95" s="67"/>
      <c r="J95" s="67"/>
      <c r="K95" s="71"/>
    </row>
    <row r="96" spans="4:11" x14ac:dyDescent="0.15">
      <c r="D96" s="72"/>
      <c r="E96" s="67"/>
      <c r="F96" s="67"/>
      <c r="G96" s="67"/>
      <c r="H96" s="67"/>
      <c r="I96" s="67"/>
      <c r="J96" s="67"/>
      <c r="K96" s="71"/>
    </row>
    <row r="97" spans="4:11" x14ac:dyDescent="0.15">
      <c r="D97" s="72"/>
      <c r="E97" s="67"/>
      <c r="F97" s="67"/>
      <c r="G97" s="67"/>
      <c r="H97" s="67"/>
      <c r="I97" s="67"/>
      <c r="J97" s="67"/>
      <c r="K97" s="71"/>
    </row>
    <row r="98" spans="4:11" x14ac:dyDescent="0.15">
      <c r="D98" s="72"/>
      <c r="E98" s="67"/>
      <c r="F98" s="67"/>
      <c r="G98" s="67"/>
      <c r="H98" s="67"/>
      <c r="I98" s="67"/>
      <c r="J98" s="67"/>
      <c r="K98" s="71"/>
    </row>
    <row r="99" spans="4:11" x14ac:dyDescent="0.15">
      <c r="D99" s="72"/>
      <c r="E99" s="67"/>
      <c r="F99" s="67"/>
      <c r="G99" s="67"/>
      <c r="H99" s="67"/>
      <c r="I99" s="67"/>
      <c r="J99" s="67"/>
      <c r="K99" s="71"/>
    </row>
    <row r="100" spans="4:11" x14ac:dyDescent="0.15">
      <c r="D100" s="72"/>
      <c r="E100" s="67"/>
      <c r="F100" s="67"/>
      <c r="G100" s="67"/>
      <c r="H100" s="67"/>
      <c r="I100" s="67"/>
      <c r="J100" s="67"/>
      <c r="K100" s="71"/>
    </row>
    <row r="101" spans="4:11" x14ac:dyDescent="0.15">
      <c r="D101" s="72"/>
      <c r="E101" s="67"/>
      <c r="F101" s="67"/>
      <c r="G101" s="67"/>
      <c r="H101" s="67"/>
      <c r="I101" s="67"/>
      <c r="J101" s="67"/>
      <c r="K101" s="71"/>
    </row>
    <row r="102" spans="4:11" x14ac:dyDescent="0.15">
      <c r="D102" s="72"/>
      <c r="E102" s="67"/>
      <c r="F102" s="67"/>
      <c r="G102" s="67"/>
      <c r="H102" s="67"/>
      <c r="I102" s="67"/>
      <c r="J102" s="67"/>
      <c r="K102" s="71"/>
    </row>
    <row r="103" spans="4:11" x14ac:dyDescent="0.15">
      <c r="D103" s="72"/>
      <c r="E103" s="67"/>
      <c r="F103" s="67"/>
      <c r="G103" s="67"/>
      <c r="H103" s="67"/>
      <c r="I103" s="67"/>
      <c r="J103" s="67"/>
      <c r="K103" s="71"/>
    </row>
    <row r="104" spans="4:11" x14ac:dyDescent="0.15">
      <c r="D104" s="72"/>
      <c r="E104" s="67"/>
      <c r="F104" s="67"/>
      <c r="G104" s="67"/>
      <c r="H104" s="67"/>
      <c r="I104" s="67"/>
      <c r="J104" s="67"/>
      <c r="K104" s="71"/>
    </row>
    <row r="105" spans="4:11" x14ac:dyDescent="0.15">
      <c r="D105" s="72"/>
      <c r="E105" s="67"/>
      <c r="F105" s="67"/>
      <c r="G105" s="67"/>
      <c r="H105" s="67"/>
      <c r="I105" s="67"/>
      <c r="J105" s="67"/>
      <c r="K105" s="71"/>
    </row>
    <row r="106" spans="4:11" x14ac:dyDescent="0.15">
      <c r="D106" s="72"/>
      <c r="E106" s="67"/>
      <c r="F106" s="67"/>
      <c r="G106" s="67"/>
      <c r="H106" s="67"/>
      <c r="I106" s="67"/>
      <c r="J106" s="67"/>
      <c r="K106" s="71"/>
    </row>
    <row r="107" spans="4:11" x14ac:dyDescent="0.15">
      <c r="D107" s="72"/>
      <c r="E107" s="67"/>
      <c r="F107" s="67"/>
      <c r="G107" s="67"/>
      <c r="H107" s="67"/>
      <c r="I107" s="67"/>
      <c r="J107" s="67"/>
      <c r="K107" s="71"/>
    </row>
    <row r="108" spans="4:11" x14ac:dyDescent="0.15">
      <c r="D108" s="72"/>
      <c r="E108" s="67"/>
      <c r="F108" s="67"/>
      <c r="G108" s="67"/>
      <c r="H108" s="67"/>
      <c r="I108" s="67"/>
      <c r="J108" s="67"/>
      <c r="K108" s="71"/>
    </row>
    <row r="109" spans="4:11" x14ac:dyDescent="0.15">
      <c r="D109" s="72"/>
      <c r="E109" s="67"/>
      <c r="F109" s="67"/>
      <c r="G109" s="67"/>
      <c r="H109" s="67"/>
      <c r="I109" s="67"/>
      <c r="J109" s="67"/>
      <c r="K109" s="71"/>
    </row>
    <row r="110" spans="4:11" x14ac:dyDescent="0.15">
      <c r="D110" s="72"/>
      <c r="E110" s="67"/>
      <c r="F110" s="67"/>
      <c r="G110" s="67"/>
      <c r="H110" s="67"/>
      <c r="I110" s="67"/>
      <c r="J110" s="67"/>
      <c r="K110" s="71"/>
    </row>
    <row r="111" spans="4:11" x14ac:dyDescent="0.15">
      <c r="D111" s="72"/>
      <c r="E111" s="67"/>
      <c r="F111" s="67"/>
      <c r="G111" s="67"/>
      <c r="H111" s="67"/>
      <c r="I111" s="67"/>
      <c r="J111" s="67"/>
      <c r="K111" s="71"/>
    </row>
    <row r="112" spans="4:11" x14ac:dyDescent="0.15">
      <c r="D112" s="72"/>
      <c r="E112" s="67"/>
      <c r="F112" s="67"/>
      <c r="G112" s="67"/>
      <c r="H112" s="67"/>
      <c r="I112" s="67"/>
      <c r="J112" s="67"/>
      <c r="K112" s="71"/>
    </row>
    <row r="113" spans="4:11" x14ac:dyDescent="0.15">
      <c r="D113" s="72"/>
      <c r="E113" s="67"/>
      <c r="F113" s="67"/>
      <c r="G113" s="67"/>
      <c r="H113" s="67"/>
      <c r="I113" s="67"/>
      <c r="J113" s="67"/>
      <c r="K113" s="71"/>
    </row>
    <row r="114" spans="4:11" x14ac:dyDescent="0.15">
      <c r="D114" s="72"/>
      <c r="E114" s="67"/>
      <c r="F114" s="67"/>
      <c r="G114" s="67"/>
      <c r="H114" s="67"/>
      <c r="I114" s="67"/>
      <c r="J114" s="67"/>
      <c r="K114" s="71"/>
    </row>
    <row r="115" spans="4:11" x14ac:dyDescent="0.15">
      <c r="D115" s="72"/>
      <c r="E115" s="67"/>
      <c r="F115" s="67"/>
      <c r="G115" s="67"/>
      <c r="H115" s="67"/>
      <c r="I115" s="67"/>
      <c r="J115" s="67"/>
      <c r="K115" s="71"/>
    </row>
    <row r="116" spans="4:11" x14ac:dyDescent="0.15">
      <c r="D116" s="72"/>
      <c r="E116" s="67"/>
      <c r="F116" s="67"/>
      <c r="G116" s="67"/>
      <c r="H116" s="67"/>
      <c r="I116" s="67"/>
      <c r="J116" s="67"/>
      <c r="K116" s="71"/>
    </row>
    <row r="117" spans="4:11" x14ac:dyDescent="0.15">
      <c r="D117" s="72"/>
      <c r="E117" s="67"/>
      <c r="F117" s="67"/>
      <c r="G117" s="67"/>
      <c r="H117" s="67"/>
      <c r="I117" s="67"/>
      <c r="J117" s="67"/>
      <c r="K117" s="71"/>
    </row>
    <row r="118" spans="4:11" x14ac:dyDescent="0.15">
      <c r="D118" s="72"/>
      <c r="E118" s="67"/>
      <c r="F118" s="67"/>
      <c r="G118" s="67"/>
      <c r="H118" s="67"/>
      <c r="I118" s="67"/>
      <c r="J118" s="67"/>
      <c r="K118" s="71"/>
    </row>
    <row r="119" spans="4:11" x14ac:dyDescent="0.15">
      <c r="D119" s="72"/>
      <c r="E119" s="67"/>
      <c r="F119" s="67"/>
      <c r="G119" s="67"/>
      <c r="H119" s="67"/>
      <c r="I119" s="67"/>
      <c r="J119" s="67"/>
      <c r="K119" s="71"/>
    </row>
    <row r="120" spans="4:11" x14ac:dyDescent="0.15">
      <c r="D120" s="72"/>
      <c r="E120" s="67"/>
      <c r="F120" s="67"/>
      <c r="G120" s="67"/>
      <c r="H120" s="67"/>
      <c r="I120" s="67"/>
      <c r="J120" s="67"/>
      <c r="K120" s="71"/>
    </row>
    <row r="121" spans="4:11" x14ac:dyDescent="0.15">
      <c r="D121" s="72"/>
      <c r="E121" s="67"/>
      <c r="F121" s="67"/>
      <c r="G121" s="67"/>
      <c r="H121" s="67"/>
      <c r="I121" s="67"/>
      <c r="J121" s="67"/>
      <c r="K121" s="71"/>
    </row>
    <row r="122" spans="4:11" x14ac:dyDescent="0.15">
      <c r="D122" s="72"/>
      <c r="E122" s="67"/>
      <c r="F122" s="67"/>
      <c r="G122" s="67"/>
      <c r="H122" s="67"/>
      <c r="I122" s="67"/>
      <c r="J122" s="67"/>
      <c r="K122" s="71"/>
    </row>
    <row r="123" spans="4:11" x14ac:dyDescent="0.15">
      <c r="D123" s="72"/>
      <c r="E123" s="67"/>
      <c r="F123" s="67"/>
      <c r="G123" s="67"/>
      <c r="H123" s="67"/>
      <c r="I123" s="67"/>
      <c r="J123" s="67"/>
      <c r="K123" s="71"/>
    </row>
    <row r="124" spans="4:11" x14ac:dyDescent="0.15">
      <c r="D124" s="72"/>
      <c r="E124" s="67"/>
      <c r="F124" s="67"/>
      <c r="G124" s="67"/>
      <c r="H124" s="67"/>
      <c r="I124" s="67"/>
      <c r="J124" s="67"/>
      <c r="K124" s="71"/>
    </row>
    <row r="125" spans="4:11" x14ac:dyDescent="0.15">
      <c r="D125" s="72"/>
      <c r="E125" s="67"/>
      <c r="F125" s="67"/>
      <c r="G125" s="67"/>
      <c r="H125" s="67"/>
      <c r="I125" s="67"/>
      <c r="J125" s="67"/>
      <c r="K125" s="71"/>
    </row>
    <row r="126" spans="4:11" x14ac:dyDescent="0.15">
      <c r="D126" s="72"/>
      <c r="E126" s="67"/>
      <c r="F126" s="67"/>
      <c r="G126" s="67"/>
      <c r="H126" s="67"/>
      <c r="I126" s="67"/>
      <c r="J126" s="67"/>
      <c r="K126" s="71"/>
    </row>
    <row r="127" spans="4:11" x14ac:dyDescent="0.15">
      <c r="D127" s="72"/>
      <c r="E127" s="67"/>
      <c r="F127" s="67"/>
      <c r="G127" s="67"/>
      <c r="H127" s="67"/>
      <c r="I127" s="67"/>
      <c r="J127" s="67"/>
      <c r="K127" s="71"/>
    </row>
    <row r="128" spans="4:11" x14ac:dyDescent="0.15">
      <c r="D128" s="72"/>
      <c r="E128" s="67"/>
      <c r="F128" s="67"/>
      <c r="G128" s="67"/>
      <c r="H128" s="67"/>
      <c r="I128" s="67"/>
      <c r="J128" s="67"/>
      <c r="K128" s="71"/>
    </row>
    <row r="129" spans="4:11" x14ac:dyDescent="0.15">
      <c r="D129" s="72"/>
      <c r="E129" s="67"/>
      <c r="F129" s="67"/>
      <c r="G129" s="67"/>
      <c r="H129" s="67"/>
      <c r="I129" s="67"/>
      <c r="J129" s="67"/>
      <c r="K129" s="71"/>
    </row>
    <row r="130" spans="4:11" x14ac:dyDescent="0.15">
      <c r="D130" s="72"/>
      <c r="E130" s="67"/>
      <c r="F130" s="67"/>
      <c r="G130" s="67"/>
      <c r="H130" s="67"/>
      <c r="I130" s="67"/>
      <c r="J130" s="67"/>
      <c r="K130" s="71"/>
    </row>
    <row r="131" spans="4:11" x14ac:dyDescent="0.15">
      <c r="D131" s="72"/>
      <c r="E131" s="67"/>
      <c r="F131" s="67"/>
      <c r="G131" s="67"/>
      <c r="H131" s="67"/>
      <c r="I131" s="67"/>
      <c r="J131" s="67"/>
      <c r="K131" s="71"/>
    </row>
    <row r="132" spans="4:11" x14ac:dyDescent="0.15">
      <c r="D132" s="72"/>
      <c r="E132" s="67"/>
      <c r="F132" s="67"/>
      <c r="G132" s="67"/>
      <c r="H132" s="67"/>
      <c r="I132" s="67"/>
      <c r="J132" s="67"/>
      <c r="K132" s="71"/>
    </row>
    <row r="133" spans="4:11" x14ac:dyDescent="0.15">
      <c r="D133" s="72"/>
      <c r="E133" s="67"/>
      <c r="F133" s="67"/>
      <c r="G133" s="67"/>
      <c r="H133" s="67"/>
      <c r="I133" s="67"/>
      <c r="J133" s="67"/>
      <c r="K133" s="71"/>
    </row>
    <row r="134" spans="4:11" x14ac:dyDescent="0.15">
      <c r="D134" s="72"/>
      <c r="E134" s="67"/>
      <c r="F134" s="67"/>
      <c r="G134" s="67"/>
      <c r="H134" s="67"/>
      <c r="I134" s="67"/>
      <c r="J134" s="67"/>
      <c r="K134" s="71"/>
    </row>
    <row r="135" spans="4:11" x14ac:dyDescent="0.15">
      <c r="D135" s="72"/>
      <c r="E135" s="67"/>
      <c r="F135" s="67"/>
      <c r="G135" s="67"/>
      <c r="H135" s="67"/>
      <c r="I135" s="67"/>
      <c r="J135" s="67"/>
      <c r="K135" s="71"/>
    </row>
    <row r="136" spans="4:11" x14ac:dyDescent="0.15">
      <c r="D136" s="72"/>
      <c r="E136" s="67"/>
      <c r="F136" s="67"/>
      <c r="G136" s="67"/>
      <c r="H136" s="67"/>
      <c r="I136" s="67"/>
      <c r="J136" s="67"/>
      <c r="K136" s="71"/>
    </row>
    <row r="137" spans="4:11" x14ac:dyDescent="0.15">
      <c r="D137" s="72"/>
      <c r="E137" s="67"/>
      <c r="F137" s="67"/>
      <c r="G137" s="67"/>
      <c r="H137" s="67"/>
      <c r="I137" s="67"/>
      <c r="J137" s="67"/>
      <c r="K137" s="71"/>
    </row>
    <row r="138" spans="4:11" x14ac:dyDescent="0.15">
      <c r="D138" s="72"/>
      <c r="E138" s="67"/>
      <c r="F138" s="67"/>
      <c r="G138" s="67"/>
      <c r="H138" s="67"/>
      <c r="I138" s="67"/>
      <c r="J138" s="67"/>
      <c r="K138" s="71"/>
    </row>
    <row r="139" spans="4:11" x14ac:dyDescent="0.15">
      <c r="D139" s="72"/>
      <c r="E139" s="67"/>
      <c r="F139" s="67"/>
      <c r="G139" s="67"/>
      <c r="H139" s="67"/>
      <c r="I139" s="67"/>
      <c r="J139" s="67"/>
      <c r="K139" s="71"/>
    </row>
    <row r="140" spans="4:11" x14ac:dyDescent="0.15">
      <c r="D140" s="72"/>
      <c r="E140" s="67"/>
      <c r="F140" s="67"/>
      <c r="G140" s="67"/>
      <c r="H140" s="67"/>
      <c r="I140" s="67"/>
      <c r="J140" s="67"/>
      <c r="K140" s="71"/>
    </row>
    <row r="141" spans="4:11" x14ac:dyDescent="0.15">
      <c r="D141" s="72"/>
      <c r="E141" s="67"/>
      <c r="F141" s="67"/>
      <c r="G141" s="67"/>
      <c r="H141" s="67"/>
      <c r="I141" s="67"/>
      <c r="J141" s="67"/>
      <c r="K141" s="71"/>
    </row>
    <row r="142" spans="4:11" x14ac:dyDescent="0.15">
      <c r="D142" s="72"/>
      <c r="E142" s="67"/>
      <c r="F142" s="67"/>
      <c r="G142" s="67"/>
      <c r="H142" s="67"/>
      <c r="I142" s="67"/>
      <c r="J142" s="67"/>
      <c r="K142" s="71"/>
    </row>
    <row r="143" spans="4:11" x14ac:dyDescent="0.15">
      <c r="D143" s="72"/>
      <c r="E143" s="67"/>
      <c r="F143" s="67"/>
      <c r="G143" s="67"/>
      <c r="H143" s="67"/>
      <c r="I143" s="67"/>
      <c r="J143" s="67"/>
      <c r="K143" s="71"/>
    </row>
    <row r="144" spans="4:11" x14ac:dyDescent="0.15">
      <c r="D144" s="72"/>
      <c r="E144" s="67"/>
      <c r="F144" s="67"/>
      <c r="G144" s="67"/>
      <c r="H144" s="67"/>
      <c r="I144" s="67"/>
      <c r="J144" s="67"/>
      <c r="K144" s="71"/>
    </row>
    <row r="145" spans="4:11" x14ac:dyDescent="0.15">
      <c r="D145" s="72"/>
      <c r="E145" s="67"/>
      <c r="F145" s="67"/>
      <c r="G145" s="67"/>
      <c r="H145" s="67"/>
      <c r="I145" s="67"/>
      <c r="J145" s="67"/>
      <c r="K145" s="71"/>
    </row>
    <row r="146" spans="4:11" x14ac:dyDescent="0.15">
      <c r="D146" s="72"/>
      <c r="E146" s="67"/>
      <c r="F146" s="67"/>
      <c r="G146" s="67"/>
      <c r="H146" s="67"/>
      <c r="I146" s="67"/>
      <c r="J146" s="67"/>
      <c r="K146" s="71"/>
    </row>
    <row r="147" spans="4:11" x14ac:dyDescent="0.15">
      <c r="D147" s="72"/>
      <c r="E147" s="67"/>
      <c r="F147" s="67"/>
      <c r="G147" s="67"/>
      <c r="H147" s="67"/>
      <c r="I147" s="67"/>
      <c r="J147" s="67"/>
      <c r="K147" s="71"/>
    </row>
    <row r="148" spans="4:11" x14ac:dyDescent="0.15">
      <c r="D148" s="72"/>
      <c r="E148" s="67"/>
      <c r="F148" s="67"/>
      <c r="G148" s="67"/>
      <c r="H148" s="67"/>
      <c r="I148" s="67"/>
      <c r="J148" s="67"/>
      <c r="K148" s="71"/>
    </row>
    <row r="149" spans="4:11" x14ac:dyDescent="0.15">
      <c r="D149" s="72"/>
      <c r="E149" s="67"/>
      <c r="F149" s="67"/>
      <c r="G149" s="67"/>
      <c r="H149" s="67"/>
      <c r="I149" s="67"/>
      <c r="J149" s="67"/>
      <c r="K149" s="71"/>
    </row>
    <row r="150" spans="4:11" x14ac:dyDescent="0.15">
      <c r="D150" s="72"/>
      <c r="E150" s="67"/>
      <c r="F150" s="67"/>
      <c r="G150" s="67"/>
      <c r="H150" s="67"/>
      <c r="I150" s="67"/>
      <c r="J150" s="67"/>
      <c r="K150" s="71"/>
    </row>
    <row r="151" spans="4:11" x14ac:dyDescent="0.15">
      <c r="D151" s="72"/>
      <c r="E151" s="67"/>
      <c r="F151" s="67"/>
      <c r="G151" s="67"/>
      <c r="H151" s="67"/>
      <c r="I151" s="67"/>
      <c r="J151" s="67"/>
      <c r="K151" s="71"/>
    </row>
    <row r="152" spans="4:11" x14ac:dyDescent="0.15">
      <c r="D152" s="72"/>
      <c r="E152" s="67"/>
      <c r="F152" s="67"/>
      <c r="G152" s="67"/>
      <c r="H152" s="67"/>
      <c r="I152" s="67"/>
      <c r="J152" s="67"/>
      <c r="K152" s="71"/>
    </row>
    <row r="153" spans="4:11" x14ac:dyDescent="0.15">
      <c r="D153" s="72"/>
      <c r="E153" s="67"/>
      <c r="F153" s="67"/>
      <c r="G153" s="67"/>
      <c r="H153" s="67"/>
      <c r="I153" s="67"/>
      <c r="J153" s="67"/>
      <c r="K153" s="71"/>
    </row>
    <row r="154" spans="4:11" x14ac:dyDescent="0.15">
      <c r="D154" s="72"/>
      <c r="E154" s="67"/>
      <c r="F154" s="67"/>
      <c r="G154" s="67"/>
      <c r="H154" s="67"/>
      <c r="I154" s="67"/>
      <c r="J154" s="67"/>
      <c r="K154" s="71"/>
    </row>
    <row r="155" spans="4:11" x14ac:dyDescent="0.15">
      <c r="D155" s="72"/>
      <c r="E155" s="67"/>
      <c r="F155" s="67"/>
      <c r="G155" s="67"/>
      <c r="H155" s="67"/>
      <c r="I155" s="67"/>
      <c r="J155" s="67"/>
      <c r="K155" s="71"/>
    </row>
    <row r="156" spans="4:11" x14ac:dyDescent="0.15">
      <c r="D156" s="72"/>
      <c r="E156" s="67"/>
      <c r="F156" s="67"/>
      <c r="G156" s="67"/>
      <c r="H156" s="67"/>
      <c r="I156" s="67"/>
      <c r="J156" s="67"/>
      <c r="K156" s="71"/>
    </row>
    <row r="157" spans="4:11" x14ac:dyDescent="0.15">
      <c r="D157" s="72"/>
      <c r="E157" s="67"/>
      <c r="F157" s="67"/>
      <c r="G157" s="67"/>
      <c r="H157" s="67"/>
      <c r="I157" s="67"/>
      <c r="J157" s="67"/>
      <c r="K157" s="71"/>
    </row>
    <row r="158" spans="4:11" x14ac:dyDescent="0.15">
      <c r="D158" s="72"/>
      <c r="E158" s="67"/>
      <c r="F158" s="67"/>
      <c r="G158" s="67"/>
      <c r="H158" s="67"/>
      <c r="I158" s="67"/>
      <c r="J158" s="67"/>
      <c r="K158" s="71"/>
    </row>
    <row r="159" spans="4:11" x14ac:dyDescent="0.15">
      <c r="D159" s="72"/>
      <c r="E159" s="67"/>
      <c r="F159" s="67"/>
      <c r="G159" s="67"/>
      <c r="H159" s="67"/>
      <c r="I159" s="67"/>
      <c r="J159" s="67"/>
      <c r="K159" s="71"/>
    </row>
    <row r="160" spans="4:11" x14ac:dyDescent="0.15">
      <c r="D160" s="72"/>
      <c r="E160" s="67"/>
      <c r="F160" s="67"/>
      <c r="G160" s="67"/>
      <c r="H160" s="67"/>
      <c r="I160" s="67"/>
      <c r="J160" s="67"/>
      <c r="K160" s="71"/>
    </row>
    <row r="161" spans="4:11" x14ac:dyDescent="0.15">
      <c r="D161" s="72"/>
      <c r="E161" s="67"/>
      <c r="F161" s="67"/>
      <c r="G161" s="67"/>
      <c r="H161" s="67"/>
      <c r="I161" s="67"/>
      <c r="J161" s="67"/>
      <c r="K161" s="71"/>
    </row>
    <row r="162" spans="4:11" x14ac:dyDescent="0.15">
      <c r="D162" s="72"/>
      <c r="E162" s="67"/>
      <c r="F162" s="67"/>
      <c r="G162" s="67"/>
      <c r="H162" s="67"/>
      <c r="I162" s="67"/>
      <c r="J162" s="67"/>
      <c r="K162" s="71"/>
    </row>
    <row r="163" spans="4:11" x14ac:dyDescent="0.15">
      <c r="D163" s="72"/>
      <c r="E163" s="67"/>
      <c r="F163" s="67"/>
      <c r="G163" s="67"/>
      <c r="H163" s="67"/>
      <c r="I163" s="67"/>
      <c r="J163" s="67"/>
      <c r="K163" s="71"/>
    </row>
    <row r="164" spans="4:11" x14ac:dyDescent="0.15">
      <c r="D164" s="72"/>
      <c r="E164" s="67"/>
      <c r="F164" s="67"/>
      <c r="G164" s="67"/>
      <c r="H164" s="67"/>
      <c r="I164" s="67"/>
      <c r="J164" s="67"/>
      <c r="K164" s="71"/>
    </row>
    <row r="165" spans="4:11" x14ac:dyDescent="0.15">
      <c r="D165" s="72"/>
      <c r="E165" s="67"/>
      <c r="F165" s="67"/>
      <c r="G165" s="67"/>
      <c r="H165" s="67"/>
      <c r="I165" s="67"/>
      <c r="J165" s="67"/>
      <c r="K165" s="71"/>
    </row>
    <row r="166" spans="4:11" x14ac:dyDescent="0.15">
      <c r="D166" s="72"/>
      <c r="E166" s="67"/>
      <c r="F166" s="67"/>
      <c r="G166" s="67"/>
      <c r="H166" s="67"/>
      <c r="I166" s="67"/>
      <c r="J166" s="67"/>
      <c r="K166" s="71"/>
    </row>
    <row r="167" spans="4:11" x14ac:dyDescent="0.15">
      <c r="D167" s="72"/>
      <c r="E167" s="67"/>
      <c r="F167" s="67"/>
      <c r="G167" s="67"/>
      <c r="H167" s="67"/>
      <c r="I167" s="67"/>
      <c r="J167" s="67"/>
      <c r="K167" s="71"/>
    </row>
    <row r="168" spans="4:11" x14ac:dyDescent="0.15">
      <c r="D168" s="72"/>
      <c r="E168" s="67"/>
      <c r="F168" s="67"/>
      <c r="G168" s="67"/>
      <c r="H168" s="67"/>
      <c r="I168" s="67"/>
      <c r="J168" s="67"/>
      <c r="K168" s="71"/>
    </row>
    <row r="169" spans="4:11" x14ac:dyDescent="0.15">
      <c r="D169" s="72"/>
      <c r="E169" s="67"/>
      <c r="F169" s="67"/>
      <c r="G169" s="67"/>
      <c r="H169" s="67"/>
      <c r="I169" s="67"/>
      <c r="J169" s="67"/>
      <c r="K169" s="71"/>
    </row>
    <row r="170" spans="4:11" x14ac:dyDescent="0.15">
      <c r="D170" s="72"/>
      <c r="E170" s="67"/>
      <c r="F170" s="67"/>
      <c r="G170" s="67"/>
      <c r="H170" s="67"/>
      <c r="I170" s="67"/>
      <c r="J170" s="67"/>
      <c r="K170" s="71"/>
    </row>
    <row r="171" spans="4:11" x14ac:dyDescent="0.15">
      <c r="D171" s="72"/>
      <c r="E171" s="67"/>
      <c r="F171" s="67"/>
      <c r="G171" s="67"/>
      <c r="H171" s="67"/>
      <c r="I171" s="67"/>
      <c r="J171" s="67"/>
      <c r="K171" s="71"/>
    </row>
    <row r="172" spans="4:11" x14ac:dyDescent="0.15">
      <c r="D172" s="72"/>
      <c r="E172" s="67"/>
      <c r="F172" s="67"/>
      <c r="G172" s="67"/>
      <c r="H172" s="67"/>
      <c r="I172" s="67"/>
      <c r="J172" s="67"/>
      <c r="K172" s="71"/>
    </row>
    <row r="173" spans="4:11" x14ac:dyDescent="0.15">
      <c r="D173" s="72"/>
      <c r="E173" s="67"/>
      <c r="F173" s="67"/>
      <c r="G173" s="67"/>
      <c r="H173" s="67"/>
      <c r="I173" s="67"/>
      <c r="J173" s="67"/>
      <c r="K173" s="71"/>
    </row>
    <row r="174" spans="4:11" x14ac:dyDescent="0.15">
      <c r="D174" s="72"/>
      <c r="E174" s="67"/>
      <c r="F174" s="67"/>
      <c r="G174" s="67"/>
      <c r="H174" s="67"/>
      <c r="I174" s="67"/>
      <c r="J174" s="67"/>
      <c r="K174" s="71"/>
    </row>
    <row r="175" spans="4:11" x14ac:dyDescent="0.15">
      <c r="D175" s="72"/>
      <c r="E175" s="67"/>
      <c r="F175" s="67"/>
      <c r="G175" s="67"/>
      <c r="H175" s="67"/>
      <c r="I175" s="67"/>
      <c r="J175" s="67"/>
      <c r="K175" s="71"/>
    </row>
    <row r="176" spans="4:11" x14ac:dyDescent="0.15">
      <c r="D176" s="72"/>
      <c r="E176" s="67"/>
      <c r="F176" s="67"/>
      <c r="G176" s="67"/>
      <c r="H176" s="67"/>
      <c r="I176" s="67"/>
      <c r="J176" s="67"/>
      <c r="K176" s="71"/>
    </row>
    <row r="177" spans="4:11" x14ac:dyDescent="0.15">
      <c r="D177" s="72"/>
      <c r="E177" s="67"/>
      <c r="F177" s="67"/>
      <c r="G177" s="67"/>
      <c r="H177" s="67"/>
      <c r="I177" s="67"/>
      <c r="J177" s="67"/>
      <c r="K177" s="71"/>
    </row>
    <row r="178" spans="4:11" x14ac:dyDescent="0.15">
      <c r="D178" s="72"/>
      <c r="E178" s="67"/>
      <c r="F178" s="67"/>
      <c r="G178" s="67"/>
      <c r="H178" s="67"/>
      <c r="I178" s="67"/>
      <c r="J178" s="67"/>
      <c r="K178" s="71"/>
    </row>
    <row r="179" spans="4:11" x14ac:dyDescent="0.15">
      <c r="D179" s="72"/>
      <c r="E179" s="67"/>
      <c r="F179" s="67"/>
      <c r="G179" s="67"/>
      <c r="H179" s="67"/>
      <c r="I179" s="67"/>
      <c r="J179" s="67"/>
      <c r="K179" s="71"/>
    </row>
    <row r="180" spans="4:11" x14ac:dyDescent="0.15">
      <c r="D180" s="72"/>
      <c r="E180" s="67"/>
      <c r="F180" s="67"/>
      <c r="G180" s="67"/>
      <c r="H180" s="67"/>
      <c r="I180" s="67"/>
      <c r="J180" s="67"/>
      <c r="K180" s="71"/>
    </row>
    <row r="181" spans="4:11" x14ac:dyDescent="0.15">
      <c r="D181" s="72"/>
      <c r="E181" s="67"/>
      <c r="F181" s="67"/>
      <c r="G181" s="67"/>
      <c r="H181" s="67"/>
      <c r="I181" s="67"/>
      <c r="J181" s="67"/>
      <c r="K181" s="71"/>
    </row>
    <row r="182" spans="4:11" x14ac:dyDescent="0.15">
      <c r="D182" s="72"/>
      <c r="E182" s="67"/>
      <c r="F182" s="67"/>
      <c r="G182" s="67"/>
      <c r="H182" s="67"/>
      <c r="I182" s="67"/>
      <c r="J182" s="67"/>
      <c r="K182" s="71"/>
    </row>
    <row r="183" spans="4:11" x14ac:dyDescent="0.15">
      <c r="D183" s="72"/>
      <c r="E183" s="67"/>
      <c r="F183" s="67"/>
      <c r="G183" s="67"/>
      <c r="H183" s="67"/>
      <c r="I183" s="67"/>
      <c r="J183" s="67"/>
      <c r="K183" s="71"/>
    </row>
    <row r="184" spans="4:11" x14ac:dyDescent="0.15">
      <c r="D184" s="72"/>
      <c r="E184" s="67"/>
      <c r="F184" s="67"/>
      <c r="G184" s="67"/>
      <c r="H184" s="67"/>
      <c r="I184" s="67"/>
      <c r="J184" s="67"/>
      <c r="K184" s="71"/>
    </row>
    <row r="185" spans="4:11" x14ac:dyDescent="0.15">
      <c r="D185" s="72"/>
      <c r="E185" s="67"/>
      <c r="F185" s="67"/>
      <c r="G185" s="67"/>
      <c r="H185" s="67"/>
      <c r="I185" s="67"/>
      <c r="J185" s="67"/>
      <c r="K185" s="71"/>
    </row>
    <row r="186" spans="4:11" x14ac:dyDescent="0.15">
      <c r="D186" s="72"/>
      <c r="E186" s="67"/>
      <c r="F186" s="67"/>
      <c r="G186" s="67"/>
      <c r="H186" s="67"/>
      <c r="I186" s="67"/>
      <c r="J186" s="67"/>
      <c r="K186" s="71"/>
    </row>
    <row r="187" spans="4:11" x14ac:dyDescent="0.15">
      <c r="D187" s="72"/>
      <c r="E187" s="67"/>
      <c r="F187" s="67"/>
      <c r="G187" s="67"/>
      <c r="H187" s="67"/>
      <c r="I187" s="67"/>
      <c r="J187" s="67"/>
      <c r="K187" s="71"/>
    </row>
    <row r="188" spans="4:11" x14ac:dyDescent="0.15">
      <c r="D188" s="72"/>
      <c r="E188" s="67"/>
      <c r="F188" s="67"/>
      <c r="G188" s="67"/>
      <c r="H188" s="67"/>
      <c r="I188" s="67"/>
      <c r="J188" s="67"/>
      <c r="K188" s="71"/>
    </row>
    <row r="189" spans="4:11" x14ac:dyDescent="0.15">
      <c r="D189" s="73"/>
      <c r="E189" s="68"/>
      <c r="F189" s="68"/>
      <c r="G189" s="68"/>
      <c r="H189" s="68"/>
      <c r="I189" s="68"/>
      <c r="J189" s="68"/>
      <c r="K189" s="74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"/>
  <sheetViews>
    <sheetView workbookViewId="0">
      <pane ySplit="2" topLeftCell="A84" activePane="bottomLeft" state="frozen"/>
      <selection pane="bottomLeft" activeCell="N103" sqref="N103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582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811</v>
      </c>
      <c r="Y2" t="s">
        <v>353</v>
      </c>
      <c r="Z2" s="36" t="s">
        <v>582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409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462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597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486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596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553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411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463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529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409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533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552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552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590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594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601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485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417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715</v>
      </c>
      <c r="B54" t="s">
        <v>629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417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417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665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683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684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683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684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650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650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448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458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707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707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707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79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708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722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77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741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754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77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722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77">
        <v>100</v>
      </c>
      <c r="M76" s="15">
        <v>80</v>
      </c>
      <c r="N76">
        <f t="shared" si="20"/>
        <v>19.093286835222319</v>
      </c>
      <c r="O76" s="51" t="s">
        <v>596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814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820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819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78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592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94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722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77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722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77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903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77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903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77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R91">
        <v>-3583.5</v>
      </c>
      <c r="S91" s="14"/>
      <c r="T91">
        <v>511.5</v>
      </c>
      <c r="U91">
        <v>175</v>
      </c>
      <c r="V91">
        <f>(T91+U91)*36500/((S91-I91)*H91)</f>
        <v>-1.9330718076899341E-2</v>
      </c>
      <c r="W91">
        <f>R91+H91</f>
        <v>26416.5</v>
      </c>
      <c r="X91">
        <f t="shared" ref="X91:X95" si="48">(L91+M91+P91)*31/(J91)</f>
        <v>390.94444444444446</v>
      </c>
      <c r="Y91">
        <f>(T91+U91)*31/(J91)</f>
        <v>236.46111111111111</v>
      </c>
      <c r="Z91" s="36">
        <f t="shared" ref="Z91:Z95" si="49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0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R92">
        <v>-1900</v>
      </c>
      <c r="S92" s="14">
        <v>43369</v>
      </c>
      <c r="T92">
        <v>-40</v>
      </c>
      <c r="V92" s="23">
        <f t="shared" ref="V92:V95" si="51">(T92+U92)*36500/((S92-I92)*H92)</f>
        <v>-4.8634243837441709</v>
      </c>
      <c r="W92">
        <f t="shared" ref="W92:W95" si="52">R92+H92</f>
        <v>0</v>
      </c>
      <c r="X92">
        <f t="shared" si="48"/>
        <v>30.14835164835165</v>
      </c>
      <c r="Y92">
        <f t="shared" ref="Y92:Y95" si="53">(T92+U92)*31/(J92)</f>
        <v>-6.813186813186813</v>
      </c>
      <c r="Z92">
        <f t="shared" si="49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51"/>
        <v>19.9609375</v>
      </c>
      <c r="W93">
        <f t="shared" si="52"/>
        <v>0</v>
      </c>
      <c r="X93">
        <f t="shared" si="48"/>
        <v>36</v>
      </c>
      <c r="Y93">
        <f t="shared" si="53"/>
        <v>35</v>
      </c>
      <c r="Z93" s="36">
        <f t="shared" si="49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R94" s="51">
        <v>-470</v>
      </c>
      <c r="S94" s="14">
        <v>43341</v>
      </c>
      <c r="T94" s="51">
        <v>37.380000000000003</v>
      </c>
      <c r="V94">
        <f t="shared" si="51"/>
        <v>30.238696808510639</v>
      </c>
      <c r="W94">
        <f t="shared" si="52"/>
        <v>0</v>
      </c>
      <c r="X94">
        <f t="shared" si="48"/>
        <v>13.088888888888889</v>
      </c>
      <c r="Y94">
        <f t="shared" si="53"/>
        <v>12.875333333333334</v>
      </c>
      <c r="Z94" s="36">
        <f t="shared" si="49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>
        <v>-2000</v>
      </c>
      <c r="S95" s="14">
        <v>43292</v>
      </c>
      <c r="T95" s="51">
        <v>33</v>
      </c>
      <c r="V95">
        <f t="shared" si="51"/>
        <v>19.427419354838708</v>
      </c>
      <c r="W95">
        <f t="shared" si="52"/>
        <v>0</v>
      </c>
      <c r="X95">
        <f t="shared" si="48"/>
        <v>33</v>
      </c>
      <c r="Y95">
        <f t="shared" si="53"/>
        <v>33</v>
      </c>
      <c r="Z95">
        <f t="shared" si="49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>
        <v>-6000</v>
      </c>
      <c r="S96" s="14">
        <v>43292</v>
      </c>
      <c r="T96" s="51">
        <v>70</v>
      </c>
      <c r="V96">
        <f t="shared" ref="V96" si="61">(T96+U96)*36500/((S96-I96)*H96)</f>
        <v>13.736559139784946</v>
      </c>
      <c r="W96">
        <f t="shared" ref="W96" si="62">R96+H96</f>
        <v>0</v>
      </c>
      <c r="X96">
        <f t="shared" ref="X96" si="63">(L96+M96+P96)*31/(J96)</f>
        <v>70</v>
      </c>
      <c r="Y96">
        <f t="shared" ref="Y96" si="64">(T96+U96)*31/(J96)</f>
        <v>70</v>
      </c>
      <c r="Z96">
        <f t="shared" ref="Z96" si="65">U96-P96</f>
        <v>0</v>
      </c>
    </row>
    <row r="97" spans="2:26" ht="13.5" customHeight="1" x14ac:dyDescent="0.15">
      <c r="B97" t="s">
        <v>1027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>
        <v>-988</v>
      </c>
      <c r="S97" s="14">
        <v>43294</v>
      </c>
      <c r="T97" s="51">
        <v>12</v>
      </c>
      <c r="V97">
        <f t="shared" ref="V97" si="70">(T97+U97)*36500/((S97-I97)*H97)</f>
        <v>13.433934486566066</v>
      </c>
      <c r="W97">
        <f t="shared" ref="W97" si="71">R97+H97</f>
        <v>0</v>
      </c>
      <c r="X97">
        <f t="shared" ref="X97" si="72">(L97+M97+P97)*31/(J97)</f>
        <v>14.090909090909092</v>
      </c>
      <c r="Y97">
        <f t="shared" ref="Y97" si="73">(T97+U97)*31/(J97)</f>
        <v>11.272727272727273</v>
      </c>
      <c r="Z97">
        <f t="shared" ref="Z97" si="74">U97-P97</f>
        <v>0</v>
      </c>
    </row>
    <row r="98" spans="2:26" ht="13.5" customHeight="1" x14ac:dyDescent="0.15">
      <c r="B98" t="s">
        <v>64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1</v>
      </c>
      <c r="G98">
        <f t="shared" ref="G98" si="75">SUM(C98:F98)</f>
        <v>4</v>
      </c>
      <c r="H98">
        <v>10000</v>
      </c>
      <c r="I98" s="1">
        <v>43278</v>
      </c>
      <c r="J98">
        <v>34</v>
      </c>
      <c r="K98" s="1">
        <f t="shared" ref="K98:K99" si="76">I98+J98</f>
        <v>43312</v>
      </c>
      <c r="L98">
        <v>93</v>
      </c>
      <c r="N98">
        <f t="shared" ref="N98:N99" si="77">(L98+M98)*36500/(H98*J98)</f>
        <v>9.9838235294117652</v>
      </c>
      <c r="O98" t="s">
        <v>289</v>
      </c>
      <c r="P98">
        <v>135</v>
      </c>
      <c r="Q98">
        <f t="shared" ref="Q98:Q99" si="78">(L98+M98+P98)*36500/(H98*J98)</f>
        <v>24.476470588235294</v>
      </c>
      <c r="R98" s="51">
        <v>-10000</v>
      </c>
      <c r="S98" s="14">
        <v>43312</v>
      </c>
      <c r="T98" s="51">
        <v>94</v>
      </c>
      <c r="U98">
        <v>135</v>
      </c>
      <c r="V98">
        <f t="shared" ref="V98:V99" si="79">(T98+U98)*36500/((S98-I98)*H98)</f>
        <v>24.583823529411763</v>
      </c>
      <c r="W98">
        <f t="shared" ref="W98:W99" si="80">R98+H98</f>
        <v>0</v>
      </c>
      <c r="X98">
        <f t="shared" ref="X98:X99" si="81">(L98+M98+P98)*31/(J98)</f>
        <v>207.88235294117646</v>
      </c>
      <c r="Y98">
        <f t="shared" ref="Y98:Y99" si="82">(T98+U98)*31/(J98)</f>
        <v>208.79411764705881</v>
      </c>
      <c r="Z98">
        <f t="shared" ref="Z98:Z99" si="83">U98-P98</f>
        <v>0</v>
      </c>
    </row>
    <row r="99" spans="2:26" ht="13.5" customHeight="1" x14ac:dyDescent="0.15">
      <c r="B99" t="s">
        <v>725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" si="84">SUM(C99:F99)</f>
        <v>0</v>
      </c>
      <c r="H99">
        <v>1000</v>
      </c>
      <c r="I99" s="1">
        <v>43310</v>
      </c>
      <c r="J99">
        <v>33</v>
      </c>
      <c r="K99" s="1">
        <f t="shared" si="76"/>
        <v>43343</v>
      </c>
      <c r="L99">
        <v>4</v>
      </c>
      <c r="M99" s="15">
        <v>10</v>
      </c>
      <c r="N99">
        <f t="shared" si="77"/>
        <v>15.484848484848484</v>
      </c>
      <c r="Q99">
        <f t="shared" si="78"/>
        <v>15.484848484848484</v>
      </c>
      <c r="R99" s="51">
        <v>-1000</v>
      </c>
      <c r="S99" s="14">
        <v>43343</v>
      </c>
      <c r="T99" s="51">
        <v>13.58</v>
      </c>
      <c r="V99">
        <f t="shared" si="79"/>
        <v>15.02030303030303</v>
      </c>
      <c r="W99">
        <f t="shared" si="80"/>
        <v>0</v>
      </c>
      <c r="X99">
        <f t="shared" si="81"/>
        <v>13.151515151515152</v>
      </c>
      <c r="Y99">
        <f t="shared" si="82"/>
        <v>12.756969696969698</v>
      </c>
      <c r="Z99">
        <f t="shared" si="83"/>
        <v>0</v>
      </c>
    </row>
  </sheetData>
  <dataConsolidate link="1"/>
  <phoneticPr fontId="3" type="noConversion"/>
  <conditionalFormatting sqref="K13">
    <cfRule type="expression" dxfId="278" priority="243">
      <formula>"and(Q14&gt;=0,J14&lt;now(),G14&gt;0)"</formula>
    </cfRule>
  </conditionalFormatting>
  <conditionalFormatting sqref="K106:K114 K116:K1048576 K102:K103">
    <cfRule type="expression" dxfId="277" priority="241">
      <formula>AND(R102&gt;=0,K102&lt;NOW(),H102&gt;0)</formula>
    </cfRule>
    <cfRule type="expression" dxfId="276" priority="242">
      <formula>AND(R75&gt;=0,K75&lt;NOW(),H75&gt;0)</formula>
    </cfRule>
  </conditionalFormatting>
  <conditionalFormatting sqref="K25 K48:K56">
    <cfRule type="expression" dxfId="275" priority="256">
      <formula>AND(R25&gt;=0,K25&lt;NOW(),H25&gt;0)</formula>
    </cfRule>
    <cfRule type="expression" dxfId="274" priority="257">
      <formula>AND(#REF!&gt;=0,#REF!&lt;NOW(),#REF!&gt;0)</formula>
    </cfRule>
  </conditionalFormatting>
  <conditionalFormatting sqref="K14">
    <cfRule type="expression" dxfId="273" priority="1745">
      <formula>AND(R14&gt;=0,K14&lt;NOW(),H14&gt;0)</formula>
    </cfRule>
    <cfRule type="expression" dxfId="272" priority="1746">
      <formula>AND(#REF!&gt;=0,#REF!&lt;NOW(),#REF!&gt;0)</formula>
    </cfRule>
  </conditionalFormatting>
  <conditionalFormatting sqref="K7">
    <cfRule type="expression" dxfId="271" priority="2473">
      <formula>AND(R7&gt;=0,K7&lt;NOW(),H7&gt;0)</formula>
    </cfRule>
    <cfRule type="expression" dxfId="270" priority="2474">
      <formula>AND(#REF!&gt;=0,#REF!&lt;NOW(),#REF!&gt;0)</formula>
    </cfRule>
  </conditionalFormatting>
  <conditionalFormatting sqref="K45:K47">
    <cfRule type="expression" dxfId="269" priority="2621">
      <formula>AND(R45&gt;=0,K45&lt;NOW(),H45&gt;0)</formula>
    </cfRule>
    <cfRule type="expression" dxfId="268" priority="2622">
      <formula>AND(#REF!&gt;=0,#REF!&lt;NOW(),#REF!&gt;0)</formula>
    </cfRule>
  </conditionalFormatting>
  <conditionalFormatting sqref="K40 K27 K12">
    <cfRule type="expression" dxfId="267" priority="2665">
      <formula>AND(R12&gt;=0,K12&lt;NOW(),H12&gt;0)</formula>
    </cfRule>
    <cfRule type="expression" dxfId="266" priority="2666">
      <formula>AND(#REF!&gt;=0,#REF!&lt;NOW(),#REF!&gt;0)</formula>
    </cfRule>
  </conditionalFormatting>
  <conditionalFormatting sqref="K29">
    <cfRule type="expression" dxfId="265" priority="2745">
      <formula>AND(R29&gt;=0,K29&lt;NOW(),H29&gt;0)</formula>
    </cfRule>
    <cfRule type="expression" dxfId="264" priority="2746">
      <formula>AND(#REF!&gt;=0,#REF!&lt;NOW(),#REF!&gt;0)</formula>
    </cfRule>
  </conditionalFormatting>
  <conditionalFormatting sqref="K42:K44 K26 K24">
    <cfRule type="expression" dxfId="263" priority="2749">
      <formula>AND(R24&gt;=0,K24&lt;NOW(),H24&gt;0)</formula>
    </cfRule>
    <cfRule type="expression" dxfId="262" priority="2750">
      <formula>AND(#REF!&gt;=0,#REF!&lt;NOW(),#REF!&gt;0)</formula>
    </cfRule>
  </conditionalFormatting>
  <conditionalFormatting sqref="K37">
    <cfRule type="expression" dxfId="261" priority="2763">
      <formula>AND(R37&gt;=0,K37&lt;NOW(),H37&gt;0)</formula>
    </cfRule>
    <cfRule type="expression" dxfId="260" priority="2764">
      <formula>AND(#REF!&gt;=0,#REF!&lt;NOW(),#REF!&gt;0)</formula>
    </cfRule>
  </conditionalFormatting>
  <conditionalFormatting sqref="K39">
    <cfRule type="expression" dxfId="259" priority="2765">
      <formula>AND(R39&gt;=0,K39&lt;NOW(),H39&gt;0)</formula>
    </cfRule>
    <cfRule type="expression" dxfId="258" priority="2766">
      <formula>AND(#REF!&gt;=0,#REF!&lt;NOW(),#REF!&gt;0)</formula>
    </cfRule>
  </conditionalFormatting>
  <conditionalFormatting sqref="K38">
    <cfRule type="expression" dxfId="257" priority="2783">
      <formula>AND(R38&gt;=0,K38&lt;NOW(),H38&gt;0)</formula>
    </cfRule>
    <cfRule type="expression" dxfId="256" priority="2784">
      <formula>AND(#REF!&gt;=0,#REF!&lt;NOW(),#REF!&gt;0)</formula>
    </cfRule>
  </conditionalFormatting>
  <conditionalFormatting sqref="K41 K21">
    <cfRule type="expression" dxfId="255" priority="2785">
      <formula>AND(R21&gt;=0,K21&lt;NOW(),H21&gt;0)</formula>
    </cfRule>
    <cfRule type="expression" dxfId="254" priority="2786">
      <formula>AND(#REF!&gt;=0,#REF!&lt;NOW(),#REF!&gt;0)</formula>
    </cfRule>
  </conditionalFormatting>
  <conditionalFormatting sqref="K34:K36 K18:K20">
    <cfRule type="expression" dxfId="253" priority="2891">
      <formula>AND(R18&gt;=0,K18&lt;NOW(),H18&gt;0)</formula>
    </cfRule>
    <cfRule type="expression" dxfId="252" priority="2892">
      <formula>AND(#REF!&gt;=0,#REF!&lt;NOW(),#REF!&gt;0)</formula>
    </cfRule>
  </conditionalFormatting>
  <conditionalFormatting sqref="K33">
    <cfRule type="expression" dxfId="251" priority="2951">
      <formula>AND(R33&gt;=0,K33&lt;NOW(),H33&gt;0)</formula>
    </cfRule>
    <cfRule type="expression" dxfId="250" priority="2952">
      <formula>AND(#REF!&gt;=0,#REF!&lt;NOW(),#REF!&gt;0)</formula>
    </cfRule>
  </conditionalFormatting>
  <conditionalFormatting sqref="K30:K31 K28">
    <cfRule type="expression" dxfId="249" priority="2983">
      <formula>AND(R28&gt;=0,K28&lt;NOW(),H28&gt;0)</formula>
    </cfRule>
    <cfRule type="expression" dxfId="248" priority="2984">
      <formula>AND(#REF!&gt;=0,#REF!&lt;NOW(),#REF!&gt;0)</formula>
    </cfRule>
  </conditionalFormatting>
  <conditionalFormatting sqref="K32 K10:K11">
    <cfRule type="expression" dxfId="247" priority="2985">
      <formula>AND(R10&gt;=0,K10&lt;NOW(),H10&gt;0)</formula>
    </cfRule>
    <cfRule type="expression" dxfId="246" priority="2986">
      <formula>AND(#REF!&gt;=0,#REF!&lt;NOW(),#REF!&gt;0)</formula>
    </cfRule>
  </conditionalFormatting>
  <conditionalFormatting sqref="K17">
    <cfRule type="expression" dxfId="245" priority="3081">
      <formula>AND(R17&gt;=0,K17&lt;NOW(),H17&gt;0)</formula>
    </cfRule>
    <cfRule type="expression" dxfId="244" priority="3082">
      <formula>AND(#REF!&gt;=0,#REF!&lt;NOW(),#REF!&gt;0)</formula>
    </cfRule>
  </conditionalFormatting>
  <conditionalFormatting sqref="K22 K8">
    <cfRule type="expression" dxfId="243" priority="3105">
      <formula>AND(R8&gt;=0,K8&lt;NOW(),H8&gt;0)</formula>
    </cfRule>
    <cfRule type="expression" dxfId="242" priority="3106">
      <formula>AND(R1&gt;=0,K1&lt;NOW(),H1&gt;0)</formula>
    </cfRule>
  </conditionalFormatting>
  <conditionalFormatting sqref="K15:K16">
    <cfRule type="expression" dxfId="241" priority="3185">
      <formula>AND(R15&gt;=0,K15&lt;NOW(),H15&gt;0)</formula>
    </cfRule>
    <cfRule type="expression" dxfId="240" priority="3186">
      <formula>AND(#REF!&gt;=0,#REF!&lt;NOW(),#REF!&gt;0)</formula>
    </cfRule>
  </conditionalFormatting>
  <conditionalFormatting sqref="K13 K9">
    <cfRule type="expression" dxfId="239" priority="3241">
      <formula>AND(R9&gt;=0,K9&lt;NOW(),H9&gt;0)</formula>
    </cfRule>
    <cfRule type="expression" dxfId="238" priority="3242">
      <formula>AND(R5&gt;=0,K5&lt;NOW(),H5&gt;0)</formula>
    </cfRule>
  </conditionalFormatting>
  <conditionalFormatting sqref="K23">
    <cfRule type="expression" dxfId="237" priority="107">
      <formula>AND(R23&gt;=0,K23&lt;NOW(),H23&gt;0)</formula>
    </cfRule>
    <cfRule type="expression" dxfId="236" priority="108">
      <formula>AND(#REF!&gt;=0,#REF!&lt;NOW(),#REF!&gt;0)</formula>
    </cfRule>
  </conditionalFormatting>
  <conditionalFormatting sqref="K57">
    <cfRule type="expression" dxfId="235" priority="5239">
      <formula>AND(R57&gt;=0,K57&lt;NOW(),H57&gt;0)</formula>
    </cfRule>
    <cfRule type="expression" dxfId="234" priority="5240">
      <formula>AND(R27&gt;=0,K27&lt;NOW(),H27&gt;0)</formula>
    </cfRule>
  </conditionalFormatting>
  <conditionalFormatting sqref="K59">
    <cfRule type="expression" dxfId="233" priority="87">
      <formula>AND(R59&gt;=0,K59&lt;NOW(),H59&gt;0)</formula>
    </cfRule>
    <cfRule type="expression" dxfId="232" priority="88">
      <formula>AND(R29&gt;=0,K29&lt;NOW(),H29&gt;0)</formula>
    </cfRule>
  </conditionalFormatting>
  <conditionalFormatting sqref="K60">
    <cfRule type="expression" dxfId="231" priority="85">
      <formula>AND(R60&gt;=0,K60&lt;NOW(),H60&gt;0)</formula>
    </cfRule>
    <cfRule type="expression" dxfId="230" priority="86">
      <formula>AND(#REF!&gt;=0,#REF!&lt;NOW(),#REF!&gt;0)</formula>
    </cfRule>
  </conditionalFormatting>
  <conditionalFormatting sqref="K61">
    <cfRule type="expression" dxfId="229" priority="83">
      <formula>AND(R61&gt;=0,K61&lt;NOW(),H61&gt;0)</formula>
    </cfRule>
    <cfRule type="expression" dxfId="228" priority="84">
      <formula>AND(#REF!&gt;=0,#REF!&lt;NOW(),#REF!&gt;0)</formula>
    </cfRule>
  </conditionalFormatting>
  <conditionalFormatting sqref="K62">
    <cfRule type="expression" dxfId="227" priority="81">
      <formula>AND(R62&gt;=0,K62&lt;NOW(),H62&gt;0)</formula>
    </cfRule>
    <cfRule type="expression" dxfId="226" priority="82">
      <formula>AND(#REF!&gt;=0,#REF!&lt;NOW(),#REF!&gt;0)</formula>
    </cfRule>
  </conditionalFormatting>
  <conditionalFormatting sqref="K63">
    <cfRule type="expression" dxfId="225" priority="79">
      <formula>AND(R63&gt;=0,K63&lt;NOW(),H63&gt;0)</formula>
    </cfRule>
    <cfRule type="expression" dxfId="224" priority="80">
      <formula>AND(#REF!&gt;=0,#REF!&lt;NOW(),#REF!&gt;0)</formula>
    </cfRule>
  </conditionalFormatting>
  <conditionalFormatting sqref="K64:K65">
    <cfRule type="expression" dxfId="223" priority="77">
      <formula>AND(R64&gt;=0,K64&lt;NOW(),H64&gt;0)</formula>
    </cfRule>
    <cfRule type="expression" dxfId="222" priority="78">
      <formula>AND(#REF!&gt;=0,#REF!&lt;NOW(),#REF!&gt;0)</formula>
    </cfRule>
  </conditionalFormatting>
  <conditionalFormatting sqref="K66 K68">
    <cfRule type="expression" dxfId="221" priority="75">
      <formula>AND(R66&gt;=0,K66&lt;NOW(),H66&gt;0)</formula>
    </cfRule>
    <cfRule type="expression" dxfId="220" priority="76">
      <formula>AND(#REF!&gt;=0,#REF!&lt;NOW(),#REF!&gt;0)</formula>
    </cfRule>
  </conditionalFormatting>
  <conditionalFormatting sqref="K69">
    <cfRule type="expression" dxfId="219" priority="73">
      <formula>AND(R69&gt;=0,K69&lt;NOW(),H69&gt;0)</formula>
    </cfRule>
    <cfRule type="expression" dxfId="218" priority="74">
      <formula>AND(#REF!&gt;=0,#REF!&lt;NOW(),#REF!&gt;0)</formula>
    </cfRule>
  </conditionalFormatting>
  <conditionalFormatting sqref="K70">
    <cfRule type="expression" dxfId="217" priority="69">
      <formula>AND(R70&gt;=0,K70&lt;NOW(),H70&gt;0)</formula>
    </cfRule>
    <cfRule type="expression" dxfId="216" priority="70">
      <formula>AND(#REF!&gt;=0,#REF!&lt;NOW(),#REF!&gt;0)</formula>
    </cfRule>
  </conditionalFormatting>
  <conditionalFormatting sqref="K71">
    <cfRule type="expression" dxfId="215" priority="67">
      <formula>AND(R71&gt;=0,K71&lt;NOW(),H71&gt;0)</formula>
    </cfRule>
    <cfRule type="expression" dxfId="214" priority="68">
      <formula>AND(#REF!&gt;=0,#REF!&lt;NOW(),#REF!&gt;0)</formula>
    </cfRule>
  </conditionalFormatting>
  <conditionalFormatting sqref="K72">
    <cfRule type="expression" dxfId="213" priority="65">
      <formula>AND(R72&gt;=0,K72&lt;NOW(),H72&gt;0)</formula>
    </cfRule>
    <cfRule type="expression" dxfId="212" priority="66">
      <formula>AND(#REF!&gt;=0,#REF!&lt;NOW(),#REF!&gt;0)</formula>
    </cfRule>
  </conditionalFormatting>
  <conditionalFormatting sqref="K73">
    <cfRule type="expression" dxfId="211" priority="63">
      <formula>AND(R73&gt;=0,K73&lt;NOW(),H73&gt;0)</formula>
    </cfRule>
    <cfRule type="expression" dxfId="210" priority="64">
      <formula>AND(#REF!&gt;=0,#REF!&lt;NOW(),#REF!&gt;0)</formula>
    </cfRule>
  </conditionalFormatting>
  <conditionalFormatting sqref="K74">
    <cfRule type="expression" dxfId="209" priority="59">
      <formula>AND(R74&gt;=0,K74&lt;NOW(),H74&gt;0)</formula>
    </cfRule>
    <cfRule type="expression" dxfId="208" priority="60">
      <formula>AND(#REF!&gt;=0,#REF!&lt;NOW(),#REF!&gt;0)</formula>
    </cfRule>
  </conditionalFormatting>
  <conditionalFormatting sqref="K67">
    <cfRule type="expression" dxfId="207" priority="55">
      <formula>AND(R67&gt;=0,K67&lt;NOW(),H67&gt;0)</formula>
    </cfRule>
    <cfRule type="expression" dxfId="206" priority="56">
      <formula>AND(#REF!&gt;=0,#REF!&lt;NOW(),#REF!&gt;0)</formula>
    </cfRule>
  </conditionalFormatting>
  <conditionalFormatting sqref="K75">
    <cfRule type="expression" dxfId="205" priority="53">
      <formula>AND(R75&gt;=0,K75&lt;NOW(),H75&gt;0)</formula>
    </cfRule>
    <cfRule type="expression" dxfId="204" priority="54">
      <formula>AND(#REF!&gt;=0,#REF!&lt;NOW(),#REF!&gt;0)</formula>
    </cfRule>
  </conditionalFormatting>
  <conditionalFormatting sqref="K76">
    <cfRule type="expression" dxfId="203" priority="51">
      <formula>AND(R76&gt;=0,K76&lt;NOW(),H76&gt;0)</formula>
    </cfRule>
    <cfRule type="expression" dxfId="202" priority="52">
      <formula>AND(#REF!&gt;=0,#REF!&lt;NOW(),#REF!&gt;0)</formula>
    </cfRule>
  </conditionalFormatting>
  <conditionalFormatting sqref="K58">
    <cfRule type="expression" dxfId="201" priority="47">
      <formula>AND(R58&gt;=0,K58&lt;NOW(),H58&gt;0)</formula>
    </cfRule>
    <cfRule type="expression" dxfId="200" priority="48">
      <formula>AND(#REF!&gt;=0,#REF!&lt;NOW(),#REF!&gt;0)</formula>
    </cfRule>
  </conditionalFormatting>
  <conditionalFormatting sqref="K100">
    <cfRule type="expression" dxfId="199" priority="5303">
      <formula>AND(R100&gt;=0,K100&lt;NOW(),H100&gt;0)</formula>
    </cfRule>
    <cfRule type="expression" dxfId="198" priority="5304">
      <formula>AND(R74&gt;=0,K74&lt;NOW(),H74&gt;0)</formula>
    </cfRule>
  </conditionalFormatting>
  <conditionalFormatting sqref="K101">
    <cfRule type="expression" dxfId="197" priority="5307">
      <formula>AND(R101&gt;=0,K101&lt;NOW(),H101&gt;0)</formula>
    </cfRule>
    <cfRule type="expression" dxfId="196" priority="5308">
      <formula>AND(#REF!&gt;=0,#REF!&lt;NOW(),#REF!&gt;0)</formula>
    </cfRule>
  </conditionalFormatting>
  <conditionalFormatting sqref="K79">
    <cfRule type="expression" dxfId="195" priority="43">
      <formula>AND(R79&gt;=0,K79&lt;NOW(),H79&gt;0)</formula>
    </cfRule>
    <cfRule type="expression" dxfId="194" priority="44">
      <formula>AND(#REF!&gt;=0,#REF!&lt;NOW(),#REF!&gt;0)</formula>
    </cfRule>
  </conditionalFormatting>
  <conditionalFormatting sqref="K6">
    <cfRule type="expression" dxfId="193" priority="5331">
      <formula>AND(R6&gt;=0,K6&lt;NOW(),H6&gt;0)</formula>
    </cfRule>
    <cfRule type="expression" dxfId="192" priority="5332">
      <formula>AND(R1048529&gt;=0,K1048529&lt;NOW(),H1048529&gt;0)</formula>
    </cfRule>
  </conditionalFormatting>
  <conditionalFormatting sqref="K1:K5">
    <cfRule type="expression" dxfId="191" priority="5333">
      <formula>AND(R1&gt;=0,K1&lt;NOW(),H1&gt;0)</formula>
    </cfRule>
    <cfRule type="expression" dxfId="190" priority="5334">
      <formula>AND(R1048310&gt;=0,K1048310&lt;NOW(),H1048310&gt;0)</formula>
    </cfRule>
  </conditionalFormatting>
  <conditionalFormatting sqref="K80">
    <cfRule type="expression" dxfId="189" priority="41">
      <formula>AND(R80&gt;=0,K80&lt;NOW(),H80&gt;0)</formula>
    </cfRule>
    <cfRule type="expression" dxfId="188" priority="42">
      <formula>AND(#REF!&gt;=0,#REF!&lt;NOW(),#REF!&gt;0)</formula>
    </cfRule>
  </conditionalFormatting>
  <conditionalFormatting sqref="K81">
    <cfRule type="expression" dxfId="187" priority="39">
      <formula>AND(R81&gt;=0,K81&lt;NOW(),H81&gt;0)</formula>
    </cfRule>
    <cfRule type="expression" dxfId="186" priority="40">
      <formula>AND(#REF!&gt;=0,#REF!&lt;NOW(),#REF!&gt;0)</formula>
    </cfRule>
  </conditionalFormatting>
  <conditionalFormatting sqref="K82">
    <cfRule type="expression" dxfId="185" priority="37">
      <formula>AND(R82&gt;=0,K82&lt;NOW(),H82&gt;0)</formula>
    </cfRule>
    <cfRule type="expression" dxfId="184" priority="38">
      <formula>AND(#REF!&gt;=0,#REF!&lt;NOW(),#REF!&gt;0)</formula>
    </cfRule>
  </conditionalFormatting>
  <conditionalFormatting sqref="K83">
    <cfRule type="expression" dxfId="183" priority="35">
      <formula>AND(R83&gt;=0,K83&lt;NOW(),H83&gt;0)</formula>
    </cfRule>
    <cfRule type="expression" dxfId="182" priority="36">
      <formula>AND(#REF!&gt;=0,#REF!&lt;NOW(),#REF!&gt;0)</formula>
    </cfRule>
  </conditionalFormatting>
  <conditionalFormatting sqref="K84">
    <cfRule type="expression" dxfId="181" priority="33">
      <formula>AND(R84&gt;=0,K84&lt;NOW(),H84&gt;0)</formula>
    </cfRule>
    <cfRule type="expression" dxfId="180" priority="34">
      <formula>AND(R49&gt;=0,K49&lt;NOW(),H49&gt;0)</formula>
    </cfRule>
  </conditionalFormatting>
  <conditionalFormatting sqref="K85:K86">
    <cfRule type="expression" dxfId="179" priority="31">
      <formula>AND(R85&gt;=0,K85&lt;NOW(),H85&gt;0)</formula>
    </cfRule>
    <cfRule type="expression" dxfId="178" priority="32">
      <formula>AND(#REF!&gt;=0,#REF!&lt;NOW(),#REF!&gt;0)</formula>
    </cfRule>
  </conditionalFormatting>
  <conditionalFormatting sqref="K105">
    <cfRule type="expression" dxfId="177" priority="5371">
      <formula>AND(R105&gt;=0,K105&lt;NOW(),H105&gt;0)</formula>
    </cfRule>
    <cfRule type="expression" dxfId="176" priority="5372">
      <formula>AND(R77&gt;=0,K78&lt;NOW(),H78&gt;0)</formula>
    </cfRule>
  </conditionalFormatting>
  <conditionalFormatting sqref="K104">
    <cfRule type="expression" dxfId="175" priority="5373">
      <formula>AND(R104&gt;=0,K104&lt;NOW(),H104&gt;0)</formula>
    </cfRule>
    <cfRule type="expression" dxfId="174" priority="5374">
      <formula>AND(#REF!&gt;=0,K77&lt;NOW(),H77&gt;0)</formula>
    </cfRule>
  </conditionalFormatting>
  <conditionalFormatting sqref="K77:K78">
    <cfRule type="expression" dxfId="173" priority="5375">
      <formula>AND(#REF!&gt;=0,K77&lt;NOW(),H77&gt;0)</formula>
    </cfRule>
    <cfRule type="expression" dxfId="172" priority="5376">
      <formula>AND(#REF!&gt;=0,#REF!&lt;NOW(),#REF!&gt;0)</formula>
    </cfRule>
  </conditionalFormatting>
  <conditionalFormatting sqref="K87">
    <cfRule type="expression" dxfId="171" priority="27">
      <formula>AND(R87&gt;=0,K87&lt;NOW(),H87&gt;0)</formula>
    </cfRule>
    <cfRule type="expression" dxfId="170" priority="28">
      <formula>AND(#REF!&gt;=0,#REF!&lt;NOW(),#REF!&gt;0)</formula>
    </cfRule>
  </conditionalFormatting>
  <conditionalFormatting sqref="K115">
    <cfRule type="expression" dxfId="169" priority="5389">
      <formula>AND(R115&gt;=0,K115&lt;NOW(),H115&gt;0)</formula>
    </cfRule>
  </conditionalFormatting>
  <conditionalFormatting sqref="K88">
    <cfRule type="expression" dxfId="168" priority="23">
      <formula>AND(#REF!&gt;=0,K88&lt;NOW(),H88&gt;0)</formula>
    </cfRule>
    <cfRule type="expression" dxfId="167" priority="24">
      <formula>AND(#REF!&gt;=0,#REF!&lt;NOW(),#REF!&gt;0)</formula>
    </cfRule>
  </conditionalFormatting>
  <conditionalFormatting sqref="K89">
    <cfRule type="expression" dxfId="166" priority="21">
      <formula>AND(R89&gt;=0,K89&lt;NOW(),H89&gt;0)</formula>
    </cfRule>
    <cfRule type="expression" dxfId="165" priority="22">
      <formula>AND(#REF!&gt;=0,#REF!&lt;NOW(),#REF!&gt;0)</formula>
    </cfRule>
  </conditionalFormatting>
  <conditionalFormatting sqref="K90">
    <cfRule type="expression" dxfId="164" priority="19">
      <formula>AND(R90&gt;=0,K90&lt;NOW(),H90&gt;0)</formula>
    </cfRule>
    <cfRule type="expression" dxfId="163" priority="20">
      <formula>AND(#REF!&gt;=0,#REF!&lt;NOW(),#REF!&gt;0)</formula>
    </cfRule>
  </conditionalFormatting>
  <conditionalFormatting sqref="K91">
    <cfRule type="expression" dxfId="162" priority="17">
      <formula>AND(R91&gt;=0,K91&lt;NOW(),H91&gt;0)</formula>
    </cfRule>
    <cfRule type="expression" dxfId="161" priority="18">
      <formula>AND(#REF!&gt;=0,#REF!&lt;NOW(),#REF!&gt;0)</formula>
    </cfRule>
  </conditionalFormatting>
  <conditionalFormatting sqref="K92">
    <cfRule type="expression" dxfId="160" priority="15">
      <formula>AND(R92&gt;=0,K92&lt;NOW(),H92&gt;0)</formula>
    </cfRule>
    <cfRule type="expression" dxfId="159" priority="16">
      <formula>AND(#REF!&gt;=0,#REF!&lt;NOW(),#REF!&gt;0)</formula>
    </cfRule>
  </conditionalFormatting>
  <conditionalFormatting sqref="K93">
    <cfRule type="expression" dxfId="158" priority="13">
      <formula>AND(R93&gt;=0,K93&lt;NOW(),H93&gt;0)</formula>
    </cfRule>
    <cfRule type="expression" dxfId="157" priority="14">
      <formula>AND(#REF!&gt;=0,#REF!&lt;NOW(),#REF!&gt;0)</formula>
    </cfRule>
  </conditionalFormatting>
  <conditionalFormatting sqref="K94">
    <cfRule type="expression" dxfId="156" priority="11">
      <formula>AND(R94&gt;=0,K94&lt;NOW(),H94&gt;0)</formula>
    </cfRule>
    <cfRule type="expression" dxfId="155" priority="12">
      <formula>AND(#REF!&gt;=0,#REF!&lt;NOW(),#REF!&gt;0)</formula>
    </cfRule>
  </conditionalFormatting>
  <conditionalFormatting sqref="K95">
    <cfRule type="expression" dxfId="154" priority="9">
      <formula>AND(R95&gt;=0,K95&lt;NOW(),H95&gt;0)</formula>
    </cfRule>
    <cfRule type="expression" dxfId="153" priority="10">
      <formula>AND(#REF!&gt;=0,#REF!&lt;NOW(),#REF!&gt;0)</formula>
    </cfRule>
  </conditionalFormatting>
  <conditionalFormatting sqref="K96">
    <cfRule type="expression" dxfId="152" priority="7">
      <formula>AND(R96&gt;=0,K96&lt;NOW(),H96&gt;0)</formula>
    </cfRule>
    <cfRule type="expression" dxfId="151" priority="8">
      <formula>AND(#REF!&gt;=0,#REF!&lt;NOW(),#REF!&gt;0)</formula>
    </cfRule>
  </conditionalFormatting>
  <conditionalFormatting sqref="K97">
    <cfRule type="expression" dxfId="150" priority="5">
      <formula>AND(R97&gt;=0,K97&lt;NOW(),H97&gt;0)</formula>
    </cfRule>
    <cfRule type="expression" dxfId="149" priority="6">
      <formula>AND(#REF!&gt;=0,#REF!&lt;NOW(),#REF!&gt;0)</formula>
    </cfRule>
  </conditionalFormatting>
  <conditionalFormatting sqref="K98">
    <cfRule type="expression" dxfId="148" priority="3">
      <formula>AND(R98&gt;=0,K98&lt;NOW(),H98&gt;0)</formula>
    </cfRule>
    <cfRule type="expression" dxfId="147" priority="4">
      <formula>AND(#REF!&gt;=0,#REF!&lt;NOW(),#REF!&gt;0)</formula>
    </cfRule>
  </conditionalFormatting>
  <conditionalFormatting sqref="K99">
    <cfRule type="expression" dxfId="146" priority="1">
      <formula>AND(R99&gt;=0,K99&lt;NOW(),H99&gt;0)</formula>
    </cfRule>
    <cfRule type="expression" dxfId="14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90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tabSelected="1" workbookViewId="0">
      <pane ySplit="2" topLeftCell="A66" activePane="bottomLeft" state="frozen"/>
      <selection pane="bottomLeft" activeCell="J71" sqref="J71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811</v>
      </c>
      <c r="Y2" t="s">
        <v>353</v>
      </c>
      <c r="Z2" s="36" t="s">
        <v>582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409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409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409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409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482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600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415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416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448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606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629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629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594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78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596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707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707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485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820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821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821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77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819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722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77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722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77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R75" s="51">
        <v>-1900</v>
      </c>
      <c r="S75" s="14">
        <v>43369</v>
      </c>
      <c r="T75" s="51">
        <v>-40</v>
      </c>
      <c r="V75" s="23">
        <f t="shared" si="72"/>
        <v>-4.8634243837441709</v>
      </c>
      <c r="W75">
        <f t="shared" si="73"/>
        <v>0</v>
      </c>
      <c r="X75">
        <f t="shared" si="74"/>
        <v>30.14835164835165</v>
      </c>
      <c r="Y75">
        <f t="shared" si="75"/>
        <v>-6.813186813186813</v>
      </c>
      <c r="Z75">
        <f t="shared" si="76"/>
        <v>0</v>
      </c>
    </row>
    <row r="76" spans="2:26" x14ac:dyDescent="0.15">
      <c r="B76" s="13" t="s">
        <v>927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64</v>
      </c>
      <c r="K76" s="1">
        <f t="shared" ref="K76:K79" si="79">I76+J76</f>
        <v>43279</v>
      </c>
      <c r="L76">
        <v>66</v>
      </c>
      <c r="M76" s="15"/>
      <c r="N76">
        <f t="shared" ref="N76:N79" si="80">(L76+M76)*36500/(H76*J76)</f>
        <v>18.8203125</v>
      </c>
      <c r="Q76">
        <f t="shared" ref="Q76:Q79" si="81">(L76+M76+P76)*36500/(H76*J76)</f>
        <v>18.8203125</v>
      </c>
      <c r="R76">
        <v>-2000</v>
      </c>
      <c r="S76" s="14">
        <v>43279</v>
      </c>
      <c r="T76">
        <v>69.739999999999995</v>
      </c>
      <c r="V76" s="23">
        <f t="shared" ref="V76:V79" si="82">(T76+U76)*36500/((S76-I76)*H76)</f>
        <v>19.886796875000002</v>
      </c>
      <c r="W76">
        <f t="shared" ref="W76:W79" si="83">R76+H76</f>
        <v>0</v>
      </c>
      <c r="X76">
        <f t="shared" ref="X76:X79" si="84">(L76+M76+P76)*31/(J76)</f>
        <v>31.96875</v>
      </c>
      <c r="Y76">
        <f t="shared" ref="Y76:Y79" si="85">(T76+U76)*31/(J76)</f>
        <v>33.780312500000001</v>
      </c>
      <c r="Z76">
        <f t="shared" ref="Z76:Z79" si="86">U76-P76</f>
        <v>0</v>
      </c>
    </row>
    <row r="77" spans="2:26" x14ac:dyDescent="0.15">
      <c r="B77" s="7" t="s">
        <v>754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77">
        <v>1.8</v>
      </c>
      <c r="M77" s="15"/>
      <c r="N77">
        <f t="shared" si="80"/>
        <v>9</v>
      </c>
      <c r="O77" s="36"/>
      <c r="Q77">
        <f t="shared" si="81"/>
        <v>9</v>
      </c>
      <c r="R77">
        <v>-100</v>
      </c>
      <c r="S77" s="14">
        <v>43321</v>
      </c>
      <c r="T77" s="51">
        <v>1.5</v>
      </c>
      <c r="V77">
        <f t="shared" si="82"/>
        <v>6.083333333333333</v>
      </c>
      <c r="W77">
        <f t="shared" si="83"/>
        <v>0</v>
      </c>
      <c r="X77">
        <f t="shared" si="84"/>
        <v>0.7643835616438357</v>
      </c>
      <c r="Y77">
        <f t="shared" si="85"/>
        <v>0.63698630136986301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93</v>
      </c>
      <c r="K78" s="1">
        <f t="shared" si="79"/>
        <v>43338</v>
      </c>
      <c r="L78">
        <v>13</v>
      </c>
      <c r="M78" s="15">
        <v>20</v>
      </c>
      <c r="N78">
        <f t="shared" si="80"/>
        <v>26.982526881720432</v>
      </c>
      <c r="Q78">
        <f t="shared" si="81"/>
        <v>26.982526881720432</v>
      </c>
      <c r="R78">
        <v>-480</v>
      </c>
      <c r="S78" s="14">
        <v>43341</v>
      </c>
      <c r="T78" s="51">
        <v>32.36</v>
      </c>
      <c r="V78">
        <f t="shared" si="82"/>
        <v>25.632378472222221</v>
      </c>
      <c r="W78">
        <f t="shared" si="83"/>
        <v>0</v>
      </c>
      <c r="X78">
        <f t="shared" si="84"/>
        <v>11</v>
      </c>
      <c r="Y78">
        <f t="shared" si="85"/>
        <v>10.786666666666667</v>
      </c>
      <c r="Z78" s="36">
        <f t="shared" si="86"/>
        <v>0</v>
      </c>
    </row>
    <row r="79" spans="2:26" x14ac:dyDescent="0.15">
      <c r="B79" s="13" t="s">
        <v>909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922</v>
      </c>
      <c r="P79">
        <v>300</v>
      </c>
      <c r="Q79">
        <f t="shared" si="81"/>
        <v>29.2</v>
      </c>
      <c r="R79">
        <v>-20000</v>
      </c>
      <c r="S79" s="14">
        <v>43276</v>
      </c>
      <c r="T79">
        <v>156.66</v>
      </c>
      <c r="U79">
        <v>300</v>
      </c>
      <c r="V79" s="23">
        <f t="shared" si="82"/>
        <v>26.884016129032254</v>
      </c>
      <c r="W79">
        <f t="shared" si="83"/>
        <v>0</v>
      </c>
      <c r="X79">
        <f t="shared" si="84"/>
        <v>496</v>
      </c>
      <c r="Y79">
        <f t="shared" si="85"/>
        <v>456.65999999999997</v>
      </c>
      <c r="Z79">
        <f t="shared" si="86"/>
        <v>0</v>
      </c>
    </row>
    <row r="80" spans="2:26" x14ac:dyDescent="0.15">
      <c r="B80" s="13" t="s">
        <v>607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4" si="91">I80+J80</f>
        <v>43280</v>
      </c>
      <c r="L80">
        <v>160</v>
      </c>
      <c r="M80" s="15">
        <v>10</v>
      </c>
      <c r="N80">
        <f t="shared" ref="N80:N84" si="92">(L80+M80)*36500/(H80*J80)</f>
        <v>8.6180555555555554</v>
      </c>
      <c r="O80" s="36" t="s">
        <v>289</v>
      </c>
      <c r="P80">
        <v>270</v>
      </c>
      <c r="Q80">
        <f t="shared" ref="Q80:Q84" si="93">(L80+M80+P80)*36500/(H80*J80)</f>
        <v>22.305555555555557</v>
      </c>
      <c r="R80">
        <v>-20000</v>
      </c>
      <c r="S80" s="14">
        <v>43280</v>
      </c>
      <c r="T80">
        <v>142.16</v>
      </c>
      <c r="U80">
        <v>270</v>
      </c>
      <c r="V80" s="23">
        <f t="shared" ref="V80:V84" si="94">(T80+U80)*36500/((S80-I80)*H80)</f>
        <v>20.894222222222218</v>
      </c>
      <c r="W80">
        <f t="shared" ref="W80:W85" si="95">R80+H80</f>
        <v>0</v>
      </c>
      <c r="X80">
        <f t="shared" ref="X80:X84" si="96">(L80+M80+P80)*31/(J80)</f>
        <v>378.88888888888891</v>
      </c>
      <c r="Y80">
        <f t="shared" ref="Y80:Y84" si="97">(T80+U80)*31/(J80)</f>
        <v>354.91555555555556</v>
      </c>
      <c r="Z80">
        <f t="shared" ref="Z80:Z84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>
        <v>-2000</v>
      </c>
      <c r="S81" s="14">
        <v>43292</v>
      </c>
      <c r="T81" s="51">
        <v>33</v>
      </c>
      <c r="V81">
        <f t="shared" si="94"/>
        <v>19.427419354838708</v>
      </c>
      <c r="W81">
        <f t="shared" si="95"/>
        <v>0</v>
      </c>
      <c r="X81">
        <f t="shared" si="96"/>
        <v>33</v>
      </c>
      <c r="Y81">
        <f t="shared" si="97"/>
        <v>33</v>
      </c>
      <c r="Z81">
        <f t="shared" si="98"/>
        <v>0</v>
      </c>
    </row>
    <row r="82" spans="2:26" ht="13.5" customHeight="1" x14ac:dyDescent="0.15">
      <c r="B82" t="s">
        <v>983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>
        <v>-985</v>
      </c>
      <c r="S82" s="14"/>
      <c r="T82" s="51"/>
      <c r="V82">
        <f t="shared" si="94"/>
        <v>0</v>
      </c>
      <c r="W82">
        <f t="shared" si="95"/>
        <v>0</v>
      </c>
      <c r="X82">
        <f t="shared" si="96"/>
        <v>16.90909090909091</v>
      </c>
      <c r="Y82">
        <f t="shared" si="97"/>
        <v>0</v>
      </c>
      <c r="Z82">
        <f t="shared" si="98"/>
        <v>0</v>
      </c>
    </row>
    <row r="83" spans="2:26" ht="13.5" customHeight="1" x14ac:dyDescent="0.15">
      <c r="B83" t="s">
        <v>64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01">SUM(C83:F83)</f>
        <v>4</v>
      </c>
      <c r="H83">
        <v>10000</v>
      </c>
      <c r="I83" s="1">
        <v>43278</v>
      </c>
      <c r="J83">
        <v>34</v>
      </c>
      <c r="K83" s="1">
        <f t="shared" si="91"/>
        <v>43312</v>
      </c>
      <c r="L83">
        <v>93</v>
      </c>
      <c r="M83" s="15"/>
      <c r="N83">
        <f t="shared" si="92"/>
        <v>9.9838235294117652</v>
      </c>
      <c r="O83" t="s">
        <v>289</v>
      </c>
      <c r="P83">
        <v>135</v>
      </c>
      <c r="Q83">
        <f t="shared" si="93"/>
        <v>24.476470588235294</v>
      </c>
      <c r="R83" s="51">
        <v>-10000</v>
      </c>
      <c r="S83" s="14">
        <v>43312</v>
      </c>
      <c r="T83" s="51">
        <v>94</v>
      </c>
      <c r="U83">
        <v>135</v>
      </c>
      <c r="V83">
        <f t="shared" si="94"/>
        <v>24.583823529411763</v>
      </c>
      <c r="W83">
        <f t="shared" si="95"/>
        <v>0</v>
      </c>
      <c r="X83">
        <f t="shared" si="96"/>
        <v>207.88235294117646</v>
      </c>
      <c r="Y83">
        <f t="shared" si="97"/>
        <v>208.79411764705881</v>
      </c>
      <c r="Z83">
        <f t="shared" si="98"/>
        <v>0</v>
      </c>
    </row>
    <row r="84" spans="2:26" ht="13.5" customHeight="1" x14ac:dyDescent="0.15">
      <c r="B84" t="s">
        <v>14</v>
      </c>
      <c r="C84">
        <f>IF(COUNTIF(系1703!A:A,B84),1,0)</f>
        <v>1</v>
      </c>
      <c r="D84">
        <f>IF(COUNTIF(系1703!C:C,B84),1,0)</f>
        <v>1</v>
      </c>
      <c r="E84">
        <f>IF(COUNTIF(系1703!D:D,B84),1,0)</f>
        <v>1</v>
      </c>
      <c r="F84">
        <f>IF(COUNTIF(系1703!E:E,B84),1,0)</f>
        <v>1</v>
      </c>
      <c r="G84">
        <f t="shared" ref="G84" si="102">SUM(C84:F84)</f>
        <v>4</v>
      </c>
      <c r="H84">
        <v>50</v>
      </c>
      <c r="I84" s="1">
        <v>43341</v>
      </c>
      <c r="J84">
        <v>185</v>
      </c>
      <c r="K84" s="1">
        <f t="shared" si="91"/>
        <v>43526</v>
      </c>
      <c r="L84">
        <v>13</v>
      </c>
      <c r="M84" s="15">
        <v>20</v>
      </c>
      <c r="N84">
        <f t="shared" si="92"/>
        <v>130.21621621621622</v>
      </c>
      <c r="Q84">
        <f t="shared" si="93"/>
        <v>130.21621621621622</v>
      </c>
      <c r="S84" s="14"/>
      <c r="T84" s="51"/>
      <c r="V84">
        <f t="shared" si="94"/>
        <v>0</v>
      </c>
      <c r="W84">
        <f t="shared" si="95"/>
        <v>50</v>
      </c>
      <c r="X84">
        <f t="shared" si="96"/>
        <v>5.5297297297297296</v>
      </c>
      <c r="Y84">
        <f t="shared" si="97"/>
        <v>0</v>
      </c>
      <c r="Z84" s="36">
        <f t="shared" si="98"/>
        <v>0</v>
      </c>
    </row>
    <row r="85" spans="2:26" x14ac:dyDescent="0.15">
      <c r="B85" t="s">
        <v>1142</v>
      </c>
      <c r="H85">
        <v>50</v>
      </c>
      <c r="W85">
        <f t="shared" si="95"/>
        <v>50</v>
      </c>
    </row>
  </sheetData>
  <autoFilter ref="A2:Z2"/>
  <phoneticPr fontId="3" type="noConversion"/>
  <conditionalFormatting sqref="K100:K1048576">
    <cfRule type="expression" dxfId="143" priority="139">
      <formula>AND(R100&gt;=0,K100&lt;NOW(),H100&gt;0)</formula>
    </cfRule>
    <cfRule type="expression" dxfId="142" priority="140">
      <formula>AND(R65&gt;=0,K65&lt;NOW(),H65&gt;0)</formula>
    </cfRule>
  </conditionalFormatting>
  <conditionalFormatting sqref="K12">
    <cfRule type="expression" dxfId="141" priority="636">
      <formula>AND(R12&gt;=0,K12&lt;NOW(),H12&gt;0)</formula>
    </cfRule>
    <cfRule type="expression" dxfId="140" priority="637">
      <formula>AND(R1048552&gt;=0,K1048552&lt;NOW(),H1048552&gt;0)</formula>
    </cfRule>
  </conditionalFormatting>
  <conditionalFormatting sqref="K17:K18 K14:K15">
    <cfRule type="expression" dxfId="139" priority="724">
      <formula>AND(R14&gt;=0,K14&lt;NOW(),H14&gt;0)</formula>
    </cfRule>
    <cfRule type="expression" dxfId="138" priority="725">
      <formula>AND(#REF!&gt;=0,#REF!&lt;NOW(),#REF!&gt;0)</formula>
    </cfRule>
  </conditionalFormatting>
  <conditionalFormatting sqref="K11">
    <cfRule type="expression" dxfId="137" priority="1084">
      <formula>AND(R11&gt;=0,K11&lt;NOW(),H11&gt;0)</formula>
    </cfRule>
    <cfRule type="expression" dxfId="136" priority="1085">
      <formula>AND(#REF!&gt;=0,#REF!&lt;NOW(),#REF!&gt;0)</formula>
    </cfRule>
  </conditionalFormatting>
  <conditionalFormatting sqref="K16">
    <cfRule type="expression" dxfId="135" priority="97">
      <formula>AND(R16&gt;=0,K16&lt;NOW(),H16&gt;0)</formula>
    </cfRule>
    <cfRule type="expression" dxfId="134" priority="98">
      <formula>AND(#REF!&gt;=0,#REF!&lt;NOW(),#REF!&gt;0)</formula>
    </cfRule>
  </conditionalFormatting>
  <conditionalFormatting sqref="K10">
    <cfRule type="expression" dxfId="133" priority="79">
      <formula>AND(R10&gt;=0,K10&lt;NOW(),H10&gt;0)</formula>
    </cfRule>
    <cfRule type="expression" dxfId="132" priority="80">
      <formula>AND(#REF!&gt;=0,#REF!&lt;NOW(),#REF!&gt;0)</formula>
    </cfRule>
  </conditionalFormatting>
  <conditionalFormatting sqref="K38 K28:K29">
    <cfRule type="expression" dxfId="131" priority="3305">
      <formula>AND(R28&gt;=0,K28&lt;NOW(),H28&gt;0)</formula>
    </cfRule>
    <cfRule type="expression" dxfId="130" priority="3306">
      <formula>AND(#REF!&gt;=0,#REF!&lt;NOW(),#REF!&gt;0)</formula>
    </cfRule>
  </conditionalFormatting>
  <conditionalFormatting sqref="K39 K42">
    <cfRule type="expression" dxfId="129" priority="3311">
      <formula>AND(R39&gt;=0,K39&lt;NOW(),H39&gt;0)</formula>
    </cfRule>
    <cfRule type="expression" dxfId="128" priority="3312">
      <formula>AND(#REF!&gt;=0,#REF!&lt;NOW(),#REF!&gt;0)</formula>
    </cfRule>
  </conditionalFormatting>
  <conditionalFormatting sqref="K43:K45 K32 K47">
    <cfRule type="expression" dxfId="127" priority="3313">
      <formula>AND(R32&gt;=0,K32&lt;NOW(),H32&gt;0)</formula>
    </cfRule>
    <cfRule type="expression" dxfId="126" priority="3314">
      <formula>AND(#REF!&gt;=0,#REF!&lt;NOW(),#REF!&gt;0)</formula>
    </cfRule>
  </conditionalFormatting>
  <conditionalFormatting sqref="K40">
    <cfRule type="expression" dxfId="125" priority="3317">
      <formula>AND(R40&gt;=0,K40&lt;NOW(),H40&gt;0)</formula>
    </cfRule>
    <cfRule type="expression" dxfId="124" priority="3318">
      <formula>AND(#REF!&gt;=0,#REF!&lt;NOW(),#REF!&gt;0)</formula>
    </cfRule>
  </conditionalFormatting>
  <conditionalFormatting sqref="K41">
    <cfRule type="expression" dxfId="123" priority="3331">
      <formula>AND(R41&gt;=0,K41&lt;NOW(),H41&gt;0)</formula>
    </cfRule>
    <cfRule type="expression" dxfId="122" priority="3332">
      <formula>AND(#REF!&gt;=0,#REF!&lt;NOW(),#REF!&gt;0)</formula>
    </cfRule>
  </conditionalFormatting>
  <conditionalFormatting sqref="K48:K60">
    <cfRule type="expression" dxfId="121" priority="3335">
      <formula>AND(R48&gt;=0,K48&lt;NOW(),H48&gt;0)</formula>
    </cfRule>
    <cfRule type="expression" dxfId="120" priority="3336">
      <formula>AND(#REF!&gt;=0,#REF!&lt;NOW(),#REF!&gt;0)</formula>
    </cfRule>
  </conditionalFormatting>
  <conditionalFormatting sqref="K34:K37">
    <cfRule type="expression" dxfId="119" priority="3419">
      <formula>AND(R34&gt;=0,K34&lt;NOW(),H34&gt;0)</formula>
    </cfRule>
    <cfRule type="expression" dxfId="118" priority="3420">
      <formula>AND(#REF!&gt;=0,#REF!&lt;NOW(),#REF!&gt;0)</formula>
    </cfRule>
  </conditionalFormatting>
  <conditionalFormatting sqref="K30:K31">
    <cfRule type="expression" dxfId="117" priority="3499">
      <formula>AND(R30&gt;=0,K30&lt;NOW(),H30&gt;0)</formula>
    </cfRule>
    <cfRule type="expression" dxfId="116" priority="3500">
      <formula>AND(#REF!&gt;=0,#REF!&lt;NOW(),#REF!&gt;0)</formula>
    </cfRule>
  </conditionalFormatting>
  <conditionalFormatting sqref="K33">
    <cfRule type="expression" dxfId="115" priority="3507">
      <formula>AND(R33&gt;=0,K33&lt;NOW(),H33&gt;0)</formula>
    </cfRule>
    <cfRule type="expression" dxfId="114" priority="3508">
      <formula>AND(#REF!&gt;=0,#REF!&lt;NOW(),#REF!&gt;0)</formula>
    </cfRule>
  </conditionalFormatting>
  <conditionalFormatting sqref="K26:K27 K23 K20 K13">
    <cfRule type="expression" dxfId="113" priority="3617">
      <formula>AND(R13&gt;=0,K13&lt;NOW(),H13&gt;0)</formula>
    </cfRule>
    <cfRule type="expression" dxfId="112" priority="3618">
      <formula>AND(#REF!&gt;=0,#REF!&lt;NOW(),#REF!&gt;0)</formula>
    </cfRule>
  </conditionalFormatting>
  <conditionalFormatting sqref="K24">
    <cfRule type="expression" dxfId="111" priority="3651">
      <formula>AND(R24&gt;=0,K24&lt;NOW(),H24&gt;0)</formula>
    </cfRule>
    <cfRule type="expression" dxfId="110" priority="3652">
      <formula>AND(R17&gt;=0,K17&lt;NOW(),H17&gt;0)</formula>
    </cfRule>
  </conditionalFormatting>
  <conditionalFormatting sqref="K25">
    <cfRule type="expression" dxfId="109" priority="3653">
      <formula>AND(R25&gt;=0,K25&lt;NOW(),H25&gt;0)</formula>
    </cfRule>
    <cfRule type="expression" dxfId="108" priority="3654">
      <formula>AND(#REF!&gt;=0,#REF!&lt;NOW(),#REF!&gt;0)</formula>
    </cfRule>
  </conditionalFormatting>
  <conditionalFormatting sqref="K9">
    <cfRule type="expression" dxfId="107" priority="3705">
      <formula>AND(R9&gt;=0,K9&lt;NOW(),H9&gt;0)</formula>
    </cfRule>
    <cfRule type="expression" dxfId="106" priority="3706">
      <formula>AND(R1048553&gt;=0,K1048553&lt;NOW(),H1048553&gt;0)</formula>
    </cfRule>
  </conditionalFormatting>
  <conditionalFormatting sqref="K22">
    <cfRule type="expression" dxfId="105" priority="3747">
      <formula>AND(R22&gt;=0,K22&lt;NOW(),H22&gt;0)</formula>
    </cfRule>
    <cfRule type="expression" dxfId="104" priority="3748">
      <formula>AND(#REF!&gt;=0,#REF!&lt;NOW(),#REF!&gt;0)</formula>
    </cfRule>
  </conditionalFormatting>
  <conditionalFormatting sqref="K6">
    <cfRule type="expression" dxfId="103" priority="3815">
      <formula>AND(R6&gt;=0,K6&lt;NOW(),H6&gt;0)</formula>
    </cfRule>
    <cfRule type="expression" dxfId="102" priority="3816">
      <formula>AND(R1048360&gt;=0,K1048360&lt;NOW(),H1048360&gt;0)</formula>
    </cfRule>
  </conditionalFormatting>
  <conditionalFormatting sqref="K19">
    <cfRule type="expression" dxfId="101" priority="3831">
      <formula>AND(R19&gt;=0,K19&lt;NOW(),H19&gt;0)</formula>
    </cfRule>
    <cfRule type="expression" dxfId="100" priority="3832">
      <formula>AND(#REF!&gt;=0,#REF!&lt;NOW(),#REF!&gt;0)</formula>
    </cfRule>
  </conditionalFormatting>
  <conditionalFormatting sqref="K46">
    <cfRule type="expression" dxfId="99" priority="77">
      <formula>AND(R46&gt;=0,K46&lt;NOW(),H46&gt;0)</formula>
    </cfRule>
    <cfRule type="expression" dxfId="98" priority="78">
      <formula>AND(#REF!&gt;=0,#REF!&lt;NOW(),#REF!&gt;0)</formula>
    </cfRule>
  </conditionalFormatting>
  <conditionalFormatting sqref="K21">
    <cfRule type="expression" dxfId="97" priority="73">
      <formula>AND(R21&gt;=0,K21&lt;NOW(),H21&gt;0)</formula>
    </cfRule>
    <cfRule type="expression" dxfId="96" priority="74">
      <formula>AND(#REF!&gt;=0,#REF!&lt;NOW(),#REF!&gt;0)</formula>
    </cfRule>
  </conditionalFormatting>
  <conditionalFormatting sqref="K61">
    <cfRule type="expression" dxfId="95" priority="53">
      <formula>AND(R61&gt;=0,K61&lt;NOW(),H61&gt;0)</formula>
    </cfRule>
    <cfRule type="expression" dxfId="94" priority="54">
      <formula>AND(#REF!&gt;=0,#REF!&lt;NOW(),#REF!&gt;0)</formula>
    </cfRule>
  </conditionalFormatting>
  <conditionalFormatting sqref="K62:K63">
    <cfRule type="expression" dxfId="93" priority="51">
      <formula>AND(R62&gt;=0,K62&lt;NOW(),H62&gt;0)</formula>
    </cfRule>
    <cfRule type="expression" dxfId="92" priority="52">
      <formula>AND(#REF!&gt;=0,#REF!&lt;NOW(),#REF!&gt;0)</formula>
    </cfRule>
  </conditionalFormatting>
  <conditionalFormatting sqref="K65">
    <cfRule type="expression" dxfId="91" priority="43">
      <formula>AND(R65&gt;=0,K65&lt;NOW(),H65&gt;0)</formula>
    </cfRule>
    <cfRule type="expression" dxfId="90" priority="44">
      <formula>AND(#REF!&gt;=0,#REF!&lt;NOW(),#REF!&gt;0)</formula>
    </cfRule>
  </conditionalFormatting>
  <conditionalFormatting sqref="K66">
    <cfRule type="expression" dxfId="89" priority="41">
      <formula>AND(R66&gt;=0,K66&lt;NOW(),H66&gt;0)</formula>
    </cfRule>
    <cfRule type="expression" dxfId="88" priority="42">
      <formula>AND(#REF!&gt;=0,#REF!&lt;NOW(),#REF!&gt;0)</formula>
    </cfRule>
  </conditionalFormatting>
  <conditionalFormatting sqref="K67">
    <cfRule type="expression" dxfId="87" priority="39">
      <formula>AND(R67&gt;=0,K67&lt;NOW(),H67&gt;0)</formula>
    </cfRule>
    <cfRule type="expression" dxfId="86" priority="40">
      <formula>AND(#REF!&gt;=0,#REF!&lt;NOW(),#REF!&gt;0)</formula>
    </cfRule>
  </conditionalFormatting>
  <conditionalFormatting sqref="K68">
    <cfRule type="expression" dxfId="85" priority="37">
      <formula>AND(R68&gt;=0,K68&lt;NOW(),H68&gt;0)</formula>
    </cfRule>
    <cfRule type="expression" dxfId="84" priority="38">
      <formula>AND(#REF!&gt;=0,#REF!&lt;NOW(),#REF!&gt;0)</formula>
    </cfRule>
  </conditionalFormatting>
  <conditionalFormatting sqref="K85:K98">
    <cfRule type="expression" dxfId="83" priority="5341">
      <formula>AND(R85&gt;=0,K85&lt;NOW(),H85&gt;0)</formula>
    </cfRule>
    <cfRule type="expression" dxfId="82" priority="5342">
      <formula>AND(R51&gt;=0,K51&lt;NOW(),H51&gt;0)</formula>
    </cfRule>
  </conditionalFormatting>
  <conditionalFormatting sqref="K99">
    <cfRule type="expression" dxfId="81" priority="5345">
      <formula>AND(R99&gt;=0,K99&lt;NOW(),H99&gt;0)</formula>
    </cfRule>
    <cfRule type="expression" dxfId="80" priority="5346">
      <formula>AND(#REF!&gt;=0,#REF!&lt;NOW(),#REF!&gt;0)</formula>
    </cfRule>
  </conditionalFormatting>
  <conditionalFormatting sqref="K5">
    <cfRule type="expression" dxfId="79" priority="5351">
      <formula>AND(R5&gt;=0,K5&lt;NOW(),H5&gt;0)</formula>
    </cfRule>
    <cfRule type="expression" dxfId="78" priority="5352">
      <formula>AND(R1048358&gt;=0,K1048358&lt;NOW(),H1048358&gt;0)</formula>
    </cfRule>
  </conditionalFormatting>
  <conditionalFormatting sqref="K7">
    <cfRule type="expression" dxfId="77" priority="5353">
      <formula>AND(R7&gt;=0,K7&lt;NOW(),H7&gt;0)</formula>
    </cfRule>
    <cfRule type="expression" dxfId="76" priority="5354">
      <formula>AND(R1048356&gt;=0,K1048356&lt;NOW(),H1048356&gt;0)</formula>
    </cfRule>
  </conditionalFormatting>
  <conditionalFormatting sqref="K8">
    <cfRule type="expression" dxfId="75" priority="5355">
      <formula>AND(R8&gt;=0,K8&lt;NOW(),H8&gt;0)</formula>
    </cfRule>
    <cfRule type="expression" dxfId="74" priority="5356">
      <formula>AND(R1048545&gt;=0,K1048545&lt;NOW(),H1048545&gt;0)</formula>
    </cfRule>
  </conditionalFormatting>
  <conditionalFormatting sqref="K4">
    <cfRule type="expression" dxfId="73" priority="5359">
      <formula>AND(R4&gt;=0,K4&lt;NOW(),H4&gt;0)</formula>
    </cfRule>
    <cfRule type="expression" dxfId="72" priority="5360">
      <formula>AND(R1048355&gt;=0,K1048355&lt;NOW(),H1048355&gt;0)</formula>
    </cfRule>
  </conditionalFormatting>
  <conditionalFormatting sqref="K1:K3">
    <cfRule type="expression" dxfId="71" priority="5363">
      <formula>AND(R1&gt;=0,K1&lt;NOW(),H1&gt;0)</formula>
    </cfRule>
    <cfRule type="expression" dxfId="70" priority="5364">
      <formula>AND(R1048346&gt;=0,K1048346&lt;NOW(),H1048346&gt;0)</formula>
    </cfRule>
  </conditionalFormatting>
  <conditionalFormatting sqref="K69">
    <cfRule type="expression" dxfId="69" priority="33">
      <formula>AND(R69&gt;=0,K69&lt;NOW(),H69&gt;0)</formula>
    </cfRule>
    <cfRule type="expression" dxfId="68" priority="34">
      <formula>AND(#REF!&gt;=0,#REF!&lt;NOW(),#REF!&gt;0)</formula>
    </cfRule>
  </conditionalFormatting>
  <conditionalFormatting sqref="K70">
    <cfRule type="expression" dxfId="67" priority="31">
      <formula>AND(R70&gt;=0,K70&lt;NOW(),H70&gt;0)</formula>
    </cfRule>
    <cfRule type="expression" dxfId="66" priority="32">
      <formula>AND(#REF!&gt;=0,#REF!&lt;NOW(),#REF!&gt;0)</formula>
    </cfRule>
  </conditionalFormatting>
  <conditionalFormatting sqref="K71">
    <cfRule type="expression" dxfId="65" priority="29">
      <formula>AND(R71&gt;=0,K71&lt;NOW(),H71&gt;0)</formula>
    </cfRule>
    <cfRule type="expression" dxfId="64" priority="30">
      <formula>AND(#REF!&gt;=0,#REF!&lt;NOW(),#REF!&gt;0)</formula>
    </cfRule>
  </conditionalFormatting>
  <conditionalFormatting sqref="K72">
    <cfRule type="expression" dxfId="63" priority="27">
      <formula>AND(R72&gt;=0,K72&lt;NOW(),H72&gt;0)</formula>
    </cfRule>
    <cfRule type="expression" dxfId="62" priority="28">
      <formula>AND(#REF!&gt;=0,#REF!&lt;NOW(),#REF!&gt;0)</formula>
    </cfRule>
  </conditionalFormatting>
  <conditionalFormatting sqref="K73">
    <cfRule type="expression" dxfId="61" priority="25">
      <formula>AND(R73&gt;=0,K73&lt;NOW(),H73&gt;0)</formula>
    </cfRule>
    <cfRule type="expression" dxfId="60" priority="26">
      <formula>AND(#REF!&gt;=0,#REF!&lt;NOW(),#REF!&gt;0)</formula>
    </cfRule>
  </conditionalFormatting>
  <conditionalFormatting sqref="K74">
    <cfRule type="expression" dxfId="59" priority="23">
      <formula>AND(R74&gt;=0,K74&lt;NOW(),H74&gt;0)</formula>
    </cfRule>
    <cfRule type="expression" dxfId="58" priority="24">
      <formula>AND(#REF!&gt;=0,#REF!&lt;NOW(),#REF!&gt;0)</formula>
    </cfRule>
  </conditionalFormatting>
  <conditionalFormatting sqref="K75">
    <cfRule type="expression" dxfId="57" priority="21">
      <formula>AND(R75&gt;=0,K75&lt;NOW(),H75&gt;0)</formula>
    </cfRule>
    <cfRule type="expression" dxfId="56" priority="22">
      <formula>AND(#REF!&gt;=0,#REF!&lt;NOW(),#REF!&gt;0)</formula>
    </cfRule>
  </conditionalFormatting>
  <conditionalFormatting sqref="K76">
    <cfRule type="expression" dxfId="55" priority="19">
      <formula>AND(R76&gt;=0,K76&lt;NOW(),H76&gt;0)</formula>
    </cfRule>
    <cfRule type="expression" dxfId="54" priority="20">
      <formula>AND(#REF!&gt;=0,#REF!&lt;NOW(),#REF!&gt;0)</formula>
    </cfRule>
  </conditionalFormatting>
  <conditionalFormatting sqref="K77">
    <cfRule type="expression" dxfId="53" priority="17">
      <formula>AND(R77&gt;=0,K77&lt;NOW(),H77&gt;0)</formula>
    </cfRule>
    <cfRule type="expression" dxfId="52" priority="18">
      <formula>AND(#REF!&gt;=0,#REF!&lt;NOW(),#REF!&gt;0)</formula>
    </cfRule>
  </conditionalFormatting>
  <conditionalFormatting sqref="K64">
    <cfRule type="expression" dxfId="51" priority="15">
      <formula>AND(R64&gt;=0,K64&lt;NOW(),H64&gt;0)</formula>
    </cfRule>
    <cfRule type="expression" dxfId="50" priority="16">
      <formula>AND(#REF!&gt;=0,#REF!&lt;NOW(),#REF!&gt;0)</formula>
    </cfRule>
  </conditionalFormatting>
  <conditionalFormatting sqref="K78">
    <cfRule type="expression" dxfId="49" priority="13">
      <formula>AND(R78&gt;=0,K78&lt;NOW(),H78&gt;0)</formula>
    </cfRule>
    <cfRule type="expression" dxfId="48" priority="14">
      <formula>AND(#REF!&gt;=0,#REF!&lt;NOW(),#REF!&gt;0)</formula>
    </cfRule>
  </conditionalFormatting>
  <conditionalFormatting sqref="K79">
    <cfRule type="expression" dxfId="47" priority="11">
      <formula>AND(R79&gt;=0,K79&lt;NOW(),H79&gt;0)</formula>
    </cfRule>
    <cfRule type="expression" dxfId="46" priority="12">
      <formula>AND(#REF!&gt;=0,#REF!&lt;NOW(),#REF!&gt;0)</formula>
    </cfRule>
  </conditionalFormatting>
  <conditionalFormatting sqref="K80">
    <cfRule type="expression" dxfId="45" priority="9">
      <formula>AND(R80&gt;=0,K80&lt;NOW(),H80&gt;0)</formula>
    </cfRule>
    <cfRule type="expression" dxfId="44" priority="10">
      <formula>AND(#REF!&gt;=0,#REF!&lt;NOW(),#REF!&gt;0)</formula>
    </cfRule>
  </conditionalFormatting>
  <conditionalFormatting sqref="K81">
    <cfRule type="expression" dxfId="43" priority="7">
      <formula>AND(R81&gt;=0,K81&lt;NOW(),H81&gt;0)</formula>
    </cfRule>
    <cfRule type="expression" dxfId="42" priority="8">
      <formula>AND(#REF!&gt;=0,#REF!&lt;NOW(),#REF!&gt;0)</formula>
    </cfRule>
  </conditionalFormatting>
  <conditionalFormatting sqref="K82">
    <cfRule type="expression" dxfId="41" priority="5">
      <formula>AND(R82&gt;=0,K82&lt;NOW(),H82&gt;0)</formula>
    </cfRule>
    <cfRule type="expression" dxfId="40" priority="6">
      <formula>AND(#REF!&gt;=0,#REF!&lt;NOW(),#REF!&gt;0)</formula>
    </cfRule>
  </conditionalFormatting>
  <conditionalFormatting sqref="K83">
    <cfRule type="expression" dxfId="39" priority="3">
      <formula>AND(R83&gt;=0,K83&lt;NOW(),H83&gt;0)</formula>
    </cfRule>
    <cfRule type="expression" dxfId="38" priority="4">
      <formula>AND(#REF!&gt;=0,#REF!&lt;NOW(),#REF!&gt;0)</formula>
    </cfRule>
  </conditionalFormatting>
  <conditionalFormatting sqref="K84">
    <cfRule type="expression" dxfId="37" priority="1">
      <formula>AND(R84&gt;=0,K84&lt;NOW(),H84&gt;0)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pane ySplit="2" topLeftCell="A3" activePane="bottomLeft" state="frozen"/>
      <selection pane="bottomLeft" activeCell="I19" sqref="I19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811</v>
      </c>
      <c r="Y2" t="s">
        <v>353</v>
      </c>
      <c r="Z2" s="36" t="s">
        <v>582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417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417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820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819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910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906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890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889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890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R10">
        <v>-1900</v>
      </c>
      <c r="S10" s="14">
        <v>43369</v>
      </c>
      <c r="T10" s="51">
        <v>-40</v>
      </c>
      <c r="V10">
        <f t="shared" si="37"/>
        <v>-4.8328368090036413</v>
      </c>
      <c r="W10">
        <f t="shared" si="38"/>
        <v>0</v>
      </c>
      <c r="X10">
        <f t="shared" si="39"/>
        <v>30.14835164835165</v>
      </c>
      <c r="Y10">
        <f t="shared" si="40"/>
        <v>-6.813186813186813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60</v>
      </c>
      <c r="K11" s="1">
        <f t="shared" si="34"/>
        <v>43290</v>
      </c>
      <c r="L11" s="39">
        <v>790</v>
      </c>
      <c r="M11" s="40">
        <v>128</v>
      </c>
      <c r="N11" s="36">
        <f t="shared" si="35"/>
        <v>10.993110236220472</v>
      </c>
      <c r="O11" s="51" t="s">
        <v>951</v>
      </c>
      <c r="P11" s="36">
        <v>660</v>
      </c>
      <c r="Q11" s="36">
        <f t="shared" si="36"/>
        <v>18.896653543307085</v>
      </c>
      <c r="R11">
        <v>-50800</v>
      </c>
      <c r="S11" s="78">
        <v>43290</v>
      </c>
      <c r="T11" s="51">
        <v>754.36</v>
      </c>
      <c r="U11" s="51">
        <v>660</v>
      </c>
      <c r="V11">
        <f t="shared" si="37"/>
        <v>16.93705380577428</v>
      </c>
      <c r="W11" s="36">
        <f t="shared" si="38"/>
        <v>0</v>
      </c>
      <c r="X11">
        <f t="shared" si="39"/>
        <v>815.3</v>
      </c>
      <c r="Y11">
        <f t="shared" si="40"/>
        <v>730.75266666666676</v>
      </c>
      <c r="Z11" s="36">
        <f t="shared" si="41"/>
        <v>0</v>
      </c>
    </row>
    <row r="12" spans="1:26" s="36" customFormat="1" x14ac:dyDescent="0.15">
      <c r="B12" s="96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922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7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91</v>
      </c>
      <c r="K13" s="38">
        <f t="shared" ref="K13:K14" si="45">I13+J13</f>
        <v>43328</v>
      </c>
      <c r="L13" s="39">
        <v>750</v>
      </c>
      <c r="M13" s="40">
        <v>68</v>
      </c>
      <c r="N13" s="36">
        <f t="shared" ref="N13:N14" si="46">(L13+M13)*36500/(H13*J13)</f>
        <v>10.936630036630037</v>
      </c>
      <c r="O13" t="s">
        <v>289</v>
      </c>
      <c r="P13" s="36">
        <v>230</v>
      </c>
      <c r="Q13" s="36">
        <f t="shared" ref="Q13:Q14" si="47">(L13+M13+P13)*36500/(H13*J13)</f>
        <v>14.011721611721612</v>
      </c>
      <c r="R13" s="51">
        <v>-30000</v>
      </c>
      <c r="S13" s="41">
        <v>43330</v>
      </c>
      <c r="T13" s="51">
        <v>808</v>
      </c>
      <c r="U13" s="51">
        <v>230</v>
      </c>
      <c r="V13">
        <f t="shared" si="37"/>
        <v>13.579569892473119</v>
      </c>
      <c r="W13" s="36">
        <f t="shared" ref="W13:W14" si="48">R13+H13</f>
        <v>0</v>
      </c>
      <c r="X13">
        <f>(L13+M13+P13)*31/(J13)</f>
        <v>357.01098901098902</v>
      </c>
      <c r="Y13">
        <f>(T13+U13)*31/(J13)</f>
        <v>353.60439560439562</v>
      </c>
      <c r="Z13" s="36">
        <f t="shared" ref="Z13:Z14" si="49">U13-P13</f>
        <v>0</v>
      </c>
    </row>
    <row r="14" spans="1:26" x14ac:dyDescent="0.15">
      <c r="B14" s="7" t="s">
        <v>722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32</v>
      </c>
      <c r="K14" s="1">
        <f t="shared" si="45"/>
        <v>43281</v>
      </c>
      <c r="L14" s="77">
        <v>400</v>
      </c>
      <c r="M14" s="15">
        <v>200</v>
      </c>
      <c r="N14">
        <f t="shared" si="46"/>
        <v>13.725932611311674</v>
      </c>
      <c r="O14" s="36"/>
      <c r="Q14">
        <f t="shared" si="47"/>
        <v>13.725932611311674</v>
      </c>
      <c r="R14" s="51">
        <v>-49860</v>
      </c>
      <c r="S14" s="14">
        <v>43281</v>
      </c>
      <c r="T14" s="51">
        <v>618.74</v>
      </c>
      <c r="U14" s="51"/>
      <c r="V14">
        <f t="shared" si="37"/>
        <v>14.15463923987164</v>
      </c>
      <c r="W14">
        <f t="shared" si="48"/>
        <v>0</v>
      </c>
      <c r="X14">
        <f t="shared" ref="X14" si="51">(L14+M14+P14)*31/(J14)</f>
        <v>581.25</v>
      </c>
      <c r="Y14">
        <f t="shared" ref="Y14" si="52">(T14+U14)*31/(J14)</f>
        <v>599.40437499999996</v>
      </c>
      <c r="Z14" s="36">
        <f t="shared" si="49"/>
        <v>0</v>
      </c>
    </row>
    <row r="15" spans="1:26" x14ac:dyDescent="0.15">
      <c r="B15" s="7" t="s">
        <v>975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77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>
        <v>-46000</v>
      </c>
      <c r="S15" s="14">
        <v>43291</v>
      </c>
      <c r="T15" s="51">
        <v>294.67</v>
      </c>
      <c r="U15" s="51">
        <v>365</v>
      </c>
      <c r="V15">
        <f t="shared" si="37"/>
        <v>15.395111892583122</v>
      </c>
      <c r="W15">
        <f t="shared" ref="W15:W16" si="57">R15+H15</f>
        <v>0</v>
      </c>
      <c r="X15">
        <f t="shared" ref="X15:X16" si="58">(L15+M15+P15)*31/(J15)</f>
        <v>730</v>
      </c>
      <c r="Y15">
        <f t="shared" ref="Y15:Y16" si="59">(T15+U15)*31/(J15)</f>
        <v>659.67000000000019</v>
      </c>
      <c r="Z15" s="36">
        <f t="shared" ref="Z15:Z16" si="60">U15-P15</f>
        <v>0</v>
      </c>
    </row>
    <row r="16" spans="1:26" x14ac:dyDescent="0.15">
      <c r="B16" s="62" t="s">
        <v>530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30</v>
      </c>
      <c r="K16" s="1">
        <f t="shared" si="54"/>
        <v>43293</v>
      </c>
      <c r="L16" s="36">
        <v>330</v>
      </c>
      <c r="M16" s="40">
        <v>120</v>
      </c>
      <c r="N16" s="36">
        <f t="shared" si="55"/>
        <v>9.954545454545455</v>
      </c>
      <c r="O16" s="51" t="s">
        <v>922</v>
      </c>
      <c r="P16" s="36">
        <v>605</v>
      </c>
      <c r="Q16" s="36">
        <f t="shared" si="56"/>
        <v>23.337878787878786</v>
      </c>
      <c r="R16" s="51">
        <v>-55000</v>
      </c>
      <c r="S16" s="41">
        <v>43293</v>
      </c>
      <c r="T16" s="51">
        <v>321.81</v>
      </c>
      <c r="U16" s="51">
        <v>605</v>
      </c>
      <c r="V16">
        <f t="shared" si="37"/>
        <v>20.502160606060606</v>
      </c>
      <c r="W16" s="36">
        <f t="shared" si="57"/>
        <v>0</v>
      </c>
      <c r="X16">
        <f t="shared" si="58"/>
        <v>1090.1666666666667</v>
      </c>
      <c r="Y16">
        <f t="shared" si="59"/>
        <v>957.70366666666655</v>
      </c>
      <c r="Z16" s="36">
        <f t="shared" si="60"/>
        <v>0</v>
      </c>
    </row>
    <row r="17" spans="1:26" x14ac:dyDescent="0.15">
      <c r="A17">
        <v>12572.92</v>
      </c>
      <c r="B17" s="62" t="s">
        <v>530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30</v>
      </c>
      <c r="K17" s="1">
        <f t="shared" ref="K17" si="63">I17+J17</f>
        <v>43295</v>
      </c>
      <c r="L17" s="36">
        <v>80</v>
      </c>
      <c r="M17" s="40">
        <v>70</v>
      </c>
      <c r="N17" s="36">
        <f t="shared" ref="N17" si="64">(L17+M17)*36500/(H17*J17)</f>
        <v>14.822936972059779</v>
      </c>
      <c r="O17" s="51" t="s">
        <v>922</v>
      </c>
      <c r="P17" s="51">
        <v>135</v>
      </c>
      <c r="Q17" s="36">
        <f t="shared" ref="Q17" si="65">(L17+M17+P17)*36500/(H17*J17)</f>
        <v>28.163580246913579</v>
      </c>
      <c r="R17" s="51">
        <v>-12312</v>
      </c>
      <c r="S17" s="41">
        <v>43297</v>
      </c>
      <c r="T17" s="51">
        <v>260.92</v>
      </c>
      <c r="U17" s="51">
        <v>135</v>
      </c>
      <c r="V17">
        <f t="shared" si="37"/>
        <v>36.679357537361923</v>
      </c>
      <c r="W17" s="36">
        <f t="shared" ref="W17" si="66">R17+H17</f>
        <v>0</v>
      </c>
      <c r="X17">
        <f t="shared" ref="X17" si="67">(L17+M17+P17)*31/(J17)</f>
        <v>294.5</v>
      </c>
      <c r="Y17">
        <f t="shared" ref="Y17" si="68">(T17+U17)*31/(J17)</f>
        <v>409.11733333333336</v>
      </c>
      <c r="Z17" s="36">
        <f t="shared" ref="Z17" si="69">U17-P17</f>
        <v>0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"/>
  <sheetViews>
    <sheetView workbookViewId="0">
      <selection activeCell="J10" sqref="J10"/>
    </sheetView>
  </sheetViews>
  <sheetFormatPr defaultRowHeight="13.5" x14ac:dyDescent="0.15"/>
  <cols>
    <col min="1" max="1" width="9" customWidth="1"/>
    <col min="10" max="10" width="9.25" bestFit="1" customWidth="1"/>
  </cols>
  <sheetData>
    <row r="2" spans="2:18" x14ac:dyDescent="0.15">
      <c r="B2">
        <v>223.24</v>
      </c>
      <c r="C2">
        <v>7.2</v>
      </c>
      <c r="D2" s="14">
        <v>42746</v>
      </c>
      <c r="E2">
        <v>481.44</v>
      </c>
      <c r="G2">
        <v>101.98</v>
      </c>
      <c r="J2" s="14">
        <v>43402</v>
      </c>
      <c r="K2" t="s">
        <v>1114</v>
      </c>
      <c r="L2" t="s">
        <v>1115</v>
      </c>
      <c r="M2" t="s">
        <v>1120</v>
      </c>
      <c r="N2">
        <v>7519.26</v>
      </c>
      <c r="O2" t="s">
        <v>1118</v>
      </c>
      <c r="P2" t="s">
        <v>1121</v>
      </c>
      <c r="Q2" s="14">
        <v>43410</v>
      </c>
      <c r="R2" t="s">
        <v>1141</v>
      </c>
    </row>
    <row r="3" spans="2:18" x14ac:dyDescent="0.15">
      <c r="B3">
        <v>250</v>
      </c>
      <c r="D3" s="14">
        <v>42746</v>
      </c>
      <c r="G3">
        <v>131.29</v>
      </c>
      <c r="J3" s="14">
        <v>43402</v>
      </c>
      <c r="K3" t="s">
        <v>1114</v>
      </c>
      <c r="L3" t="s">
        <v>1115</v>
      </c>
      <c r="M3" t="s">
        <v>1120</v>
      </c>
      <c r="N3">
        <v>7718.76</v>
      </c>
      <c r="O3" t="s">
        <v>1118</v>
      </c>
      <c r="P3" t="s">
        <v>1121</v>
      </c>
      <c r="Q3" s="14">
        <v>43410</v>
      </c>
      <c r="R3" t="s">
        <v>1141</v>
      </c>
    </row>
    <row r="4" spans="2:18" x14ac:dyDescent="0.15">
      <c r="C4">
        <v>1</v>
      </c>
      <c r="D4" s="14">
        <v>42746</v>
      </c>
      <c r="G4">
        <v>188.41</v>
      </c>
      <c r="J4" s="14">
        <v>43402</v>
      </c>
      <c r="K4" t="s">
        <v>1114</v>
      </c>
      <c r="L4" t="s">
        <v>1116</v>
      </c>
      <c r="M4" t="s">
        <v>1120</v>
      </c>
      <c r="N4">
        <v>7998.01</v>
      </c>
      <c r="O4" t="s">
        <v>1118</v>
      </c>
      <c r="P4" t="s">
        <v>1121</v>
      </c>
      <c r="Q4" s="14">
        <v>43410</v>
      </c>
      <c r="R4" t="s">
        <v>1141</v>
      </c>
    </row>
    <row r="5" spans="2:18" x14ac:dyDescent="0.15">
      <c r="B5">
        <v>356.98</v>
      </c>
      <c r="D5" s="14">
        <v>42861</v>
      </c>
      <c r="E5">
        <v>366.98</v>
      </c>
      <c r="G5">
        <v>108.49</v>
      </c>
      <c r="J5" s="14">
        <v>43402</v>
      </c>
      <c r="K5" t="s">
        <v>1117</v>
      </c>
      <c r="L5" t="s">
        <v>1115</v>
      </c>
      <c r="M5" t="s">
        <v>1119</v>
      </c>
      <c r="N5">
        <v>4599</v>
      </c>
      <c r="O5" t="s">
        <v>1118</v>
      </c>
      <c r="P5" t="s">
        <v>1121</v>
      </c>
      <c r="Q5" s="14">
        <v>43410</v>
      </c>
      <c r="R5" t="s">
        <v>1141</v>
      </c>
    </row>
    <row r="6" spans="2:18" x14ac:dyDescent="0.15">
      <c r="C6">
        <v>10</v>
      </c>
      <c r="D6" s="14">
        <v>42861</v>
      </c>
      <c r="G6">
        <v>242.09</v>
      </c>
      <c r="J6" s="14">
        <v>43402</v>
      </c>
      <c r="K6" t="s">
        <v>1117</v>
      </c>
      <c r="L6" t="s">
        <v>1115</v>
      </c>
      <c r="M6" t="s">
        <v>1120</v>
      </c>
      <c r="N6">
        <v>4599</v>
      </c>
      <c r="O6" t="s">
        <v>1118</v>
      </c>
      <c r="P6" t="s">
        <v>1122</v>
      </c>
      <c r="Q6" s="14">
        <v>43410</v>
      </c>
      <c r="R6" t="s">
        <v>1141</v>
      </c>
    </row>
    <row r="7" spans="2:18" x14ac:dyDescent="0.15">
      <c r="B7">
        <v>380.31</v>
      </c>
      <c r="C7">
        <v>11.55</v>
      </c>
      <c r="D7" s="14">
        <v>42847</v>
      </c>
      <c r="E7">
        <v>451.86</v>
      </c>
      <c r="G7">
        <v>15</v>
      </c>
      <c r="J7" s="14">
        <v>43402</v>
      </c>
      <c r="K7" t="s">
        <v>1117</v>
      </c>
      <c r="L7" t="s">
        <v>1115</v>
      </c>
      <c r="M7" t="s">
        <v>1120</v>
      </c>
      <c r="N7">
        <v>4599</v>
      </c>
      <c r="O7" t="s">
        <v>1118</v>
      </c>
      <c r="P7" t="s">
        <v>1123</v>
      </c>
      <c r="Q7" s="14">
        <v>43410</v>
      </c>
      <c r="R7" t="s">
        <v>1141</v>
      </c>
    </row>
    <row r="8" spans="2:18" x14ac:dyDescent="0.15">
      <c r="C8">
        <v>60</v>
      </c>
      <c r="D8" s="14">
        <v>42847</v>
      </c>
      <c r="G8">
        <v>11.05</v>
      </c>
    </row>
    <row r="9" spans="2:18" x14ac:dyDescent="0.15">
      <c r="G9">
        <v>2.86</v>
      </c>
    </row>
    <row r="10" spans="2:18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9"/>
  <sheetViews>
    <sheetView topLeftCell="A104" zoomScaleNormal="100" workbookViewId="0">
      <selection activeCell="D204" sqref="D204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428</v>
      </c>
      <c r="J9" t="s">
        <v>430</v>
      </c>
      <c r="K9" t="s">
        <v>431</v>
      </c>
      <c r="M9" t="s">
        <v>436</v>
      </c>
      <c r="O9" t="s">
        <v>440</v>
      </c>
      <c r="P9" t="s">
        <v>447</v>
      </c>
      <c r="R9" t="s">
        <v>448</v>
      </c>
      <c r="S9" t="s">
        <v>454</v>
      </c>
      <c r="V9" t="s">
        <v>432</v>
      </c>
      <c r="W9" t="s">
        <v>460</v>
      </c>
      <c r="Y9" t="s">
        <v>465</v>
      </c>
      <c r="Z9" t="s">
        <v>424</v>
      </c>
      <c r="AD9" t="s">
        <v>466</v>
      </c>
    </row>
    <row r="10" spans="1:32" hidden="1" x14ac:dyDescent="0.15">
      <c r="G10" s="1"/>
      <c r="J10" t="s">
        <v>430</v>
      </c>
      <c r="M10" t="s">
        <v>435</v>
      </c>
      <c r="N10" t="s">
        <v>439</v>
      </c>
      <c r="P10" t="s">
        <v>441</v>
      </c>
      <c r="R10" t="s">
        <v>449</v>
      </c>
      <c r="U10" t="s">
        <v>457</v>
      </c>
      <c r="V10" t="s">
        <v>453</v>
      </c>
      <c r="Z10" t="s">
        <v>456</v>
      </c>
    </row>
    <row r="11" spans="1:32" hidden="1" x14ac:dyDescent="0.15">
      <c r="G11" s="1"/>
      <c r="P11" t="s">
        <v>445</v>
      </c>
      <c r="R11" t="s">
        <v>455</v>
      </c>
      <c r="S11" t="s">
        <v>420</v>
      </c>
      <c r="U11" t="s">
        <v>459</v>
      </c>
      <c r="Z11" t="s">
        <v>468</v>
      </c>
    </row>
    <row r="12" spans="1:32" hidden="1" x14ac:dyDescent="0.15">
      <c r="G12" s="1"/>
      <c r="R12" t="s">
        <v>437</v>
      </c>
      <c r="Z12" t="s">
        <v>467</v>
      </c>
      <c r="AA12" t="s">
        <v>433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472</v>
      </c>
      <c r="C20" s="5" t="s">
        <v>479</v>
      </c>
      <c r="D20" t="s">
        <v>480</v>
      </c>
      <c r="E20" s="1" t="s">
        <v>489</v>
      </c>
      <c r="G20" t="s">
        <v>490</v>
      </c>
      <c r="H20" t="s">
        <v>493</v>
      </c>
      <c r="I20" s="1"/>
      <c r="K20" t="s">
        <v>473</v>
      </c>
      <c r="L20" t="s">
        <v>495</v>
      </c>
      <c r="M20" s="5" t="s">
        <v>497</v>
      </c>
      <c r="N20" t="s">
        <v>499</v>
      </c>
      <c r="O20" t="s">
        <v>508</v>
      </c>
      <c r="S20" t="s">
        <v>510</v>
      </c>
      <c r="T20" t="s">
        <v>526</v>
      </c>
      <c r="U20" t="s">
        <v>520</v>
      </c>
      <c r="V20" t="s">
        <v>453</v>
      </c>
      <c r="Y20" t="s">
        <v>528</v>
      </c>
      <c r="Z20" t="s">
        <v>522</v>
      </c>
      <c r="AC20" t="s">
        <v>506</v>
      </c>
      <c r="AD20" t="s">
        <v>503</v>
      </c>
      <c r="AE20" t="s">
        <v>537</v>
      </c>
      <c r="AG20" t="s">
        <v>423</v>
      </c>
      <c r="AI20" s="5" t="s">
        <v>438</v>
      </c>
      <c r="AJ20" t="s">
        <v>511</v>
      </c>
      <c r="AK20" s="1" t="s">
        <v>505</v>
      </c>
      <c r="AL20" t="s">
        <v>464</v>
      </c>
    </row>
    <row r="21" spans="1:38" x14ac:dyDescent="0.15">
      <c r="B21" t="s">
        <v>474</v>
      </c>
      <c r="D21" t="s">
        <v>421</v>
      </c>
      <c r="H21" t="s">
        <v>477</v>
      </c>
      <c r="I21"/>
      <c r="L21" t="s">
        <v>517</v>
      </c>
      <c r="M21" s="5"/>
      <c r="O21" t="s">
        <v>502</v>
      </c>
      <c r="S21" t="s">
        <v>512</v>
      </c>
      <c r="T21" t="s">
        <v>504</v>
      </c>
      <c r="U21" t="s">
        <v>521</v>
      </c>
      <c r="V21" t="s">
        <v>501</v>
      </c>
      <c r="Y21" t="s">
        <v>518</v>
      </c>
      <c r="Z21" t="s">
        <v>535</v>
      </c>
      <c r="AF21" t="s">
        <v>532</v>
      </c>
      <c r="AG21" t="s">
        <v>425</v>
      </c>
      <c r="AH21" t="s">
        <v>506</v>
      </c>
      <c r="AI21" t="s">
        <v>494</v>
      </c>
      <c r="AJ21" t="s">
        <v>509</v>
      </c>
      <c r="AK21" t="s">
        <v>507</v>
      </c>
    </row>
    <row r="22" spans="1:38" x14ac:dyDescent="0.15">
      <c r="B22" s="1" t="s">
        <v>481</v>
      </c>
      <c r="D22" s="5" t="s">
        <v>487</v>
      </c>
      <c r="E22"/>
      <c r="I22"/>
      <c r="AF22" t="s">
        <v>471</v>
      </c>
      <c r="AG22" t="s">
        <v>426</v>
      </c>
      <c r="AH22" t="s">
        <v>519</v>
      </c>
      <c r="AI22" t="s">
        <v>419</v>
      </c>
      <c r="AJ22" t="s">
        <v>478</v>
      </c>
      <c r="AK22" t="s">
        <v>496</v>
      </c>
      <c r="AL22" t="s">
        <v>475</v>
      </c>
    </row>
    <row r="23" spans="1:38" x14ac:dyDescent="0.15">
      <c r="B23" t="s">
        <v>476</v>
      </c>
      <c r="E23"/>
      <c r="AF23" t="s">
        <v>469</v>
      </c>
      <c r="AG23" t="s">
        <v>427</v>
      </c>
      <c r="AI23" t="s">
        <v>513</v>
      </c>
      <c r="AJ23" t="s">
        <v>498</v>
      </c>
      <c r="AK23" t="s">
        <v>531</v>
      </c>
    </row>
    <row r="24" spans="1:38" x14ac:dyDescent="0.15">
      <c r="G24" s="1"/>
      <c r="AG24" t="s">
        <v>530</v>
      </c>
      <c r="AI24" t="s">
        <v>515</v>
      </c>
      <c r="AK24" t="s">
        <v>514</v>
      </c>
      <c r="AL24" t="s">
        <v>442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500</v>
      </c>
      <c r="C32" s="1" t="s">
        <v>546</v>
      </c>
      <c r="D32" t="s">
        <v>551</v>
      </c>
      <c r="E32" t="s">
        <v>539</v>
      </c>
      <c r="H32" t="s">
        <v>555</v>
      </c>
      <c r="K32" t="s">
        <v>540</v>
      </c>
      <c r="R32" t="s">
        <v>569</v>
      </c>
      <c r="S32" t="s">
        <v>562</v>
      </c>
      <c r="V32" t="s">
        <v>453</v>
      </c>
      <c r="W32" t="s">
        <v>572</v>
      </c>
      <c r="AI32" t="s">
        <v>536</v>
      </c>
      <c r="AJ32" t="s">
        <v>527</v>
      </c>
      <c r="AK32" t="s">
        <v>558</v>
      </c>
    </row>
    <row r="33" spans="1:37" x14ac:dyDescent="0.15">
      <c r="B33" t="s">
        <v>468</v>
      </c>
      <c r="C33" s="4" t="s">
        <v>532</v>
      </c>
      <c r="D33" t="s">
        <v>525</v>
      </c>
      <c r="H33" t="s">
        <v>556</v>
      </c>
      <c r="N33" t="s">
        <v>568</v>
      </c>
      <c r="R33" t="s">
        <v>524</v>
      </c>
      <c r="V33" t="s">
        <v>567</v>
      </c>
      <c r="AI33" s="1" t="s">
        <v>542</v>
      </c>
      <c r="AJ33" t="s">
        <v>444</v>
      </c>
      <c r="AK33" t="s">
        <v>559</v>
      </c>
    </row>
    <row r="34" spans="1:37" x14ac:dyDescent="0.15">
      <c r="B34" t="s">
        <v>550</v>
      </c>
      <c r="C34" s="4"/>
      <c r="D34" t="s">
        <v>549</v>
      </c>
      <c r="E34"/>
      <c r="N34" t="s">
        <v>557</v>
      </c>
      <c r="AJ34" t="s">
        <v>543</v>
      </c>
      <c r="AK34" t="s">
        <v>560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563</v>
      </c>
      <c r="F42" t="s">
        <v>578</v>
      </c>
      <c r="G42" s="1" t="s">
        <v>576</v>
      </c>
      <c r="K42" t="s">
        <v>571</v>
      </c>
      <c r="N42" s="5" t="s">
        <v>573</v>
      </c>
      <c r="V42" t="s">
        <v>453</v>
      </c>
      <c r="AD42" t="s">
        <v>587</v>
      </c>
    </row>
    <row r="43" spans="1:37" x14ac:dyDescent="0.15">
      <c r="B43" s="4" t="s">
        <v>561</v>
      </c>
      <c r="F43" t="s">
        <v>579</v>
      </c>
      <c r="G43" s="1" t="s">
        <v>577</v>
      </c>
      <c r="K43" t="s">
        <v>586</v>
      </c>
      <c r="V43" t="s">
        <v>574</v>
      </c>
    </row>
    <row r="44" spans="1:37" x14ac:dyDescent="0.15">
      <c r="F44" t="s">
        <v>580</v>
      </c>
      <c r="G44" s="1" t="s">
        <v>583</v>
      </c>
      <c r="H44" t="s">
        <v>589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557</v>
      </c>
      <c r="V52" t="s">
        <v>603</v>
      </c>
      <c r="W52" t="s">
        <v>460</v>
      </c>
      <c r="AA52" t="s">
        <v>422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653</v>
      </c>
      <c r="M60" t="s">
        <v>626</v>
      </c>
      <c r="U60" t="s">
        <v>709</v>
      </c>
      <c r="W60" t="s">
        <v>460</v>
      </c>
      <c r="AB60" t="s">
        <v>717</v>
      </c>
    </row>
    <row r="61" spans="1:35" x14ac:dyDescent="0.15">
      <c r="K61" t="s">
        <v>672</v>
      </c>
      <c r="AB61" t="s">
        <v>718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731</v>
      </c>
      <c r="AI64" t="s">
        <v>733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732</v>
      </c>
      <c r="AI65" t="s">
        <v>737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721</v>
      </c>
      <c r="AI66" t="s">
        <v>734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720</v>
      </c>
      <c r="AI67" t="s">
        <v>735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750</v>
      </c>
      <c r="AI68" t="s">
        <v>738</v>
      </c>
    </row>
    <row r="69" spans="1:35" x14ac:dyDescent="0.15">
      <c r="G69" s="1"/>
      <c r="J69" t="s">
        <v>716</v>
      </c>
      <c r="K69" t="s">
        <v>712</v>
      </c>
      <c r="N69" t="s">
        <v>713</v>
      </c>
      <c r="S69" s="4" t="s">
        <v>642</v>
      </c>
      <c r="V69" t="s">
        <v>744</v>
      </c>
      <c r="AC69" t="s">
        <v>719</v>
      </c>
      <c r="AH69" t="s">
        <v>758</v>
      </c>
    </row>
    <row r="70" spans="1:35" x14ac:dyDescent="0.15">
      <c r="K70" t="s">
        <v>672</v>
      </c>
      <c r="N70" t="s">
        <v>714</v>
      </c>
      <c r="V70" t="s">
        <v>751</v>
      </c>
      <c r="W70" t="s">
        <v>460</v>
      </c>
      <c r="AC70" s="1" t="s">
        <v>723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803</v>
      </c>
      <c r="Y79" t="s">
        <v>808</v>
      </c>
    </row>
    <row r="80" spans="1:35" x14ac:dyDescent="0.15">
      <c r="K80" t="s">
        <v>774</v>
      </c>
      <c r="V80" t="s">
        <v>762</v>
      </c>
      <c r="X80" t="s">
        <v>804</v>
      </c>
    </row>
    <row r="81" spans="1:34" x14ac:dyDescent="0.15">
      <c r="K81" t="s">
        <v>775</v>
      </c>
      <c r="X81" t="s">
        <v>806</v>
      </c>
    </row>
    <row r="82" spans="1:34" x14ac:dyDescent="0.15">
      <c r="K82" t="s">
        <v>653</v>
      </c>
      <c r="M82" t="s">
        <v>777</v>
      </c>
      <c r="V82" t="s">
        <v>453</v>
      </c>
      <c r="W82" t="s">
        <v>460</v>
      </c>
      <c r="X82" t="s">
        <v>807</v>
      </c>
      <c r="Z82" t="s">
        <v>755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797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798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799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800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801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796</v>
      </c>
    </row>
    <row r="91" spans="1:34" x14ac:dyDescent="0.15">
      <c r="H91" t="s">
        <v>813</v>
      </c>
      <c r="K91" t="s">
        <v>802</v>
      </c>
    </row>
    <row r="92" spans="1:34" x14ac:dyDescent="0.15">
      <c r="K92" t="s">
        <v>795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797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798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799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800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801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796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794</v>
      </c>
    </row>
    <row r="114" spans="1:34" x14ac:dyDescent="0.15">
      <c r="AA114" t="s">
        <v>915</v>
      </c>
      <c r="AB114" t="s">
        <v>916</v>
      </c>
      <c r="AC114" t="s">
        <v>928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hidden="1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hidden="1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hidden="1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hidden="1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hidden="1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hidden="1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794</v>
      </c>
    </row>
    <row r="125" spans="1:34" x14ac:dyDescent="0.15">
      <c r="J125" t="s">
        <v>933</v>
      </c>
      <c r="N125" t="s">
        <v>918</v>
      </c>
    </row>
    <row r="126" spans="1:34" x14ac:dyDescent="0.15">
      <c r="K126" t="s">
        <v>969</v>
      </c>
    </row>
    <row r="128" spans="1:34" s="20" customFormat="1" ht="25.5" customHeight="1" x14ac:dyDescent="0.15">
      <c r="A128" s="19"/>
      <c r="B128" s="19">
        <f ca="1">SUM(B130:B137)</f>
        <v>0</v>
      </c>
      <c r="C128" s="19">
        <f t="shared" ref="C128:AF128" ca="1" si="119">SUM(C130:C137)</f>
        <v>0</v>
      </c>
      <c r="D128" s="19">
        <f t="shared" ca="1" si="119"/>
        <v>0</v>
      </c>
      <c r="E128" s="19">
        <f t="shared" ca="1" si="119"/>
        <v>0</v>
      </c>
      <c r="F128" s="19">
        <f t="shared" ca="1" si="119"/>
        <v>0</v>
      </c>
      <c r="G128" s="19">
        <f t="shared" ca="1" si="119"/>
        <v>0</v>
      </c>
      <c r="H128" s="19">
        <f t="shared" ca="1" si="119"/>
        <v>0</v>
      </c>
      <c r="I128" s="19">
        <f t="shared" ca="1" si="119"/>
        <v>0</v>
      </c>
      <c r="J128" s="19">
        <f t="shared" ca="1" si="119"/>
        <v>0</v>
      </c>
      <c r="K128" s="19">
        <f t="shared" ca="1" si="119"/>
        <v>0</v>
      </c>
      <c r="L128" s="19">
        <f t="shared" ca="1" si="119"/>
        <v>0</v>
      </c>
      <c r="M128" s="19">
        <f t="shared" ca="1" si="119"/>
        <v>0</v>
      </c>
      <c r="N128" s="19">
        <f t="shared" ca="1" si="119"/>
        <v>0</v>
      </c>
      <c r="O128" s="19">
        <f t="shared" ca="1" si="119"/>
        <v>0</v>
      </c>
      <c r="P128" s="19">
        <f t="shared" ca="1" si="119"/>
        <v>0</v>
      </c>
      <c r="Q128" s="19">
        <f t="shared" ca="1" si="119"/>
        <v>0</v>
      </c>
      <c r="R128" s="19">
        <f t="shared" ca="1" si="119"/>
        <v>0</v>
      </c>
      <c r="S128" s="19">
        <f t="shared" ca="1" si="119"/>
        <v>0</v>
      </c>
      <c r="T128" s="19">
        <f t="shared" ca="1" si="119"/>
        <v>0</v>
      </c>
      <c r="U128" s="19">
        <f t="shared" ca="1" si="119"/>
        <v>0</v>
      </c>
      <c r="V128" s="19">
        <f t="shared" ca="1" si="119"/>
        <v>0</v>
      </c>
      <c r="W128" s="19">
        <f t="shared" ca="1" si="119"/>
        <v>0</v>
      </c>
      <c r="X128" s="19">
        <f t="shared" ca="1" si="119"/>
        <v>0</v>
      </c>
      <c r="Y128" s="19">
        <f t="shared" ca="1" si="119"/>
        <v>0</v>
      </c>
      <c r="Z128" s="19">
        <f t="shared" ca="1" si="119"/>
        <v>0</v>
      </c>
      <c r="AA128" s="19">
        <f t="shared" ca="1" si="119"/>
        <v>0</v>
      </c>
      <c r="AB128" s="19">
        <f t="shared" ca="1" si="119"/>
        <v>0</v>
      </c>
      <c r="AC128" s="19">
        <f t="shared" ca="1" si="119"/>
        <v>0</v>
      </c>
      <c r="AD128" s="19">
        <f t="shared" ca="1" si="119"/>
        <v>0</v>
      </c>
      <c r="AE128" s="19">
        <f t="shared" ca="1" si="119"/>
        <v>0</v>
      </c>
      <c r="AF128" s="19">
        <f t="shared" ca="1" si="119"/>
        <v>0</v>
      </c>
    </row>
    <row r="129" spans="1:34" s="20" customFormat="1" ht="25.5" customHeight="1" x14ac:dyDescent="0.15">
      <c r="A129" s="19">
        <f ca="1">AVERAGE(A130:A135)</f>
        <v>0.1890327552527227</v>
      </c>
      <c r="B129" s="21">
        <v>43252</v>
      </c>
      <c r="C129" s="22">
        <f t="shared" ref="C129" si="120">B129+1</f>
        <v>43253</v>
      </c>
      <c r="D129" s="22">
        <f t="shared" ref="D129" si="121">C129+1</f>
        <v>43254</v>
      </c>
      <c r="E129" s="22">
        <f t="shared" ref="E129" si="122">D129+1</f>
        <v>43255</v>
      </c>
      <c r="F129" s="22">
        <f t="shared" ref="F129" si="123">E129+1</f>
        <v>43256</v>
      </c>
      <c r="G129" s="22">
        <f t="shared" ref="G129" si="124">F129+1</f>
        <v>43257</v>
      </c>
      <c r="H129" s="22">
        <f t="shared" ref="H129" si="125">G129+1</f>
        <v>43258</v>
      </c>
      <c r="I129" s="22">
        <f t="shared" ref="I129" si="126">H129+1</f>
        <v>43259</v>
      </c>
      <c r="J129" s="22">
        <f t="shared" ref="J129" si="127">I129+1</f>
        <v>43260</v>
      </c>
      <c r="K129" s="22">
        <f t="shared" ref="K129" si="128">J129+1</f>
        <v>43261</v>
      </c>
      <c r="L129" s="22">
        <f t="shared" ref="L129" si="129">K129+1</f>
        <v>43262</v>
      </c>
      <c r="M129" s="22">
        <f t="shared" ref="M129" si="130">L129+1</f>
        <v>43263</v>
      </c>
      <c r="N129" s="22">
        <f t="shared" ref="N129" si="131">M129+1</f>
        <v>43264</v>
      </c>
      <c r="O129" s="22">
        <f t="shared" ref="O129" si="132">N129+1</f>
        <v>43265</v>
      </c>
      <c r="P129" s="22">
        <f t="shared" ref="P129" si="133">O129+1</f>
        <v>43266</v>
      </c>
      <c r="Q129" s="22">
        <f t="shared" ref="Q129" si="134">P129+1</f>
        <v>43267</v>
      </c>
      <c r="R129" s="22">
        <f t="shared" ref="R129" si="135">Q129+1</f>
        <v>43268</v>
      </c>
      <c r="S129" s="22">
        <f t="shared" ref="S129" si="136">R129+1</f>
        <v>43269</v>
      </c>
      <c r="T129" s="22">
        <f t="shared" ref="T129" si="137">S129+1</f>
        <v>43270</v>
      </c>
      <c r="U129" s="22">
        <f t="shared" ref="U129" si="138">T129+1</f>
        <v>43271</v>
      </c>
      <c r="V129" s="22">
        <f t="shared" ref="V129" si="139">U129+1</f>
        <v>43272</v>
      </c>
      <c r="W129" s="22">
        <f t="shared" ref="W129" si="140">V129+1</f>
        <v>43273</v>
      </c>
      <c r="X129" s="22">
        <f t="shared" ref="X129" si="141">W129+1</f>
        <v>43274</v>
      </c>
      <c r="Y129" s="22">
        <f t="shared" ref="Y129" si="142">X129+1</f>
        <v>43275</v>
      </c>
      <c r="Z129" s="22">
        <f t="shared" ref="Z129" si="143">Y129+1</f>
        <v>43276</v>
      </c>
      <c r="AA129" s="22">
        <f t="shared" ref="AA129" si="144">Z129+1</f>
        <v>43277</v>
      </c>
      <c r="AB129" s="22">
        <f t="shared" ref="AB129" si="145">AA129+1</f>
        <v>43278</v>
      </c>
      <c r="AC129" s="22">
        <f t="shared" ref="AC129" si="146">AB129+1</f>
        <v>43279</v>
      </c>
      <c r="AD129" s="22">
        <f t="shared" ref="AD129" si="147">AC129+1</f>
        <v>43280</v>
      </c>
      <c r="AE129" s="22">
        <f t="shared" ref="AE129" si="148">AD129+1</f>
        <v>43281</v>
      </c>
      <c r="AF129" s="22">
        <f t="shared" ref="AF129" si="149">AE129+1</f>
        <v>43282</v>
      </c>
    </row>
    <row r="130" spans="1:34" hidden="1" x14ac:dyDescent="0.15">
      <c r="A130" s="4">
        <f ca="1">SUMIFS(INDIRECT("'"&amp;$AH130&amp;"'!$X:$X"),INDIRECT("'"&amp;$AH130&amp;"'!$X:$X"),"&gt;0",INDIRECT("'"&amp;$AH130&amp;"'!$K:$K"),"&gt;="&amp;B129,INDIRECT("'"&amp;$AH130&amp;"'!$K:$K"),"&lt;="&amp;AF129)*12/SUMIFS(INDIRECT("'"&amp;$AH130&amp;"'!$H:$H"),INDIRECT("'"&amp;$AH130&amp;"'!$X:$X"),"&gt;0",INDIRECT("'"&amp;$AH130&amp;"'!$K:$K"),"&gt;="&amp;B129,INDIRECT("'"&amp;$AH130&amp;"'!$K:$K"),"&lt;="&amp;AF129)</f>
        <v>0.17860050381592019</v>
      </c>
      <c r="B130">
        <f t="shared" ref="B130:AE130" ca="1" si="150">SUMIF(INDIRECT("'"&amp;$AH130&amp;"'!$K:$K"),B129,INDIRECT("'"&amp;$AH130&amp;"'!$W:$W"))</f>
        <v>0</v>
      </c>
      <c r="C130">
        <f t="shared" ca="1" si="150"/>
        <v>0</v>
      </c>
      <c r="D130">
        <f t="shared" ca="1" si="150"/>
        <v>0</v>
      </c>
      <c r="E130">
        <f t="shared" ca="1" si="150"/>
        <v>0</v>
      </c>
      <c r="F130">
        <f t="shared" ca="1" si="150"/>
        <v>0</v>
      </c>
      <c r="G130">
        <f t="shared" ca="1" si="150"/>
        <v>0</v>
      </c>
      <c r="H130">
        <f t="shared" ca="1" si="150"/>
        <v>0</v>
      </c>
      <c r="I130">
        <f t="shared" ca="1" si="150"/>
        <v>0</v>
      </c>
      <c r="J130">
        <f t="shared" ca="1" si="150"/>
        <v>0</v>
      </c>
      <c r="K130">
        <f t="shared" ca="1" si="150"/>
        <v>0</v>
      </c>
      <c r="L130">
        <f t="shared" ca="1" si="150"/>
        <v>0</v>
      </c>
      <c r="M130">
        <f t="shared" ca="1" si="150"/>
        <v>0</v>
      </c>
      <c r="N130">
        <f t="shared" ca="1" si="150"/>
        <v>0</v>
      </c>
      <c r="O130">
        <f t="shared" ca="1" si="150"/>
        <v>0</v>
      </c>
      <c r="P130">
        <f t="shared" ca="1" si="150"/>
        <v>0</v>
      </c>
      <c r="Q130">
        <f t="shared" ca="1" si="150"/>
        <v>0</v>
      </c>
      <c r="R130">
        <f t="shared" ca="1" si="150"/>
        <v>0</v>
      </c>
      <c r="S130">
        <f t="shared" ca="1" si="150"/>
        <v>0</v>
      </c>
      <c r="T130">
        <f t="shared" ca="1" si="150"/>
        <v>0</v>
      </c>
      <c r="U130">
        <f t="shared" ca="1" si="150"/>
        <v>0</v>
      </c>
      <c r="V130">
        <f t="shared" ca="1" si="150"/>
        <v>0</v>
      </c>
      <c r="W130">
        <f t="shared" ca="1" si="150"/>
        <v>0</v>
      </c>
      <c r="X130">
        <f t="shared" ca="1" si="150"/>
        <v>0</v>
      </c>
      <c r="Y130">
        <f t="shared" ca="1" si="150"/>
        <v>0</v>
      </c>
      <c r="Z130">
        <f t="shared" ca="1" si="150"/>
        <v>0</v>
      </c>
      <c r="AA130">
        <f t="shared" ca="1" si="150"/>
        <v>0</v>
      </c>
      <c r="AB130">
        <f t="shared" ca="1" si="150"/>
        <v>0</v>
      </c>
      <c r="AC130">
        <f t="shared" ca="1" si="150"/>
        <v>0</v>
      </c>
      <c r="AD130">
        <f t="shared" ca="1" si="150"/>
        <v>0</v>
      </c>
      <c r="AE130">
        <f t="shared" ca="1" si="150"/>
        <v>0</v>
      </c>
      <c r="AF130">
        <f ca="1">SUMIF(INDIRECT("'"&amp;$AH130&amp;"'!$K:$K"),AF129,INDIRECT("'"&amp;$AH130&amp;"'!$W:$W"))</f>
        <v>0</v>
      </c>
      <c r="AH130" t="s">
        <v>294</v>
      </c>
    </row>
    <row r="131" spans="1:34" hidden="1" x14ac:dyDescent="0.15">
      <c r="A131" s="4">
        <f ca="1">SUMIFS(INDIRECT("'"&amp;$AH131&amp;"'!$X:$X"),INDIRECT("'"&amp;$AH131&amp;"'!$X:$X"),"&gt;0",INDIRECT("'"&amp;$AH131&amp;"'!$K:$K"),"&gt;="&amp;B129,INDIRECT("'"&amp;$AH131&amp;"'!$K:$K"),"&lt;="&amp;AF129)*12/SUMIFS(INDIRECT("'"&amp;$AH131&amp;"'!$H:$H"),INDIRECT("'"&amp;$AH131&amp;"'!$X:$X"),"&gt;0",INDIRECT("'"&amp;$AH131&amp;"'!$K:$K"),"&gt;="&amp;B129,INDIRECT("'"&amp;$AH131&amp;"'!$K:$K"),"&lt;="&amp;AF129)</f>
        <v>0.20177853355786535</v>
      </c>
      <c r="B131">
        <f t="shared" ref="B131:AE131" ca="1" si="151">SUMIF(INDIRECT("'"&amp;$AH131&amp;"'!$K:$K"),B129,INDIRECT("'"&amp;$AH131&amp;"'!$W:$W"))</f>
        <v>0</v>
      </c>
      <c r="C131">
        <f t="shared" ca="1" si="151"/>
        <v>0</v>
      </c>
      <c r="D131">
        <f t="shared" ca="1" si="151"/>
        <v>0</v>
      </c>
      <c r="E131">
        <f t="shared" ca="1" si="151"/>
        <v>0</v>
      </c>
      <c r="F131">
        <f t="shared" ca="1" si="151"/>
        <v>0</v>
      </c>
      <c r="G131">
        <f t="shared" ca="1" si="151"/>
        <v>0</v>
      </c>
      <c r="H131">
        <f t="shared" ca="1" si="151"/>
        <v>0</v>
      </c>
      <c r="I131">
        <f t="shared" ca="1" si="151"/>
        <v>0</v>
      </c>
      <c r="J131">
        <f t="shared" ca="1" si="151"/>
        <v>0</v>
      </c>
      <c r="K131">
        <f t="shared" ca="1" si="151"/>
        <v>0</v>
      </c>
      <c r="L131">
        <f t="shared" ca="1" si="151"/>
        <v>0</v>
      </c>
      <c r="M131">
        <f t="shared" ca="1" si="151"/>
        <v>0</v>
      </c>
      <c r="N131">
        <f t="shared" ca="1" si="151"/>
        <v>0</v>
      </c>
      <c r="O131">
        <f t="shared" ca="1" si="151"/>
        <v>0</v>
      </c>
      <c r="P131">
        <f t="shared" ca="1" si="151"/>
        <v>0</v>
      </c>
      <c r="Q131">
        <f t="shared" ca="1" si="151"/>
        <v>0</v>
      </c>
      <c r="R131">
        <f t="shared" ca="1" si="151"/>
        <v>0</v>
      </c>
      <c r="S131">
        <f t="shared" ca="1" si="151"/>
        <v>0</v>
      </c>
      <c r="T131">
        <f t="shared" ca="1" si="151"/>
        <v>0</v>
      </c>
      <c r="U131">
        <f t="shared" ca="1" si="151"/>
        <v>0</v>
      </c>
      <c r="V131">
        <f t="shared" ca="1" si="151"/>
        <v>0</v>
      </c>
      <c r="W131">
        <f t="shared" ca="1" si="151"/>
        <v>0</v>
      </c>
      <c r="X131">
        <f t="shared" ca="1" si="151"/>
        <v>0</v>
      </c>
      <c r="Y131">
        <f t="shared" ca="1" si="151"/>
        <v>0</v>
      </c>
      <c r="Z131">
        <f t="shared" ca="1" si="151"/>
        <v>0</v>
      </c>
      <c r="AA131">
        <f t="shared" ca="1" si="151"/>
        <v>0</v>
      </c>
      <c r="AB131">
        <f t="shared" ca="1" si="151"/>
        <v>0</v>
      </c>
      <c r="AC131">
        <f t="shared" ca="1" si="151"/>
        <v>0</v>
      </c>
      <c r="AD131">
        <f t="shared" ca="1" si="151"/>
        <v>0</v>
      </c>
      <c r="AE131">
        <f t="shared" ca="1" si="151"/>
        <v>0</v>
      </c>
      <c r="AF131">
        <f ca="1">SUMIF(INDIRECT("'"&amp;$AH131&amp;"'!$K:$K"),AF129,INDIRECT("'"&amp;$AH131&amp;"'!$W:$W"))</f>
        <v>0</v>
      </c>
      <c r="AH131" t="s">
        <v>296</v>
      </c>
    </row>
    <row r="132" spans="1:34" hidden="1" x14ac:dyDescent="0.15">
      <c r="A132" s="4">
        <f ca="1">SUMIFS(INDIRECT("'"&amp;$AH132&amp;"'!$X:$X"),INDIRECT("'"&amp;$AH132&amp;"'!$X:$X"),"&gt;0",INDIRECT("'"&amp;$AH132&amp;"'!$K:$K"),"&gt;="&amp;B129,INDIRECT("'"&amp;$AH132&amp;"'!$K:$K"),"&lt;="&amp;AF129)*12/SUMIFS(INDIRECT("'"&amp;$AH132&amp;"'!$H:$H"),INDIRECT("'"&amp;$AH132&amp;"'!$X:$X"),"&gt;0",INDIRECT("'"&amp;$AH132&amp;"'!$K:$K"),"&gt;="&amp;B129,INDIRECT("'"&amp;$AH132&amp;"'!$K:$K"),"&lt;="&amp;AF129)</f>
        <v>0.19128536036036037</v>
      </c>
      <c r="B132">
        <f t="shared" ref="B132:AE132" ca="1" si="152">SUMIF(INDIRECT("'"&amp;$AH132&amp;"'!$K:$K"),B129,INDIRECT("'"&amp;$AH132&amp;"'!$W:$W"))</f>
        <v>0</v>
      </c>
      <c r="C132">
        <f t="shared" ca="1" si="152"/>
        <v>0</v>
      </c>
      <c r="D132">
        <f t="shared" ca="1" si="152"/>
        <v>0</v>
      </c>
      <c r="E132">
        <f t="shared" ca="1" si="152"/>
        <v>0</v>
      </c>
      <c r="F132">
        <f t="shared" ca="1" si="152"/>
        <v>0</v>
      </c>
      <c r="G132">
        <f t="shared" ca="1" si="152"/>
        <v>0</v>
      </c>
      <c r="H132">
        <f t="shared" ca="1" si="152"/>
        <v>0</v>
      </c>
      <c r="I132">
        <f t="shared" ca="1" si="152"/>
        <v>0</v>
      </c>
      <c r="J132">
        <f t="shared" ca="1" si="152"/>
        <v>0</v>
      </c>
      <c r="K132">
        <f t="shared" ca="1" si="152"/>
        <v>0</v>
      </c>
      <c r="L132">
        <f t="shared" ca="1" si="152"/>
        <v>0</v>
      </c>
      <c r="M132">
        <f t="shared" ca="1" si="152"/>
        <v>0</v>
      </c>
      <c r="N132">
        <f t="shared" ca="1" si="152"/>
        <v>0</v>
      </c>
      <c r="O132">
        <f t="shared" ca="1" si="152"/>
        <v>0</v>
      </c>
      <c r="P132">
        <f t="shared" ca="1" si="152"/>
        <v>0</v>
      </c>
      <c r="Q132">
        <f t="shared" ca="1" si="152"/>
        <v>0</v>
      </c>
      <c r="R132">
        <f t="shared" ca="1" si="152"/>
        <v>0</v>
      </c>
      <c r="S132">
        <f t="shared" ca="1" si="152"/>
        <v>0</v>
      </c>
      <c r="T132">
        <f t="shared" ca="1" si="152"/>
        <v>0</v>
      </c>
      <c r="U132">
        <f t="shared" ca="1" si="152"/>
        <v>0</v>
      </c>
      <c r="V132">
        <f t="shared" ca="1" si="152"/>
        <v>0</v>
      </c>
      <c r="W132">
        <f t="shared" ca="1" si="152"/>
        <v>0</v>
      </c>
      <c r="X132">
        <f t="shared" ca="1" si="152"/>
        <v>0</v>
      </c>
      <c r="Y132">
        <f t="shared" ca="1" si="152"/>
        <v>0</v>
      </c>
      <c r="Z132">
        <f t="shared" ca="1" si="152"/>
        <v>0</v>
      </c>
      <c r="AA132">
        <f t="shared" ca="1" si="152"/>
        <v>0</v>
      </c>
      <c r="AB132">
        <f t="shared" ca="1" si="152"/>
        <v>0</v>
      </c>
      <c r="AC132">
        <f t="shared" ca="1" si="152"/>
        <v>0</v>
      </c>
      <c r="AD132">
        <f t="shared" ca="1" si="152"/>
        <v>0</v>
      </c>
      <c r="AE132">
        <f t="shared" ca="1" si="152"/>
        <v>0</v>
      </c>
      <c r="AF132">
        <f ca="1">SUMIF(INDIRECT("'"&amp;$AH132&amp;"'!$K:$K"),AF129,INDIRECT("'"&amp;$AH132&amp;"'!$W:$W"))</f>
        <v>0</v>
      </c>
      <c r="AH132" t="s">
        <v>403</v>
      </c>
    </row>
    <row r="133" spans="1:34" hidden="1" x14ac:dyDescent="0.15">
      <c r="A133" s="4">
        <f ca="1">SUMIFS(INDIRECT("'"&amp;$AH133&amp;"'!$X:$X"),INDIRECT("'"&amp;$AH133&amp;"'!$X:$X"),"&gt;0",INDIRECT("'"&amp;$AH133&amp;"'!$K:$K"),"&gt;="&amp;B129,INDIRECT("'"&amp;$AH133&amp;"'!$K:$K"),"&lt;="&amp;AF129)*12/SUMIFS(INDIRECT("'"&amp;$AH133&amp;"'!$H:$H"),INDIRECT("'"&amp;$AH133&amp;"'!$X:$X"),"&gt;0",INDIRECT("'"&amp;$AH133&amp;"'!$K:$K"),"&gt;="&amp;B129,INDIRECT("'"&amp;$AH133&amp;"'!$K:$K"),"&lt;="&amp;AF129)</f>
        <v>0.13014535280469497</v>
      </c>
      <c r="B133">
        <f t="shared" ref="B133:AE133" ca="1" si="153">SUMIF(INDIRECT("'"&amp;$AH133&amp;"'!$K:$K"),B129,INDIRECT("'"&amp;$AH133&amp;"'!$W:$W"))</f>
        <v>0</v>
      </c>
      <c r="C133">
        <f t="shared" ca="1" si="153"/>
        <v>0</v>
      </c>
      <c r="D133">
        <f t="shared" ca="1" si="153"/>
        <v>0</v>
      </c>
      <c r="E133">
        <f t="shared" ca="1" si="153"/>
        <v>0</v>
      </c>
      <c r="F133">
        <f t="shared" ca="1" si="153"/>
        <v>0</v>
      </c>
      <c r="G133">
        <f t="shared" ca="1" si="153"/>
        <v>0</v>
      </c>
      <c r="H133">
        <f t="shared" ca="1" si="153"/>
        <v>0</v>
      </c>
      <c r="I133">
        <f t="shared" ca="1" si="153"/>
        <v>0</v>
      </c>
      <c r="J133">
        <f t="shared" ca="1" si="153"/>
        <v>0</v>
      </c>
      <c r="K133">
        <f t="shared" ca="1" si="153"/>
        <v>0</v>
      </c>
      <c r="L133">
        <f t="shared" ca="1" si="153"/>
        <v>0</v>
      </c>
      <c r="M133">
        <f t="shared" ca="1" si="153"/>
        <v>0</v>
      </c>
      <c r="N133">
        <f t="shared" ca="1" si="153"/>
        <v>0</v>
      </c>
      <c r="O133">
        <f t="shared" ca="1" si="153"/>
        <v>0</v>
      </c>
      <c r="P133">
        <f t="shared" ca="1" si="153"/>
        <v>0</v>
      </c>
      <c r="Q133">
        <f t="shared" ca="1" si="153"/>
        <v>0</v>
      </c>
      <c r="R133">
        <f t="shared" ca="1" si="153"/>
        <v>0</v>
      </c>
      <c r="S133">
        <f t="shared" ca="1" si="153"/>
        <v>0</v>
      </c>
      <c r="T133">
        <f t="shared" ca="1" si="153"/>
        <v>0</v>
      </c>
      <c r="U133">
        <f t="shared" ca="1" si="153"/>
        <v>0</v>
      </c>
      <c r="V133">
        <f t="shared" ca="1" si="153"/>
        <v>0</v>
      </c>
      <c r="W133">
        <f t="shared" ca="1" si="153"/>
        <v>0</v>
      </c>
      <c r="X133">
        <f t="shared" ca="1" si="153"/>
        <v>0</v>
      </c>
      <c r="Y133">
        <f t="shared" ca="1" si="153"/>
        <v>0</v>
      </c>
      <c r="Z133">
        <f t="shared" ca="1" si="153"/>
        <v>0</v>
      </c>
      <c r="AA133">
        <f t="shared" ca="1" si="153"/>
        <v>0</v>
      </c>
      <c r="AB133">
        <f t="shared" ca="1" si="153"/>
        <v>0</v>
      </c>
      <c r="AC133">
        <f t="shared" ca="1" si="153"/>
        <v>0</v>
      </c>
      <c r="AD133">
        <f t="shared" ca="1" si="153"/>
        <v>0</v>
      </c>
      <c r="AE133">
        <f t="shared" ca="1" si="153"/>
        <v>0</v>
      </c>
      <c r="AF133">
        <f ca="1">SUMIF(INDIRECT("'"&amp;$AH133&amp;"'!$K:$K"),AF129,INDIRECT("'"&amp;$AH133&amp;"'!$W:$W"))</f>
        <v>0</v>
      </c>
      <c r="AH133" t="s">
        <v>401</v>
      </c>
    </row>
    <row r="134" spans="1:34" hidden="1" x14ac:dyDescent="0.15">
      <c r="A134" s="4">
        <f ca="1">SUMIFS(INDIRECT("'"&amp;$AH134&amp;"'!$X:$X"),INDIRECT("'"&amp;$AH134&amp;"'!$X:$X"),"&gt;0",INDIRECT("'"&amp;$AH134&amp;"'!$K:$K"),"&gt;="&amp;B129,INDIRECT("'"&amp;$AH134&amp;"'!$K:$K"),"&lt;="&amp;AF129)*12/SUMIFS(INDIRECT("'"&amp;$AH134&amp;"'!$H:$H"),INDIRECT("'"&amp;$AH134&amp;"'!$X:$X"),"&gt;0",INDIRECT("'"&amp;$AH134&amp;"'!$K:$K"),"&gt;="&amp;B129,INDIRECT("'"&amp;$AH134&amp;"'!$K:$K"),"&lt;="&amp;AF129)</f>
        <v>0.25910218253968259</v>
      </c>
      <c r="B134">
        <f t="shared" ref="B134:AE134" ca="1" si="154">SUMIF(INDIRECT("'"&amp;$AH134&amp;"'!$K:$K"),B129,INDIRECT("'"&amp;$AH134&amp;"'!$W:$W"))</f>
        <v>0</v>
      </c>
      <c r="C134">
        <f t="shared" ca="1" si="154"/>
        <v>0</v>
      </c>
      <c r="D134">
        <f t="shared" ca="1" si="154"/>
        <v>0</v>
      </c>
      <c r="E134">
        <f t="shared" ca="1" si="154"/>
        <v>0</v>
      </c>
      <c r="F134">
        <f t="shared" ca="1" si="154"/>
        <v>0</v>
      </c>
      <c r="G134">
        <f t="shared" ca="1" si="154"/>
        <v>0</v>
      </c>
      <c r="H134">
        <f t="shared" ca="1" si="154"/>
        <v>0</v>
      </c>
      <c r="I134">
        <f t="shared" ca="1" si="154"/>
        <v>0</v>
      </c>
      <c r="J134">
        <f t="shared" ca="1" si="154"/>
        <v>0</v>
      </c>
      <c r="K134">
        <f t="shared" ca="1" si="154"/>
        <v>0</v>
      </c>
      <c r="L134">
        <f t="shared" ca="1" si="154"/>
        <v>0</v>
      </c>
      <c r="M134">
        <f t="shared" ca="1" si="154"/>
        <v>0</v>
      </c>
      <c r="N134">
        <f t="shared" ca="1" si="154"/>
        <v>0</v>
      </c>
      <c r="O134">
        <f t="shared" ca="1" si="154"/>
        <v>0</v>
      </c>
      <c r="P134">
        <f t="shared" ca="1" si="154"/>
        <v>0</v>
      </c>
      <c r="Q134">
        <f t="shared" ca="1" si="154"/>
        <v>0</v>
      </c>
      <c r="R134">
        <f t="shared" ca="1" si="154"/>
        <v>0</v>
      </c>
      <c r="S134">
        <f t="shared" ca="1" si="154"/>
        <v>0</v>
      </c>
      <c r="T134">
        <f t="shared" ca="1" si="154"/>
        <v>0</v>
      </c>
      <c r="U134">
        <f t="shared" ca="1" si="154"/>
        <v>0</v>
      </c>
      <c r="V134">
        <f t="shared" ca="1" si="154"/>
        <v>0</v>
      </c>
      <c r="W134">
        <f t="shared" ca="1" si="154"/>
        <v>0</v>
      </c>
      <c r="X134">
        <f t="shared" ca="1" si="154"/>
        <v>0</v>
      </c>
      <c r="Y134">
        <f t="shared" ca="1" si="154"/>
        <v>0</v>
      </c>
      <c r="Z134">
        <f t="shared" ca="1" si="154"/>
        <v>0</v>
      </c>
      <c r="AA134">
        <f t="shared" ca="1" si="154"/>
        <v>0</v>
      </c>
      <c r="AB134">
        <f t="shared" ca="1" si="154"/>
        <v>0</v>
      </c>
      <c r="AC134">
        <f t="shared" ca="1" si="154"/>
        <v>0</v>
      </c>
      <c r="AD134">
        <f t="shared" ca="1" si="154"/>
        <v>0</v>
      </c>
      <c r="AE134">
        <f t="shared" ca="1" si="154"/>
        <v>0</v>
      </c>
      <c r="AF134">
        <f ca="1">SUMIF(INDIRECT("'"&amp;$AH134&amp;"'!$K:$K"),AF129,INDIRECT("'"&amp;$AH134&amp;"'!$W:$W"))</f>
        <v>0</v>
      </c>
      <c r="AH134" t="s">
        <v>297</v>
      </c>
    </row>
    <row r="135" spans="1:34" hidden="1" x14ac:dyDescent="0.15">
      <c r="A135" s="4">
        <f ca="1">SUMIFS(INDIRECT("'"&amp;$AH135&amp;"'!$X:$X"),INDIRECT("'"&amp;$AH135&amp;"'!$X:$X"),"&gt;0",INDIRECT("'"&amp;$AH135&amp;"'!$K:$K"),"&gt;="&amp;B129,INDIRECT("'"&amp;$AH135&amp;"'!$K:$K"),"&lt;="&amp;AF129)*12/SUMIFS(INDIRECT("'"&amp;$AH135&amp;"'!$H:$H"),INDIRECT("'"&amp;$AH135&amp;"'!$X:$X"),"&gt;0",INDIRECT("'"&amp;$AH135&amp;"'!$K:$K"),"&gt;="&amp;B129,INDIRECT("'"&amp;$AH135&amp;"'!$K:$K"),"&lt;="&amp;AF129)</f>
        <v>0.17328459843781294</v>
      </c>
      <c r="B135">
        <f t="shared" ref="B135:AF135" ca="1" si="155">SUMIF(INDIRECT("'"&amp;$AH135&amp;"'!$K:$K"),B129,INDIRECT("'"&amp;$AH135&amp;"'!$W:$W"))</f>
        <v>0</v>
      </c>
      <c r="C135">
        <f t="shared" ca="1" si="155"/>
        <v>0</v>
      </c>
      <c r="D135">
        <f t="shared" ca="1" si="155"/>
        <v>0</v>
      </c>
      <c r="E135">
        <f t="shared" ca="1" si="155"/>
        <v>0</v>
      </c>
      <c r="F135">
        <f t="shared" ca="1" si="155"/>
        <v>0</v>
      </c>
      <c r="G135">
        <f t="shared" ca="1" si="155"/>
        <v>0</v>
      </c>
      <c r="H135">
        <f t="shared" ca="1" si="155"/>
        <v>0</v>
      </c>
      <c r="I135">
        <f t="shared" ca="1" si="155"/>
        <v>0</v>
      </c>
      <c r="J135">
        <f t="shared" ca="1" si="155"/>
        <v>0</v>
      </c>
      <c r="K135">
        <f t="shared" ca="1" si="155"/>
        <v>0</v>
      </c>
      <c r="L135">
        <f t="shared" ca="1" si="155"/>
        <v>0</v>
      </c>
      <c r="M135">
        <f t="shared" ca="1" si="155"/>
        <v>0</v>
      </c>
      <c r="N135">
        <f t="shared" ca="1" si="155"/>
        <v>0</v>
      </c>
      <c r="O135">
        <f t="shared" ca="1" si="155"/>
        <v>0</v>
      </c>
      <c r="P135">
        <f t="shared" ca="1" si="155"/>
        <v>0</v>
      </c>
      <c r="Q135">
        <f t="shared" ca="1" si="155"/>
        <v>0</v>
      </c>
      <c r="R135">
        <f t="shared" ca="1" si="155"/>
        <v>0</v>
      </c>
      <c r="S135">
        <f t="shared" ca="1" si="155"/>
        <v>0</v>
      </c>
      <c r="T135">
        <f t="shared" ca="1" si="155"/>
        <v>0</v>
      </c>
      <c r="U135">
        <f t="shared" ca="1" si="155"/>
        <v>0</v>
      </c>
      <c r="V135">
        <f t="shared" ca="1" si="155"/>
        <v>0</v>
      </c>
      <c r="W135">
        <f t="shared" ca="1" si="155"/>
        <v>0</v>
      </c>
      <c r="X135">
        <f t="shared" ca="1" si="155"/>
        <v>0</v>
      </c>
      <c r="Y135">
        <f t="shared" ca="1" si="155"/>
        <v>0</v>
      </c>
      <c r="Z135">
        <f t="shared" ca="1" si="155"/>
        <v>0</v>
      </c>
      <c r="AA135">
        <f t="shared" ca="1" si="155"/>
        <v>0</v>
      </c>
      <c r="AB135">
        <f t="shared" ca="1" si="155"/>
        <v>0</v>
      </c>
      <c r="AC135">
        <f t="shared" ca="1" si="155"/>
        <v>0</v>
      </c>
      <c r="AD135">
        <f t="shared" ca="1" si="155"/>
        <v>0</v>
      </c>
      <c r="AE135">
        <f t="shared" ca="1" si="155"/>
        <v>0</v>
      </c>
      <c r="AF135">
        <f t="shared" ca="1" si="155"/>
        <v>0</v>
      </c>
      <c r="AH135" t="s">
        <v>794</v>
      </c>
    </row>
    <row r="136" spans="1:34" x14ac:dyDescent="0.15">
      <c r="F136" t="s">
        <v>905</v>
      </c>
      <c r="L136" t="s">
        <v>968</v>
      </c>
      <c r="Z136" t="s">
        <v>967</v>
      </c>
    </row>
    <row r="139" spans="1:34" s="20" customFormat="1" ht="25.5" customHeight="1" x14ac:dyDescent="0.15">
      <c r="A139" s="19"/>
      <c r="B139" s="19">
        <f ca="1">SUM(B141:B148)</f>
        <v>0</v>
      </c>
      <c r="C139" s="19">
        <f t="shared" ref="C139:AF139" ca="1" si="156">SUM(C141:C148)</f>
        <v>0</v>
      </c>
      <c r="D139" s="19">
        <f t="shared" ca="1" si="156"/>
        <v>0</v>
      </c>
      <c r="E139" s="19">
        <f t="shared" ca="1" si="156"/>
        <v>0</v>
      </c>
      <c r="F139" s="19">
        <f t="shared" ca="1" si="156"/>
        <v>0</v>
      </c>
      <c r="G139" s="19">
        <f t="shared" ca="1" si="156"/>
        <v>0</v>
      </c>
      <c r="H139" s="19">
        <f t="shared" ca="1" si="156"/>
        <v>0</v>
      </c>
      <c r="I139" s="19">
        <f t="shared" ca="1" si="156"/>
        <v>0</v>
      </c>
      <c r="J139" s="19">
        <f t="shared" ca="1" si="156"/>
        <v>0</v>
      </c>
      <c r="K139" s="19">
        <f t="shared" ca="1" si="156"/>
        <v>0</v>
      </c>
      <c r="L139" s="19">
        <f t="shared" ca="1" si="156"/>
        <v>0</v>
      </c>
      <c r="M139" s="19">
        <f t="shared" ca="1" si="156"/>
        <v>0</v>
      </c>
      <c r="N139" s="19">
        <f t="shared" ca="1" si="156"/>
        <v>20000</v>
      </c>
      <c r="O139" s="19">
        <f t="shared" ca="1" si="156"/>
        <v>0</v>
      </c>
      <c r="P139" s="19">
        <f t="shared" ca="1" si="156"/>
        <v>0</v>
      </c>
      <c r="Q139" s="19">
        <f t="shared" ca="1" si="156"/>
        <v>27000</v>
      </c>
      <c r="R139" s="19">
        <f t="shared" ca="1" si="156"/>
        <v>26416.5</v>
      </c>
      <c r="S139" s="19">
        <f t="shared" ca="1" si="156"/>
        <v>0</v>
      </c>
      <c r="T139" s="19">
        <f t="shared" ca="1" si="156"/>
        <v>0</v>
      </c>
      <c r="U139" s="19">
        <f t="shared" ca="1" si="156"/>
        <v>0</v>
      </c>
      <c r="V139" s="19">
        <f t="shared" ca="1" si="156"/>
        <v>0</v>
      </c>
      <c r="W139" s="19">
        <f t="shared" ca="1" si="156"/>
        <v>0</v>
      </c>
      <c r="X139" s="19">
        <f t="shared" ca="1" si="156"/>
        <v>0</v>
      </c>
      <c r="Y139" s="19">
        <f t="shared" ca="1" si="156"/>
        <v>0</v>
      </c>
      <c r="Z139" s="19">
        <f t="shared" ca="1" si="156"/>
        <v>0</v>
      </c>
      <c r="AA139" s="19">
        <f t="shared" ca="1" si="156"/>
        <v>0</v>
      </c>
      <c r="AB139" s="19">
        <f t="shared" ca="1" si="156"/>
        <v>0</v>
      </c>
      <c r="AC139" s="19">
        <f t="shared" ca="1" si="156"/>
        <v>0</v>
      </c>
      <c r="AD139" s="19">
        <f t="shared" ca="1" si="156"/>
        <v>0</v>
      </c>
      <c r="AE139" s="19">
        <f t="shared" ca="1" si="156"/>
        <v>0</v>
      </c>
      <c r="AF139" s="19">
        <f t="shared" ca="1" si="156"/>
        <v>0</v>
      </c>
    </row>
    <row r="140" spans="1:34" s="20" customFormat="1" ht="25.5" customHeight="1" x14ac:dyDescent="0.15">
      <c r="A140" s="19">
        <f ca="1">AVERAGE(A141:A146)</f>
        <v>0.20000929609999327</v>
      </c>
      <c r="B140" s="21">
        <v>43282</v>
      </c>
      <c r="C140" s="22">
        <f t="shared" ref="C140" si="157">B140+1</f>
        <v>43283</v>
      </c>
      <c r="D140" s="22">
        <f t="shared" ref="D140" si="158">C140+1</f>
        <v>43284</v>
      </c>
      <c r="E140" s="22">
        <f t="shared" ref="E140" si="159">D140+1</f>
        <v>43285</v>
      </c>
      <c r="F140" s="22">
        <f t="shared" ref="F140" si="160">E140+1</f>
        <v>43286</v>
      </c>
      <c r="G140" s="22">
        <f t="shared" ref="G140" si="161">F140+1</f>
        <v>43287</v>
      </c>
      <c r="H140" s="22">
        <f t="shared" ref="H140" si="162">G140+1</f>
        <v>43288</v>
      </c>
      <c r="I140" s="22">
        <f t="shared" ref="I140" si="163">H140+1</f>
        <v>43289</v>
      </c>
      <c r="J140" s="22">
        <f t="shared" ref="J140" si="164">I140+1</f>
        <v>43290</v>
      </c>
      <c r="K140" s="22">
        <f t="shared" ref="K140" si="165">J140+1</f>
        <v>43291</v>
      </c>
      <c r="L140" s="22">
        <f t="shared" ref="L140" si="166">K140+1</f>
        <v>43292</v>
      </c>
      <c r="M140" s="22">
        <f t="shared" ref="M140" si="167">L140+1</f>
        <v>43293</v>
      </c>
      <c r="N140" s="22">
        <f t="shared" ref="N140" si="168">M140+1</f>
        <v>43294</v>
      </c>
      <c r="O140" s="22">
        <f t="shared" ref="O140" si="169">N140+1</f>
        <v>43295</v>
      </c>
      <c r="P140" s="22">
        <f t="shared" ref="P140" si="170">O140+1</f>
        <v>43296</v>
      </c>
      <c r="Q140" s="22">
        <f t="shared" ref="Q140" si="171">P140+1</f>
        <v>43297</v>
      </c>
      <c r="R140" s="22">
        <f t="shared" ref="R140" si="172">Q140+1</f>
        <v>43298</v>
      </c>
      <c r="S140" s="22">
        <f t="shared" ref="S140" si="173">R140+1</f>
        <v>43299</v>
      </c>
      <c r="T140" s="22">
        <f t="shared" ref="T140" si="174">S140+1</f>
        <v>43300</v>
      </c>
      <c r="U140" s="22">
        <f t="shared" ref="U140" si="175">T140+1</f>
        <v>43301</v>
      </c>
      <c r="V140" s="22">
        <f t="shared" ref="V140" si="176">U140+1</f>
        <v>43302</v>
      </c>
      <c r="W140" s="22">
        <f t="shared" ref="W140" si="177">V140+1</f>
        <v>43303</v>
      </c>
      <c r="X140" s="22">
        <f t="shared" ref="X140" si="178">W140+1</f>
        <v>43304</v>
      </c>
      <c r="Y140" s="22">
        <f t="shared" ref="Y140" si="179">X140+1</f>
        <v>43305</v>
      </c>
      <c r="Z140" s="22">
        <f t="shared" ref="Z140" si="180">Y140+1</f>
        <v>43306</v>
      </c>
      <c r="AA140" s="22">
        <f t="shared" ref="AA140" si="181">Z140+1</f>
        <v>43307</v>
      </c>
      <c r="AB140" s="22">
        <f t="shared" ref="AB140" si="182">AA140+1</f>
        <v>43308</v>
      </c>
      <c r="AC140" s="22">
        <f t="shared" ref="AC140" si="183">AB140+1</f>
        <v>43309</v>
      </c>
      <c r="AD140" s="22">
        <f t="shared" ref="AD140" si="184">AC140+1</f>
        <v>43310</v>
      </c>
      <c r="AE140" s="22">
        <f t="shared" ref="AE140" si="185">AD140+1</f>
        <v>43311</v>
      </c>
      <c r="AF140" s="22">
        <f t="shared" ref="AF140" si="186">AE140+1</f>
        <v>43312</v>
      </c>
    </row>
    <row r="141" spans="1:34" x14ac:dyDescent="0.15">
      <c r="A141" s="4">
        <f ca="1">SUMIFS(INDIRECT("'"&amp;$AH141&amp;"'!$X:$X"),INDIRECT("'"&amp;$AH141&amp;"'!$X:$X"),"&gt;0",INDIRECT("'"&amp;$AH141&amp;"'!$K:$K"),"&gt;="&amp;B140,INDIRECT("'"&amp;$AH141&amp;"'!$K:$K"),"&lt;="&amp;AF140)*12/SUMIFS(INDIRECT("'"&amp;$AH141&amp;"'!$H:$H"),INDIRECT("'"&amp;$AH141&amp;"'!$X:$X"),"&gt;0",INDIRECT("'"&amp;$AH141&amp;"'!$K:$K"),"&gt;="&amp;B140,INDIRECT("'"&amp;$AH141&amp;"'!$K:$K"),"&lt;="&amp;AF140)</f>
        <v>0.16485962117159655</v>
      </c>
      <c r="B141">
        <f t="shared" ref="B141:AE141" ca="1" si="187">SUMIF(INDIRECT("'"&amp;$AH141&amp;"'!$K:$K"),B140,INDIRECT("'"&amp;$AH141&amp;"'!$W:$W"))</f>
        <v>0</v>
      </c>
      <c r="C141">
        <f t="shared" ca="1" si="187"/>
        <v>0</v>
      </c>
      <c r="D141">
        <f t="shared" ca="1" si="187"/>
        <v>0</v>
      </c>
      <c r="E141">
        <f t="shared" ca="1" si="187"/>
        <v>0</v>
      </c>
      <c r="F141">
        <f t="shared" ca="1" si="187"/>
        <v>0</v>
      </c>
      <c r="G141">
        <f t="shared" ca="1" si="187"/>
        <v>0</v>
      </c>
      <c r="H141">
        <f t="shared" ca="1" si="187"/>
        <v>0</v>
      </c>
      <c r="I141">
        <f t="shared" ca="1" si="187"/>
        <v>0</v>
      </c>
      <c r="J141">
        <f t="shared" ca="1" si="187"/>
        <v>0</v>
      </c>
      <c r="K141">
        <f t="shared" ca="1" si="187"/>
        <v>0</v>
      </c>
      <c r="L141">
        <f t="shared" ca="1" si="187"/>
        <v>0</v>
      </c>
      <c r="M141">
        <f t="shared" ca="1" si="187"/>
        <v>0</v>
      </c>
      <c r="N141">
        <f t="shared" ca="1" si="187"/>
        <v>0</v>
      </c>
      <c r="O141">
        <f t="shared" ca="1" si="187"/>
        <v>0</v>
      </c>
      <c r="P141">
        <f t="shared" ca="1" si="187"/>
        <v>0</v>
      </c>
      <c r="Q141">
        <f t="shared" ca="1" si="187"/>
        <v>0</v>
      </c>
      <c r="R141">
        <f t="shared" ca="1" si="187"/>
        <v>0</v>
      </c>
      <c r="S141">
        <f t="shared" ca="1" si="187"/>
        <v>0</v>
      </c>
      <c r="T141">
        <f t="shared" ca="1" si="187"/>
        <v>0</v>
      </c>
      <c r="U141">
        <f t="shared" ca="1" si="187"/>
        <v>0</v>
      </c>
      <c r="V141">
        <f t="shared" ca="1" si="187"/>
        <v>0</v>
      </c>
      <c r="W141">
        <f t="shared" ca="1" si="187"/>
        <v>0</v>
      </c>
      <c r="X141">
        <f t="shared" ca="1" si="187"/>
        <v>0</v>
      </c>
      <c r="Y141">
        <f t="shared" ca="1" si="187"/>
        <v>0</v>
      </c>
      <c r="Z141">
        <f t="shared" ca="1" si="187"/>
        <v>0</v>
      </c>
      <c r="AA141">
        <f t="shared" ca="1" si="187"/>
        <v>0</v>
      </c>
      <c r="AB141">
        <f t="shared" ca="1" si="187"/>
        <v>0</v>
      </c>
      <c r="AC141">
        <f t="shared" ca="1" si="187"/>
        <v>0</v>
      </c>
      <c r="AD141">
        <f t="shared" ca="1" si="187"/>
        <v>0</v>
      </c>
      <c r="AE141">
        <f t="shared" ca="1" si="187"/>
        <v>0</v>
      </c>
      <c r="AF141">
        <f ca="1">SUMIF(INDIRECT("'"&amp;$AH141&amp;"'!$K:$K"),AF140,INDIRECT("'"&amp;$AH141&amp;"'!$W:$W"))</f>
        <v>0</v>
      </c>
      <c r="AH141" t="s">
        <v>294</v>
      </c>
    </row>
    <row r="142" spans="1:34" x14ac:dyDescent="0.15">
      <c r="A142" s="4">
        <f ca="1">SUMIFS(INDIRECT("'"&amp;$AH142&amp;"'!$X:$X"),INDIRECT("'"&amp;$AH142&amp;"'!$X:$X"),"&gt;0",INDIRECT("'"&amp;$AH142&amp;"'!$K:$K"),"&gt;="&amp;B140,INDIRECT("'"&amp;$AH142&amp;"'!$K:$K"),"&lt;="&amp;AF140)*12/SUMIFS(INDIRECT("'"&amp;$AH142&amp;"'!$H:$H"),INDIRECT("'"&amp;$AH142&amp;"'!$X:$X"),"&gt;0",INDIRECT("'"&amp;$AH142&amp;"'!$K:$K"),"&gt;="&amp;B140,INDIRECT("'"&amp;$AH142&amp;"'!$K:$K"),"&lt;="&amp;AF140)</f>
        <v>0.18279292738889941</v>
      </c>
      <c r="B142">
        <f t="shared" ref="B142:AE142" ca="1" si="188">SUMIF(INDIRECT("'"&amp;$AH142&amp;"'!$K:$K"),B140,INDIRECT("'"&amp;$AH142&amp;"'!$W:$W"))</f>
        <v>0</v>
      </c>
      <c r="C142">
        <f t="shared" ca="1" si="188"/>
        <v>0</v>
      </c>
      <c r="D142">
        <f t="shared" ca="1" si="188"/>
        <v>0</v>
      </c>
      <c r="E142">
        <f t="shared" ca="1" si="188"/>
        <v>0</v>
      </c>
      <c r="F142">
        <f t="shared" ca="1" si="188"/>
        <v>0</v>
      </c>
      <c r="G142">
        <f t="shared" ca="1" si="188"/>
        <v>0</v>
      </c>
      <c r="H142">
        <f t="shared" ca="1" si="188"/>
        <v>0</v>
      </c>
      <c r="I142">
        <f t="shared" ca="1" si="188"/>
        <v>0</v>
      </c>
      <c r="J142">
        <f t="shared" ca="1" si="188"/>
        <v>0</v>
      </c>
      <c r="K142">
        <f t="shared" ca="1" si="188"/>
        <v>0</v>
      </c>
      <c r="L142">
        <f t="shared" ca="1" si="188"/>
        <v>0</v>
      </c>
      <c r="M142">
        <f t="shared" ca="1" si="188"/>
        <v>0</v>
      </c>
      <c r="N142">
        <f t="shared" ca="1" si="188"/>
        <v>0</v>
      </c>
      <c r="O142">
        <f t="shared" ca="1" si="188"/>
        <v>0</v>
      </c>
      <c r="P142">
        <f t="shared" ca="1" si="188"/>
        <v>0</v>
      </c>
      <c r="Q142">
        <f t="shared" ca="1" si="188"/>
        <v>27000</v>
      </c>
      <c r="R142">
        <f t="shared" ca="1" si="188"/>
        <v>0</v>
      </c>
      <c r="S142">
        <f t="shared" ca="1" si="188"/>
        <v>0</v>
      </c>
      <c r="T142">
        <f t="shared" ca="1" si="188"/>
        <v>0</v>
      </c>
      <c r="U142">
        <f t="shared" ca="1" si="188"/>
        <v>0</v>
      </c>
      <c r="V142">
        <f t="shared" ca="1" si="188"/>
        <v>0</v>
      </c>
      <c r="W142">
        <f t="shared" ca="1" si="188"/>
        <v>0</v>
      </c>
      <c r="X142">
        <f t="shared" ca="1" si="188"/>
        <v>0</v>
      </c>
      <c r="Y142">
        <f t="shared" ca="1" si="188"/>
        <v>0</v>
      </c>
      <c r="Z142">
        <f t="shared" ca="1" si="188"/>
        <v>0</v>
      </c>
      <c r="AA142">
        <f t="shared" ca="1" si="188"/>
        <v>0</v>
      </c>
      <c r="AB142">
        <f t="shared" ca="1" si="188"/>
        <v>0</v>
      </c>
      <c r="AC142">
        <f t="shared" ca="1" si="188"/>
        <v>0</v>
      </c>
      <c r="AD142">
        <f t="shared" ca="1" si="188"/>
        <v>0</v>
      </c>
      <c r="AE142">
        <f t="shared" ca="1" si="188"/>
        <v>0</v>
      </c>
      <c r="AF142">
        <f ca="1">SUMIF(INDIRECT("'"&amp;$AH142&amp;"'!$K:$K"),AF140,INDIRECT("'"&amp;$AH142&amp;"'!$W:$W"))</f>
        <v>0</v>
      </c>
      <c r="AH142" t="s">
        <v>296</v>
      </c>
    </row>
    <row r="143" spans="1:34" x14ac:dyDescent="0.15">
      <c r="A143" s="4">
        <f ca="1">SUMIFS(INDIRECT("'"&amp;$AH143&amp;"'!$X:$X"),INDIRECT("'"&amp;$AH143&amp;"'!$X:$X"),"&gt;0",INDIRECT("'"&amp;$AH143&amp;"'!$K:$K"),"&gt;="&amp;B140,INDIRECT("'"&amp;$AH143&amp;"'!$K:$K"),"&lt;="&amp;AF140)*12/SUMIFS(INDIRECT("'"&amp;$AH143&amp;"'!$H:$H"),INDIRECT("'"&amp;$AH143&amp;"'!$X:$X"),"&gt;0",INDIRECT("'"&amp;$AH143&amp;"'!$K:$K"),"&gt;="&amp;B140,INDIRECT("'"&amp;$AH143&amp;"'!$K:$K"),"&lt;="&amp;AF140)</f>
        <v>0.22567546124353488</v>
      </c>
      <c r="B143">
        <f t="shared" ref="B143:AE143" ca="1" si="189">SUMIF(INDIRECT("'"&amp;$AH143&amp;"'!$K:$K"),B140,INDIRECT("'"&amp;$AH143&amp;"'!$W:$W"))</f>
        <v>0</v>
      </c>
      <c r="C143">
        <f t="shared" ca="1" si="189"/>
        <v>0</v>
      </c>
      <c r="D143">
        <f t="shared" ca="1" si="189"/>
        <v>0</v>
      </c>
      <c r="E143">
        <f t="shared" ca="1" si="189"/>
        <v>0</v>
      </c>
      <c r="F143">
        <f t="shared" ca="1" si="189"/>
        <v>0</v>
      </c>
      <c r="G143">
        <f t="shared" ca="1" si="189"/>
        <v>0</v>
      </c>
      <c r="H143">
        <f t="shared" ca="1" si="189"/>
        <v>0</v>
      </c>
      <c r="I143">
        <f t="shared" ca="1" si="189"/>
        <v>0</v>
      </c>
      <c r="J143">
        <f t="shared" ca="1" si="189"/>
        <v>0</v>
      </c>
      <c r="K143">
        <f t="shared" ca="1" si="189"/>
        <v>0</v>
      </c>
      <c r="L143">
        <f t="shared" ca="1" si="189"/>
        <v>0</v>
      </c>
      <c r="M143">
        <f t="shared" ca="1" si="189"/>
        <v>0</v>
      </c>
      <c r="N143">
        <f t="shared" ca="1" si="189"/>
        <v>20000</v>
      </c>
      <c r="O143">
        <f t="shared" ca="1" si="189"/>
        <v>0</v>
      </c>
      <c r="P143">
        <f t="shared" ca="1" si="189"/>
        <v>0</v>
      </c>
      <c r="Q143">
        <f t="shared" ca="1" si="189"/>
        <v>0</v>
      </c>
      <c r="R143">
        <f t="shared" ca="1" si="189"/>
        <v>0</v>
      </c>
      <c r="S143">
        <f t="shared" ca="1" si="189"/>
        <v>0</v>
      </c>
      <c r="T143">
        <f t="shared" ca="1" si="189"/>
        <v>0</v>
      </c>
      <c r="U143">
        <f t="shared" ca="1" si="189"/>
        <v>0</v>
      </c>
      <c r="V143">
        <f t="shared" ca="1" si="189"/>
        <v>0</v>
      </c>
      <c r="W143">
        <f t="shared" ca="1" si="189"/>
        <v>0</v>
      </c>
      <c r="X143">
        <f t="shared" ca="1" si="189"/>
        <v>0</v>
      </c>
      <c r="Y143">
        <f t="shared" ca="1" si="189"/>
        <v>0</v>
      </c>
      <c r="Z143">
        <f t="shared" ca="1" si="189"/>
        <v>0</v>
      </c>
      <c r="AA143">
        <f t="shared" ca="1" si="189"/>
        <v>0</v>
      </c>
      <c r="AB143">
        <f t="shared" ca="1" si="189"/>
        <v>0</v>
      </c>
      <c r="AC143">
        <f t="shared" ca="1" si="189"/>
        <v>0</v>
      </c>
      <c r="AD143">
        <f t="shared" ca="1" si="189"/>
        <v>0</v>
      </c>
      <c r="AE143">
        <f t="shared" ca="1" si="189"/>
        <v>0</v>
      </c>
      <c r="AF143">
        <f ca="1">SUMIF(INDIRECT("'"&amp;$AH143&amp;"'!$K:$K"),AF140,INDIRECT("'"&amp;$AH143&amp;"'!$W:$W"))</f>
        <v>0</v>
      </c>
      <c r="AH143" t="s">
        <v>403</v>
      </c>
    </row>
    <row r="144" spans="1:34" x14ac:dyDescent="0.15">
      <c r="A144" s="4">
        <f ca="1">SUMIFS(INDIRECT("'"&amp;$AH144&amp;"'!$X:$X"),INDIRECT("'"&amp;$AH144&amp;"'!$X:$X"),"&gt;0",INDIRECT("'"&amp;$AH144&amp;"'!$K:$K"),"&gt;="&amp;B140,INDIRECT("'"&amp;$AH144&amp;"'!$K:$K"),"&lt;="&amp;AF140)*12/SUMIFS(INDIRECT("'"&amp;$AH144&amp;"'!$H:$H"),INDIRECT("'"&amp;$AH144&amp;"'!$X:$X"),"&gt;0",INDIRECT("'"&amp;$AH144&amp;"'!$K:$K"),"&gt;="&amp;B140,INDIRECT("'"&amp;$AH144&amp;"'!$K:$K"),"&lt;="&amp;AF140)</f>
        <v>0.1753697329492602</v>
      </c>
      <c r="B144">
        <f t="shared" ref="B144:AE144" ca="1" si="190">SUMIF(INDIRECT("'"&amp;$AH144&amp;"'!$K:$K"),B140,INDIRECT("'"&amp;$AH144&amp;"'!$W:$W"))</f>
        <v>0</v>
      </c>
      <c r="C144">
        <f t="shared" ca="1" si="190"/>
        <v>0</v>
      </c>
      <c r="D144">
        <f t="shared" ca="1" si="190"/>
        <v>0</v>
      </c>
      <c r="E144">
        <f t="shared" ca="1" si="190"/>
        <v>0</v>
      </c>
      <c r="F144">
        <f t="shared" ca="1" si="190"/>
        <v>0</v>
      </c>
      <c r="G144">
        <f t="shared" ca="1" si="190"/>
        <v>0</v>
      </c>
      <c r="H144">
        <f t="shared" ca="1" si="190"/>
        <v>0</v>
      </c>
      <c r="I144">
        <f t="shared" ca="1" si="190"/>
        <v>0</v>
      </c>
      <c r="J144">
        <f t="shared" ca="1" si="190"/>
        <v>0</v>
      </c>
      <c r="K144">
        <f t="shared" ca="1" si="190"/>
        <v>0</v>
      </c>
      <c r="L144">
        <f t="shared" ca="1" si="190"/>
        <v>0</v>
      </c>
      <c r="M144">
        <f t="shared" ca="1" si="190"/>
        <v>0</v>
      </c>
      <c r="N144">
        <f t="shared" ca="1" si="190"/>
        <v>0</v>
      </c>
      <c r="O144">
        <f t="shared" ca="1" si="190"/>
        <v>0</v>
      </c>
      <c r="P144">
        <f t="shared" ca="1" si="190"/>
        <v>0</v>
      </c>
      <c r="Q144">
        <f t="shared" ca="1" si="190"/>
        <v>0</v>
      </c>
      <c r="R144">
        <f t="shared" ca="1" si="190"/>
        <v>26416.5</v>
      </c>
      <c r="S144">
        <f t="shared" ca="1" si="190"/>
        <v>0</v>
      </c>
      <c r="T144">
        <f t="shared" ca="1" si="190"/>
        <v>0</v>
      </c>
      <c r="U144">
        <f t="shared" ca="1" si="190"/>
        <v>0</v>
      </c>
      <c r="V144">
        <f t="shared" ca="1" si="190"/>
        <v>0</v>
      </c>
      <c r="W144">
        <f t="shared" ca="1" si="190"/>
        <v>0</v>
      </c>
      <c r="X144">
        <f t="shared" ca="1" si="190"/>
        <v>0</v>
      </c>
      <c r="Y144">
        <f t="shared" ca="1" si="190"/>
        <v>0</v>
      </c>
      <c r="Z144">
        <f t="shared" ca="1" si="190"/>
        <v>0</v>
      </c>
      <c r="AA144">
        <f t="shared" ca="1" si="190"/>
        <v>0</v>
      </c>
      <c r="AB144">
        <f t="shared" ca="1" si="190"/>
        <v>0</v>
      </c>
      <c r="AC144">
        <f t="shared" ca="1" si="190"/>
        <v>0</v>
      </c>
      <c r="AD144">
        <f t="shared" ca="1" si="190"/>
        <v>0</v>
      </c>
      <c r="AE144">
        <f t="shared" ca="1" si="190"/>
        <v>0</v>
      </c>
      <c r="AF144">
        <f ca="1">SUMIF(INDIRECT("'"&amp;$AH144&amp;"'!$K:$K"),AF140,INDIRECT("'"&amp;$AH144&amp;"'!$W:$W"))</f>
        <v>0</v>
      </c>
      <c r="AH144" t="s">
        <v>401</v>
      </c>
    </row>
    <row r="145" spans="1:34" x14ac:dyDescent="0.15">
      <c r="A145" s="4">
        <f ca="1">SUMIFS(INDIRECT("'"&amp;$AH145&amp;"'!$X:$X"),INDIRECT("'"&amp;$AH145&amp;"'!$X:$X"),"&gt;0",INDIRECT("'"&amp;$AH145&amp;"'!$K:$K"),"&gt;="&amp;B140,INDIRECT("'"&amp;$AH145&amp;"'!$K:$K"),"&lt;="&amp;AF140)*12/SUMIFS(INDIRECT("'"&amp;$AH145&amp;"'!$H:$H"),INDIRECT("'"&amp;$AH145&amp;"'!$X:$X"),"&gt;0",INDIRECT("'"&amp;$AH145&amp;"'!$K:$K"),"&gt;="&amp;B140,INDIRECT("'"&amp;$AH145&amp;"'!$K:$K"),"&lt;="&amp;AF140)</f>
        <v>0.23711654023255135</v>
      </c>
      <c r="B145">
        <f t="shared" ref="B145:AE145" ca="1" si="191">SUMIF(INDIRECT("'"&amp;$AH145&amp;"'!$K:$K"),B140,INDIRECT("'"&amp;$AH145&amp;"'!$W:$W"))</f>
        <v>0</v>
      </c>
      <c r="C145">
        <f t="shared" ca="1" si="191"/>
        <v>0</v>
      </c>
      <c r="D145">
        <f t="shared" ca="1" si="191"/>
        <v>0</v>
      </c>
      <c r="E145">
        <f t="shared" ca="1" si="191"/>
        <v>0</v>
      </c>
      <c r="F145">
        <f t="shared" ca="1" si="191"/>
        <v>0</v>
      </c>
      <c r="G145">
        <f t="shared" ca="1" si="191"/>
        <v>0</v>
      </c>
      <c r="H145">
        <f t="shared" ca="1" si="191"/>
        <v>0</v>
      </c>
      <c r="I145">
        <f t="shared" ca="1" si="191"/>
        <v>0</v>
      </c>
      <c r="J145">
        <f t="shared" ca="1" si="191"/>
        <v>0</v>
      </c>
      <c r="K145">
        <f t="shared" ca="1" si="191"/>
        <v>0</v>
      </c>
      <c r="L145">
        <f t="shared" ca="1" si="191"/>
        <v>0</v>
      </c>
      <c r="M145">
        <f t="shared" ca="1" si="191"/>
        <v>0</v>
      </c>
      <c r="N145">
        <f t="shared" ca="1" si="191"/>
        <v>0</v>
      </c>
      <c r="O145">
        <f t="shared" ca="1" si="191"/>
        <v>0</v>
      </c>
      <c r="P145">
        <f t="shared" ca="1" si="191"/>
        <v>0</v>
      </c>
      <c r="Q145">
        <f t="shared" ca="1" si="191"/>
        <v>0</v>
      </c>
      <c r="R145">
        <f t="shared" ca="1" si="191"/>
        <v>0</v>
      </c>
      <c r="S145">
        <f t="shared" ca="1" si="191"/>
        <v>0</v>
      </c>
      <c r="T145">
        <f t="shared" ca="1" si="191"/>
        <v>0</v>
      </c>
      <c r="U145">
        <f t="shared" ca="1" si="191"/>
        <v>0</v>
      </c>
      <c r="V145">
        <f t="shared" ca="1" si="191"/>
        <v>0</v>
      </c>
      <c r="W145">
        <f t="shared" ca="1" si="191"/>
        <v>0</v>
      </c>
      <c r="X145">
        <f t="shared" ca="1" si="191"/>
        <v>0</v>
      </c>
      <c r="Y145">
        <f t="shared" ca="1" si="191"/>
        <v>0</v>
      </c>
      <c r="Z145">
        <f t="shared" ca="1" si="191"/>
        <v>0</v>
      </c>
      <c r="AA145">
        <f t="shared" ca="1" si="191"/>
        <v>0</v>
      </c>
      <c r="AB145">
        <f t="shared" ca="1" si="191"/>
        <v>0</v>
      </c>
      <c r="AC145">
        <f t="shared" ca="1" si="191"/>
        <v>0</v>
      </c>
      <c r="AD145">
        <f t="shared" ca="1" si="191"/>
        <v>0</v>
      </c>
      <c r="AE145">
        <f t="shared" ca="1" si="191"/>
        <v>0</v>
      </c>
      <c r="AF145">
        <f ca="1">SUMIF(INDIRECT("'"&amp;$AH145&amp;"'!$K:$K"),AF140,INDIRECT("'"&amp;$AH145&amp;"'!$W:$W"))</f>
        <v>0</v>
      </c>
      <c r="AH145" t="s">
        <v>297</v>
      </c>
    </row>
    <row r="146" spans="1:34" x14ac:dyDescent="0.15">
      <c r="A146" s="4">
        <f ca="1">SUMIFS(INDIRECT("'"&amp;$AH146&amp;"'!$X:$X"),INDIRECT("'"&amp;$AH146&amp;"'!$X:$X"),"&gt;0",INDIRECT("'"&amp;$AH146&amp;"'!$K:$K"),"&gt;="&amp;B140,INDIRECT("'"&amp;$AH146&amp;"'!$K:$K"),"&lt;="&amp;AF140)*12/SUMIFS(INDIRECT("'"&amp;$AH146&amp;"'!$H:$H"),INDIRECT("'"&amp;$AH146&amp;"'!$X:$X"),"&gt;0",INDIRECT("'"&amp;$AH146&amp;"'!$K:$K"),"&gt;="&amp;B140,INDIRECT("'"&amp;$AH146&amp;"'!$K:$K"),"&lt;="&amp;AF140)</f>
        <v>0.21424149361411718</v>
      </c>
      <c r="B146">
        <f t="shared" ref="B146:AF146" ca="1" si="192">SUMIF(INDIRECT("'"&amp;$AH146&amp;"'!$K:$K"),B140,INDIRECT("'"&amp;$AH146&amp;"'!$W:$W"))</f>
        <v>0</v>
      </c>
      <c r="C146">
        <f t="shared" ca="1" si="192"/>
        <v>0</v>
      </c>
      <c r="D146">
        <f t="shared" ca="1" si="192"/>
        <v>0</v>
      </c>
      <c r="E146">
        <f t="shared" ca="1" si="192"/>
        <v>0</v>
      </c>
      <c r="F146">
        <f t="shared" ca="1" si="192"/>
        <v>0</v>
      </c>
      <c r="G146">
        <f t="shared" ca="1" si="192"/>
        <v>0</v>
      </c>
      <c r="H146">
        <f t="shared" ca="1" si="192"/>
        <v>0</v>
      </c>
      <c r="I146">
        <f t="shared" ca="1" si="192"/>
        <v>0</v>
      </c>
      <c r="J146">
        <f t="shared" ca="1" si="192"/>
        <v>0</v>
      </c>
      <c r="K146">
        <f t="shared" ca="1" si="192"/>
        <v>0</v>
      </c>
      <c r="L146">
        <f t="shared" ca="1" si="192"/>
        <v>0</v>
      </c>
      <c r="M146">
        <f t="shared" ca="1" si="192"/>
        <v>0</v>
      </c>
      <c r="N146">
        <f t="shared" ca="1" si="192"/>
        <v>0</v>
      </c>
      <c r="O146">
        <f t="shared" ca="1" si="192"/>
        <v>0</v>
      </c>
      <c r="P146">
        <f t="shared" ca="1" si="192"/>
        <v>0</v>
      </c>
      <c r="Q146">
        <f t="shared" ca="1" si="192"/>
        <v>0</v>
      </c>
      <c r="R146">
        <f t="shared" ca="1" si="192"/>
        <v>0</v>
      </c>
      <c r="S146">
        <f t="shared" ca="1" si="192"/>
        <v>0</v>
      </c>
      <c r="T146">
        <f t="shared" ca="1" si="192"/>
        <v>0</v>
      </c>
      <c r="U146">
        <f t="shared" ca="1" si="192"/>
        <v>0</v>
      </c>
      <c r="V146">
        <f t="shared" ca="1" si="192"/>
        <v>0</v>
      </c>
      <c r="W146">
        <f t="shared" ca="1" si="192"/>
        <v>0</v>
      </c>
      <c r="X146">
        <f t="shared" ca="1" si="192"/>
        <v>0</v>
      </c>
      <c r="Y146">
        <f t="shared" ca="1" si="192"/>
        <v>0</v>
      </c>
      <c r="Z146">
        <f t="shared" ca="1" si="192"/>
        <v>0</v>
      </c>
      <c r="AA146">
        <f t="shared" ca="1" si="192"/>
        <v>0</v>
      </c>
      <c r="AB146">
        <f t="shared" ca="1" si="192"/>
        <v>0</v>
      </c>
      <c r="AC146">
        <f t="shared" ca="1" si="192"/>
        <v>0</v>
      </c>
      <c r="AD146">
        <f t="shared" ca="1" si="192"/>
        <v>0</v>
      </c>
      <c r="AE146">
        <f t="shared" ca="1" si="192"/>
        <v>0</v>
      </c>
      <c r="AF146">
        <f t="shared" ca="1" si="192"/>
        <v>0</v>
      </c>
      <c r="AH146" t="s">
        <v>794</v>
      </c>
    </row>
    <row r="147" spans="1:34" x14ac:dyDescent="0.15">
      <c r="K147" t="s">
        <v>986</v>
      </c>
    </row>
    <row r="149" spans="1:34" s="20" customFormat="1" ht="25.5" customHeight="1" x14ac:dyDescent="0.15">
      <c r="A149" s="19"/>
      <c r="B149" s="19">
        <f ca="1">SUM(B151:B158)</f>
        <v>0</v>
      </c>
      <c r="C149" s="19">
        <f t="shared" ref="C149:AF149" ca="1" si="193">SUM(C151:C158)</f>
        <v>0</v>
      </c>
      <c r="D149" s="19">
        <f t="shared" ca="1" si="193"/>
        <v>10000</v>
      </c>
      <c r="E149" s="19">
        <f t="shared" ca="1" si="193"/>
        <v>0</v>
      </c>
      <c r="F149" s="19">
        <f t="shared" ca="1" si="193"/>
        <v>0</v>
      </c>
      <c r="G149" s="19">
        <f t="shared" ca="1" si="193"/>
        <v>0</v>
      </c>
      <c r="H149" s="19">
        <f t="shared" ca="1" si="193"/>
        <v>0</v>
      </c>
      <c r="I149" s="19">
        <f t="shared" ca="1" si="193"/>
        <v>0</v>
      </c>
      <c r="J149" s="19">
        <f t="shared" ca="1" si="193"/>
        <v>0</v>
      </c>
      <c r="K149" s="19">
        <f t="shared" ca="1" si="193"/>
        <v>0</v>
      </c>
      <c r="L149" s="19">
        <f t="shared" ca="1" si="193"/>
        <v>0</v>
      </c>
      <c r="M149" s="19">
        <f t="shared" ca="1" si="193"/>
        <v>0</v>
      </c>
      <c r="N149" s="19">
        <f t="shared" ca="1" si="193"/>
        <v>0</v>
      </c>
      <c r="O149" s="19">
        <f t="shared" ca="1" si="193"/>
        <v>0</v>
      </c>
      <c r="P149" s="19">
        <f t="shared" ca="1" si="193"/>
        <v>0</v>
      </c>
      <c r="Q149" s="19">
        <f t="shared" ca="1" si="193"/>
        <v>0</v>
      </c>
      <c r="R149" s="19">
        <f t="shared" ca="1" si="193"/>
        <v>0</v>
      </c>
      <c r="S149" s="19">
        <f t="shared" ca="1" si="193"/>
        <v>0</v>
      </c>
      <c r="T149" s="19">
        <f t="shared" ca="1" si="193"/>
        <v>0</v>
      </c>
      <c r="U149" s="19">
        <f t="shared" ca="1" si="193"/>
        <v>0</v>
      </c>
      <c r="V149" s="19">
        <f t="shared" ca="1" si="193"/>
        <v>0</v>
      </c>
      <c r="W149" s="19">
        <f t="shared" ca="1" si="193"/>
        <v>0</v>
      </c>
      <c r="X149" s="19">
        <f t="shared" ca="1" si="193"/>
        <v>0</v>
      </c>
      <c r="Y149" s="19">
        <f t="shared" ca="1" si="193"/>
        <v>0</v>
      </c>
      <c r="Z149" s="19">
        <f t="shared" ca="1" si="193"/>
        <v>0</v>
      </c>
      <c r="AA149" s="19">
        <f t="shared" ca="1" si="193"/>
        <v>0</v>
      </c>
      <c r="AB149" s="19">
        <f t="shared" ca="1" si="193"/>
        <v>0</v>
      </c>
      <c r="AC149" s="19">
        <f t="shared" ca="1" si="193"/>
        <v>0</v>
      </c>
      <c r="AD149" s="19">
        <f t="shared" ca="1" si="193"/>
        <v>0</v>
      </c>
      <c r="AE149" s="19">
        <f t="shared" ca="1" si="193"/>
        <v>0</v>
      </c>
      <c r="AF149" s="19">
        <f t="shared" ca="1" si="193"/>
        <v>0</v>
      </c>
    </row>
    <row r="150" spans="1:34" s="20" customFormat="1" ht="25.5" customHeight="1" x14ac:dyDescent="0.15">
      <c r="A150" s="19" t="e">
        <f ca="1">AVERAGE(A151:A156)</f>
        <v>#DIV/0!</v>
      </c>
      <c r="B150" s="21">
        <v>43313</v>
      </c>
      <c r="C150" s="22">
        <f t="shared" ref="C150" si="194">B150+1</f>
        <v>43314</v>
      </c>
      <c r="D150" s="22">
        <f t="shared" ref="D150" si="195">C150+1</f>
        <v>43315</v>
      </c>
      <c r="E150" s="22">
        <f t="shared" ref="E150" si="196">D150+1</f>
        <v>43316</v>
      </c>
      <c r="F150" s="22">
        <f t="shared" ref="F150" si="197">E150+1</f>
        <v>43317</v>
      </c>
      <c r="G150" s="22">
        <f t="shared" ref="G150" si="198">F150+1</f>
        <v>43318</v>
      </c>
      <c r="H150" s="22">
        <f t="shared" ref="H150" si="199">G150+1</f>
        <v>43319</v>
      </c>
      <c r="I150" s="22">
        <f t="shared" ref="I150" si="200">H150+1</f>
        <v>43320</v>
      </c>
      <c r="J150" s="22">
        <f t="shared" ref="J150" si="201">I150+1</f>
        <v>43321</v>
      </c>
      <c r="K150" s="22">
        <f t="shared" ref="K150" si="202">J150+1</f>
        <v>43322</v>
      </c>
      <c r="L150" s="22">
        <f t="shared" ref="L150" si="203">K150+1</f>
        <v>43323</v>
      </c>
      <c r="M150" s="22">
        <f t="shared" ref="M150" si="204">L150+1</f>
        <v>43324</v>
      </c>
      <c r="N150" s="22">
        <f t="shared" ref="N150" si="205">M150+1</f>
        <v>43325</v>
      </c>
      <c r="O150" s="22">
        <f t="shared" ref="O150" si="206">N150+1</f>
        <v>43326</v>
      </c>
      <c r="P150" s="22">
        <f t="shared" ref="P150" si="207">O150+1</f>
        <v>43327</v>
      </c>
      <c r="Q150" s="22">
        <f t="shared" ref="Q150" si="208">P150+1</f>
        <v>43328</v>
      </c>
      <c r="R150" s="22">
        <f t="shared" ref="R150" si="209">Q150+1</f>
        <v>43329</v>
      </c>
      <c r="S150" s="22">
        <f t="shared" ref="S150" si="210">R150+1</f>
        <v>43330</v>
      </c>
      <c r="T150" s="22">
        <f t="shared" ref="T150" si="211">S150+1</f>
        <v>43331</v>
      </c>
      <c r="U150" s="22">
        <f t="shared" ref="U150" si="212">T150+1</f>
        <v>43332</v>
      </c>
      <c r="V150" s="22">
        <f t="shared" ref="V150" si="213">U150+1</f>
        <v>43333</v>
      </c>
      <c r="W150" s="22">
        <f t="shared" ref="W150" si="214">V150+1</f>
        <v>43334</v>
      </c>
      <c r="X150" s="22">
        <f t="shared" ref="X150" si="215">W150+1</f>
        <v>43335</v>
      </c>
      <c r="Y150" s="22">
        <f t="shared" ref="Y150" si="216">X150+1</f>
        <v>43336</v>
      </c>
      <c r="Z150" s="22">
        <f t="shared" ref="Z150" si="217">Y150+1</f>
        <v>43337</v>
      </c>
      <c r="AA150" s="22">
        <f t="shared" ref="AA150" si="218">Z150+1</f>
        <v>43338</v>
      </c>
      <c r="AB150" s="22">
        <f t="shared" ref="AB150" si="219">AA150+1</f>
        <v>43339</v>
      </c>
      <c r="AC150" s="22">
        <f t="shared" ref="AC150" si="220">AB150+1</f>
        <v>43340</v>
      </c>
      <c r="AD150" s="22">
        <f t="shared" ref="AD150" si="221">AC150+1</f>
        <v>43341</v>
      </c>
      <c r="AE150" s="22">
        <f t="shared" ref="AE150" si="222">AD150+1</f>
        <v>43342</v>
      </c>
      <c r="AF150" s="22">
        <f t="shared" ref="AF150" si="223">AE150+1</f>
        <v>43343</v>
      </c>
    </row>
    <row r="151" spans="1:34" x14ac:dyDescent="0.15">
      <c r="A151" s="4" t="e">
        <f ca="1">SUMIFS(INDIRECT("'"&amp;$AH151&amp;"'!$X:$X"),INDIRECT("'"&amp;$AH151&amp;"'!$X:$X"),"&gt;0",INDIRECT("'"&amp;$AH151&amp;"'!$K:$K"),"&gt;="&amp;B150,INDIRECT("'"&amp;$AH151&amp;"'!$K:$K"),"&lt;="&amp;AF150)*12/SUMIFS(INDIRECT("'"&amp;$AH151&amp;"'!$H:$H"),INDIRECT("'"&amp;$AH151&amp;"'!$X:$X"),"&gt;0",INDIRECT("'"&amp;$AH151&amp;"'!$K:$K"),"&gt;="&amp;B150,INDIRECT("'"&amp;$AH151&amp;"'!$K:$K"),"&lt;="&amp;AF150)</f>
        <v>#DIV/0!</v>
      </c>
      <c r="B151">
        <f t="shared" ref="B151:AE151" ca="1" si="224">SUMIF(INDIRECT("'"&amp;$AH151&amp;"'!$K:$K"),B150,INDIRECT("'"&amp;$AH151&amp;"'!$W:$W"))</f>
        <v>0</v>
      </c>
      <c r="C151">
        <f t="shared" ca="1" si="224"/>
        <v>0</v>
      </c>
      <c r="D151">
        <f t="shared" ca="1" si="224"/>
        <v>0</v>
      </c>
      <c r="E151">
        <f t="shared" ca="1" si="224"/>
        <v>0</v>
      </c>
      <c r="F151">
        <f t="shared" ca="1" si="224"/>
        <v>0</v>
      </c>
      <c r="G151">
        <f t="shared" ca="1" si="224"/>
        <v>0</v>
      </c>
      <c r="H151">
        <f t="shared" ca="1" si="224"/>
        <v>0</v>
      </c>
      <c r="I151">
        <f t="shared" ca="1" si="224"/>
        <v>0</v>
      </c>
      <c r="J151">
        <f t="shared" ca="1" si="224"/>
        <v>0</v>
      </c>
      <c r="K151">
        <f t="shared" ca="1" si="224"/>
        <v>0</v>
      </c>
      <c r="L151">
        <f t="shared" ca="1" si="224"/>
        <v>0</v>
      </c>
      <c r="M151">
        <f t="shared" ca="1" si="224"/>
        <v>0</v>
      </c>
      <c r="N151">
        <f t="shared" ca="1" si="224"/>
        <v>0</v>
      </c>
      <c r="O151">
        <f t="shared" ca="1" si="224"/>
        <v>0</v>
      </c>
      <c r="P151">
        <f t="shared" ca="1" si="224"/>
        <v>0</v>
      </c>
      <c r="Q151">
        <f t="shared" ca="1" si="224"/>
        <v>0</v>
      </c>
      <c r="R151">
        <f t="shared" ca="1" si="224"/>
        <v>0</v>
      </c>
      <c r="S151">
        <f t="shared" ca="1" si="224"/>
        <v>0</v>
      </c>
      <c r="T151">
        <f t="shared" ca="1" si="224"/>
        <v>0</v>
      </c>
      <c r="U151">
        <f t="shared" ca="1" si="224"/>
        <v>0</v>
      </c>
      <c r="V151">
        <f t="shared" ca="1" si="224"/>
        <v>0</v>
      </c>
      <c r="W151">
        <f t="shared" ca="1" si="224"/>
        <v>0</v>
      </c>
      <c r="X151">
        <f t="shared" ca="1" si="224"/>
        <v>0</v>
      </c>
      <c r="Y151">
        <f t="shared" ca="1" si="224"/>
        <v>0</v>
      </c>
      <c r="Z151">
        <f t="shared" ca="1" si="224"/>
        <v>0</v>
      </c>
      <c r="AA151">
        <f t="shared" ca="1" si="224"/>
        <v>0</v>
      </c>
      <c r="AB151">
        <f t="shared" ca="1" si="224"/>
        <v>0</v>
      </c>
      <c r="AC151">
        <f t="shared" ca="1" si="224"/>
        <v>0</v>
      </c>
      <c r="AD151">
        <f t="shared" ca="1" si="224"/>
        <v>0</v>
      </c>
      <c r="AE151">
        <f t="shared" ca="1" si="224"/>
        <v>0</v>
      </c>
      <c r="AF151">
        <f ca="1">SUMIF(INDIRECT("'"&amp;$AH151&amp;"'!$K:$K"),AF150,INDIRECT("'"&amp;$AH151&amp;"'!$W:$W"))</f>
        <v>0</v>
      </c>
      <c r="AH151" t="s">
        <v>294</v>
      </c>
    </row>
    <row r="152" spans="1:34" x14ac:dyDescent="0.15">
      <c r="A152" s="4">
        <f ca="1">SUMIFS(INDIRECT("'"&amp;$AH152&amp;"'!$X:$X"),INDIRECT("'"&amp;$AH152&amp;"'!$X:$X"),"&gt;0",INDIRECT("'"&amp;$AH152&amp;"'!$K:$K"),"&gt;="&amp;B150,INDIRECT("'"&amp;$AH152&amp;"'!$K:$K"),"&lt;="&amp;AF150)*12/SUMIFS(INDIRECT("'"&amp;$AH152&amp;"'!$H:$H"),INDIRECT("'"&amp;$AH152&amp;"'!$X:$X"),"&gt;0",INDIRECT("'"&amp;$AH152&amp;"'!$K:$K"),"&gt;="&amp;B150,INDIRECT("'"&amp;$AH152&amp;"'!$K:$K"),"&lt;="&amp;AF150)</f>
        <v>0.2384</v>
      </c>
      <c r="B152">
        <f t="shared" ref="B152:AE152" ca="1" si="225">SUMIF(INDIRECT("'"&amp;$AH152&amp;"'!$K:$K"),B150,INDIRECT("'"&amp;$AH152&amp;"'!$W:$W"))</f>
        <v>0</v>
      </c>
      <c r="C152">
        <f t="shared" ca="1" si="225"/>
        <v>0</v>
      </c>
      <c r="D152">
        <f t="shared" ca="1" si="225"/>
        <v>10000</v>
      </c>
      <c r="E152">
        <f t="shared" ca="1" si="225"/>
        <v>0</v>
      </c>
      <c r="F152">
        <f t="shared" ca="1" si="225"/>
        <v>0</v>
      </c>
      <c r="G152">
        <f t="shared" ca="1" si="225"/>
        <v>0</v>
      </c>
      <c r="H152">
        <f t="shared" ca="1" si="225"/>
        <v>0</v>
      </c>
      <c r="I152">
        <f t="shared" ca="1" si="225"/>
        <v>0</v>
      </c>
      <c r="J152">
        <f t="shared" ca="1" si="225"/>
        <v>0</v>
      </c>
      <c r="K152">
        <f t="shared" ca="1" si="225"/>
        <v>0</v>
      </c>
      <c r="L152">
        <f t="shared" ca="1" si="225"/>
        <v>0</v>
      </c>
      <c r="M152">
        <f t="shared" ca="1" si="225"/>
        <v>0</v>
      </c>
      <c r="N152">
        <f t="shared" ca="1" si="225"/>
        <v>0</v>
      </c>
      <c r="O152">
        <f t="shared" ca="1" si="225"/>
        <v>0</v>
      </c>
      <c r="P152">
        <f t="shared" ca="1" si="225"/>
        <v>0</v>
      </c>
      <c r="Q152">
        <f t="shared" ca="1" si="225"/>
        <v>0</v>
      </c>
      <c r="R152">
        <f t="shared" ca="1" si="225"/>
        <v>0</v>
      </c>
      <c r="S152">
        <f t="shared" ca="1" si="225"/>
        <v>0</v>
      </c>
      <c r="T152">
        <f t="shared" ca="1" si="225"/>
        <v>0</v>
      </c>
      <c r="U152">
        <f t="shared" ca="1" si="225"/>
        <v>0</v>
      </c>
      <c r="V152">
        <f t="shared" ca="1" si="225"/>
        <v>0</v>
      </c>
      <c r="W152">
        <f t="shared" ca="1" si="225"/>
        <v>0</v>
      </c>
      <c r="X152">
        <f t="shared" ca="1" si="225"/>
        <v>0</v>
      </c>
      <c r="Y152">
        <f t="shared" ca="1" si="225"/>
        <v>0</v>
      </c>
      <c r="Z152">
        <f t="shared" ca="1" si="225"/>
        <v>0</v>
      </c>
      <c r="AA152">
        <f t="shared" ca="1" si="225"/>
        <v>0</v>
      </c>
      <c r="AB152">
        <f t="shared" ca="1" si="225"/>
        <v>0</v>
      </c>
      <c r="AC152">
        <f t="shared" ca="1" si="225"/>
        <v>0</v>
      </c>
      <c r="AD152">
        <f t="shared" ca="1" si="225"/>
        <v>0</v>
      </c>
      <c r="AE152">
        <f t="shared" ca="1" si="225"/>
        <v>0</v>
      </c>
      <c r="AF152">
        <f ca="1">SUMIF(INDIRECT("'"&amp;$AH152&amp;"'!$K:$K"),AF150,INDIRECT("'"&amp;$AH152&amp;"'!$W:$W"))</f>
        <v>0</v>
      </c>
      <c r="AH152" t="s">
        <v>296</v>
      </c>
    </row>
    <row r="153" spans="1:34" x14ac:dyDescent="0.15">
      <c r="A153" s="4" t="e">
        <f ca="1">SUMIFS(INDIRECT("'"&amp;$AH153&amp;"'!$X:$X"),INDIRECT("'"&amp;$AH153&amp;"'!$X:$X"),"&gt;0",INDIRECT("'"&amp;$AH153&amp;"'!$K:$K"),"&gt;="&amp;B150,INDIRECT("'"&amp;$AH153&amp;"'!$K:$K"),"&lt;="&amp;AF150)*12/SUMIFS(INDIRECT("'"&amp;$AH153&amp;"'!$H:$H"),INDIRECT("'"&amp;$AH153&amp;"'!$X:$X"),"&gt;0",INDIRECT("'"&amp;$AH153&amp;"'!$K:$K"),"&gt;="&amp;B150,INDIRECT("'"&amp;$AH153&amp;"'!$K:$K"),"&lt;="&amp;AF150)</f>
        <v>#DIV/0!</v>
      </c>
      <c r="B153">
        <f t="shared" ref="B153:AE153" ca="1" si="226">SUMIF(INDIRECT("'"&amp;$AH153&amp;"'!$K:$K"),B150,INDIRECT("'"&amp;$AH153&amp;"'!$W:$W"))</f>
        <v>0</v>
      </c>
      <c r="C153">
        <f t="shared" ca="1" si="226"/>
        <v>0</v>
      </c>
      <c r="D153">
        <f t="shared" ca="1" si="226"/>
        <v>0</v>
      </c>
      <c r="E153">
        <f t="shared" ca="1" si="226"/>
        <v>0</v>
      </c>
      <c r="F153">
        <f t="shared" ca="1" si="226"/>
        <v>0</v>
      </c>
      <c r="G153">
        <f t="shared" ca="1" si="226"/>
        <v>0</v>
      </c>
      <c r="H153">
        <f t="shared" ca="1" si="226"/>
        <v>0</v>
      </c>
      <c r="I153">
        <f t="shared" ca="1" si="226"/>
        <v>0</v>
      </c>
      <c r="J153">
        <f t="shared" ca="1" si="226"/>
        <v>0</v>
      </c>
      <c r="K153">
        <f t="shared" ca="1" si="226"/>
        <v>0</v>
      </c>
      <c r="L153">
        <f t="shared" ca="1" si="226"/>
        <v>0</v>
      </c>
      <c r="M153">
        <f t="shared" ca="1" si="226"/>
        <v>0</v>
      </c>
      <c r="N153">
        <f t="shared" ca="1" si="226"/>
        <v>0</v>
      </c>
      <c r="O153">
        <f t="shared" ca="1" si="226"/>
        <v>0</v>
      </c>
      <c r="P153">
        <f t="shared" ca="1" si="226"/>
        <v>0</v>
      </c>
      <c r="Q153">
        <f t="shared" ca="1" si="226"/>
        <v>0</v>
      </c>
      <c r="R153">
        <f t="shared" ca="1" si="226"/>
        <v>0</v>
      </c>
      <c r="S153">
        <f t="shared" ca="1" si="226"/>
        <v>0</v>
      </c>
      <c r="T153">
        <f t="shared" ca="1" si="226"/>
        <v>0</v>
      </c>
      <c r="U153">
        <f t="shared" ca="1" si="226"/>
        <v>0</v>
      </c>
      <c r="V153">
        <f t="shared" ca="1" si="226"/>
        <v>0</v>
      </c>
      <c r="W153">
        <f t="shared" ca="1" si="226"/>
        <v>0</v>
      </c>
      <c r="X153">
        <f t="shared" ca="1" si="226"/>
        <v>0</v>
      </c>
      <c r="Y153">
        <f t="shared" ca="1" si="226"/>
        <v>0</v>
      </c>
      <c r="Z153">
        <f t="shared" ca="1" si="226"/>
        <v>0</v>
      </c>
      <c r="AA153">
        <f t="shared" ca="1" si="226"/>
        <v>0</v>
      </c>
      <c r="AB153">
        <f t="shared" ca="1" si="226"/>
        <v>0</v>
      </c>
      <c r="AC153">
        <f t="shared" ca="1" si="226"/>
        <v>0</v>
      </c>
      <c r="AD153">
        <f t="shared" ca="1" si="226"/>
        <v>0</v>
      </c>
      <c r="AE153">
        <f t="shared" ca="1" si="226"/>
        <v>0</v>
      </c>
      <c r="AF153">
        <f ca="1">SUMIF(INDIRECT("'"&amp;$AH153&amp;"'!$K:$K"),AF150,INDIRECT("'"&amp;$AH153&amp;"'!$W:$W"))</f>
        <v>0</v>
      </c>
      <c r="AH153" t="s">
        <v>403</v>
      </c>
    </row>
    <row r="154" spans="1:34" x14ac:dyDescent="0.15">
      <c r="A154" s="4">
        <f ca="1">SUMIFS(INDIRECT("'"&amp;$AH154&amp;"'!$X:$X"),INDIRECT("'"&amp;$AH154&amp;"'!$X:$X"),"&gt;0",INDIRECT("'"&amp;$AH154&amp;"'!$K:$K"),"&gt;="&amp;B150,INDIRECT("'"&amp;$AH154&amp;"'!$K:$K"),"&lt;="&amp;AF150)*12/SUMIFS(INDIRECT("'"&amp;$AH154&amp;"'!$H:$H"),INDIRECT("'"&amp;$AH154&amp;"'!$X:$X"),"&gt;0",INDIRECT("'"&amp;$AH154&amp;"'!$K:$K"),"&gt;="&amp;B150,INDIRECT("'"&amp;$AH154&amp;"'!$K:$K"),"&lt;="&amp;AF150)</f>
        <v>0.21420737992166564</v>
      </c>
      <c r="B154">
        <f t="shared" ref="B154:AE154" ca="1" si="227">SUMIF(INDIRECT("'"&amp;$AH154&amp;"'!$K:$K"),B150,INDIRECT("'"&amp;$AH154&amp;"'!$W:$W"))</f>
        <v>0</v>
      </c>
      <c r="C154">
        <f t="shared" ca="1" si="227"/>
        <v>0</v>
      </c>
      <c r="D154">
        <f t="shared" ca="1" si="227"/>
        <v>0</v>
      </c>
      <c r="E154">
        <f t="shared" ca="1" si="227"/>
        <v>0</v>
      </c>
      <c r="F154">
        <f t="shared" ca="1" si="227"/>
        <v>0</v>
      </c>
      <c r="G154">
        <f t="shared" ca="1" si="227"/>
        <v>0</v>
      </c>
      <c r="H154">
        <f t="shared" ca="1" si="227"/>
        <v>0</v>
      </c>
      <c r="I154">
        <f t="shared" ca="1" si="227"/>
        <v>0</v>
      </c>
      <c r="J154">
        <f t="shared" ca="1" si="227"/>
        <v>0</v>
      </c>
      <c r="K154">
        <f t="shared" ca="1" si="227"/>
        <v>0</v>
      </c>
      <c r="L154">
        <f t="shared" ca="1" si="227"/>
        <v>0</v>
      </c>
      <c r="M154">
        <f t="shared" ca="1" si="227"/>
        <v>0</v>
      </c>
      <c r="N154">
        <f t="shared" ca="1" si="227"/>
        <v>0</v>
      </c>
      <c r="O154">
        <f t="shared" ca="1" si="227"/>
        <v>0</v>
      </c>
      <c r="P154">
        <f t="shared" ca="1" si="227"/>
        <v>0</v>
      </c>
      <c r="Q154">
        <f t="shared" ca="1" si="227"/>
        <v>0</v>
      </c>
      <c r="R154">
        <f t="shared" ca="1" si="227"/>
        <v>0</v>
      </c>
      <c r="S154">
        <f t="shared" ca="1" si="227"/>
        <v>0</v>
      </c>
      <c r="T154">
        <f t="shared" ca="1" si="227"/>
        <v>0</v>
      </c>
      <c r="U154">
        <f t="shared" ca="1" si="227"/>
        <v>0</v>
      </c>
      <c r="V154">
        <f t="shared" ca="1" si="227"/>
        <v>0</v>
      </c>
      <c r="W154">
        <f t="shared" ca="1" si="227"/>
        <v>0</v>
      </c>
      <c r="X154">
        <f t="shared" ca="1" si="227"/>
        <v>0</v>
      </c>
      <c r="Y154">
        <f t="shared" ca="1" si="227"/>
        <v>0</v>
      </c>
      <c r="Z154">
        <f t="shared" ca="1" si="227"/>
        <v>0</v>
      </c>
      <c r="AA154">
        <f t="shared" ca="1" si="227"/>
        <v>0</v>
      </c>
      <c r="AB154">
        <f t="shared" ca="1" si="227"/>
        <v>0</v>
      </c>
      <c r="AC154">
        <f t="shared" ca="1" si="227"/>
        <v>0</v>
      </c>
      <c r="AD154">
        <f t="shared" ca="1" si="227"/>
        <v>0</v>
      </c>
      <c r="AE154">
        <f t="shared" ca="1" si="227"/>
        <v>0</v>
      </c>
      <c r="AF154">
        <f ca="1">SUMIF(INDIRECT("'"&amp;$AH154&amp;"'!$K:$K"),AF150,INDIRECT("'"&amp;$AH154&amp;"'!$W:$W"))</f>
        <v>0</v>
      </c>
      <c r="AH154" t="s">
        <v>401</v>
      </c>
    </row>
    <row r="155" spans="1:34" x14ac:dyDescent="0.15">
      <c r="A155" s="4">
        <f ca="1">SUMIFS(INDIRECT("'"&amp;$AH155&amp;"'!$X:$X"),INDIRECT("'"&amp;$AH155&amp;"'!$X:$X"),"&gt;0",INDIRECT("'"&amp;$AH155&amp;"'!$K:$K"),"&gt;="&amp;B150,INDIRECT("'"&amp;$AH155&amp;"'!$K:$K"),"&lt;="&amp;AF150)*12/SUMIFS(INDIRECT("'"&amp;$AH155&amp;"'!$H:$H"),INDIRECT("'"&amp;$AH155&amp;"'!$X:$X"),"&gt;0",INDIRECT("'"&amp;$AH155&amp;"'!$K:$K"),"&gt;="&amp;B150,INDIRECT("'"&amp;$AH155&amp;"'!$K:$K"),"&lt;="&amp;AF150)</f>
        <v>0.27500000000000002</v>
      </c>
      <c r="B155">
        <f t="shared" ref="B155:AE155" ca="1" si="228">SUMIF(INDIRECT("'"&amp;$AH155&amp;"'!$K:$K"),B150,INDIRECT("'"&amp;$AH155&amp;"'!$W:$W"))</f>
        <v>0</v>
      </c>
      <c r="C155">
        <f t="shared" ca="1" si="228"/>
        <v>0</v>
      </c>
      <c r="D155">
        <f t="shared" ca="1" si="228"/>
        <v>0</v>
      </c>
      <c r="E155">
        <f t="shared" ca="1" si="228"/>
        <v>0</v>
      </c>
      <c r="F155">
        <f t="shared" ca="1" si="228"/>
        <v>0</v>
      </c>
      <c r="G155">
        <f t="shared" ca="1" si="228"/>
        <v>0</v>
      </c>
      <c r="H155">
        <f t="shared" ca="1" si="228"/>
        <v>0</v>
      </c>
      <c r="I155">
        <f t="shared" ca="1" si="228"/>
        <v>0</v>
      </c>
      <c r="J155">
        <f t="shared" ca="1" si="228"/>
        <v>0</v>
      </c>
      <c r="K155">
        <f t="shared" ca="1" si="228"/>
        <v>0</v>
      </c>
      <c r="L155">
        <f t="shared" ca="1" si="228"/>
        <v>0</v>
      </c>
      <c r="M155">
        <f t="shared" ca="1" si="228"/>
        <v>0</v>
      </c>
      <c r="N155">
        <f t="shared" ca="1" si="228"/>
        <v>0</v>
      </c>
      <c r="O155">
        <f t="shared" ca="1" si="228"/>
        <v>0</v>
      </c>
      <c r="P155">
        <f t="shared" ca="1" si="228"/>
        <v>0</v>
      </c>
      <c r="Q155">
        <f t="shared" ca="1" si="228"/>
        <v>0</v>
      </c>
      <c r="R155">
        <f t="shared" ca="1" si="228"/>
        <v>0</v>
      </c>
      <c r="S155">
        <f t="shared" ca="1" si="228"/>
        <v>0</v>
      </c>
      <c r="T155">
        <f t="shared" ca="1" si="228"/>
        <v>0</v>
      </c>
      <c r="U155">
        <f t="shared" ca="1" si="228"/>
        <v>0</v>
      </c>
      <c r="V155">
        <f t="shared" ca="1" si="228"/>
        <v>0</v>
      </c>
      <c r="W155">
        <f t="shared" ca="1" si="228"/>
        <v>0</v>
      </c>
      <c r="X155">
        <f t="shared" ca="1" si="228"/>
        <v>0</v>
      </c>
      <c r="Y155">
        <f t="shared" ca="1" si="228"/>
        <v>0</v>
      </c>
      <c r="Z155">
        <f t="shared" ca="1" si="228"/>
        <v>0</v>
      </c>
      <c r="AA155">
        <f t="shared" ca="1" si="228"/>
        <v>0</v>
      </c>
      <c r="AB155">
        <f t="shared" ca="1" si="228"/>
        <v>0</v>
      </c>
      <c r="AC155">
        <f t="shared" ca="1" si="228"/>
        <v>0</v>
      </c>
      <c r="AD155">
        <f t="shared" ca="1" si="228"/>
        <v>0</v>
      </c>
      <c r="AE155">
        <f t="shared" ca="1" si="228"/>
        <v>0</v>
      </c>
      <c r="AF155">
        <f ca="1">SUMIF(INDIRECT("'"&amp;$AH155&amp;"'!$K:$K"),AF150,INDIRECT("'"&amp;$AH155&amp;"'!$W:$W"))</f>
        <v>0</v>
      </c>
      <c r="AH155" t="s">
        <v>297</v>
      </c>
    </row>
    <row r="156" spans="1:34" x14ac:dyDescent="0.15">
      <c r="A156" s="4">
        <f ca="1">SUMIFS(INDIRECT("'"&amp;$AH156&amp;"'!$X:$X"),INDIRECT("'"&amp;$AH156&amp;"'!$X:$X"),"&gt;0",INDIRECT("'"&amp;$AH156&amp;"'!$K:$K"),"&gt;="&amp;B150,INDIRECT("'"&amp;$AH156&amp;"'!$K:$K"),"&lt;="&amp;AF150)*12/SUMIFS(INDIRECT("'"&amp;$AH156&amp;"'!$H:$H"),INDIRECT("'"&amp;$AH156&amp;"'!$X:$X"),"&gt;0",INDIRECT("'"&amp;$AH156&amp;"'!$K:$K"),"&gt;="&amp;B150,INDIRECT("'"&amp;$AH156&amp;"'!$K:$K"),"&lt;="&amp;AF150)</f>
        <v>0.14280439560439559</v>
      </c>
      <c r="B156">
        <f t="shared" ref="B156:AF156" ca="1" si="229">SUMIF(INDIRECT("'"&amp;$AH156&amp;"'!$K:$K"),B150,INDIRECT("'"&amp;$AH156&amp;"'!$W:$W"))</f>
        <v>0</v>
      </c>
      <c r="C156">
        <f t="shared" ca="1" si="229"/>
        <v>0</v>
      </c>
      <c r="D156">
        <f t="shared" ca="1" si="229"/>
        <v>0</v>
      </c>
      <c r="E156">
        <f t="shared" ca="1" si="229"/>
        <v>0</v>
      </c>
      <c r="F156">
        <f t="shared" ca="1" si="229"/>
        <v>0</v>
      </c>
      <c r="G156">
        <f t="shared" ca="1" si="229"/>
        <v>0</v>
      </c>
      <c r="H156">
        <f t="shared" ca="1" si="229"/>
        <v>0</v>
      </c>
      <c r="I156">
        <f t="shared" ca="1" si="229"/>
        <v>0</v>
      </c>
      <c r="J156">
        <f t="shared" ca="1" si="229"/>
        <v>0</v>
      </c>
      <c r="K156">
        <f t="shared" ca="1" si="229"/>
        <v>0</v>
      </c>
      <c r="L156">
        <f t="shared" ca="1" si="229"/>
        <v>0</v>
      </c>
      <c r="M156">
        <f t="shared" ca="1" si="229"/>
        <v>0</v>
      </c>
      <c r="N156">
        <f t="shared" ca="1" si="229"/>
        <v>0</v>
      </c>
      <c r="O156">
        <f t="shared" ca="1" si="229"/>
        <v>0</v>
      </c>
      <c r="P156">
        <f t="shared" ca="1" si="229"/>
        <v>0</v>
      </c>
      <c r="Q156">
        <f t="shared" ca="1" si="229"/>
        <v>0</v>
      </c>
      <c r="R156">
        <f t="shared" ca="1" si="229"/>
        <v>0</v>
      </c>
      <c r="S156">
        <f t="shared" ca="1" si="229"/>
        <v>0</v>
      </c>
      <c r="T156">
        <f t="shared" ca="1" si="229"/>
        <v>0</v>
      </c>
      <c r="U156">
        <f t="shared" ca="1" si="229"/>
        <v>0</v>
      </c>
      <c r="V156">
        <f t="shared" ca="1" si="229"/>
        <v>0</v>
      </c>
      <c r="W156">
        <f t="shared" ca="1" si="229"/>
        <v>0</v>
      </c>
      <c r="X156">
        <f t="shared" ca="1" si="229"/>
        <v>0</v>
      </c>
      <c r="Y156">
        <f t="shared" ca="1" si="229"/>
        <v>0</v>
      </c>
      <c r="Z156">
        <f t="shared" ca="1" si="229"/>
        <v>0</v>
      </c>
      <c r="AA156">
        <f t="shared" ca="1" si="229"/>
        <v>0</v>
      </c>
      <c r="AB156">
        <f t="shared" ca="1" si="229"/>
        <v>0</v>
      </c>
      <c r="AC156">
        <f t="shared" ca="1" si="229"/>
        <v>0</v>
      </c>
      <c r="AD156">
        <f t="shared" ca="1" si="229"/>
        <v>0</v>
      </c>
      <c r="AE156">
        <f t="shared" ca="1" si="229"/>
        <v>0</v>
      </c>
      <c r="AF156">
        <f t="shared" ca="1" si="229"/>
        <v>0</v>
      </c>
      <c r="AH156" t="s">
        <v>794</v>
      </c>
    </row>
    <row r="159" spans="1:34" s="20" customFormat="1" ht="25.5" customHeight="1" x14ac:dyDescent="0.15">
      <c r="A159" s="19"/>
      <c r="B159" s="19">
        <f ca="1">SUM(B161:B168)</f>
        <v>0</v>
      </c>
      <c r="C159" s="19">
        <f t="shared" ref="C159:AF159" ca="1" si="230">SUM(C161:C168)</f>
        <v>0</v>
      </c>
      <c r="D159" s="19">
        <f t="shared" ca="1" si="230"/>
        <v>0</v>
      </c>
      <c r="E159" s="19">
        <f t="shared" ca="1" si="230"/>
        <v>0</v>
      </c>
      <c r="F159" s="19">
        <f t="shared" ca="1" si="230"/>
        <v>0</v>
      </c>
      <c r="G159" s="19">
        <f t="shared" ca="1" si="230"/>
        <v>0</v>
      </c>
      <c r="H159" s="19">
        <f t="shared" ca="1" si="230"/>
        <v>0</v>
      </c>
      <c r="I159" s="19">
        <f t="shared" ca="1" si="230"/>
        <v>0</v>
      </c>
      <c r="J159" s="19">
        <f t="shared" ca="1" si="230"/>
        <v>0</v>
      </c>
      <c r="K159" s="19">
        <f t="shared" ca="1" si="230"/>
        <v>0</v>
      </c>
      <c r="L159" s="19">
        <f t="shared" ca="1" si="230"/>
        <v>0</v>
      </c>
      <c r="M159" s="19">
        <f t="shared" ca="1" si="230"/>
        <v>10000</v>
      </c>
      <c r="N159" s="19">
        <f t="shared" ca="1" si="230"/>
        <v>0</v>
      </c>
      <c r="O159" s="19">
        <f t="shared" ca="1" si="230"/>
        <v>0</v>
      </c>
      <c r="P159" s="19">
        <f t="shared" ca="1" si="230"/>
        <v>0</v>
      </c>
      <c r="Q159" s="19">
        <f t="shared" ca="1" si="230"/>
        <v>0</v>
      </c>
      <c r="R159" s="19">
        <f t="shared" ca="1" si="230"/>
        <v>0</v>
      </c>
      <c r="S159" s="19">
        <f t="shared" ca="1" si="230"/>
        <v>0</v>
      </c>
      <c r="T159" s="19">
        <f t="shared" ca="1" si="230"/>
        <v>0</v>
      </c>
      <c r="U159" s="19">
        <f t="shared" ca="1" si="230"/>
        <v>0</v>
      </c>
      <c r="V159" s="19">
        <f t="shared" ca="1" si="230"/>
        <v>0</v>
      </c>
      <c r="W159" s="19">
        <f t="shared" ca="1" si="230"/>
        <v>0</v>
      </c>
      <c r="X159" s="19">
        <f t="shared" ca="1" si="230"/>
        <v>0</v>
      </c>
      <c r="Y159" s="19">
        <f t="shared" ca="1" si="230"/>
        <v>0</v>
      </c>
      <c r="Z159" s="19">
        <f t="shared" ca="1" si="230"/>
        <v>0</v>
      </c>
      <c r="AA159" s="19">
        <f t="shared" ca="1" si="230"/>
        <v>0</v>
      </c>
      <c r="AB159" s="19">
        <f t="shared" ca="1" si="230"/>
        <v>0</v>
      </c>
      <c r="AC159" s="19">
        <f t="shared" ca="1" si="230"/>
        <v>0</v>
      </c>
      <c r="AD159" s="19">
        <f t="shared" ca="1" si="230"/>
        <v>0</v>
      </c>
      <c r="AE159" s="19">
        <f t="shared" ca="1" si="230"/>
        <v>0</v>
      </c>
      <c r="AF159" s="19">
        <f t="shared" ca="1" si="230"/>
        <v>0</v>
      </c>
    </row>
    <row r="160" spans="1:34" s="20" customFormat="1" ht="25.5" customHeight="1" x14ac:dyDescent="0.15">
      <c r="A160" s="19" t="e">
        <f ca="1">AVERAGE(A161:A166)</f>
        <v>#DIV/0!</v>
      </c>
      <c r="B160" s="21">
        <v>43344</v>
      </c>
      <c r="C160" s="22">
        <f t="shared" ref="C160" si="231">B160+1</f>
        <v>43345</v>
      </c>
      <c r="D160" s="22">
        <f t="shared" ref="D160" si="232">C160+1</f>
        <v>43346</v>
      </c>
      <c r="E160" s="22">
        <f t="shared" ref="E160" si="233">D160+1</f>
        <v>43347</v>
      </c>
      <c r="F160" s="22">
        <f t="shared" ref="F160" si="234">E160+1</f>
        <v>43348</v>
      </c>
      <c r="G160" s="22">
        <f t="shared" ref="G160" si="235">F160+1</f>
        <v>43349</v>
      </c>
      <c r="H160" s="22">
        <f t="shared" ref="H160" si="236">G160+1</f>
        <v>43350</v>
      </c>
      <c r="I160" s="22">
        <f t="shared" ref="I160" si="237">H160+1</f>
        <v>43351</v>
      </c>
      <c r="J160" s="22">
        <f t="shared" ref="J160" si="238">I160+1</f>
        <v>43352</v>
      </c>
      <c r="K160" s="22">
        <f t="shared" ref="K160" si="239">J160+1</f>
        <v>43353</v>
      </c>
      <c r="L160" s="22">
        <f t="shared" ref="L160" si="240">K160+1</f>
        <v>43354</v>
      </c>
      <c r="M160" s="22">
        <f t="shared" ref="M160" si="241">L160+1</f>
        <v>43355</v>
      </c>
      <c r="N160" s="22">
        <f t="shared" ref="N160" si="242">M160+1</f>
        <v>43356</v>
      </c>
      <c r="O160" s="22">
        <f t="shared" ref="O160" si="243">N160+1</f>
        <v>43357</v>
      </c>
      <c r="P160" s="22">
        <f t="shared" ref="P160" si="244">O160+1</f>
        <v>43358</v>
      </c>
      <c r="Q160" s="22">
        <f t="shared" ref="Q160" si="245">P160+1</f>
        <v>43359</v>
      </c>
      <c r="R160" s="22">
        <f t="shared" ref="R160" si="246">Q160+1</f>
        <v>43360</v>
      </c>
      <c r="S160" s="22">
        <f t="shared" ref="S160" si="247">R160+1</f>
        <v>43361</v>
      </c>
      <c r="T160" s="22">
        <f t="shared" ref="T160" si="248">S160+1</f>
        <v>43362</v>
      </c>
      <c r="U160" s="22">
        <f t="shared" ref="U160" si="249">T160+1</f>
        <v>43363</v>
      </c>
      <c r="V160" s="22">
        <f t="shared" ref="V160" si="250">U160+1</f>
        <v>43364</v>
      </c>
      <c r="W160" s="22">
        <f t="shared" ref="W160" si="251">V160+1</f>
        <v>43365</v>
      </c>
      <c r="X160" s="22">
        <f t="shared" ref="X160" si="252">W160+1</f>
        <v>43366</v>
      </c>
      <c r="Y160" s="22">
        <f t="shared" ref="Y160" si="253">X160+1</f>
        <v>43367</v>
      </c>
      <c r="Z160" s="22">
        <f t="shared" ref="Z160" si="254">Y160+1</f>
        <v>43368</v>
      </c>
      <c r="AA160" s="22">
        <f t="shared" ref="AA160" si="255">Z160+1</f>
        <v>43369</v>
      </c>
      <c r="AB160" s="22">
        <f t="shared" ref="AB160" si="256">AA160+1</f>
        <v>43370</v>
      </c>
      <c r="AC160" s="22">
        <f t="shared" ref="AC160" si="257">AB160+1</f>
        <v>43371</v>
      </c>
      <c r="AD160" s="22">
        <f t="shared" ref="AD160" si="258">AC160+1</f>
        <v>43372</v>
      </c>
      <c r="AE160" s="22">
        <f t="shared" ref="AE160" si="259">AD160+1</f>
        <v>43373</v>
      </c>
      <c r="AF160" s="22">
        <f t="shared" ref="AF160" si="260">AE160+1</f>
        <v>43374</v>
      </c>
    </row>
    <row r="161" spans="1:34" x14ac:dyDescent="0.15">
      <c r="A161" s="4">
        <f ca="1">SUMIFS(INDIRECT("'"&amp;$AH161&amp;"'!$X:$X"),INDIRECT("'"&amp;$AH161&amp;"'!$X:$X"),"&gt;0",INDIRECT("'"&amp;$AH161&amp;"'!$K:$K"),"&gt;="&amp;B160,INDIRECT("'"&amp;$AH161&amp;"'!$K:$K"),"&lt;="&amp;AF160)*12/SUMIFS(INDIRECT("'"&amp;$AH161&amp;"'!$H:$H"),INDIRECT("'"&amp;$AH161&amp;"'!$X:$X"),"&gt;0",INDIRECT("'"&amp;$AH161&amp;"'!$K:$K"),"&gt;="&amp;B160,INDIRECT("'"&amp;$AH161&amp;"'!$K:$K"),"&lt;="&amp;AF160)</f>
        <v>0.19151383399209487</v>
      </c>
      <c r="B161">
        <f t="shared" ref="B161:AE161" ca="1" si="261">SUMIF(INDIRECT("'"&amp;$AH161&amp;"'!$K:$K"),B160,INDIRECT("'"&amp;$AH161&amp;"'!$W:$W"))</f>
        <v>0</v>
      </c>
      <c r="C161">
        <f t="shared" ca="1" si="261"/>
        <v>0</v>
      </c>
      <c r="D161">
        <f t="shared" ca="1" si="261"/>
        <v>0</v>
      </c>
      <c r="E161">
        <f t="shared" ca="1" si="261"/>
        <v>0</v>
      </c>
      <c r="F161">
        <f t="shared" ca="1" si="261"/>
        <v>0</v>
      </c>
      <c r="G161">
        <f t="shared" ca="1" si="261"/>
        <v>0</v>
      </c>
      <c r="H161">
        <f t="shared" ca="1" si="261"/>
        <v>0</v>
      </c>
      <c r="I161">
        <f t="shared" ca="1" si="261"/>
        <v>0</v>
      </c>
      <c r="J161">
        <f t="shared" ca="1" si="261"/>
        <v>0</v>
      </c>
      <c r="K161">
        <f t="shared" ca="1" si="261"/>
        <v>0</v>
      </c>
      <c r="L161">
        <f t="shared" ca="1" si="261"/>
        <v>0</v>
      </c>
      <c r="M161">
        <f t="shared" ca="1" si="261"/>
        <v>10000</v>
      </c>
      <c r="N161">
        <f t="shared" ca="1" si="261"/>
        <v>0</v>
      </c>
      <c r="O161">
        <f t="shared" ca="1" si="261"/>
        <v>0</v>
      </c>
      <c r="P161">
        <f t="shared" ca="1" si="261"/>
        <v>0</v>
      </c>
      <c r="Q161">
        <f t="shared" ca="1" si="261"/>
        <v>0</v>
      </c>
      <c r="R161">
        <f t="shared" ca="1" si="261"/>
        <v>0</v>
      </c>
      <c r="S161">
        <f t="shared" ca="1" si="261"/>
        <v>0</v>
      </c>
      <c r="T161">
        <f t="shared" ca="1" si="261"/>
        <v>0</v>
      </c>
      <c r="U161">
        <f t="shared" ca="1" si="261"/>
        <v>0</v>
      </c>
      <c r="V161">
        <f t="shared" ca="1" si="261"/>
        <v>0</v>
      </c>
      <c r="W161">
        <f t="shared" ca="1" si="261"/>
        <v>0</v>
      </c>
      <c r="X161">
        <f t="shared" ca="1" si="261"/>
        <v>0</v>
      </c>
      <c r="Y161">
        <f t="shared" ca="1" si="261"/>
        <v>0</v>
      </c>
      <c r="Z161">
        <f t="shared" ca="1" si="261"/>
        <v>0</v>
      </c>
      <c r="AA161">
        <f t="shared" ca="1" si="261"/>
        <v>0</v>
      </c>
      <c r="AB161">
        <f t="shared" ca="1" si="261"/>
        <v>0</v>
      </c>
      <c r="AC161">
        <f t="shared" ca="1" si="261"/>
        <v>0</v>
      </c>
      <c r="AD161">
        <f t="shared" ca="1" si="261"/>
        <v>0</v>
      </c>
      <c r="AE161">
        <f t="shared" ca="1" si="261"/>
        <v>0</v>
      </c>
      <c r="AF161">
        <f ca="1">SUMIF(INDIRECT("'"&amp;$AH161&amp;"'!$K:$K"),AF160,INDIRECT("'"&amp;$AH161&amp;"'!$W:$W"))</f>
        <v>0</v>
      </c>
      <c r="AH161" t="s">
        <v>294</v>
      </c>
    </row>
    <row r="162" spans="1:34" x14ac:dyDescent="0.15">
      <c r="A162" s="4">
        <f ca="1">SUMIFS(INDIRECT("'"&amp;$AH162&amp;"'!$X:$X"),INDIRECT("'"&amp;$AH162&amp;"'!$X:$X"),"&gt;0",INDIRECT("'"&amp;$AH162&amp;"'!$K:$K"),"&gt;="&amp;B160,INDIRECT("'"&amp;$AH162&amp;"'!$K:$K"),"&lt;="&amp;AF160)*12/SUMIFS(INDIRECT("'"&amp;$AH162&amp;"'!$H:$H"),INDIRECT("'"&amp;$AH162&amp;"'!$X:$X"),"&gt;0",INDIRECT("'"&amp;$AH162&amp;"'!$K:$K"),"&gt;="&amp;B160,INDIRECT("'"&amp;$AH162&amp;"'!$K:$K"),"&lt;="&amp;AF160)</f>
        <v>9.4021978021978009E-2</v>
      </c>
      <c r="B162">
        <f t="shared" ref="B162:AE162" ca="1" si="262">SUMIF(INDIRECT("'"&amp;$AH162&amp;"'!$K:$K"),B160,INDIRECT("'"&amp;$AH162&amp;"'!$W:$W"))</f>
        <v>0</v>
      </c>
      <c r="C162">
        <f t="shared" ca="1" si="262"/>
        <v>0</v>
      </c>
      <c r="D162">
        <f t="shared" ca="1" si="262"/>
        <v>0</v>
      </c>
      <c r="E162">
        <f t="shared" ca="1" si="262"/>
        <v>0</v>
      </c>
      <c r="F162">
        <f t="shared" ca="1" si="262"/>
        <v>0</v>
      </c>
      <c r="G162">
        <f t="shared" ca="1" si="262"/>
        <v>0</v>
      </c>
      <c r="H162">
        <f t="shared" ca="1" si="262"/>
        <v>0</v>
      </c>
      <c r="I162">
        <f t="shared" ca="1" si="262"/>
        <v>0</v>
      </c>
      <c r="J162">
        <f t="shared" ca="1" si="262"/>
        <v>0</v>
      </c>
      <c r="K162">
        <f t="shared" ca="1" si="262"/>
        <v>0</v>
      </c>
      <c r="L162">
        <f t="shared" ca="1" si="262"/>
        <v>0</v>
      </c>
      <c r="M162">
        <f t="shared" ca="1" si="262"/>
        <v>0</v>
      </c>
      <c r="N162">
        <f t="shared" ca="1" si="262"/>
        <v>0</v>
      </c>
      <c r="O162">
        <f t="shared" ca="1" si="262"/>
        <v>0</v>
      </c>
      <c r="P162">
        <f t="shared" ca="1" si="262"/>
        <v>0</v>
      </c>
      <c r="Q162">
        <f t="shared" ca="1" si="262"/>
        <v>0</v>
      </c>
      <c r="R162">
        <f t="shared" ca="1" si="262"/>
        <v>0</v>
      </c>
      <c r="S162">
        <f t="shared" ca="1" si="262"/>
        <v>0</v>
      </c>
      <c r="T162">
        <f t="shared" ca="1" si="262"/>
        <v>0</v>
      </c>
      <c r="U162">
        <f t="shared" ca="1" si="262"/>
        <v>0</v>
      </c>
      <c r="V162">
        <f t="shared" ca="1" si="262"/>
        <v>0</v>
      </c>
      <c r="W162">
        <f t="shared" ca="1" si="262"/>
        <v>0</v>
      </c>
      <c r="X162">
        <f t="shared" ca="1" si="262"/>
        <v>0</v>
      </c>
      <c r="Y162">
        <f t="shared" ca="1" si="262"/>
        <v>0</v>
      </c>
      <c r="Z162">
        <f t="shared" ca="1" si="262"/>
        <v>0</v>
      </c>
      <c r="AA162">
        <f t="shared" ca="1" si="262"/>
        <v>0</v>
      </c>
      <c r="AB162">
        <f t="shared" ca="1" si="262"/>
        <v>0</v>
      </c>
      <c r="AC162">
        <f t="shared" ca="1" si="262"/>
        <v>0</v>
      </c>
      <c r="AD162">
        <f t="shared" ca="1" si="262"/>
        <v>0</v>
      </c>
      <c r="AE162">
        <f t="shared" ca="1" si="262"/>
        <v>0</v>
      </c>
      <c r="AF162">
        <f ca="1">SUMIF(INDIRECT("'"&amp;$AH162&amp;"'!$K:$K"),AF160,INDIRECT("'"&amp;$AH162&amp;"'!$W:$W"))</f>
        <v>0</v>
      </c>
      <c r="AH162" t="s">
        <v>296</v>
      </c>
    </row>
    <row r="163" spans="1:34" x14ac:dyDescent="0.15">
      <c r="A163" s="4">
        <f ca="1">SUMIFS(INDIRECT("'"&amp;$AH163&amp;"'!$X:$X"),INDIRECT("'"&amp;$AH163&amp;"'!$X:$X"),"&gt;0",INDIRECT("'"&amp;$AH163&amp;"'!$K:$K"),"&gt;="&amp;B160,INDIRECT("'"&amp;$AH163&amp;"'!$K:$K"),"&lt;="&amp;AF160)*12/SUMIFS(INDIRECT("'"&amp;$AH163&amp;"'!$H:$H"),INDIRECT("'"&amp;$AH163&amp;"'!$X:$X"),"&gt;0",INDIRECT("'"&amp;$AH163&amp;"'!$K:$K"),"&gt;="&amp;B160,INDIRECT("'"&amp;$AH163&amp;"'!$K:$K"),"&lt;="&amp;AF160)</f>
        <v>0.21106382978723409</v>
      </c>
      <c r="B163">
        <f t="shared" ref="B163:AE163" ca="1" si="263">SUMIF(INDIRECT("'"&amp;$AH163&amp;"'!$K:$K"),B160,INDIRECT("'"&amp;$AH163&amp;"'!$W:$W"))</f>
        <v>0</v>
      </c>
      <c r="C163">
        <f t="shared" ca="1" si="263"/>
        <v>0</v>
      </c>
      <c r="D163">
        <f t="shared" ca="1" si="263"/>
        <v>0</v>
      </c>
      <c r="E163">
        <f t="shared" ca="1" si="263"/>
        <v>0</v>
      </c>
      <c r="F163">
        <f t="shared" ca="1" si="263"/>
        <v>0</v>
      </c>
      <c r="G163">
        <f t="shared" ca="1" si="263"/>
        <v>0</v>
      </c>
      <c r="H163">
        <f t="shared" ca="1" si="263"/>
        <v>0</v>
      </c>
      <c r="I163">
        <f t="shared" ca="1" si="263"/>
        <v>0</v>
      </c>
      <c r="J163">
        <f t="shared" ca="1" si="263"/>
        <v>0</v>
      </c>
      <c r="K163">
        <f t="shared" ca="1" si="263"/>
        <v>0</v>
      </c>
      <c r="L163">
        <f t="shared" ca="1" si="263"/>
        <v>0</v>
      </c>
      <c r="M163">
        <f t="shared" ca="1" si="263"/>
        <v>0</v>
      </c>
      <c r="N163">
        <f t="shared" ca="1" si="263"/>
        <v>0</v>
      </c>
      <c r="O163">
        <f t="shared" ca="1" si="263"/>
        <v>0</v>
      </c>
      <c r="P163">
        <f t="shared" ca="1" si="263"/>
        <v>0</v>
      </c>
      <c r="Q163">
        <f t="shared" ca="1" si="263"/>
        <v>0</v>
      </c>
      <c r="R163">
        <f t="shared" ca="1" si="263"/>
        <v>0</v>
      </c>
      <c r="S163">
        <f t="shared" ca="1" si="263"/>
        <v>0</v>
      </c>
      <c r="T163">
        <f t="shared" ca="1" si="263"/>
        <v>0</v>
      </c>
      <c r="U163">
        <f t="shared" ca="1" si="263"/>
        <v>0</v>
      </c>
      <c r="V163">
        <f t="shared" ca="1" si="263"/>
        <v>0</v>
      </c>
      <c r="W163">
        <f t="shared" ca="1" si="263"/>
        <v>0</v>
      </c>
      <c r="X163">
        <f t="shared" ca="1" si="263"/>
        <v>0</v>
      </c>
      <c r="Y163">
        <f t="shared" ca="1" si="263"/>
        <v>0</v>
      </c>
      <c r="Z163">
        <f t="shared" ca="1" si="263"/>
        <v>0</v>
      </c>
      <c r="AA163">
        <f t="shared" ca="1" si="263"/>
        <v>0</v>
      </c>
      <c r="AB163">
        <f t="shared" ca="1" si="263"/>
        <v>0</v>
      </c>
      <c r="AC163">
        <f t="shared" ca="1" si="263"/>
        <v>0</v>
      </c>
      <c r="AD163">
        <f t="shared" ca="1" si="263"/>
        <v>0</v>
      </c>
      <c r="AE163">
        <f t="shared" ca="1" si="263"/>
        <v>0</v>
      </c>
      <c r="AF163">
        <f ca="1">SUMIF(INDIRECT("'"&amp;$AH163&amp;"'!$K:$K"),AF160,INDIRECT("'"&amp;$AH163&amp;"'!$W:$W"))</f>
        <v>0</v>
      </c>
      <c r="AH163" t="s">
        <v>403</v>
      </c>
    </row>
    <row r="164" spans="1:34" x14ac:dyDescent="0.15">
      <c r="A164" s="4" t="e">
        <f ca="1">SUMIFS(INDIRECT("'"&amp;$AH164&amp;"'!$X:$X"),INDIRECT("'"&amp;$AH164&amp;"'!$X:$X"),"&gt;0",INDIRECT("'"&amp;$AH164&amp;"'!$K:$K"),"&gt;="&amp;B160,INDIRECT("'"&amp;$AH164&amp;"'!$K:$K"),"&lt;="&amp;AF160)*12/SUMIFS(INDIRECT("'"&amp;$AH164&amp;"'!$H:$H"),INDIRECT("'"&amp;$AH164&amp;"'!$X:$X"),"&gt;0",INDIRECT("'"&amp;$AH164&amp;"'!$K:$K"),"&gt;="&amp;B160,INDIRECT("'"&amp;$AH164&amp;"'!$K:$K"),"&lt;="&amp;AF160)</f>
        <v>#DIV/0!</v>
      </c>
      <c r="B164">
        <f t="shared" ref="B164:AE164" ca="1" si="264">SUMIF(INDIRECT("'"&amp;$AH164&amp;"'!$K:$K"),B160,INDIRECT("'"&amp;$AH164&amp;"'!$W:$W"))</f>
        <v>0</v>
      </c>
      <c r="C164">
        <f t="shared" ca="1" si="264"/>
        <v>0</v>
      </c>
      <c r="D164">
        <f t="shared" ca="1" si="264"/>
        <v>0</v>
      </c>
      <c r="E164">
        <f t="shared" ca="1" si="264"/>
        <v>0</v>
      </c>
      <c r="F164">
        <f t="shared" ca="1" si="264"/>
        <v>0</v>
      </c>
      <c r="G164">
        <f t="shared" ca="1" si="264"/>
        <v>0</v>
      </c>
      <c r="H164">
        <f t="shared" ca="1" si="264"/>
        <v>0</v>
      </c>
      <c r="I164">
        <f t="shared" ca="1" si="264"/>
        <v>0</v>
      </c>
      <c r="J164">
        <f t="shared" ca="1" si="264"/>
        <v>0</v>
      </c>
      <c r="K164">
        <f t="shared" ca="1" si="264"/>
        <v>0</v>
      </c>
      <c r="L164">
        <f t="shared" ca="1" si="264"/>
        <v>0</v>
      </c>
      <c r="M164">
        <f t="shared" ca="1" si="264"/>
        <v>0</v>
      </c>
      <c r="N164">
        <f t="shared" ca="1" si="264"/>
        <v>0</v>
      </c>
      <c r="O164">
        <f t="shared" ca="1" si="264"/>
        <v>0</v>
      </c>
      <c r="P164">
        <f t="shared" ca="1" si="264"/>
        <v>0</v>
      </c>
      <c r="Q164">
        <f t="shared" ca="1" si="264"/>
        <v>0</v>
      </c>
      <c r="R164">
        <f t="shared" ca="1" si="264"/>
        <v>0</v>
      </c>
      <c r="S164">
        <f t="shared" ca="1" si="264"/>
        <v>0</v>
      </c>
      <c r="T164">
        <f t="shared" ca="1" si="264"/>
        <v>0</v>
      </c>
      <c r="U164">
        <f t="shared" ca="1" si="264"/>
        <v>0</v>
      </c>
      <c r="V164">
        <f t="shared" ca="1" si="264"/>
        <v>0</v>
      </c>
      <c r="W164">
        <f t="shared" ca="1" si="264"/>
        <v>0</v>
      </c>
      <c r="X164">
        <f t="shared" ca="1" si="264"/>
        <v>0</v>
      </c>
      <c r="Y164">
        <f t="shared" ca="1" si="264"/>
        <v>0</v>
      </c>
      <c r="Z164">
        <f t="shared" ca="1" si="264"/>
        <v>0</v>
      </c>
      <c r="AA164">
        <f t="shared" ca="1" si="264"/>
        <v>0</v>
      </c>
      <c r="AB164">
        <f t="shared" ca="1" si="264"/>
        <v>0</v>
      </c>
      <c r="AC164">
        <f t="shared" ca="1" si="264"/>
        <v>0</v>
      </c>
      <c r="AD164">
        <f t="shared" ca="1" si="264"/>
        <v>0</v>
      </c>
      <c r="AE164">
        <f t="shared" ca="1" si="264"/>
        <v>0</v>
      </c>
      <c r="AF164">
        <f ca="1">SUMIF(INDIRECT("'"&amp;$AH164&amp;"'!$K:$K"),AF160,INDIRECT("'"&amp;$AH164&amp;"'!$W:$W"))</f>
        <v>0</v>
      </c>
      <c r="AH164" t="s">
        <v>401</v>
      </c>
    </row>
    <row r="165" spans="1:34" x14ac:dyDescent="0.15">
      <c r="A165" s="4" t="e">
        <f ca="1">SUMIFS(INDIRECT("'"&amp;$AH165&amp;"'!$X:$X"),INDIRECT("'"&amp;$AH165&amp;"'!$X:$X"),"&gt;0",INDIRECT("'"&amp;$AH165&amp;"'!$K:$K"),"&gt;="&amp;B160,INDIRECT("'"&amp;$AH165&amp;"'!$K:$K"),"&lt;="&amp;AF160)*12/SUMIFS(INDIRECT("'"&amp;$AH165&amp;"'!$H:$H"),INDIRECT("'"&amp;$AH165&amp;"'!$X:$X"),"&gt;0",INDIRECT("'"&amp;$AH165&amp;"'!$K:$K"),"&gt;="&amp;B160,INDIRECT("'"&amp;$AH165&amp;"'!$K:$K"),"&lt;="&amp;AF160)</f>
        <v>#DIV/0!</v>
      </c>
      <c r="B165">
        <f t="shared" ref="B165:AE165" ca="1" si="265">SUMIF(INDIRECT("'"&amp;$AH165&amp;"'!$K:$K"),B160,INDIRECT("'"&amp;$AH165&amp;"'!$W:$W"))</f>
        <v>0</v>
      </c>
      <c r="C165">
        <f t="shared" ca="1" si="265"/>
        <v>0</v>
      </c>
      <c r="D165">
        <f t="shared" ca="1" si="265"/>
        <v>0</v>
      </c>
      <c r="E165">
        <f t="shared" ca="1" si="265"/>
        <v>0</v>
      </c>
      <c r="F165">
        <f t="shared" ca="1" si="265"/>
        <v>0</v>
      </c>
      <c r="G165">
        <f t="shared" ca="1" si="265"/>
        <v>0</v>
      </c>
      <c r="H165">
        <f t="shared" ca="1" si="265"/>
        <v>0</v>
      </c>
      <c r="I165">
        <f t="shared" ca="1" si="265"/>
        <v>0</v>
      </c>
      <c r="J165">
        <f t="shared" ca="1" si="265"/>
        <v>0</v>
      </c>
      <c r="K165">
        <f t="shared" ca="1" si="265"/>
        <v>0</v>
      </c>
      <c r="L165">
        <f t="shared" ca="1" si="265"/>
        <v>0</v>
      </c>
      <c r="M165">
        <f t="shared" ca="1" si="265"/>
        <v>0</v>
      </c>
      <c r="N165">
        <f t="shared" ca="1" si="265"/>
        <v>0</v>
      </c>
      <c r="O165">
        <f t="shared" ca="1" si="265"/>
        <v>0</v>
      </c>
      <c r="P165">
        <f t="shared" ca="1" si="265"/>
        <v>0</v>
      </c>
      <c r="Q165">
        <f t="shared" ca="1" si="265"/>
        <v>0</v>
      </c>
      <c r="R165">
        <f t="shared" ca="1" si="265"/>
        <v>0</v>
      </c>
      <c r="S165">
        <f t="shared" ca="1" si="265"/>
        <v>0</v>
      </c>
      <c r="T165">
        <f t="shared" ca="1" si="265"/>
        <v>0</v>
      </c>
      <c r="U165">
        <f t="shared" ca="1" si="265"/>
        <v>0</v>
      </c>
      <c r="V165">
        <f t="shared" ca="1" si="265"/>
        <v>0</v>
      </c>
      <c r="W165">
        <f t="shared" ca="1" si="265"/>
        <v>0</v>
      </c>
      <c r="X165">
        <f t="shared" ca="1" si="265"/>
        <v>0</v>
      </c>
      <c r="Y165">
        <f t="shared" ca="1" si="265"/>
        <v>0</v>
      </c>
      <c r="Z165">
        <f t="shared" ca="1" si="265"/>
        <v>0</v>
      </c>
      <c r="AA165">
        <f t="shared" ca="1" si="265"/>
        <v>0</v>
      </c>
      <c r="AB165">
        <f t="shared" ca="1" si="265"/>
        <v>0</v>
      </c>
      <c r="AC165">
        <f t="shared" ca="1" si="265"/>
        <v>0</v>
      </c>
      <c r="AD165">
        <f t="shared" ca="1" si="265"/>
        <v>0</v>
      </c>
      <c r="AE165">
        <f t="shared" ca="1" si="265"/>
        <v>0</v>
      </c>
      <c r="AF165">
        <f ca="1">SUMIF(INDIRECT("'"&amp;$AH165&amp;"'!$K:$K"),AF160,INDIRECT("'"&amp;$AH165&amp;"'!$W:$W"))</f>
        <v>0</v>
      </c>
      <c r="AH165" t="s">
        <v>297</v>
      </c>
    </row>
    <row r="166" spans="1:34" x14ac:dyDescent="0.15">
      <c r="A166" s="4" t="e">
        <f ca="1">SUMIFS(INDIRECT("'"&amp;$AH166&amp;"'!$X:$X"),INDIRECT("'"&amp;$AH166&amp;"'!$X:$X"),"&gt;0",INDIRECT("'"&amp;$AH166&amp;"'!$K:$K"),"&gt;="&amp;B160,INDIRECT("'"&amp;$AH166&amp;"'!$K:$K"),"&lt;="&amp;AF160)*12/SUMIFS(INDIRECT("'"&amp;$AH166&amp;"'!$H:$H"),INDIRECT("'"&amp;$AH166&amp;"'!$X:$X"),"&gt;0",INDIRECT("'"&amp;$AH166&amp;"'!$K:$K"),"&gt;="&amp;B160,INDIRECT("'"&amp;$AH166&amp;"'!$K:$K"),"&lt;="&amp;AF160)</f>
        <v>#DIV/0!</v>
      </c>
      <c r="B166">
        <f t="shared" ref="B166:AF166" ca="1" si="266">SUMIF(INDIRECT("'"&amp;$AH166&amp;"'!$K:$K"),B160,INDIRECT("'"&amp;$AH166&amp;"'!$W:$W"))</f>
        <v>0</v>
      </c>
      <c r="C166">
        <f t="shared" ca="1" si="266"/>
        <v>0</v>
      </c>
      <c r="D166">
        <f t="shared" ca="1" si="266"/>
        <v>0</v>
      </c>
      <c r="E166">
        <f t="shared" ca="1" si="266"/>
        <v>0</v>
      </c>
      <c r="F166">
        <f t="shared" ca="1" si="266"/>
        <v>0</v>
      </c>
      <c r="G166">
        <f t="shared" ca="1" si="266"/>
        <v>0</v>
      </c>
      <c r="H166">
        <f t="shared" ca="1" si="266"/>
        <v>0</v>
      </c>
      <c r="I166">
        <f t="shared" ca="1" si="266"/>
        <v>0</v>
      </c>
      <c r="J166">
        <f t="shared" ca="1" si="266"/>
        <v>0</v>
      </c>
      <c r="K166">
        <f t="shared" ca="1" si="266"/>
        <v>0</v>
      </c>
      <c r="L166">
        <f t="shared" ca="1" si="266"/>
        <v>0</v>
      </c>
      <c r="M166">
        <f t="shared" ca="1" si="266"/>
        <v>0</v>
      </c>
      <c r="N166">
        <f t="shared" ca="1" si="266"/>
        <v>0</v>
      </c>
      <c r="O166">
        <f t="shared" ca="1" si="266"/>
        <v>0</v>
      </c>
      <c r="P166">
        <f t="shared" ca="1" si="266"/>
        <v>0</v>
      </c>
      <c r="Q166">
        <f t="shared" ca="1" si="266"/>
        <v>0</v>
      </c>
      <c r="R166">
        <f t="shared" ca="1" si="266"/>
        <v>0</v>
      </c>
      <c r="S166">
        <f t="shared" ca="1" si="266"/>
        <v>0</v>
      </c>
      <c r="T166">
        <f t="shared" ca="1" si="266"/>
        <v>0</v>
      </c>
      <c r="U166">
        <f t="shared" ca="1" si="266"/>
        <v>0</v>
      </c>
      <c r="V166">
        <f t="shared" ca="1" si="266"/>
        <v>0</v>
      </c>
      <c r="W166">
        <f t="shared" ca="1" si="266"/>
        <v>0</v>
      </c>
      <c r="X166">
        <f t="shared" ca="1" si="266"/>
        <v>0</v>
      </c>
      <c r="Y166">
        <f t="shared" ca="1" si="266"/>
        <v>0</v>
      </c>
      <c r="Z166">
        <f t="shared" ca="1" si="266"/>
        <v>0</v>
      </c>
      <c r="AA166">
        <f t="shared" ca="1" si="266"/>
        <v>0</v>
      </c>
      <c r="AB166">
        <f t="shared" ca="1" si="266"/>
        <v>0</v>
      </c>
      <c r="AC166">
        <f t="shared" ca="1" si="266"/>
        <v>0</v>
      </c>
      <c r="AD166">
        <f t="shared" ca="1" si="266"/>
        <v>0</v>
      </c>
      <c r="AE166">
        <f t="shared" ca="1" si="266"/>
        <v>0</v>
      </c>
      <c r="AF166">
        <f t="shared" ca="1" si="266"/>
        <v>0</v>
      </c>
      <c r="AH166" t="s">
        <v>794</v>
      </c>
    </row>
    <row r="170" spans="1:34" s="20" customFormat="1" ht="25.5" customHeight="1" x14ac:dyDescent="0.15">
      <c r="A170" s="19"/>
      <c r="B170" s="19">
        <f ca="1">SUM(B172:B179)</f>
        <v>0</v>
      </c>
      <c r="C170" s="19">
        <f t="shared" ref="C170:AF170" ca="1" si="267">SUM(C172:C179)</f>
        <v>0</v>
      </c>
      <c r="D170" s="19">
        <f t="shared" ca="1" si="267"/>
        <v>0</v>
      </c>
      <c r="E170" s="19">
        <f t="shared" ca="1" si="267"/>
        <v>0</v>
      </c>
      <c r="F170" s="19">
        <f t="shared" ca="1" si="267"/>
        <v>0</v>
      </c>
      <c r="G170" s="19">
        <f t="shared" ca="1" si="267"/>
        <v>0</v>
      </c>
      <c r="H170" s="19">
        <f t="shared" ca="1" si="267"/>
        <v>0</v>
      </c>
      <c r="I170" s="19">
        <f t="shared" ca="1" si="267"/>
        <v>0</v>
      </c>
      <c r="J170" s="19">
        <f t="shared" ca="1" si="267"/>
        <v>0</v>
      </c>
      <c r="K170" s="19">
        <f t="shared" ca="1" si="267"/>
        <v>0</v>
      </c>
      <c r="L170" s="19">
        <f t="shared" ca="1" si="267"/>
        <v>0</v>
      </c>
      <c r="M170" s="19">
        <f t="shared" ca="1" si="267"/>
        <v>0</v>
      </c>
      <c r="N170" s="19">
        <f t="shared" ca="1" si="267"/>
        <v>0</v>
      </c>
      <c r="O170" s="19">
        <f t="shared" ca="1" si="267"/>
        <v>0</v>
      </c>
      <c r="P170" s="19">
        <f t="shared" ca="1" si="267"/>
        <v>0</v>
      </c>
      <c r="Q170" s="19">
        <f t="shared" ca="1" si="267"/>
        <v>0</v>
      </c>
      <c r="R170" s="19">
        <f t="shared" ca="1" si="267"/>
        <v>0</v>
      </c>
      <c r="S170" s="19">
        <f t="shared" ca="1" si="267"/>
        <v>0</v>
      </c>
      <c r="T170" s="19">
        <f t="shared" ca="1" si="267"/>
        <v>0</v>
      </c>
      <c r="U170" s="19">
        <f t="shared" ca="1" si="267"/>
        <v>0</v>
      </c>
      <c r="V170" s="19">
        <f t="shared" ca="1" si="267"/>
        <v>0</v>
      </c>
      <c r="W170" s="19">
        <f t="shared" ca="1" si="267"/>
        <v>0</v>
      </c>
      <c r="X170" s="19">
        <f t="shared" ca="1" si="267"/>
        <v>0</v>
      </c>
      <c r="Y170" s="19">
        <f t="shared" ca="1" si="267"/>
        <v>0</v>
      </c>
      <c r="Z170" s="19">
        <f t="shared" ca="1" si="267"/>
        <v>0</v>
      </c>
      <c r="AA170" s="19">
        <f t="shared" ca="1" si="267"/>
        <v>0</v>
      </c>
      <c r="AB170" s="19">
        <f t="shared" ca="1" si="267"/>
        <v>0</v>
      </c>
      <c r="AC170" s="19">
        <f t="shared" ca="1" si="267"/>
        <v>0</v>
      </c>
      <c r="AD170" s="19">
        <f t="shared" ca="1" si="267"/>
        <v>0</v>
      </c>
      <c r="AE170" s="19">
        <f t="shared" ca="1" si="267"/>
        <v>0</v>
      </c>
      <c r="AF170" s="19">
        <f t="shared" ca="1" si="267"/>
        <v>0</v>
      </c>
    </row>
    <row r="171" spans="1:34" s="20" customFormat="1" ht="25.5" customHeight="1" x14ac:dyDescent="0.15">
      <c r="A171" s="19" t="e">
        <f ca="1">AVERAGE(A172:A177)</f>
        <v>#DIV/0!</v>
      </c>
      <c r="B171" s="21">
        <v>43374</v>
      </c>
      <c r="C171" s="22">
        <f t="shared" ref="C171" si="268">B171+1</f>
        <v>43375</v>
      </c>
      <c r="D171" s="22">
        <f t="shared" ref="D171" si="269">C171+1</f>
        <v>43376</v>
      </c>
      <c r="E171" s="22">
        <f t="shared" ref="E171" si="270">D171+1</f>
        <v>43377</v>
      </c>
      <c r="F171" s="22">
        <f t="shared" ref="F171" si="271">E171+1</f>
        <v>43378</v>
      </c>
      <c r="G171" s="22">
        <f t="shared" ref="G171" si="272">F171+1</f>
        <v>43379</v>
      </c>
      <c r="H171" s="22">
        <f t="shared" ref="H171" si="273">G171+1</f>
        <v>43380</v>
      </c>
      <c r="I171" s="22">
        <f t="shared" ref="I171" si="274">H171+1</f>
        <v>43381</v>
      </c>
      <c r="J171" s="22">
        <f t="shared" ref="J171" si="275">I171+1</f>
        <v>43382</v>
      </c>
      <c r="K171" s="22">
        <f t="shared" ref="K171" si="276">J171+1</f>
        <v>43383</v>
      </c>
      <c r="L171" s="22">
        <f t="shared" ref="L171" si="277">K171+1</f>
        <v>43384</v>
      </c>
      <c r="M171" s="22">
        <f t="shared" ref="M171" si="278">L171+1</f>
        <v>43385</v>
      </c>
      <c r="N171" s="22">
        <f t="shared" ref="N171" si="279">M171+1</f>
        <v>43386</v>
      </c>
      <c r="O171" s="22">
        <f t="shared" ref="O171" si="280">N171+1</f>
        <v>43387</v>
      </c>
      <c r="P171" s="22">
        <f t="shared" ref="P171" si="281">O171+1</f>
        <v>43388</v>
      </c>
      <c r="Q171" s="22">
        <f t="shared" ref="Q171" si="282">P171+1</f>
        <v>43389</v>
      </c>
      <c r="R171" s="22">
        <f t="shared" ref="R171" si="283">Q171+1</f>
        <v>43390</v>
      </c>
      <c r="S171" s="22">
        <f t="shared" ref="S171" si="284">R171+1</f>
        <v>43391</v>
      </c>
      <c r="T171" s="22">
        <f t="shared" ref="T171" si="285">S171+1</f>
        <v>43392</v>
      </c>
      <c r="U171" s="22">
        <f t="shared" ref="U171" si="286">T171+1</f>
        <v>43393</v>
      </c>
      <c r="V171" s="22">
        <f t="shared" ref="V171" si="287">U171+1</f>
        <v>43394</v>
      </c>
      <c r="W171" s="22">
        <f t="shared" ref="W171" si="288">V171+1</f>
        <v>43395</v>
      </c>
      <c r="X171" s="22">
        <f t="shared" ref="X171" si="289">W171+1</f>
        <v>43396</v>
      </c>
      <c r="Y171" s="22">
        <f t="shared" ref="Y171" si="290">X171+1</f>
        <v>43397</v>
      </c>
      <c r="Z171" s="22">
        <f t="shared" ref="Z171" si="291">Y171+1</f>
        <v>43398</v>
      </c>
      <c r="AA171" s="22">
        <f t="shared" ref="AA171" si="292">Z171+1</f>
        <v>43399</v>
      </c>
      <c r="AB171" s="22">
        <f t="shared" ref="AB171" si="293">AA171+1</f>
        <v>43400</v>
      </c>
      <c r="AC171" s="22">
        <f t="shared" ref="AC171" si="294">AB171+1</f>
        <v>43401</v>
      </c>
      <c r="AD171" s="22">
        <f t="shared" ref="AD171" si="295">AC171+1</f>
        <v>43402</v>
      </c>
      <c r="AE171" s="22">
        <f t="shared" ref="AE171" si="296">AD171+1</f>
        <v>43403</v>
      </c>
      <c r="AF171" s="22">
        <f t="shared" ref="AF171" si="297">AE171+1</f>
        <v>43404</v>
      </c>
    </row>
    <row r="172" spans="1:34" x14ac:dyDescent="0.15">
      <c r="A172" s="4">
        <f ca="1">SUMIFS(INDIRECT("'"&amp;$AH172&amp;"'!$X:$X"),INDIRECT("'"&amp;$AH172&amp;"'!$X:$X"),"&gt;0",INDIRECT("'"&amp;$AH172&amp;"'!$K:$K"),"&gt;="&amp;B171,INDIRECT("'"&amp;$AH172&amp;"'!$K:$K"),"&lt;="&amp;AF171)*12/SUMIFS(INDIRECT("'"&amp;$AH172&amp;"'!$H:$H"),INDIRECT("'"&amp;$AH172&amp;"'!$X:$X"),"&gt;0",INDIRECT("'"&amp;$AH172&amp;"'!$K:$K"),"&gt;="&amp;B171,INDIRECT("'"&amp;$AH172&amp;"'!$K:$K"),"&lt;="&amp;AF171)</f>
        <v>0.19041064198958937</v>
      </c>
      <c r="B172">
        <f t="shared" ref="B172:AE172" ca="1" si="298">SUMIF(INDIRECT("'"&amp;$AH172&amp;"'!$K:$K"),B171,INDIRECT("'"&amp;$AH172&amp;"'!$W:$W"))</f>
        <v>0</v>
      </c>
      <c r="C172">
        <f t="shared" ca="1" si="298"/>
        <v>0</v>
      </c>
      <c r="D172">
        <f t="shared" ca="1" si="298"/>
        <v>0</v>
      </c>
      <c r="E172">
        <f t="shared" ca="1" si="298"/>
        <v>0</v>
      </c>
      <c r="F172">
        <f t="shared" ca="1" si="298"/>
        <v>0</v>
      </c>
      <c r="G172">
        <f t="shared" ca="1" si="298"/>
        <v>0</v>
      </c>
      <c r="H172">
        <f t="shared" ca="1" si="298"/>
        <v>0</v>
      </c>
      <c r="I172">
        <f t="shared" ca="1" si="298"/>
        <v>0</v>
      </c>
      <c r="J172">
        <f t="shared" ca="1" si="298"/>
        <v>0</v>
      </c>
      <c r="K172">
        <f t="shared" ca="1" si="298"/>
        <v>0</v>
      </c>
      <c r="L172">
        <f t="shared" ca="1" si="298"/>
        <v>0</v>
      </c>
      <c r="M172">
        <f t="shared" ca="1" si="298"/>
        <v>0</v>
      </c>
      <c r="N172">
        <f t="shared" ca="1" si="298"/>
        <v>0</v>
      </c>
      <c r="O172">
        <f t="shared" ca="1" si="298"/>
        <v>0</v>
      </c>
      <c r="P172">
        <f t="shared" ca="1" si="298"/>
        <v>0</v>
      </c>
      <c r="Q172">
        <f t="shared" ca="1" si="298"/>
        <v>0</v>
      </c>
      <c r="R172">
        <f t="shared" ca="1" si="298"/>
        <v>0</v>
      </c>
      <c r="S172">
        <f t="shared" ca="1" si="298"/>
        <v>0</v>
      </c>
      <c r="T172">
        <f t="shared" ca="1" si="298"/>
        <v>0</v>
      </c>
      <c r="U172">
        <f t="shared" ca="1" si="298"/>
        <v>0</v>
      </c>
      <c r="V172">
        <f t="shared" ca="1" si="298"/>
        <v>0</v>
      </c>
      <c r="W172">
        <f t="shared" ca="1" si="298"/>
        <v>0</v>
      </c>
      <c r="X172">
        <f t="shared" ca="1" si="298"/>
        <v>0</v>
      </c>
      <c r="Y172">
        <f t="shared" ca="1" si="298"/>
        <v>0</v>
      </c>
      <c r="Z172">
        <f t="shared" ca="1" si="298"/>
        <v>0</v>
      </c>
      <c r="AA172">
        <f t="shared" ca="1" si="298"/>
        <v>0</v>
      </c>
      <c r="AB172">
        <f t="shared" ca="1" si="298"/>
        <v>0</v>
      </c>
      <c r="AC172">
        <f t="shared" ca="1" si="298"/>
        <v>0</v>
      </c>
      <c r="AD172">
        <f t="shared" ca="1" si="298"/>
        <v>0</v>
      </c>
      <c r="AE172">
        <f t="shared" ca="1" si="298"/>
        <v>0</v>
      </c>
      <c r="AF172">
        <f ca="1">SUMIF(INDIRECT("'"&amp;$AH172&amp;"'!$K:$K"),AF171,INDIRECT("'"&amp;$AH172&amp;"'!$W:$W"))</f>
        <v>0</v>
      </c>
      <c r="AH172" t="s">
        <v>294</v>
      </c>
    </row>
    <row r="173" spans="1:34" x14ac:dyDescent="0.15">
      <c r="A173" s="4" t="e">
        <f ca="1">SUMIFS(INDIRECT("'"&amp;$AH173&amp;"'!$X:$X"),INDIRECT("'"&amp;$AH173&amp;"'!$X:$X"),"&gt;0",INDIRECT("'"&amp;$AH173&amp;"'!$K:$K"),"&gt;="&amp;B171,INDIRECT("'"&amp;$AH173&amp;"'!$K:$K"),"&lt;="&amp;AF171)*12/SUMIFS(INDIRECT("'"&amp;$AH173&amp;"'!$H:$H"),INDIRECT("'"&amp;$AH173&amp;"'!$X:$X"),"&gt;0",INDIRECT("'"&amp;$AH173&amp;"'!$K:$K"),"&gt;="&amp;B171,INDIRECT("'"&amp;$AH173&amp;"'!$K:$K"),"&lt;="&amp;AF171)</f>
        <v>#DIV/0!</v>
      </c>
      <c r="B173">
        <f t="shared" ref="B173:AE173" ca="1" si="299">SUMIF(INDIRECT("'"&amp;$AH173&amp;"'!$K:$K"),B171,INDIRECT("'"&amp;$AH173&amp;"'!$W:$W"))</f>
        <v>0</v>
      </c>
      <c r="C173">
        <f t="shared" ca="1" si="299"/>
        <v>0</v>
      </c>
      <c r="D173">
        <f t="shared" ca="1" si="299"/>
        <v>0</v>
      </c>
      <c r="E173">
        <f t="shared" ca="1" si="299"/>
        <v>0</v>
      </c>
      <c r="F173">
        <f t="shared" ca="1" si="299"/>
        <v>0</v>
      </c>
      <c r="G173">
        <f t="shared" ca="1" si="299"/>
        <v>0</v>
      </c>
      <c r="H173">
        <f t="shared" ca="1" si="299"/>
        <v>0</v>
      </c>
      <c r="I173">
        <f t="shared" ca="1" si="299"/>
        <v>0</v>
      </c>
      <c r="J173">
        <f t="shared" ca="1" si="299"/>
        <v>0</v>
      </c>
      <c r="K173">
        <f t="shared" ca="1" si="299"/>
        <v>0</v>
      </c>
      <c r="L173">
        <f t="shared" ca="1" si="299"/>
        <v>0</v>
      </c>
      <c r="M173">
        <f t="shared" ca="1" si="299"/>
        <v>0</v>
      </c>
      <c r="N173">
        <f t="shared" ca="1" si="299"/>
        <v>0</v>
      </c>
      <c r="O173">
        <f t="shared" ca="1" si="299"/>
        <v>0</v>
      </c>
      <c r="P173">
        <f t="shared" ca="1" si="299"/>
        <v>0</v>
      </c>
      <c r="Q173">
        <f t="shared" ca="1" si="299"/>
        <v>0</v>
      </c>
      <c r="R173">
        <f t="shared" ca="1" si="299"/>
        <v>0</v>
      </c>
      <c r="S173">
        <f t="shared" ca="1" si="299"/>
        <v>0</v>
      </c>
      <c r="T173">
        <f t="shared" ca="1" si="299"/>
        <v>0</v>
      </c>
      <c r="U173">
        <f t="shared" ca="1" si="299"/>
        <v>0</v>
      </c>
      <c r="V173">
        <f t="shared" ca="1" si="299"/>
        <v>0</v>
      </c>
      <c r="W173">
        <f t="shared" ca="1" si="299"/>
        <v>0</v>
      </c>
      <c r="X173">
        <f t="shared" ca="1" si="299"/>
        <v>0</v>
      </c>
      <c r="Y173">
        <f t="shared" ca="1" si="299"/>
        <v>0</v>
      </c>
      <c r="Z173">
        <f t="shared" ca="1" si="299"/>
        <v>0</v>
      </c>
      <c r="AA173">
        <f t="shared" ca="1" si="299"/>
        <v>0</v>
      </c>
      <c r="AB173">
        <f t="shared" ca="1" si="299"/>
        <v>0</v>
      </c>
      <c r="AC173">
        <f t="shared" ca="1" si="299"/>
        <v>0</v>
      </c>
      <c r="AD173">
        <f t="shared" ca="1" si="299"/>
        <v>0</v>
      </c>
      <c r="AE173">
        <f t="shared" ca="1" si="299"/>
        <v>0</v>
      </c>
      <c r="AF173">
        <f ca="1">SUMIF(INDIRECT("'"&amp;$AH173&amp;"'!$K:$K"),AF171,INDIRECT("'"&amp;$AH173&amp;"'!$W:$W"))</f>
        <v>0</v>
      </c>
      <c r="AH173" t="s">
        <v>296</v>
      </c>
    </row>
    <row r="174" spans="1:34" x14ac:dyDescent="0.15">
      <c r="A174" s="4" t="e">
        <f ca="1">SUMIFS(INDIRECT("'"&amp;$AH174&amp;"'!$X:$X"),INDIRECT("'"&amp;$AH174&amp;"'!$X:$X"),"&gt;0",INDIRECT("'"&amp;$AH174&amp;"'!$K:$K"),"&gt;="&amp;B171,INDIRECT("'"&amp;$AH174&amp;"'!$K:$K"),"&lt;="&amp;AF171)*12/SUMIFS(INDIRECT("'"&amp;$AH174&amp;"'!$H:$H"),INDIRECT("'"&amp;$AH174&amp;"'!$X:$X"),"&gt;0",INDIRECT("'"&amp;$AH174&amp;"'!$K:$K"),"&gt;="&amp;B171,INDIRECT("'"&amp;$AH174&amp;"'!$K:$K"),"&lt;="&amp;AF171)</f>
        <v>#DIV/0!</v>
      </c>
      <c r="B174">
        <f t="shared" ref="B174:AE174" ca="1" si="300">SUMIF(INDIRECT("'"&amp;$AH174&amp;"'!$K:$K"),B171,INDIRECT("'"&amp;$AH174&amp;"'!$W:$W"))</f>
        <v>0</v>
      </c>
      <c r="C174">
        <f t="shared" ca="1" si="300"/>
        <v>0</v>
      </c>
      <c r="D174">
        <f t="shared" ca="1" si="300"/>
        <v>0</v>
      </c>
      <c r="E174">
        <f t="shared" ca="1" si="300"/>
        <v>0</v>
      </c>
      <c r="F174">
        <f t="shared" ca="1" si="300"/>
        <v>0</v>
      </c>
      <c r="G174">
        <f t="shared" ca="1" si="300"/>
        <v>0</v>
      </c>
      <c r="H174">
        <f t="shared" ca="1" si="300"/>
        <v>0</v>
      </c>
      <c r="I174">
        <f t="shared" ca="1" si="300"/>
        <v>0</v>
      </c>
      <c r="J174">
        <f t="shared" ca="1" si="300"/>
        <v>0</v>
      </c>
      <c r="K174">
        <f t="shared" ca="1" si="300"/>
        <v>0</v>
      </c>
      <c r="L174">
        <f t="shared" ca="1" si="300"/>
        <v>0</v>
      </c>
      <c r="M174">
        <f t="shared" ca="1" si="300"/>
        <v>0</v>
      </c>
      <c r="N174">
        <f t="shared" ca="1" si="300"/>
        <v>0</v>
      </c>
      <c r="O174">
        <f t="shared" ca="1" si="300"/>
        <v>0</v>
      </c>
      <c r="P174">
        <f t="shared" ca="1" si="300"/>
        <v>0</v>
      </c>
      <c r="Q174">
        <f t="shared" ca="1" si="300"/>
        <v>0</v>
      </c>
      <c r="R174">
        <f t="shared" ca="1" si="300"/>
        <v>0</v>
      </c>
      <c r="S174">
        <f t="shared" ca="1" si="300"/>
        <v>0</v>
      </c>
      <c r="T174">
        <f t="shared" ca="1" si="300"/>
        <v>0</v>
      </c>
      <c r="U174">
        <f t="shared" ca="1" si="300"/>
        <v>0</v>
      </c>
      <c r="V174">
        <f t="shared" ca="1" si="300"/>
        <v>0</v>
      </c>
      <c r="W174">
        <f t="shared" ca="1" si="300"/>
        <v>0</v>
      </c>
      <c r="X174">
        <f t="shared" ca="1" si="300"/>
        <v>0</v>
      </c>
      <c r="Y174">
        <f t="shared" ca="1" si="300"/>
        <v>0</v>
      </c>
      <c r="Z174">
        <f t="shared" ca="1" si="300"/>
        <v>0</v>
      </c>
      <c r="AA174">
        <f t="shared" ca="1" si="300"/>
        <v>0</v>
      </c>
      <c r="AB174">
        <f t="shared" ca="1" si="300"/>
        <v>0</v>
      </c>
      <c r="AC174">
        <f t="shared" ca="1" si="300"/>
        <v>0</v>
      </c>
      <c r="AD174">
        <f t="shared" ca="1" si="300"/>
        <v>0</v>
      </c>
      <c r="AE174">
        <f t="shared" ca="1" si="300"/>
        <v>0</v>
      </c>
      <c r="AF174">
        <f ca="1">SUMIF(INDIRECT("'"&amp;$AH174&amp;"'!$K:$K"),AF171,INDIRECT("'"&amp;$AH174&amp;"'!$W:$W"))</f>
        <v>0</v>
      </c>
      <c r="AH174" t="s">
        <v>403</v>
      </c>
    </row>
    <row r="175" spans="1:34" x14ac:dyDescent="0.15">
      <c r="A175" s="4">
        <f ca="1">SUMIFS(INDIRECT("'"&amp;$AH175&amp;"'!$X:$X"),INDIRECT("'"&amp;$AH175&amp;"'!$X:$X"),"&gt;0",INDIRECT("'"&amp;$AH175&amp;"'!$K:$K"),"&gt;="&amp;B171,INDIRECT("'"&amp;$AH175&amp;"'!$K:$K"),"&lt;="&amp;AF171)*12/SUMIFS(INDIRECT("'"&amp;$AH175&amp;"'!$H:$H"),INDIRECT("'"&amp;$AH175&amp;"'!$X:$X"),"&gt;0",INDIRECT("'"&amp;$AH175&amp;"'!$K:$K"),"&gt;="&amp;B171,INDIRECT("'"&amp;$AH175&amp;"'!$K:$K"),"&lt;="&amp;AF171)</f>
        <v>0.19041064198958937</v>
      </c>
      <c r="B175">
        <f t="shared" ref="B175:AE175" ca="1" si="301">SUMIF(INDIRECT("'"&amp;$AH175&amp;"'!$K:$K"),B171,INDIRECT("'"&amp;$AH175&amp;"'!$W:$W"))</f>
        <v>0</v>
      </c>
      <c r="C175">
        <f t="shared" ca="1" si="301"/>
        <v>0</v>
      </c>
      <c r="D175">
        <f t="shared" ca="1" si="301"/>
        <v>0</v>
      </c>
      <c r="E175">
        <f t="shared" ca="1" si="301"/>
        <v>0</v>
      </c>
      <c r="F175">
        <f t="shared" ca="1" si="301"/>
        <v>0</v>
      </c>
      <c r="G175">
        <f t="shared" ca="1" si="301"/>
        <v>0</v>
      </c>
      <c r="H175">
        <f t="shared" ca="1" si="301"/>
        <v>0</v>
      </c>
      <c r="I175">
        <f t="shared" ca="1" si="301"/>
        <v>0</v>
      </c>
      <c r="J175">
        <f t="shared" ca="1" si="301"/>
        <v>0</v>
      </c>
      <c r="K175">
        <f t="shared" ca="1" si="301"/>
        <v>0</v>
      </c>
      <c r="L175">
        <f t="shared" ca="1" si="301"/>
        <v>0</v>
      </c>
      <c r="M175">
        <f t="shared" ca="1" si="301"/>
        <v>0</v>
      </c>
      <c r="N175">
        <f t="shared" ca="1" si="301"/>
        <v>0</v>
      </c>
      <c r="O175">
        <f t="shared" ca="1" si="301"/>
        <v>0</v>
      </c>
      <c r="P175">
        <f t="shared" ca="1" si="301"/>
        <v>0</v>
      </c>
      <c r="Q175">
        <f t="shared" ca="1" si="301"/>
        <v>0</v>
      </c>
      <c r="R175">
        <f t="shared" ca="1" si="301"/>
        <v>0</v>
      </c>
      <c r="S175">
        <f t="shared" ca="1" si="301"/>
        <v>0</v>
      </c>
      <c r="T175">
        <f t="shared" ca="1" si="301"/>
        <v>0</v>
      </c>
      <c r="U175">
        <f t="shared" ca="1" si="301"/>
        <v>0</v>
      </c>
      <c r="V175">
        <f t="shared" ca="1" si="301"/>
        <v>0</v>
      </c>
      <c r="W175">
        <f t="shared" ca="1" si="301"/>
        <v>0</v>
      </c>
      <c r="X175">
        <f t="shared" ca="1" si="301"/>
        <v>0</v>
      </c>
      <c r="Y175">
        <f t="shared" ca="1" si="301"/>
        <v>0</v>
      </c>
      <c r="Z175">
        <f t="shared" ca="1" si="301"/>
        <v>0</v>
      </c>
      <c r="AA175">
        <f t="shared" ca="1" si="301"/>
        <v>0</v>
      </c>
      <c r="AB175">
        <f t="shared" ca="1" si="301"/>
        <v>0</v>
      </c>
      <c r="AC175">
        <f t="shared" ca="1" si="301"/>
        <v>0</v>
      </c>
      <c r="AD175">
        <f t="shared" ca="1" si="301"/>
        <v>0</v>
      </c>
      <c r="AE175">
        <f t="shared" ca="1" si="301"/>
        <v>0</v>
      </c>
      <c r="AF175">
        <f ca="1">SUMIF(INDIRECT("'"&amp;$AH175&amp;"'!$K:$K"),AF171,INDIRECT("'"&amp;$AH175&amp;"'!$W:$W"))</f>
        <v>0</v>
      </c>
      <c r="AH175" t="s">
        <v>401</v>
      </c>
    </row>
    <row r="176" spans="1:34" x14ac:dyDescent="0.15">
      <c r="A176" s="4">
        <f ca="1">SUMIFS(INDIRECT("'"&amp;$AH176&amp;"'!$X:$X"),INDIRECT("'"&amp;$AH176&amp;"'!$X:$X"),"&gt;0",INDIRECT("'"&amp;$AH176&amp;"'!$K:$K"),"&gt;="&amp;B171,INDIRECT("'"&amp;$AH176&amp;"'!$K:$K"),"&lt;="&amp;AF171)*12/SUMIFS(INDIRECT("'"&amp;$AH176&amp;"'!$H:$H"),INDIRECT("'"&amp;$AH176&amp;"'!$X:$X"),"&gt;0",INDIRECT("'"&amp;$AH176&amp;"'!$K:$K"),"&gt;="&amp;B171,INDIRECT("'"&amp;$AH176&amp;"'!$K:$K"),"&lt;="&amp;AF171)</f>
        <v>0.19041064198958937</v>
      </c>
      <c r="B176">
        <f t="shared" ref="B176:AE176" ca="1" si="302">SUMIF(INDIRECT("'"&amp;$AH176&amp;"'!$K:$K"),B171,INDIRECT("'"&amp;$AH176&amp;"'!$W:$W"))</f>
        <v>0</v>
      </c>
      <c r="C176">
        <f t="shared" ca="1" si="302"/>
        <v>0</v>
      </c>
      <c r="D176">
        <f t="shared" ca="1" si="302"/>
        <v>0</v>
      </c>
      <c r="E176">
        <f t="shared" ca="1" si="302"/>
        <v>0</v>
      </c>
      <c r="F176">
        <f t="shared" ca="1" si="302"/>
        <v>0</v>
      </c>
      <c r="G176">
        <f t="shared" ca="1" si="302"/>
        <v>0</v>
      </c>
      <c r="H176">
        <f t="shared" ca="1" si="302"/>
        <v>0</v>
      </c>
      <c r="I176">
        <f t="shared" ca="1" si="302"/>
        <v>0</v>
      </c>
      <c r="J176">
        <f t="shared" ca="1" si="302"/>
        <v>0</v>
      </c>
      <c r="K176">
        <f t="shared" ca="1" si="302"/>
        <v>0</v>
      </c>
      <c r="L176">
        <f t="shared" ca="1" si="302"/>
        <v>0</v>
      </c>
      <c r="M176">
        <f t="shared" ca="1" si="302"/>
        <v>0</v>
      </c>
      <c r="N176">
        <f t="shared" ca="1" si="302"/>
        <v>0</v>
      </c>
      <c r="O176">
        <f t="shared" ca="1" si="302"/>
        <v>0</v>
      </c>
      <c r="P176">
        <f t="shared" ca="1" si="302"/>
        <v>0</v>
      </c>
      <c r="Q176">
        <f t="shared" ca="1" si="302"/>
        <v>0</v>
      </c>
      <c r="R176">
        <f t="shared" ca="1" si="302"/>
        <v>0</v>
      </c>
      <c r="S176">
        <f t="shared" ca="1" si="302"/>
        <v>0</v>
      </c>
      <c r="T176">
        <f t="shared" ca="1" si="302"/>
        <v>0</v>
      </c>
      <c r="U176">
        <f t="shared" ca="1" si="302"/>
        <v>0</v>
      </c>
      <c r="V176">
        <f t="shared" ca="1" si="302"/>
        <v>0</v>
      </c>
      <c r="W176">
        <f t="shared" ca="1" si="302"/>
        <v>0</v>
      </c>
      <c r="X176">
        <f t="shared" ca="1" si="302"/>
        <v>0</v>
      </c>
      <c r="Y176">
        <f t="shared" ca="1" si="302"/>
        <v>0</v>
      </c>
      <c r="Z176">
        <f t="shared" ca="1" si="302"/>
        <v>0</v>
      </c>
      <c r="AA176">
        <f t="shared" ca="1" si="302"/>
        <v>0</v>
      </c>
      <c r="AB176">
        <f t="shared" ca="1" si="302"/>
        <v>0</v>
      </c>
      <c r="AC176">
        <f t="shared" ca="1" si="302"/>
        <v>0</v>
      </c>
      <c r="AD176">
        <f t="shared" ca="1" si="302"/>
        <v>0</v>
      </c>
      <c r="AE176">
        <f t="shared" ca="1" si="302"/>
        <v>0</v>
      </c>
      <c r="AF176">
        <f ca="1">SUMIF(INDIRECT("'"&amp;$AH176&amp;"'!$K:$K"),AF171,INDIRECT("'"&amp;$AH176&amp;"'!$W:$W"))</f>
        <v>0</v>
      </c>
      <c r="AH176" t="s">
        <v>297</v>
      </c>
    </row>
    <row r="177" spans="1:34" x14ac:dyDescent="0.15">
      <c r="A177" s="4">
        <f ca="1">SUMIFS(INDIRECT("'"&amp;$AH177&amp;"'!$X:$X"),INDIRECT("'"&amp;$AH177&amp;"'!$X:$X"),"&gt;0",INDIRECT("'"&amp;$AH177&amp;"'!$K:$K"),"&gt;="&amp;B171,INDIRECT("'"&amp;$AH177&amp;"'!$K:$K"),"&lt;="&amp;AF171)*12/SUMIFS(INDIRECT("'"&amp;$AH177&amp;"'!$H:$H"),INDIRECT("'"&amp;$AH177&amp;"'!$X:$X"),"&gt;0",INDIRECT("'"&amp;$AH177&amp;"'!$K:$K"),"&gt;="&amp;B171,INDIRECT("'"&amp;$AH177&amp;"'!$K:$K"),"&lt;="&amp;AF171)</f>
        <v>0.19041064198958937</v>
      </c>
      <c r="B177">
        <f t="shared" ref="B177:AF177" ca="1" si="303">SUMIF(INDIRECT("'"&amp;$AH177&amp;"'!$K:$K"),B171,INDIRECT("'"&amp;$AH177&amp;"'!$W:$W"))</f>
        <v>0</v>
      </c>
      <c r="C177">
        <f t="shared" ca="1" si="303"/>
        <v>0</v>
      </c>
      <c r="D177">
        <f t="shared" ca="1" si="303"/>
        <v>0</v>
      </c>
      <c r="E177">
        <f t="shared" ca="1" si="303"/>
        <v>0</v>
      </c>
      <c r="F177">
        <f t="shared" ca="1" si="303"/>
        <v>0</v>
      </c>
      <c r="G177">
        <f t="shared" ca="1" si="303"/>
        <v>0</v>
      </c>
      <c r="H177">
        <f t="shared" ca="1" si="303"/>
        <v>0</v>
      </c>
      <c r="I177">
        <f t="shared" ca="1" si="303"/>
        <v>0</v>
      </c>
      <c r="J177">
        <f t="shared" ca="1" si="303"/>
        <v>0</v>
      </c>
      <c r="K177">
        <f t="shared" ca="1" si="303"/>
        <v>0</v>
      </c>
      <c r="L177">
        <f t="shared" ca="1" si="303"/>
        <v>0</v>
      </c>
      <c r="M177">
        <f t="shared" ca="1" si="303"/>
        <v>0</v>
      </c>
      <c r="N177">
        <f t="shared" ca="1" si="303"/>
        <v>0</v>
      </c>
      <c r="O177">
        <f t="shared" ca="1" si="303"/>
        <v>0</v>
      </c>
      <c r="P177">
        <f t="shared" ca="1" si="303"/>
        <v>0</v>
      </c>
      <c r="Q177">
        <f t="shared" ca="1" si="303"/>
        <v>0</v>
      </c>
      <c r="R177">
        <f t="shared" ca="1" si="303"/>
        <v>0</v>
      </c>
      <c r="S177">
        <f t="shared" ca="1" si="303"/>
        <v>0</v>
      </c>
      <c r="T177">
        <f t="shared" ca="1" si="303"/>
        <v>0</v>
      </c>
      <c r="U177">
        <f t="shared" ca="1" si="303"/>
        <v>0</v>
      </c>
      <c r="V177">
        <f t="shared" ca="1" si="303"/>
        <v>0</v>
      </c>
      <c r="W177">
        <f t="shared" ca="1" si="303"/>
        <v>0</v>
      </c>
      <c r="X177">
        <f t="shared" ca="1" si="303"/>
        <v>0</v>
      </c>
      <c r="Y177">
        <f t="shared" ca="1" si="303"/>
        <v>0</v>
      </c>
      <c r="Z177">
        <f t="shared" ca="1" si="303"/>
        <v>0</v>
      </c>
      <c r="AA177">
        <f t="shared" ca="1" si="303"/>
        <v>0</v>
      </c>
      <c r="AB177">
        <f t="shared" ca="1" si="303"/>
        <v>0</v>
      </c>
      <c r="AC177">
        <f t="shared" ca="1" si="303"/>
        <v>0</v>
      </c>
      <c r="AD177">
        <f t="shared" ca="1" si="303"/>
        <v>0</v>
      </c>
      <c r="AE177">
        <f t="shared" ca="1" si="303"/>
        <v>0</v>
      </c>
      <c r="AF177">
        <f t="shared" ca="1" si="303"/>
        <v>0</v>
      </c>
      <c r="AH177" t="s">
        <v>794</v>
      </c>
    </row>
    <row r="181" spans="1:34" s="20" customFormat="1" ht="25.5" customHeight="1" x14ac:dyDescent="0.15">
      <c r="A181" s="19"/>
      <c r="B181" s="19">
        <f ca="1">SUM(B183:B190)</f>
        <v>0</v>
      </c>
      <c r="C181" s="19">
        <f t="shared" ref="C181:AF181" ca="1" si="304">SUM(C183:C190)</f>
        <v>0</v>
      </c>
      <c r="D181" s="19">
        <f t="shared" ca="1" si="304"/>
        <v>0</v>
      </c>
      <c r="E181" s="19">
        <f t="shared" ca="1" si="304"/>
        <v>0</v>
      </c>
      <c r="F181" s="19">
        <f t="shared" ca="1" si="304"/>
        <v>0</v>
      </c>
      <c r="G181" s="19">
        <f t="shared" ca="1" si="304"/>
        <v>0</v>
      </c>
      <c r="H181" s="19">
        <f t="shared" ca="1" si="304"/>
        <v>0</v>
      </c>
      <c r="I181" s="19">
        <f t="shared" ca="1" si="304"/>
        <v>0</v>
      </c>
      <c r="J181" s="19">
        <f t="shared" ca="1" si="304"/>
        <v>0</v>
      </c>
      <c r="K181" s="19">
        <f t="shared" ca="1" si="304"/>
        <v>0</v>
      </c>
      <c r="L181" s="19">
        <f t="shared" ca="1" si="304"/>
        <v>0</v>
      </c>
      <c r="M181" s="19">
        <f t="shared" ca="1" si="304"/>
        <v>0</v>
      </c>
      <c r="N181" s="19">
        <f t="shared" ca="1" si="304"/>
        <v>0</v>
      </c>
      <c r="O181" s="19">
        <f t="shared" ca="1" si="304"/>
        <v>0</v>
      </c>
      <c r="P181" s="19">
        <f t="shared" ca="1" si="304"/>
        <v>0</v>
      </c>
      <c r="Q181" s="19">
        <f t="shared" ca="1" si="304"/>
        <v>0</v>
      </c>
      <c r="R181" s="19">
        <f t="shared" ca="1" si="304"/>
        <v>0</v>
      </c>
      <c r="S181" s="19">
        <f t="shared" ca="1" si="304"/>
        <v>0</v>
      </c>
      <c r="T181" s="19">
        <f t="shared" ca="1" si="304"/>
        <v>0</v>
      </c>
      <c r="U181" s="19">
        <f t="shared" ca="1" si="304"/>
        <v>0</v>
      </c>
      <c r="V181" s="19">
        <f t="shared" ca="1" si="304"/>
        <v>0</v>
      </c>
      <c r="W181" s="19">
        <f t="shared" ca="1" si="304"/>
        <v>0</v>
      </c>
      <c r="X181" s="19">
        <f t="shared" ca="1" si="304"/>
        <v>0</v>
      </c>
      <c r="Y181" s="19">
        <f t="shared" ca="1" si="304"/>
        <v>0</v>
      </c>
      <c r="Z181" s="19">
        <f t="shared" ca="1" si="304"/>
        <v>0</v>
      </c>
      <c r="AA181" s="19">
        <f t="shared" ca="1" si="304"/>
        <v>0</v>
      </c>
      <c r="AB181" s="19">
        <f t="shared" ca="1" si="304"/>
        <v>0</v>
      </c>
      <c r="AC181" s="19">
        <f t="shared" ca="1" si="304"/>
        <v>0</v>
      </c>
      <c r="AD181" s="19">
        <f t="shared" ca="1" si="304"/>
        <v>0</v>
      </c>
      <c r="AE181" s="19">
        <f t="shared" ca="1" si="304"/>
        <v>0</v>
      </c>
      <c r="AF181" s="19">
        <f t="shared" ca="1" si="304"/>
        <v>0</v>
      </c>
    </row>
    <row r="182" spans="1:34" s="20" customFormat="1" ht="25.5" customHeight="1" x14ac:dyDescent="0.15">
      <c r="A182" s="19" t="e">
        <f ca="1">AVERAGE(A183:A188)</f>
        <v>#DIV/0!</v>
      </c>
      <c r="B182" s="21">
        <v>43405</v>
      </c>
      <c r="C182" s="22">
        <f t="shared" ref="C182" si="305">B182+1</f>
        <v>43406</v>
      </c>
      <c r="D182" s="22">
        <f t="shared" ref="D182" si="306">C182+1</f>
        <v>43407</v>
      </c>
      <c r="E182" s="22">
        <f t="shared" ref="E182" si="307">D182+1</f>
        <v>43408</v>
      </c>
      <c r="F182" s="22">
        <f t="shared" ref="F182" si="308">E182+1</f>
        <v>43409</v>
      </c>
      <c r="G182" s="22">
        <f t="shared" ref="G182" si="309">F182+1</f>
        <v>43410</v>
      </c>
      <c r="H182" s="22">
        <f t="shared" ref="H182" si="310">G182+1</f>
        <v>43411</v>
      </c>
      <c r="I182" s="22">
        <f t="shared" ref="I182" si="311">H182+1</f>
        <v>43412</v>
      </c>
      <c r="J182" s="22">
        <f t="shared" ref="J182" si="312">I182+1</f>
        <v>43413</v>
      </c>
      <c r="K182" s="22">
        <f t="shared" ref="K182" si="313">J182+1</f>
        <v>43414</v>
      </c>
      <c r="L182" s="22">
        <f t="shared" ref="L182" si="314">K182+1</f>
        <v>43415</v>
      </c>
      <c r="M182" s="22">
        <f t="shared" ref="M182" si="315">L182+1</f>
        <v>43416</v>
      </c>
      <c r="N182" s="22">
        <f t="shared" ref="N182" si="316">M182+1</f>
        <v>43417</v>
      </c>
      <c r="O182" s="22">
        <f t="shared" ref="O182" si="317">N182+1</f>
        <v>43418</v>
      </c>
      <c r="P182" s="22">
        <f t="shared" ref="P182" si="318">O182+1</f>
        <v>43419</v>
      </c>
      <c r="Q182" s="22">
        <f t="shared" ref="Q182" si="319">P182+1</f>
        <v>43420</v>
      </c>
      <c r="R182" s="22">
        <f t="shared" ref="R182" si="320">Q182+1</f>
        <v>43421</v>
      </c>
      <c r="S182" s="22">
        <f t="shared" ref="S182" si="321">R182+1</f>
        <v>43422</v>
      </c>
      <c r="T182" s="22">
        <f t="shared" ref="T182" si="322">S182+1</f>
        <v>43423</v>
      </c>
      <c r="U182" s="22">
        <f t="shared" ref="U182" si="323">T182+1</f>
        <v>43424</v>
      </c>
      <c r="V182" s="22">
        <f t="shared" ref="V182" si="324">U182+1</f>
        <v>43425</v>
      </c>
      <c r="W182" s="22">
        <f t="shared" ref="W182" si="325">V182+1</f>
        <v>43426</v>
      </c>
      <c r="X182" s="22">
        <f t="shared" ref="X182" si="326">W182+1</f>
        <v>43427</v>
      </c>
      <c r="Y182" s="22">
        <f t="shared" ref="Y182" si="327">X182+1</f>
        <v>43428</v>
      </c>
      <c r="Z182" s="22">
        <f t="shared" ref="Z182" si="328">Y182+1</f>
        <v>43429</v>
      </c>
      <c r="AA182" s="22">
        <f t="shared" ref="AA182" si="329">Z182+1</f>
        <v>43430</v>
      </c>
      <c r="AB182" s="22">
        <f t="shared" ref="AB182" si="330">AA182+1</f>
        <v>43431</v>
      </c>
      <c r="AC182" s="22">
        <f t="shared" ref="AC182" si="331">AB182+1</f>
        <v>43432</v>
      </c>
      <c r="AD182" s="22">
        <f t="shared" ref="AD182" si="332">AC182+1</f>
        <v>43433</v>
      </c>
      <c r="AE182" s="22">
        <f t="shared" ref="AE182" si="333">AD182+1</f>
        <v>43434</v>
      </c>
      <c r="AF182" s="22">
        <f t="shared" ref="AF182" si="334">AE182+1</f>
        <v>43435</v>
      </c>
    </row>
    <row r="183" spans="1:34" x14ac:dyDescent="0.15">
      <c r="A183" s="4">
        <f ca="1">SUMIFS(INDIRECT("'"&amp;$AH183&amp;"'!$X:$X"),INDIRECT("'"&amp;$AH183&amp;"'!$X:$X"),"&gt;0",INDIRECT("'"&amp;$AH183&amp;"'!$K:$K"),"&gt;="&amp;B182,INDIRECT("'"&amp;$AH183&amp;"'!$K:$K"),"&lt;="&amp;AF182)*12/SUMIFS(INDIRECT("'"&amp;$AH183&amp;"'!$H:$H"),INDIRECT("'"&amp;$AH183&amp;"'!$X:$X"),"&gt;0",INDIRECT("'"&amp;$AH183&amp;"'!$K:$K"),"&gt;="&amp;B182,INDIRECT("'"&amp;$AH183&amp;"'!$K:$K"),"&lt;="&amp;AF182)</f>
        <v>0.15883707541738629</v>
      </c>
      <c r="B183">
        <f t="shared" ref="B183:AE183" ca="1" si="335">SUMIF(INDIRECT("'"&amp;$AH183&amp;"'!$K:$K"),B182,INDIRECT("'"&amp;$AH183&amp;"'!$W:$W"))</f>
        <v>0</v>
      </c>
      <c r="C183">
        <f t="shared" ca="1" si="335"/>
        <v>0</v>
      </c>
      <c r="D183">
        <f t="shared" ca="1" si="335"/>
        <v>0</v>
      </c>
      <c r="E183">
        <f t="shared" ca="1" si="335"/>
        <v>0</v>
      </c>
      <c r="F183">
        <f t="shared" ca="1" si="335"/>
        <v>0</v>
      </c>
      <c r="G183">
        <f t="shared" ca="1" si="335"/>
        <v>0</v>
      </c>
      <c r="H183">
        <f t="shared" ca="1" si="335"/>
        <v>0</v>
      </c>
      <c r="I183">
        <f t="shared" ca="1" si="335"/>
        <v>0</v>
      </c>
      <c r="J183">
        <f t="shared" ca="1" si="335"/>
        <v>0</v>
      </c>
      <c r="K183">
        <f t="shared" ca="1" si="335"/>
        <v>0</v>
      </c>
      <c r="L183">
        <f t="shared" ca="1" si="335"/>
        <v>0</v>
      </c>
      <c r="M183">
        <f t="shared" ca="1" si="335"/>
        <v>0</v>
      </c>
      <c r="N183">
        <f t="shared" ca="1" si="335"/>
        <v>0</v>
      </c>
      <c r="O183">
        <f t="shared" ca="1" si="335"/>
        <v>0</v>
      </c>
      <c r="P183">
        <f t="shared" ca="1" si="335"/>
        <v>0</v>
      </c>
      <c r="Q183">
        <f t="shared" ca="1" si="335"/>
        <v>0</v>
      </c>
      <c r="R183">
        <f t="shared" ca="1" si="335"/>
        <v>0</v>
      </c>
      <c r="S183">
        <f t="shared" ca="1" si="335"/>
        <v>0</v>
      </c>
      <c r="T183">
        <f t="shared" ca="1" si="335"/>
        <v>0</v>
      </c>
      <c r="U183">
        <f t="shared" ca="1" si="335"/>
        <v>0</v>
      </c>
      <c r="V183">
        <f t="shared" ca="1" si="335"/>
        <v>0</v>
      </c>
      <c r="W183">
        <f t="shared" ca="1" si="335"/>
        <v>0</v>
      </c>
      <c r="X183">
        <f t="shared" ca="1" si="335"/>
        <v>0</v>
      </c>
      <c r="Y183">
        <f t="shared" ca="1" si="335"/>
        <v>0</v>
      </c>
      <c r="Z183">
        <f t="shared" ca="1" si="335"/>
        <v>0</v>
      </c>
      <c r="AA183">
        <f t="shared" ca="1" si="335"/>
        <v>0</v>
      </c>
      <c r="AB183">
        <f t="shared" ca="1" si="335"/>
        <v>0</v>
      </c>
      <c r="AC183">
        <f t="shared" ca="1" si="335"/>
        <v>0</v>
      </c>
      <c r="AD183">
        <f t="shared" ca="1" si="335"/>
        <v>0</v>
      </c>
      <c r="AE183">
        <f t="shared" ca="1" si="335"/>
        <v>0</v>
      </c>
      <c r="AF183">
        <f ca="1">SUMIF(INDIRECT("'"&amp;$AH183&amp;"'!$K:$K"),AF182,INDIRECT("'"&amp;$AH183&amp;"'!$W:$W"))</f>
        <v>0</v>
      </c>
      <c r="AH183" t="s">
        <v>294</v>
      </c>
    </row>
    <row r="184" spans="1:34" x14ac:dyDescent="0.15">
      <c r="A184" s="4" t="e">
        <f ca="1">SUMIFS(INDIRECT("'"&amp;$AH184&amp;"'!$X:$X"),INDIRECT("'"&amp;$AH184&amp;"'!$X:$X"),"&gt;0",INDIRECT("'"&amp;$AH184&amp;"'!$K:$K"),"&gt;="&amp;B182,INDIRECT("'"&amp;$AH184&amp;"'!$K:$K"),"&lt;="&amp;AF182)*12/SUMIFS(INDIRECT("'"&amp;$AH184&amp;"'!$H:$H"),INDIRECT("'"&amp;$AH184&amp;"'!$X:$X"),"&gt;0",INDIRECT("'"&amp;$AH184&amp;"'!$K:$K"),"&gt;="&amp;B182,INDIRECT("'"&amp;$AH184&amp;"'!$K:$K"),"&lt;="&amp;AF182)</f>
        <v>#DIV/0!</v>
      </c>
      <c r="B184">
        <f t="shared" ref="B184:AE184" ca="1" si="336">SUMIF(INDIRECT("'"&amp;$AH184&amp;"'!$K:$K"),B182,INDIRECT("'"&amp;$AH184&amp;"'!$W:$W"))</f>
        <v>0</v>
      </c>
      <c r="C184">
        <f t="shared" ca="1" si="336"/>
        <v>0</v>
      </c>
      <c r="D184">
        <f t="shared" ca="1" si="336"/>
        <v>0</v>
      </c>
      <c r="E184">
        <f t="shared" ca="1" si="336"/>
        <v>0</v>
      </c>
      <c r="F184">
        <f t="shared" ca="1" si="336"/>
        <v>0</v>
      </c>
      <c r="G184">
        <f t="shared" ca="1" si="336"/>
        <v>0</v>
      </c>
      <c r="H184">
        <f t="shared" ca="1" si="336"/>
        <v>0</v>
      </c>
      <c r="I184">
        <f t="shared" ca="1" si="336"/>
        <v>0</v>
      </c>
      <c r="J184">
        <f t="shared" ca="1" si="336"/>
        <v>0</v>
      </c>
      <c r="K184">
        <f t="shared" ca="1" si="336"/>
        <v>0</v>
      </c>
      <c r="L184">
        <f t="shared" ca="1" si="336"/>
        <v>0</v>
      </c>
      <c r="M184">
        <f t="shared" ca="1" si="336"/>
        <v>0</v>
      </c>
      <c r="N184">
        <f t="shared" ca="1" si="336"/>
        <v>0</v>
      </c>
      <c r="O184">
        <f t="shared" ca="1" si="336"/>
        <v>0</v>
      </c>
      <c r="P184">
        <f t="shared" ca="1" si="336"/>
        <v>0</v>
      </c>
      <c r="Q184">
        <f t="shared" ca="1" si="336"/>
        <v>0</v>
      </c>
      <c r="R184">
        <f t="shared" ca="1" si="336"/>
        <v>0</v>
      </c>
      <c r="S184">
        <f t="shared" ca="1" si="336"/>
        <v>0</v>
      </c>
      <c r="T184">
        <f t="shared" ca="1" si="336"/>
        <v>0</v>
      </c>
      <c r="U184">
        <f t="shared" ca="1" si="336"/>
        <v>0</v>
      </c>
      <c r="V184">
        <f t="shared" ca="1" si="336"/>
        <v>0</v>
      </c>
      <c r="W184">
        <f t="shared" ca="1" si="336"/>
        <v>0</v>
      </c>
      <c r="X184">
        <f t="shared" ca="1" si="336"/>
        <v>0</v>
      </c>
      <c r="Y184">
        <f t="shared" ca="1" si="336"/>
        <v>0</v>
      </c>
      <c r="Z184">
        <f t="shared" ca="1" si="336"/>
        <v>0</v>
      </c>
      <c r="AA184">
        <f t="shared" ca="1" si="336"/>
        <v>0</v>
      </c>
      <c r="AB184">
        <f t="shared" ca="1" si="336"/>
        <v>0</v>
      </c>
      <c r="AC184">
        <f t="shared" ca="1" si="336"/>
        <v>0</v>
      </c>
      <c r="AD184">
        <f t="shared" ca="1" si="336"/>
        <v>0</v>
      </c>
      <c r="AE184">
        <f t="shared" ca="1" si="336"/>
        <v>0</v>
      </c>
      <c r="AF184">
        <f ca="1">SUMIF(INDIRECT("'"&amp;$AH184&amp;"'!$K:$K"),AF182,INDIRECT("'"&amp;$AH184&amp;"'!$W:$W"))</f>
        <v>0</v>
      </c>
      <c r="AH184" t="s">
        <v>296</v>
      </c>
    </row>
    <row r="185" spans="1:34" x14ac:dyDescent="0.15">
      <c r="A185" s="4" t="e">
        <f ca="1">SUMIFS(INDIRECT("'"&amp;$AH185&amp;"'!$X:$X"),INDIRECT("'"&amp;$AH185&amp;"'!$X:$X"),"&gt;0",INDIRECT("'"&amp;$AH185&amp;"'!$K:$K"),"&gt;="&amp;B182,INDIRECT("'"&amp;$AH185&amp;"'!$K:$K"),"&lt;="&amp;AF182)*12/SUMIFS(INDIRECT("'"&amp;$AH185&amp;"'!$H:$H"),INDIRECT("'"&amp;$AH185&amp;"'!$X:$X"),"&gt;0",INDIRECT("'"&amp;$AH185&amp;"'!$K:$K"),"&gt;="&amp;B182,INDIRECT("'"&amp;$AH185&amp;"'!$K:$K"),"&lt;="&amp;AF182)</f>
        <v>#DIV/0!</v>
      </c>
      <c r="B185">
        <f t="shared" ref="B185:AE185" ca="1" si="337">SUMIF(INDIRECT("'"&amp;$AH185&amp;"'!$K:$K"),B182,INDIRECT("'"&amp;$AH185&amp;"'!$W:$W"))</f>
        <v>0</v>
      </c>
      <c r="C185">
        <f t="shared" ca="1" si="337"/>
        <v>0</v>
      </c>
      <c r="D185">
        <f t="shared" ca="1" si="337"/>
        <v>0</v>
      </c>
      <c r="E185">
        <f t="shared" ca="1" si="337"/>
        <v>0</v>
      </c>
      <c r="F185">
        <f t="shared" ca="1" si="337"/>
        <v>0</v>
      </c>
      <c r="G185">
        <f t="shared" ca="1" si="337"/>
        <v>0</v>
      </c>
      <c r="H185">
        <f t="shared" ca="1" si="337"/>
        <v>0</v>
      </c>
      <c r="I185">
        <f t="shared" ca="1" si="337"/>
        <v>0</v>
      </c>
      <c r="J185">
        <f t="shared" ca="1" si="337"/>
        <v>0</v>
      </c>
      <c r="K185">
        <f t="shared" ca="1" si="337"/>
        <v>0</v>
      </c>
      <c r="L185">
        <f t="shared" ca="1" si="337"/>
        <v>0</v>
      </c>
      <c r="M185">
        <f t="shared" ca="1" si="337"/>
        <v>0</v>
      </c>
      <c r="N185">
        <f t="shared" ca="1" si="337"/>
        <v>0</v>
      </c>
      <c r="O185">
        <f t="shared" ca="1" si="337"/>
        <v>0</v>
      </c>
      <c r="P185">
        <f t="shared" ca="1" si="337"/>
        <v>0</v>
      </c>
      <c r="Q185">
        <f t="shared" ca="1" si="337"/>
        <v>0</v>
      </c>
      <c r="R185">
        <f t="shared" ca="1" si="337"/>
        <v>0</v>
      </c>
      <c r="S185">
        <f t="shared" ca="1" si="337"/>
        <v>0</v>
      </c>
      <c r="T185">
        <f t="shared" ca="1" si="337"/>
        <v>0</v>
      </c>
      <c r="U185">
        <f t="shared" ca="1" si="337"/>
        <v>0</v>
      </c>
      <c r="V185">
        <f t="shared" ca="1" si="337"/>
        <v>0</v>
      </c>
      <c r="W185">
        <f t="shared" ca="1" si="337"/>
        <v>0</v>
      </c>
      <c r="X185">
        <f t="shared" ca="1" si="337"/>
        <v>0</v>
      </c>
      <c r="Y185">
        <f t="shared" ca="1" si="337"/>
        <v>0</v>
      </c>
      <c r="Z185">
        <f t="shared" ca="1" si="337"/>
        <v>0</v>
      </c>
      <c r="AA185">
        <f t="shared" ca="1" si="337"/>
        <v>0</v>
      </c>
      <c r="AB185">
        <f t="shared" ca="1" si="337"/>
        <v>0</v>
      </c>
      <c r="AC185">
        <f t="shared" ca="1" si="337"/>
        <v>0</v>
      </c>
      <c r="AD185">
        <f t="shared" ca="1" si="337"/>
        <v>0</v>
      </c>
      <c r="AE185">
        <f t="shared" ca="1" si="337"/>
        <v>0</v>
      </c>
      <c r="AF185">
        <f ca="1">SUMIF(INDIRECT("'"&amp;$AH185&amp;"'!$K:$K"),AF182,INDIRECT("'"&amp;$AH185&amp;"'!$W:$W"))</f>
        <v>0</v>
      </c>
      <c r="AH185" t="s">
        <v>403</v>
      </c>
    </row>
    <row r="186" spans="1:34" x14ac:dyDescent="0.15">
      <c r="A186" s="4" t="e">
        <f ca="1">SUMIFS(INDIRECT("'"&amp;$AH186&amp;"'!$X:$X"),INDIRECT("'"&amp;$AH186&amp;"'!$X:$X"),"&gt;0",INDIRECT("'"&amp;$AH186&amp;"'!$K:$K"),"&gt;="&amp;B182,INDIRECT("'"&amp;$AH186&amp;"'!$K:$K"),"&lt;="&amp;AF182)*12/SUMIFS(INDIRECT("'"&amp;$AH186&amp;"'!$H:$H"),INDIRECT("'"&amp;$AH186&amp;"'!$X:$X"),"&gt;0",INDIRECT("'"&amp;$AH186&amp;"'!$K:$K"),"&gt;="&amp;B182,INDIRECT("'"&amp;$AH186&amp;"'!$K:$K"),"&lt;="&amp;AF182)</f>
        <v>#DIV/0!</v>
      </c>
      <c r="B186">
        <f t="shared" ref="B186:AE186" ca="1" si="338">SUMIF(INDIRECT("'"&amp;$AH186&amp;"'!$K:$K"),B182,INDIRECT("'"&amp;$AH186&amp;"'!$W:$W"))</f>
        <v>0</v>
      </c>
      <c r="C186">
        <f t="shared" ca="1" si="338"/>
        <v>0</v>
      </c>
      <c r="D186">
        <f t="shared" ca="1" si="338"/>
        <v>0</v>
      </c>
      <c r="E186">
        <f t="shared" ca="1" si="338"/>
        <v>0</v>
      </c>
      <c r="F186">
        <f t="shared" ca="1" si="338"/>
        <v>0</v>
      </c>
      <c r="G186">
        <f t="shared" ca="1" si="338"/>
        <v>0</v>
      </c>
      <c r="H186">
        <f t="shared" ca="1" si="338"/>
        <v>0</v>
      </c>
      <c r="I186">
        <f t="shared" ca="1" si="338"/>
        <v>0</v>
      </c>
      <c r="J186">
        <f t="shared" ca="1" si="338"/>
        <v>0</v>
      </c>
      <c r="K186">
        <f t="shared" ca="1" si="338"/>
        <v>0</v>
      </c>
      <c r="L186">
        <f t="shared" ca="1" si="338"/>
        <v>0</v>
      </c>
      <c r="M186">
        <f t="shared" ca="1" si="338"/>
        <v>0</v>
      </c>
      <c r="N186">
        <f t="shared" ca="1" si="338"/>
        <v>0</v>
      </c>
      <c r="O186">
        <f t="shared" ca="1" si="338"/>
        <v>0</v>
      </c>
      <c r="P186">
        <f t="shared" ca="1" si="338"/>
        <v>0</v>
      </c>
      <c r="Q186">
        <f t="shared" ca="1" si="338"/>
        <v>0</v>
      </c>
      <c r="R186">
        <f t="shared" ca="1" si="338"/>
        <v>0</v>
      </c>
      <c r="S186">
        <f t="shared" ca="1" si="338"/>
        <v>0</v>
      </c>
      <c r="T186">
        <f t="shared" ca="1" si="338"/>
        <v>0</v>
      </c>
      <c r="U186">
        <f t="shared" ca="1" si="338"/>
        <v>0</v>
      </c>
      <c r="V186">
        <f t="shared" ca="1" si="338"/>
        <v>0</v>
      </c>
      <c r="W186">
        <f t="shared" ca="1" si="338"/>
        <v>0</v>
      </c>
      <c r="X186">
        <f t="shared" ca="1" si="338"/>
        <v>0</v>
      </c>
      <c r="Y186">
        <f t="shared" ca="1" si="338"/>
        <v>0</v>
      </c>
      <c r="Z186">
        <f t="shared" ca="1" si="338"/>
        <v>0</v>
      </c>
      <c r="AA186">
        <f t="shared" ca="1" si="338"/>
        <v>0</v>
      </c>
      <c r="AB186">
        <f t="shared" ca="1" si="338"/>
        <v>0</v>
      </c>
      <c r="AC186">
        <f t="shared" ca="1" si="338"/>
        <v>0</v>
      </c>
      <c r="AD186">
        <f t="shared" ca="1" si="338"/>
        <v>0</v>
      </c>
      <c r="AE186">
        <f t="shared" ca="1" si="338"/>
        <v>0</v>
      </c>
      <c r="AF186">
        <f ca="1">SUMIF(INDIRECT("'"&amp;$AH186&amp;"'!$K:$K"),AF182,INDIRECT("'"&amp;$AH186&amp;"'!$W:$W"))</f>
        <v>0</v>
      </c>
      <c r="AH186" t="s">
        <v>401</v>
      </c>
    </row>
    <row r="187" spans="1:34" x14ac:dyDescent="0.15">
      <c r="A187" s="4" t="e">
        <f ca="1">SUMIFS(INDIRECT("'"&amp;$AH187&amp;"'!$X:$X"),INDIRECT("'"&amp;$AH187&amp;"'!$X:$X"),"&gt;0",INDIRECT("'"&amp;$AH187&amp;"'!$K:$K"),"&gt;="&amp;B182,INDIRECT("'"&amp;$AH187&amp;"'!$K:$K"),"&lt;="&amp;AF182)*12/SUMIFS(INDIRECT("'"&amp;$AH187&amp;"'!$H:$H"),INDIRECT("'"&amp;$AH187&amp;"'!$X:$X"),"&gt;0",INDIRECT("'"&amp;$AH187&amp;"'!$K:$K"),"&gt;="&amp;B182,INDIRECT("'"&amp;$AH187&amp;"'!$K:$K"),"&lt;="&amp;AF182)</f>
        <v>#DIV/0!</v>
      </c>
      <c r="B187">
        <f t="shared" ref="B187:AE187" ca="1" si="339">SUMIF(INDIRECT("'"&amp;$AH187&amp;"'!$K:$K"),B182,INDIRECT("'"&amp;$AH187&amp;"'!$W:$W"))</f>
        <v>0</v>
      </c>
      <c r="C187">
        <f t="shared" ca="1" si="339"/>
        <v>0</v>
      </c>
      <c r="D187">
        <f t="shared" ca="1" si="339"/>
        <v>0</v>
      </c>
      <c r="E187">
        <f t="shared" ca="1" si="339"/>
        <v>0</v>
      </c>
      <c r="F187">
        <f t="shared" ca="1" si="339"/>
        <v>0</v>
      </c>
      <c r="G187">
        <f t="shared" ca="1" si="339"/>
        <v>0</v>
      </c>
      <c r="H187">
        <f t="shared" ca="1" si="339"/>
        <v>0</v>
      </c>
      <c r="I187">
        <f t="shared" ca="1" si="339"/>
        <v>0</v>
      </c>
      <c r="J187">
        <f t="shared" ca="1" si="339"/>
        <v>0</v>
      </c>
      <c r="K187">
        <f t="shared" ca="1" si="339"/>
        <v>0</v>
      </c>
      <c r="L187">
        <f t="shared" ca="1" si="339"/>
        <v>0</v>
      </c>
      <c r="M187">
        <f t="shared" ca="1" si="339"/>
        <v>0</v>
      </c>
      <c r="N187">
        <f t="shared" ca="1" si="339"/>
        <v>0</v>
      </c>
      <c r="O187">
        <f t="shared" ca="1" si="339"/>
        <v>0</v>
      </c>
      <c r="P187">
        <f t="shared" ca="1" si="339"/>
        <v>0</v>
      </c>
      <c r="Q187">
        <f t="shared" ca="1" si="339"/>
        <v>0</v>
      </c>
      <c r="R187">
        <f t="shared" ca="1" si="339"/>
        <v>0</v>
      </c>
      <c r="S187">
        <f t="shared" ca="1" si="339"/>
        <v>0</v>
      </c>
      <c r="T187">
        <f t="shared" ca="1" si="339"/>
        <v>0</v>
      </c>
      <c r="U187">
        <f t="shared" ca="1" si="339"/>
        <v>0</v>
      </c>
      <c r="V187">
        <f t="shared" ca="1" si="339"/>
        <v>0</v>
      </c>
      <c r="W187">
        <f t="shared" ca="1" si="339"/>
        <v>0</v>
      </c>
      <c r="X187">
        <f t="shared" ca="1" si="339"/>
        <v>0</v>
      </c>
      <c r="Y187">
        <f t="shared" ca="1" si="339"/>
        <v>0</v>
      </c>
      <c r="Z187">
        <f t="shared" ca="1" si="339"/>
        <v>0</v>
      </c>
      <c r="AA187">
        <f t="shared" ca="1" si="339"/>
        <v>0</v>
      </c>
      <c r="AB187">
        <f t="shared" ca="1" si="339"/>
        <v>0</v>
      </c>
      <c r="AC187">
        <f t="shared" ca="1" si="339"/>
        <v>0</v>
      </c>
      <c r="AD187">
        <f t="shared" ca="1" si="339"/>
        <v>0</v>
      </c>
      <c r="AE187">
        <f t="shared" ca="1" si="339"/>
        <v>0</v>
      </c>
      <c r="AF187">
        <f ca="1">SUMIF(INDIRECT("'"&amp;$AH187&amp;"'!$K:$K"),AF182,INDIRECT("'"&amp;$AH187&amp;"'!$W:$W"))</f>
        <v>0</v>
      </c>
      <c r="AH187" t="s">
        <v>297</v>
      </c>
    </row>
    <row r="188" spans="1:34" x14ac:dyDescent="0.15">
      <c r="A188" s="4" t="e">
        <f ca="1">SUMIFS(INDIRECT("'"&amp;$AH188&amp;"'!$X:$X"),INDIRECT("'"&amp;$AH188&amp;"'!$X:$X"),"&gt;0",INDIRECT("'"&amp;$AH188&amp;"'!$K:$K"),"&gt;="&amp;B182,INDIRECT("'"&amp;$AH188&amp;"'!$K:$K"),"&lt;="&amp;AF182)*12/SUMIFS(INDIRECT("'"&amp;$AH188&amp;"'!$H:$H"),INDIRECT("'"&amp;$AH188&amp;"'!$X:$X"),"&gt;0",INDIRECT("'"&amp;$AH188&amp;"'!$K:$K"),"&gt;="&amp;B182,INDIRECT("'"&amp;$AH188&amp;"'!$K:$K"),"&lt;="&amp;AF182)</f>
        <v>#DIV/0!</v>
      </c>
      <c r="B188">
        <f t="shared" ref="B188:AF188" ca="1" si="340">SUMIF(INDIRECT("'"&amp;$AH188&amp;"'!$K:$K"),B182,INDIRECT("'"&amp;$AH188&amp;"'!$W:$W"))</f>
        <v>0</v>
      </c>
      <c r="C188">
        <f t="shared" ca="1" si="340"/>
        <v>0</v>
      </c>
      <c r="D188">
        <f t="shared" ca="1" si="340"/>
        <v>0</v>
      </c>
      <c r="E188">
        <f t="shared" ca="1" si="340"/>
        <v>0</v>
      </c>
      <c r="F188">
        <f t="shared" ca="1" si="340"/>
        <v>0</v>
      </c>
      <c r="G188">
        <f t="shared" ca="1" si="340"/>
        <v>0</v>
      </c>
      <c r="H188">
        <f t="shared" ca="1" si="340"/>
        <v>0</v>
      </c>
      <c r="I188">
        <f t="shared" ca="1" si="340"/>
        <v>0</v>
      </c>
      <c r="J188">
        <f t="shared" ca="1" si="340"/>
        <v>0</v>
      </c>
      <c r="K188">
        <f t="shared" ca="1" si="340"/>
        <v>0</v>
      </c>
      <c r="L188">
        <f t="shared" ca="1" si="340"/>
        <v>0</v>
      </c>
      <c r="M188">
        <f t="shared" ca="1" si="340"/>
        <v>0</v>
      </c>
      <c r="N188">
        <f t="shared" ca="1" si="340"/>
        <v>0</v>
      </c>
      <c r="O188">
        <f t="shared" ca="1" si="340"/>
        <v>0</v>
      </c>
      <c r="P188">
        <f t="shared" ca="1" si="340"/>
        <v>0</v>
      </c>
      <c r="Q188">
        <f t="shared" ca="1" si="340"/>
        <v>0</v>
      </c>
      <c r="R188">
        <f t="shared" ca="1" si="340"/>
        <v>0</v>
      </c>
      <c r="S188">
        <f t="shared" ca="1" si="340"/>
        <v>0</v>
      </c>
      <c r="T188">
        <f t="shared" ca="1" si="340"/>
        <v>0</v>
      </c>
      <c r="U188">
        <f t="shared" ca="1" si="340"/>
        <v>0</v>
      </c>
      <c r="V188">
        <f t="shared" ca="1" si="340"/>
        <v>0</v>
      </c>
      <c r="W188">
        <f t="shared" ca="1" si="340"/>
        <v>0</v>
      </c>
      <c r="X188">
        <f t="shared" ca="1" si="340"/>
        <v>0</v>
      </c>
      <c r="Y188">
        <f t="shared" ca="1" si="340"/>
        <v>0</v>
      </c>
      <c r="Z188">
        <f t="shared" ca="1" si="340"/>
        <v>0</v>
      </c>
      <c r="AA188">
        <f t="shared" ca="1" si="340"/>
        <v>0</v>
      </c>
      <c r="AB188">
        <f t="shared" ca="1" si="340"/>
        <v>0</v>
      </c>
      <c r="AC188">
        <f t="shared" ca="1" si="340"/>
        <v>0</v>
      </c>
      <c r="AD188">
        <f t="shared" ca="1" si="340"/>
        <v>0</v>
      </c>
      <c r="AE188">
        <f t="shared" ca="1" si="340"/>
        <v>0</v>
      </c>
      <c r="AF188">
        <f t="shared" ca="1" si="340"/>
        <v>0</v>
      </c>
      <c r="AH188" t="s">
        <v>794</v>
      </c>
    </row>
    <row r="192" spans="1:34" s="20" customFormat="1" ht="25.5" customHeight="1" x14ac:dyDescent="0.15">
      <c r="A192" s="19"/>
      <c r="B192" s="19">
        <f ca="1">SUM(B194:B201)</f>
        <v>0</v>
      </c>
      <c r="C192" s="19">
        <f t="shared" ref="C192:AF192" ca="1" si="341">SUM(C194:C201)</f>
        <v>0</v>
      </c>
      <c r="D192" s="19">
        <f t="shared" ca="1" si="341"/>
        <v>0</v>
      </c>
      <c r="E192" s="19">
        <f t="shared" ca="1" si="341"/>
        <v>0</v>
      </c>
      <c r="F192" s="19">
        <f t="shared" ca="1" si="341"/>
        <v>0</v>
      </c>
      <c r="G192" s="19">
        <f t="shared" ca="1" si="341"/>
        <v>0</v>
      </c>
      <c r="H192" s="19">
        <f t="shared" ca="1" si="341"/>
        <v>0</v>
      </c>
      <c r="I192" s="19">
        <f t="shared" ca="1" si="341"/>
        <v>0</v>
      </c>
      <c r="J192" s="19">
        <f t="shared" ca="1" si="341"/>
        <v>0</v>
      </c>
      <c r="K192" s="19">
        <f t="shared" ca="1" si="341"/>
        <v>0</v>
      </c>
      <c r="L192" s="19">
        <f t="shared" ca="1" si="341"/>
        <v>0</v>
      </c>
      <c r="M192" s="19">
        <f t="shared" ca="1" si="341"/>
        <v>0</v>
      </c>
      <c r="N192" s="19">
        <f t="shared" ca="1" si="341"/>
        <v>0</v>
      </c>
      <c r="O192" s="19">
        <f t="shared" ca="1" si="341"/>
        <v>0</v>
      </c>
      <c r="P192" s="19">
        <f t="shared" ca="1" si="341"/>
        <v>0</v>
      </c>
      <c r="Q192" s="19">
        <f t="shared" ca="1" si="341"/>
        <v>0</v>
      </c>
      <c r="R192" s="19">
        <f t="shared" ca="1" si="341"/>
        <v>0</v>
      </c>
      <c r="S192" s="19">
        <f t="shared" ca="1" si="341"/>
        <v>0</v>
      </c>
      <c r="T192" s="19">
        <f t="shared" ca="1" si="341"/>
        <v>0</v>
      </c>
      <c r="U192" s="19">
        <f t="shared" ca="1" si="341"/>
        <v>0</v>
      </c>
      <c r="V192" s="19">
        <f t="shared" ca="1" si="341"/>
        <v>0</v>
      </c>
      <c r="W192" s="19">
        <f t="shared" ca="1" si="341"/>
        <v>0</v>
      </c>
      <c r="X192" s="19">
        <f t="shared" ca="1" si="341"/>
        <v>0</v>
      </c>
      <c r="Y192" s="19">
        <f t="shared" ca="1" si="341"/>
        <v>0</v>
      </c>
      <c r="Z192" s="19">
        <f t="shared" ca="1" si="341"/>
        <v>0</v>
      </c>
      <c r="AA192" s="19">
        <f t="shared" ca="1" si="341"/>
        <v>0</v>
      </c>
      <c r="AB192" s="19">
        <f t="shared" ca="1" si="341"/>
        <v>0</v>
      </c>
      <c r="AC192" s="19">
        <f t="shared" ca="1" si="341"/>
        <v>0</v>
      </c>
      <c r="AD192" s="19">
        <f t="shared" ca="1" si="341"/>
        <v>0</v>
      </c>
      <c r="AE192" s="19">
        <f t="shared" ca="1" si="341"/>
        <v>0</v>
      </c>
      <c r="AF192" s="19">
        <f t="shared" ca="1" si="341"/>
        <v>0</v>
      </c>
    </row>
    <row r="193" spans="1:34" s="20" customFormat="1" ht="25.5" customHeight="1" x14ac:dyDescent="0.15">
      <c r="A193" s="19" t="e">
        <f ca="1">AVERAGE(A194:A199)</f>
        <v>#DIV/0!</v>
      </c>
      <c r="B193" s="21">
        <v>43435</v>
      </c>
      <c r="C193" s="22">
        <f t="shared" ref="C193" si="342">B193+1</f>
        <v>43436</v>
      </c>
      <c r="D193" s="22">
        <f t="shared" ref="D193" si="343">C193+1</f>
        <v>43437</v>
      </c>
      <c r="E193" s="22">
        <f t="shared" ref="E193" si="344">D193+1</f>
        <v>43438</v>
      </c>
      <c r="F193" s="22">
        <f t="shared" ref="F193" si="345">E193+1</f>
        <v>43439</v>
      </c>
      <c r="G193" s="22">
        <f t="shared" ref="G193" si="346">F193+1</f>
        <v>43440</v>
      </c>
      <c r="H193" s="22">
        <f t="shared" ref="H193" si="347">G193+1</f>
        <v>43441</v>
      </c>
      <c r="I193" s="22">
        <f t="shared" ref="I193" si="348">H193+1</f>
        <v>43442</v>
      </c>
      <c r="J193" s="22">
        <f t="shared" ref="J193" si="349">I193+1</f>
        <v>43443</v>
      </c>
      <c r="K193" s="22">
        <f t="shared" ref="K193" si="350">J193+1</f>
        <v>43444</v>
      </c>
      <c r="L193" s="22">
        <f t="shared" ref="L193" si="351">K193+1</f>
        <v>43445</v>
      </c>
      <c r="M193" s="22">
        <f t="shared" ref="M193" si="352">L193+1</f>
        <v>43446</v>
      </c>
      <c r="N193" s="22">
        <f t="shared" ref="N193" si="353">M193+1</f>
        <v>43447</v>
      </c>
      <c r="O193" s="22">
        <f t="shared" ref="O193" si="354">N193+1</f>
        <v>43448</v>
      </c>
      <c r="P193" s="22">
        <f t="shared" ref="P193" si="355">O193+1</f>
        <v>43449</v>
      </c>
      <c r="Q193" s="22">
        <f t="shared" ref="Q193" si="356">P193+1</f>
        <v>43450</v>
      </c>
      <c r="R193" s="22">
        <f t="shared" ref="R193" si="357">Q193+1</f>
        <v>43451</v>
      </c>
      <c r="S193" s="22">
        <f t="shared" ref="S193" si="358">R193+1</f>
        <v>43452</v>
      </c>
      <c r="T193" s="22">
        <f t="shared" ref="T193" si="359">S193+1</f>
        <v>43453</v>
      </c>
      <c r="U193" s="22">
        <f t="shared" ref="U193" si="360">T193+1</f>
        <v>43454</v>
      </c>
      <c r="V193" s="22">
        <f t="shared" ref="V193" si="361">U193+1</f>
        <v>43455</v>
      </c>
      <c r="W193" s="22">
        <f t="shared" ref="W193" si="362">V193+1</f>
        <v>43456</v>
      </c>
      <c r="X193" s="22">
        <f t="shared" ref="X193" si="363">W193+1</f>
        <v>43457</v>
      </c>
      <c r="Y193" s="22">
        <f t="shared" ref="Y193" si="364">X193+1</f>
        <v>43458</v>
      </c>
      <c r="Z193" s="22">
        <f t="shared" ref="Z193" si="365">Y193+1</f>
        <v>43459</v>
      </c>
      <c r="AA193" s="22">
        <f t="shared" ref="AA193" si="366">Z193+1</f>
        <v>43460</v>
      </c>
      <c r="AB193" s="22">
        <f t="shared" ref="AB193" si="367">AA193+1</f>
        <v>43461</v>
      </c>
      <c r="AC193" s="22">
        <f t="shared" ref="AC193" si="368">AB193+1</f>
        <v>43462</v>
      </c>
      <c r="AD193" s="22">
        <f t="shared" ref="AD193" si="369">AC193+1</f>
        <v>43463</v>
      </c>
      <c r="AE193" s="22">
        <f t="shared" ref="AE193" si="370">AD193+1</f>
        <v>43464</v>
      </c>
      <c r="AF193" s="22">
        <f t="shared" ref="AF193" si="371">AE193+1</f>
        <v>43465</v>
      </c>
    </row>
    <row r="194" spans="1:34" x14ac:dyDescent="0.15">
      <c r="A194" s="4" t="e">
        <f ca="1">SUMIFS(INDIRECT("'"&amp;$AH194&amp;"'!$X:$X"),INDIRECT("'"&amp;$AH194&amp;"'!$X:$X"),"&gt;0",INDIRECT("'"&amp;$AH194&amp;"'!$K:$K"),"&gt;="&amp;B193,INDIRECT("'"&amp;$AH194&amp;"'!$K:$K"),"&lt;="&amp;AF193)*12/SUMIFS(INDIRECT("'"&amp;$AH194&amp;"'!$H:$H"),INDIRECT("'"&amp;$AH194&amp;"'!$X:$X"),"&gt;0",INDIRECT("'"&amp;$AH194&amp;"'!$K:$K"),"&gt;="&amp;B193,INDIRECT("'"&amp;$AH194&amp;"'!$K:$K"),"&lt;="&amp;AF193)</f>
        <v>#DIV/0!</v>
      </c>
      <c r="B194">
        <f t="shared" ref="B194:AE194" ca="1" si="372">SUMIF(INDIRECT("'"&amp;$AH194&amp;"'!$K:$K"),B193,INDIRECT("'"&amp;$AH194&amp;"'!$W:$W"))</f>
        <v>0</v>
      </c>
      <c r="C194">
        <f t="shared" ca="1" si="372"/>
        <v>0</v>
      </c>
      <c r="D194">
        <f t="shared" ca="1" si="372"/>
        <v>0</v>
      </c>
      <c r="E194">
        <f t="shared" ca="1" si="372"/>
        <v>0</v>
      </c>
      <c r="F194">
        <f t="shared" ca="1" si="372"/>
        <v>0</v>
      </c>
      <c r="G194">
        <f t="shared" ca="1" si="372"/>
        <v>0</v>
      </c>
      <c r="H194">
        <f t="shared" ca="1" si="372"/>
        <v>0</v>
      </c>
      <c r="I194">
        <f t="shared" ca="1" si="372"/>
        <v>0</v>
      </c>
      <c r="J194">
        <f t="shared" ca="1" si="372"/>
        <v>0</v>
      </c>
      <c r="K194">
        <f t="shared" ca="1" si="372"/>
        <v>0</v>
      </c>
      <c r="L194">
        <f t="shared" ca="1" si="372"/>
        <v>0</v>
      </c>
      <c r="M194">
        <f t="shared" ca="1" si="372"/>
        <v>0</v>
      </c>
      <c r="N194">
        <f t="shared" ca="1" si="372"/>
        <v>0</v>
      </c>
      <c r="O194">
        <f t="shared" ca="1" si="372"/>
        <v>0</v>
      </c>
      <c r="P194">
        <f t="shared" ca="1" si="372"/>
        <v>0</v>
      </c>
      <c r="Q194">
        <f t="shared" ca="1" si="372"/>
        <v>0</v>
      </c>
      <c r="R194">
        <f t="shared" ca="1" si="372"/>
        <v>0</v>
      </c>
      <c r="S194">
        <f t="shared" ca="1" si="372"/>
        <v>0</v>
      </c>
      <c r="T194">
        <f t="shared" ca="1" si="372"/>
        <v>0</v>
      </c>
      <c r="U194">
        <f t="shared" ca="1" si="372"/>
        <v>0</v>
      </c>
      <c r="V194">
        <f t="shared" ca="1" si="372"/>
        <v>0</v>
      </c>
      <c r="W194">
        <f t="shared" ca="1" si="372"/>
        <v>0</v>
      </c>
      <c r="X194">
        <f t="shared" ca="1" si="372"/>
        <v>0</v>
      </c>
      <c r="Y194">
        <f t="shared" ca="1" si="372"/>
        <v>0</v>
      </c>
      <c r="Z194">
        <f t="shared" ca="1" si="372"/>
        <v>0</v>
      </c>
      <c r="AA194">
        <f t="shared" ca="1" si="372"/>
        <v>0</v>
      </c>
      <c r="AB194">
        <f t="shared" ca="1" si="372"/>
        <v>0</v>
      </c>
      <c r="AC194">
        <f t="shared" ca="1" si="372"/>
        <v>0</v>
      </c>
      <c r="AD194">
        <f t="shared" ca="1" si="372"/>
        <v>0</v>
      </c>
      <c r="AE194">
        <f t="shared" ca="1" si="372"/>
        <v>0</v>
      </c>
      <c r="AF194">
        <f ca="1">SUMIF(INDIRECT("'"&amp;$AH194&amp;"'!$K:$K"),AF193,INDIRECT("'"&amp;$AH194&amp;"'!$W:$W"))</f>
        <v>0</v>
      </c>
      <c r="AH194" t="s">
        <v>294</v>
      </c>
    </row>
    <row r="195" spans="1:34" x14ac:dyDescent="0.15">
      <c r="A195" s="4" t="e">
        <f ca="1">SUMIFS(INDIRECT("'"&amp;$AH195&amp;"'!$X:$X"),INDIRECT("'"&amp;$AH195&amp;"'!$X:$X"),"&gt;0",INDIRECT("'"&amp;$AH195&amp;"'!$K:$K"),"&gt;="&amp;B193,INDIRECT("'"&amp;$AH195&amp;"'!$K:$K"),"&lt;="&amp;AF193)*12/SUMIFS(INDIRECT("'"&amp;$AH195&amp;"'!$H:$H"),INDIRECT("'"&amp;$AH195&amp;"'!$X:$X"),"&gt;0",INDIRECT("'"&amp;$AH195&amp;"'!$K:$K"),"&gt;="&amp;B193,INDIRECT("'"&amp;$AH195&amp;"'!$K:$K"),"&lt;="&amp;AF193)</f>
        <v>#DIV/0!</v>
      </c>
      <c r="B195">
        <f t="shared" ref="B195:AE195" ca="1" si="373">SUMIF(INDIRECT("'"&amp;$AH195&amp;"'!$K:$K"),B193,INDIRECT("'"&amp;$AH195&amp;"'!$W:$W"))</f>
        <v>0</v>
      </c>
      <c r="C195">
        <f t="shared" ca="1" si="373"/>
        <v>0</v>
      </c>
      <c r="D195">
        <f t="shared" ca="1" si="373"/>
        <v>0</v>
      </c>
      <c r="E195">
        <f t="shared" ca="1" si="373"/>
        <v>0</v>
      </c>
      <c r="F195">
        <f t="shared" ca="1" si="373"/>
        <v>0</v>
      </c>
      <c r="G195">
        <f t="shared" ca="1" si="373"/>
        <v>0</v>
      </c>
      <c r="H195">
        <f t="shared" ca="1" si="373"/>
        <v>0</v>
      </c>
      <c r="I195">
        <f t="shared" ca="1" si="373"/>
        <v>0</v>
      </c>
      <c r="J195">
        <f t="shared" ca="1" si="373"/>
        <v>0</v>
      </c>
      <c r="K195">
        <f t="shared" ca="1" si="373"/>
        <v>0</v>
      </c>
      <c r="L195">
        <f t="shared" ca="1" si="373"/>
        <v>0</v>
      </c>
      <c r="M195">
        <f t="shared" ca="1" si="373"/>
        <v>0</v>
      </c>
      <c r="N195">
        <f t="shared" ca="1" si="373"/>
        <v>0</v>
      </c>
      <c r="O195">
        <f t="shared" ca="1" si="373"/>
        <v>0</v>
      </c>
      <c r="P195">
        <f t="shared" ca="1" si="373"/>
        <v>0</v>
      </c>
      <c r="Q195">
        <f t="shared" ca="1" si="373"/>
        <v>0</v>
      </c>
      <c r="R195">
        <f t="shared" ca="1" si="373"/>
        <v>0</v>
      </c>
      <c r="S195">
        <f t="shared" ca="1" si="373"/>
        <v>0</v>
      </c>
      <c r="T195">
        <f t="shared" ca="1" si="373"/>
        <v>0</v>
      </c>
      <c r="U195">
        <f t="shared" ca="1" si="373"/>
        <v>0</v>
      </c>
      <c r="V195">
        <f t="shared" ca="1" si="373"/>
        <v>0</v>
      </c>
      <c r="W195">
        <f t="shared" ca="1" si="373"/>
        <v>0</v>
      </c>
      <c r="X195">
        <f t="shared" ca="1" si="373"/>
        <v>0</v>
      </c>
      <c r="Y195">
        <f t="shared" ca="1" si="373"/>
        <v>0</v>
      </c>
      <c r="Z195">
        <f t="shared" ca="1" si="373"/>
        <v>0</v>
      </c>
      <c r="AA195">
        <f t="shared" ca="1" si="373"/>
        <v>0</v>
      </c>
      <c r="AB195">
        <f t="shared" ca="1" si="373"/>
        <v>0</v>
      </c>
      <c r="AC195">
        <f t="shared" ca="1" si="373"/>
        <v>0</v>
      </c>
      <c r="AD195">
        <f t="shared" ca="1" si="373"/>
        <v>0</v>
      </c>
      <c r="AE195">
        <f t="shared" ca="1" si="373"/>
        <v>0</v>
      </c>
      <c r="AF195">
        <f ca="1">SUMIF(INDIRECT("'"&amp;$AH195&amp;"'!$K:$K"),AF193,INDIRECT("'"&amp;$AH195&amp;"'!$W:$W"))</f>
        <v>0</v>
      </c>
      <c r="AH195" t="s">
        <v>296</v>
      </c>
    </row>
    <row r="196" spans="1:34" x14ac:dyDescent="0.15">
      <c r="A196" s="4" t="e">
        <f ca="1">SUMIFS(INDIRECT("'"&amp;$AH196&amp;"'!$X:$X"),INDIRECT("'"&amp;$AH196&amp;"'!$X:$X"),"&gt;0",INDIRECT("'"&amp;$AH196&amp;"'!$K:$K"),"&gt;="&amp;B193,INDIRECT("'"&amp;$AH196&amp;"'!$K:$K"),"&lt;="&amp;AF193)*12/SUMIFS(INDIRECT("'"&amp;$AH196&amp;"'!$H:$H"),INDIRECT("'"&amp;$AH196&amp;"'!$X:$X"),"&gt;0",INDIRECT("'"&amp;$AH196&amp;"'!$K:$K"),"&gt;="&amp;B193,INDIRECT("'"&amp;$AH196&amp;"'!$K:$K"),"&lt;="&amp;AF193)</f>
        <v>#DIV/0!</v>
      </c>
      <c r="B196">
        <f t="shared" ref="B196:AE196" ca="1" si="374">SUMIF(INDIRECT("'"&amp;$AH196&amp;"'!$K:$K"),B193,INDIRECT("'"&amp;$AH196&amp;"'!$W:$W"))</f>
        <v>0</v>
      </c>
      <c r="C196">
        <f t="shared" ca="1" si="374"/>
        <v>0</v>
      </c>
      <c r="D196">
        <f t="shared" ca="1" si="374"/>
        <v>0</v>
      </c>
      <c r="E196">
        <f t="shared" ca="1" si="374"/>
        <v>0</v>
      </c>
      <c r="F196">
        <f t="shared" ca="1" si="374"/>
        <v>0</v>
      </c>
      <c r="G196">
        <f t="shared" ca="1" si="374"/>
        <v>0</v>
      </c>
      <c r="H196">
        <f t="shared" ca="1" si="374"/>
        <v>0</v>
      </c>
      <c r="I196">
        <f t="shared" ca="1" si="374"/>
        <v>0</v>
      </c>
      <c r="J196">
        <f t="shared" ca="1" si="374"/>
        <v>0</v>
      </c>
      <c r="K196">
        <f t="shared" ca="1" si="374"/>
        <v>0</v>
      </c>
      <c r="L196">
        <f t="shared" ca="1" si="374"/>
        <v>0</v>
      </c>
      <c r="M196">
        <f t="shared" ca="1" si="374"/>
        <v>0</v>
      </c>
      <c r="N196">
        <f t="shared" ca="1" si="374"/>
        <v>0</v>
      </c>
      <c r="O196">
        <f t="shared" ca="1" si="374"/>
        <v>0</v>
      </c>
      <c r="P196">
        <f t="shared" ca="1" si="374"/>
        <v>0</v>
      </c>
      <c r="Q196">
        <f t="shared" ca="1" si="374"/>
        <v>0</v>
      </c>
      <c r="R196">
        <f t="shared" ca="1" si="374"/>
        <v>0</v>
      </c>
      <c r="S196">
        <f t="shared" ca="1" si="374"/>
        <v>0</v>
      </c>
      <c r="T196">
        <f t="shared" ca="1" si="374"/>
        <v>0</v>
      </c>
      <c r="U196">
        <f t="shared" ca="1" si="374"/>
        <v>0</v>
      </c>
      <c r="V196">
        <f t="shared" ca="1" si="374"/>
        <v>0</v>
      </c>
      <c r="W196">
        <f t="shared" ca="1" si="374"/>
        <v>0</v>
      </c>
      <c r="X196">
        <f t="shared" ca="1" si="374"/>
        <v>0</v>
      </c>
      <c r="Y196">
        <f t="shared" ca="1" si="374"/>
        <v>0</v>
      </c>
      <c r="Z196">
        <f t="shared" ca="1" si="374"/>
        <v>0</v>
      </c>
      <c r="AA196">
        <f t="shared" ca="1" si="374"/>
        <v>0</v>
      </c>
      <c r="AB196">
        <f t="shared" ca="1" si="374"/>
        <v>0</v>
      </c>
      <c r="AC196">
        <f t="shared" ca="1" si="374"/>
        <v>0</v>
      </c>
      <c r="AD196">
        <f t="shared" ca="1" si="374"/>
        <v>0</v>
      </c>
      <c r="AE196">
        <f t="shared" ca="1" si="374"/>
        <v>0</v>
      </c>
      <c r="AF196">
        <f ca="1">SUMIF(INDIRECT("'"&amp;$AH196&amp;"'!$K:$K"),AF193,INDIRECT("'"&amp;$AH196&amp;"'!$W:$W"))</f>
        <v>0</v>
      </c>
      <c r="AH196" t="s">
        <v>403</v>
      </c>
    </row>
    <row r="197" spans="1:34" x14ac:dyDescent="0.15">
      <c r="A197" s="4" t="e">
        <f ca="1">SUMIFS(INDIRECT("'"&amp;$AH197&amp;"'!$X:$X"),INDIRECT("'"&amp;$AH197&amp;"'!$X:$X"),"&gt;0",INDIRECT("'"&amp;$AH197&amp;"'!$K:$K"),"&gt;="&amp;B193,INDIRECT("'"&amp;$AH197&amp;"'!$K:$K"),"&lt;="&amp;AF193)*12/SUMIFS(INDIRECT("'"&amp;$AH197&amp;"'!$H:$H"),INDIRECT("'"&amp;$AH197&amp;"'!$X:$X"),"&gt;0",INDIRECT("'"&amp;$AH197&amp;"'!$K:$K"),"&gt;="&amp;B193,INDIRECT("'"&amp;$AH197&amp;"'!$K:$K"),"&lt;="&amp;AF193)</f>
        <v>#DIV/0!</v>
      </c>
      <c r="B197">
        <f t="shared" ref="B197:AE197" ca="1" si="375">SUMIF(INDIRECT("'"&amp;$AH197&amp;"'!$K:$K"),B193,INDIRECT("'"&amp;$AH197&amp;"'!$W:$W"))</f>
        <v>0</v>
      </c>
      <c r="C197">
        <f t="shared" ca="1" si="375"/>
        <v>0</v>
      </c>
      <c r="D197">
        <f t="shared" ca="1" si="375"/>
        <v>0</v>
      </c>
      <c r="E197">
        <f t="shared" ca="1" si="375"/>
        <v>0</v>
      </c>
      <c r="F197">
        <f t="shared" ca="1" si="375"/>
        <v>0</v>
      </c>
      <c r="G197">
        <f t="shared" ca="1" si="375"/>
        <v>0</v>
      </c>
      <c r="H197">
        <f t="shared" ca="1" si="375"/>
        <v>0</v>
      </c>
      <c r="I197">
        <f t="shared" ca="1" si="375"/>
        <v>0</v>
      </c>
      <c r="J197">
        <f t="shared" ca="1" si="375"/>
        <v>0</v>
      </c>
      <c r="K197">
        <f t="shared" ca="1" si="375"/>
        <v>0</v>
      </c>
      <c r="L197">
        <f t="shared" ca="1" si="375"/>
        <v>0</v>
      </c>
      <c r="M197">
        <f t="shared" ca="1" si="375"/>
        <v>0</v>
      </c>
      <c r="N197">
        <f t="shared" ca="1" si="375"/>
        <v>0</v>
      </c>
      <c r="O197">
        <f t="shared" ca="1" si="375"/>
        <v>0</v>
      </c>
      <c r="P197">
        <f t="shared" ca="1" si="375"/>
        <v>0</v>
      </c>
      <c r="Q197">
        <f t="shared" ca="1" si="375"/>
        <v>0</v>
      </c>
      <c r="R197">
        <f t="shared" ca="1" si="375"/>
        <v>0</v>
      </c>
      <c r="S197">
        <f t="shared" ca="1" si="375"/>
        <v>0</v>
      </c>
      <c r="T197">
        <f t="shared" ca="1" si="375"/>
        <v>0</v>
      </c>
      <c r="U197">
        <f t="shared" ca="1" si="375"/>
        <v>0</v>
      </c>
      <c r="V197">
        <f t="shared" ca="1" si="375"/>
        <v>0</v>
      </c>
      <c r="W197">
        <f t="shared" ca="1" si="375"/>
        <v>0</v>
      </c>
      <c r="X197">
        <f t="shared" ca="1" si="375"/>
        <v>0</v>
      </c>
      <c r="Y197">
        <f t="shared" ca="1" si="375"/>
        <v>0</v>
      </c>
      <c r="Z197">
        <f t="shared" ca="1" si="375"/>
        <v>0</v>
      </c>
      <c r="AA197">
        <f t="shared" ca="1" si="375"/>
        <v>0</v>
      </c>
      <c r="AB197">
        <f t="shared" ca="1" si="375"/>
        <v>0</v>
      </c>
      <c r="AC197">
        <f t="shared" ca="1" si="375"/>
        <v>0</v>
      </c>
      <c r="AD197">
        <f t="shared" ca="1" si="375"/>
        <v>0</v>
      </c>
      <c r="AE197">
        <f t="shared" ca="1" si="375"/>
        <v>0</v>
      </c>
      <c r="AF197">
        <f ca="1">SUMIF(INDIRECT("'"&amp;$AH197&amp;"'!$K:$K"),AF193,INDIRECT("'"&amp;$AH197&amp;"'!$W:$W"))</f>
        <v>0</v>
      </c>
      <c r="AH197" t="s">
        <v>401</v>
      </c>
    </row>
    <row r="198" spans="1:34" x14ac:dyDescent="0.15">
      <c r="A198" s="4" t="e">
        <f ca="1">SUMIFS(INDIRECT("'"&amp;$AH198&amp;"'!$X:$X"),INDIRECT("'"&amp;$AH198&amp;"'!$X:$X"),"&gt;0",INDIRECT("'"&amp;$AH198&amp;"'!$K:$K"),"&gt;="&amp;B193,INDIRECT("'"&amp;$AH198&amp;"'!$K:$K"),"&lt;="&amp;AF193)*12/SUMIFS(INDIRECT("'"&amp;$AH198&amp;"'!$H:$H"),INDIRECT("'"&amp;$AH198&amp;"'!$X:$X"),"&gt;0",INDIRECT("'"&amp;$AH198&amp;"'!$K:$K"),"&gt;="&amp;B193,INDIRECT("'"&amp;$AH198&amp;"'!$K:$K"),"&lt;="&amp;AF193)</f>
        <v>#DIV/0!</v>
      </c>
      <c r="B198">
        <f t="shared" ref="B198:AE198" ca="1" si="376">SUMIF(INDIRECT("'"&amp;$AH198&amp;"'!$K:$K"),B193,INDIRECT("'"&amp;$AH198&amp;"'!$W:$W"))</f>
        <v>0</v>
      </c>
      <c r="C198">
        <f t="shared" ca="1" si="376"/>
        <v>0</v>
      </c>
      <c r="D198">
        <f t="shared" ca="1" si="376"/>
        <v>0</v>
      </c>
      <c r="E198">
        <f t="shared" ca="1" si="376"/>
        <v>0</v>
      </c>
      <c r="F198">
        <f t="shared" ca="1" si="376"/>
        <v>0</v>
      </c>
      <c r="G198">
        <f t="shared" ca="1" si="376"/>
        <v>0</v>
      </c>
      <c r="H198">
        <f t="shared" ca="1" si="376"/>
        <v>0</v>
      </c>
      <c r="I198">
        <f t="shared" ca="1" si="376"/>
        <v>0</v>
      </c>
      <c r="J198">
        <f t="shared" ca="1" si="376"/>
        <v>0</v>
      </c>
      <c r="K198">
        <f t="shared" ca="1" si="376"/>
        <v>0</v>
      </c>
      <c r="L198">
        <f t="shared" ca="1" si="376"/>
        <v>0</v>
      </c>
      <c r="M198">
        <f t="shared" ca="1" si="376"/>
        <v>0</v>
      </c>
      <c r="N198">
        <f t="shared" ca="1" si="376"/>
        <v>0</v>
      </c>
      <c r="O198">
        <f t="shared" ca="1" si="376"/>
        <v>0</v>
      </c>
      <c r="P198">
        <f t="shared" ca="1" si="376"/>
        <v>0</v>
      </c>
      <c r="Q198">
        <f t="shared" ca="1" si="376"/>
        <v>0</v>
      </c>
      <c r="R198">
        <f t="shared" ca="1" si="376"/>
        <v>0</v>
      </c>
      <c r="S198">
        <f t="shared" ca="1" si="376"/>
        <v>0</v>
      </c>
      <c r="T198">
        <f t="shared" ca="1" si="376"/>
        <v>0</v>
      </c>
      <c r="U198">
        <f t="shared" ca="1" si="376"/>
        <v>0</v>
      </c>
      <c r="V198">
        <f t="shared" ca="1" si="376"/>
        <v>0</v>
      </c>
      <c r="W198">
        <f t="shared" ca="1" si="376"/>
        <v>0</v>
      </c>
      <c r="X198">
        <f t="shared" ca="1" si="376"/>
        <v>0</v>
      </c>
      <c r="Y198">
        <f t="shared" ca="1" si="376"/>
        <v>0</v>
      </c>
      <c r="Z198">
        <f t="shared" ca="1" si="376"/>
        <v>0</v>
      </c>
      <c r="AA198">
        <f t="shared" ca="1" si="376"/>
        <v>0</v>
      </c>
      <c r="AB198">
        <f t="shared" ca="1" si="376"/>
        <v>0</v>
      </c>
      <c r="AC198">
        <f t="shared" ca="1" si="376"/>
        <v>0</v>
      </c>
      <c r="AD198">
        <f t="shared" ca="1" si="376"/>
        <v>0</v>
      </c>
      <c r="AE198">
        <f t="shared" ca="1" si="376"/>
        <v>0</v>
      </c>
      <c r="AF198">
        <f ca="1">SUMIF(INDIRECT("'"&amp;$AH198&amp;"'!$K:$K"),AF193,INDIRECT("'"&amp;$AH198&amp;"'!$W:$W"))</f>
        <v>0</v>
      </c>
      <c r="AH198" t="s">
        <v>297</v>
      </c>
    </row>
    <row r="199" spans="1:34" x14ac:dyDescent="0.15">
      <c r="A199" s="4" t="e">
        <f ca="1">SUMIFS(INDIRECT("'"&amp;$AH199&amp;"'!$X:$X"),INDIRECT("'"&amp;$AH199&amp;"'!$X:$X"),"&gt;0",INDIRECT("'"&amp;$AH199&amp;"'!$K:$K"),"&gt;="&amp;B193,INDIRECT("'"&amp;$AH199&amp;"'!$K:$K"),"&lt;="&amp;AF193)*12/SUMIFS(INDIRECT("'"&amp;$AH199&amp;"'!$H:$H"),INDIRECT("'"&amp;$AH199&amp;"'!$X:$X"),"&gt;0",INDIRECT("'"&amp;$AH199&amp;"'!$K:$K"),"&gt;="&amp;B193,INDIRECT("'"&amp;$AH199&amp;"'!$K:$K"),"&lt;="&amp;AF193)</f>
        <v>#DIV/0!</v>
      </c>
      <c r="B199">
        <f t="shared" ref="B199:AF199" ca="1" si="377">SUMIF(INDIRECT("'"&amp;$AH199&amp;"'!$K:$K"),B193,INDIRECT("'"&amp;$AH199&amp;"'!$W:$W"))</f>
        <v>0</v>
      </c>
      <c r="C199">
        <f t="shared" ca="1" si="377"/>
        <v>0</v>
      </c>
      <c r="D199">
        <f t="shared" ca="1" si="377"/>
        <v>0</v>
      </c>
      <c r="E199">
        <f t="shared" ca="1" si="377"/>
        <v>0</v>
      </c>
      <c r="F199">
        <f t="shared" ca="1" si="377"/>
        <v>0</v>
      </c>
      <c r="G199">
        <f t="shared" ca="1" si="377"/>
        <v>0</v>
      </c>
      <c r="H199">
        <f t="shared" ca="1" si="377"/>
        <v>0</v>
      </c>
      <c r="I199">
        <f t="shared" ca="1" si="377"/>
        <v>0</v>
      </c>
      <c r="J199">
        <f t="shared" ca="1" si="377"/>
        <v>0</v>
      </c>
      <c r="K199">
        <f t="shared" ca="1" si="377"/>
        <v>0</v>
      </c>
      <c r="L199">
        <f t="shared" ca="1" si="377"/>
        <v>0</v>
      </c>
      <c r="M199">
        <f t="shared" ca="1" si="377"/>
        <v>0</v>
      </c>
      <c r="N199">
        <f t="shared" ca="1" si="377"/>
        <v>0</v>
      </c>
      <c r="O199">
        <f t="shared" ca="1" si="377"/>
        <v>0</v>
      </c>
      <c r="P199">
        <f t="shared" ca="1" si="377"/>
        <v>0</v>
      </c>
      <c r="Q199">
        <f t="shared" ca="1" si="377"/>
        <v>0</v>
      </c>
      <c r="R199">
        <f t="shared" ca="1" si="377"/>
        <v>0</v>
      </c>
      <c r="S199">
        <f t="shared" ca="1" si="377"/>
        <v>0</v>
      </c>
      <c r="T199">
        <f t="shared" ca="1" si="377"/>
        <v>0</v>
      </c>
      <c r="U199">
        <f t="shared" ca="1" si="377"/>
        <v>0</v>
      </c>
      <c r="V199">
        <f t="shared" ca="1" si="377"/>
        <v>0</v>
      </c>
      <c r="W199">
        <f t="shared" ca="1" si="377"/>
        <v>0</v>
      </c>
      <c r="X199">
        <f t="shared" ca="1" si="377"/>
        <v>0</v>
      </c>
      <c r="Y199">
        <f t="shared" ca="1" si="377"/>
        <v>0</v>
      </c>
      <c r="Z199">
        <f t="shared" ca="1" si="377"/>
        <v>0</v>
      </c>
      <c r="AA199">
        <f t="shared" ca="1" si="377"/>
        <v>0</v>
      </c>
      <c r="AB199">
        <f t="shared" ca="1" si="377"/>
        <v>0</v>
      </c>
      <c r="AC199">
        <f t="shared" ca="1" si="377"/>
        <v>0</v>
      </c>
      <c r="AD199">
        <f t="shared" ca="1" si="377"/>
        <v>0</v>
      </c>
      <c r="AE199">
        <f t="shared" ca="1" si="377"/>
        <v>0</v>
      </c>
      <c r="AF199">
        <f t="shared" ca="1" si="377"/>
        <v>0</v>
      </c>
      <c r="AH199" t="s">
        <v>794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C50" sqref="C50"/>
    </sheetView>
  </sheetViews>
  <sheetFormatPr defaultRowHeight="13.5" x14ac:dyDescent="0.15"/>
  <cols>
    <col min="1" max="1" width="13.625" customWidth="1"/>
    <col min="2" max="2" width="42.125" customWidth="1"/>
    <col min="3" max="3" width="19.875" customWidth="1"/>
    <col min="4" max="4" width="15.125" bestFit="1" customWidth="1"/>
    <col min="5" max="5" width="19.25" bestFit="1" customWidth="1"/>
    <col min="6" max="6" width="18" customWidth="1"/>
    <col min="7" max="7" width="13.75" customWidth="1"/>
  </cols>
  <sheetData>
    <row r="1" spans="1:10" x14ac:dyDescent="0.15">
      <c r="A1">
        <v>20171208</v>
      </c>
      <c r="B1" t="s">
        <v>1005</v>
      </c>
      <c r="G1" s="106" t="s">
        <v>865</v>
      </c>
    </row>
    <row r="2" spans="1:10" x14ac:dyDescent="0.15">
      <c r="B2" t="s">
        <v>1004</v>
      </c>
      <c r="G2" s="89" t="s">
        <v>1043</v>
      </c>
    </row>
    <row r="3" spans="1:10" x14ac:dyDescent="0.15">
      <c r="B3" t="s">
        <v>1006</v>
      </c>
      <c r="G3" s="89" t="s">
        <v>1024</v>
      </c>
    </row>
    <row r="5" spans="1:10" x14ac:dyDescent="0.15">
      <c r="B5" t="s">
        <v>1014</v>
      </c>
      <c r="E5" t="s">
        <v>1052</v>
      </c>
      <c r="G5" t="s">
        <v>993</v>
      </c>
    </row>
    <row r="6" spans="1:10" x14ac:dyDescent="0.15">
      <c r="B6" t="s">
        <v>1015</v>
      </c>
      <c r="E6" t="s">
        <v>1053</v>
      </c>
      <c r="G6" t="s">
        <v>994</v>
      </c>
    </row>
    <row r="7" spans="1:10" x14ac:dyDescent="0.15">
      <c r="A7" s="14">
        <v>43163</v>
      </c>
      <c r="B7" t="s">
        <v>1018</v>
      </c>
      <c r="G7" t="s">
        <v>995</v>
      </c>
    </row>
    <row r="8" spans="1:10" x14ac:dyDescent="0.15">
      <c r="A8" s="14">
        <v>43226</v>
      </c>
      <c r="B8" t="s">
        <v>1008</v>
      </c>
    </row>
    <row r="9" spans="1:10" x14ac:dyDescent="0.15">
      <c r="A9" s="14">
        <v>43273</v>
      </c>
      <c r="B9" t="s">
        <v>1007</v>
      </c>
      <c r="G9" s="99" t="s">
        <v>997</v>
      </c>
    </row>
    <row r="10" spans="1:10" x14ac:dyDescent="0.15">
      <c r="A10" s="14">
        <v>43275</v>
      </c>
      <c r="B10" t="s">
        <v>1013</v>
      </c>
      <c r="G10" s="54" t="s">
        <v>996</v>
      </c>
    </row>
    <row r="11" spans="1:10" x14ac:dyDescent="0.15">
      <c r="A11" s="14">
        <v>43278</v>
      </c>
      <c r="B11" t="s">
        <v>1035</v>
      </c>
      <c r="G11" s="100" t="s">
        <v>998</v>
      </c>
    </row>
    <row r="12" spans="1:10" x14ac:dyDescent="0.15">
      <c r="A12" s="14">
        <v>43283</v>
      </c>
      <c r="B12" t="s">
        <v>1017</v>
      </c>
      <c r="G12" s="54" t="s">
        <v>999</v>
      </c>
    </row>
    <row r="13" spans="1:10" x14ac:dyDescent="0.15">
      <c r="B13" t="s">
        <v>1019</v>
      </c>
    </row>
    <row r="14" spans="1:10" x14ac:dyDescent="0.15">
      <c r="G14" s="89" t="s">
        <v>1037</v>
      </c>
      <c r="J14" s="92"/>
    </row>
    <row r="15" spans="1:10" x14ac:dyDescent="0.15">
      <c r="A15" s="14">
        <v>43286</v>
      </c>
      <c r="B15" t="s">
        <v>1025</v>
      </c>
      <c r="G15" s="89" t="s">
        <v>1031</v>
      </c>
      <c r="J15" s="95"/>
    </row>
    <row r="16" spans="1:10" x14ac:dyDescent="0.15">
      <c r="A16" s="14">
        <v>43290</v>
      </c>
      <c r="B16" t="s">
        <v>1028</v>
      </c>
      <c r="J16" s="95"/>
    </row>
    <row r="17" spans="1:10" x14ac:dyDescent="0.15">
      <c r="A17" s="14">
        <v>43291</v>
      </c>
      <c r="B17" t="s">
        <v>1029</v>
      </c>
      <c r="G17" t="s">
        <v>1054</v>
      </c>
      <c r="J17" s="91"/>
    </row>
    <row r="18" spans="1:10" x14ac:dyDescent="0.15">
      <c r="B18" t="s">
        <v>1030</v>
      </c>
      <c r="G18" t="s">
        <v>1055</v>
      </c>
      <c r="J18" s="89"/>
    </row>
    <row r="19" spans="1:10" x14ac:dyDescent="0.15">
      <c r="A19" s="14">
        <v>43298</v>
      </c>
      <c r="B19" t="s">
        <v>1033</v>
      </c>
      <c r="J19" s="89"/>
    </row>
    <row r="20" spans="1:10" x14ac:dyDescent="0.15">
      <c r="A20" s="14">
        <v>43299</v>
      </c>
      <c r="B20" t="s">
        <v>1032</v>
      </c>
      <c r="G20" t="s">
        <v>1056</v>
      </c>
      <c r="J20" s="67"/>
    </row>
    <row r="21" spans="1:10" x14ac:dyDescent="0.15">
      <c r="A21" s="14">
        <v>43300</v>
      </c>
      <c r="B21" t="s">
        <v>1034</v>
      </c>
    </row>
    <row r="22" spans="1:10" x14ac:dyDescent="0.15">
      <c r="B22" t="s">
        <v>1036</v>
      </c>
    </row>
    <row r="23" spans="1:10" x14ac:dyDescent="0.15">
      <c r="B23" t="s">
        <v>1039</v>
      </c>
    </row>
    <row r="24" spans="1:10" x14ac:dyDescent="0.15">
      <c r="A24" s="14">
        <v>43307</v>
      </c>
      <c r="B24" t="s">
        <v>1040</v>
      </c>
    </row>
    <row r="25" spans="1:10" x14ac:dyDescent="0.15">
      <c r="B25" t="s">
        <v>1042</v>
      </c>
    </row>
    <row r="26" spans="1:10" x14ac:dyDescent="0.15">
      <c r="B26" t="s">
        <v>1041</v>
      </c>
    </row>
    <row r="27" spans="1:10" x14ac:dyDescent="0.15">
      <c r="A27" s="14">
        <v>43311</v>
      </c>
      <c r="B27" t="s">
        <v>1045</v>
      </c>
    </row>
    <row r="28" spans="1:10" x14ac:dyDescent="0.15">
      <c r="A28" s="14">
        <v>43314</v>
      </c>
      <c r="B28" t="s">
        <v>1047</v>
      </c>
      <c r="C28" t="s">
        <v>1108</v>
      </c>
    </row>
    <row r="29" spans="1:10" x14ac:dyDescent="0.15">
      <c r="A29" s="14">
        <v>43315</v>
      </c>
      <c r="B29" t="s">
        <v>1046</v>
      </c>
    </row>
    <row r="30" spans="1:10" x14ac:dyDescent="0.15">
      <c r="A30" s="14">
        <v>43317</v>
      </c>
      <c r="B30" t="s">
        <v>1048</v>
      </c>
      <c r="C30" t="s">
        <v>1069</v>
      </c>
    </row>
    <row r="31" spans="1:10" x14ac:dyDescent="0.15">
      <c r="A31" s="14">
        <v>43323</v>
      </c>
      <c r="B31" t="s">
        <v>1051</v>
      </c>
    </row>
    <row r="32" spans="1:10" x14ac:dyDescent="0.15">
      <c r="A32" s="14">
        <v>43342</v>
      </c>
      <c r="B32" t="s">
        <v>1065</v>
      </c>
    </row>
    <row r="33" spans="1:10" x14ac:dyDescent="0.15">
      <c r="A33" s="14">
        <v>43345</v>
      </c>
      <c r="B33" t="s">
        <v>1068</v>
      </c>
    </row>
    <row r="34" spans="1:10" x14ac:dyDescent="0.15">
      <c r="A34" s="14">
        <v>43348</v>
      </c>
      <c r="B34" t="s">
        <v>1066</v>
      </c>
    </row>
    <row r="35" spans="1:10" x14ac:dyDescent="0.15">
      <c r="A35" s="14">
        <v>43355</v>
      </c>
      <c r="B35" t="s">
        <v>1067</v>
      </c>
      <c r="J35" s="54"/>
    </row>
    <row r="36" spans="1:10" x14ac:dyDescent="0.15">
      <c r="A36" s="14">
        <v>43358</v>
      </c>
      <c r="B36" t="s">
        <v>1070</v>
      </c>
    </row>
    <row r="37" spans="1:10" x14ac:dyDescent="0.15">
      <c r="A37" s="14">
        <v>43361</v>
      </c>
      <c r="B37" t="s">
        <v>1105</v>
      </c>
    </row>
    <row r="38" spans="1:10" x14ac:dyDescent="0.15">
      <c r="A38" s="14">
        <v>43362</v>
      </c>
      <c r="B38" t="s">
        <v>1106</v>
      </c>
      <c r="C38" t="s">
        <v>1071</v>
      </c>
      <c r="D38" t="s">
        <v>1072</v>
      </c>
      <c r="E38" t="s">
        <v>1073</v>
      </c>
      <c r="F38" t="s">
        <v>1074</v>
      </c>
      <c r="G38" t="s">
        <v>1093</v>
      </c>
      <c r="H38" t="s">
        <v>1097</v>
      </c>
      <c r="I38" s="112" t="s">
        <v>1124</v>
      </c>
    </row>
    <row r="39" spans="1:10" x14ac:dyDescent="0.15">
      <c r="A39" s="14">
        <v>43368</v>
      </c>
      <c r="B39" t="s">
        <v>1107</v>
      </c>
      <c r="C39" t="s">
        <v>1100</v>
      </c>
      <c r="D39" t="s">
        <v>1075</v>
      </c>
      <c r="E39" t="s">
        <v>1082</v>
      </c>
      <c r="F39" t="s">
        <v>1078</v>
      </c>
      <c r="G39" t="s">
        <v>1128</v>
      </c>
      <c r="H39" s="54" t="s">
        <v>1002</v>
      </c>
      <c r="I39" t="s">
        <v>1125</v>
      </c>
    </row>
    <row r="40" spans="1:10" x14ac:dyDescent="0.15">
      <c r="A40" s="14">
        <v>43391</v>
      </c>
      <c r="B40" t="s">
        <v>1111</v>
      </c>
      <c r="C40" t="s">
        <v>1101</v>
      </c>
      <c r="D40" t="s">
        <v>1076</v>
      </c>
      <c r="E40" t="s">
        <v>1083</v>
      </c>
      <c r="F40" t="s">
        <v>1079</v>
      </c>
      <c r="H40" t="s">
        <v>1103</v>
      </c>
      <c r="I40" t="s">
        <v>1126</v>
      </c>
    </row>
    <row r="41" spans="1:10" x14ac:dyDescent="0.15">
      <c r="A41" s="14">
        <v>43392</v>
      </c>
      <c r="B41" t="s">
        <v>1113</v>
      </c>
      <c r="C41" t="s">
        <v>1102</v>
      </c>
      <c r="D41" t="s">
        <v>1089</v>
      </c>
      <c r="E41" t="s">
        <v>1087</v>
      </c>
      <c r="F41" t="s">
        <v>1080</v>
      </c>
      <c r="G41" t="s">
        <v>1129</v>
      </c>
      <c r="I41" t="s">
        <v>1127</v>
      </c>
    </row>
    <row r="42" spans="1:10" x14ac:dyDescent="0.15">
      <c r="A42" s="14">
        <v>43393</v>
      </c>
      <c r="B42" t="s">
        <v>1112</v>
      </c>
      <c r="D42" t="s">
        <v>1090</v>
      </c>
      <c r="E42" t="s">
        <v>1088</v>
      </c>
      <c r="F42" t="s">
        <v>1081</v>
      </c>
      <c r="G42" t="s">
        <v>1130</v>
      </c>
    </row>
    <row r="43" spans="1:10" x14ac:dyDescent="0.15">
      <c r="C43" s="111" t="s">
        <v>1137</v>
      </c>
      <c r="E43" t="s">
        <v>1094</v>
      </c>
      <c r="G43" t="s">
        <v>1131</v>
      </c>
    </row>
    <row r="44" spans="1:10" x14ac:dyDescent="0.15">
      <c r="E44" t="s">
        <v>1095</v>
      </c>
      <c r="F44" t="s">
        <v>1077</v>
      </c>
      <c r="G44" t="s">
        <v>1132</v>
      </c>
    </row>
    <row r="45" spans="1:10" x14ac:dyDescent="0.15">
      <c r="C45" s="111" t="s">
        <v>1138</v>
      </c>
      <c r="D45" t="s">
        <v>1084</v>
      </c>
      <c r="E45" t="s">
        <v>1096</v>
      </c>
      <c r="G45" t="s">
        <v>1009</v>
      </c>
      <c r="J45" s="97"/>
    </row>
    <row r="46" spans="1:10" x14ac:dyDescent="0.15">
      <c r="D46" t="s">
        <v>1085</v>
      </c>
      <c r="G46" t="s">
        <v>1010</v>
      </c>
      <c r="J46" s="98"/>
    </row>
    <row r="47" spans="1:10" x14ac:dyDescent="0.15">
      <c r="D47" t="s">
        <v>1086</v>
      </c>
      <c r="E47" t="s">
        <v>1099</v>
      </c>
      <c r="J47" s="98"/>
    </row>
    <row r="48" spans="1:10" x14ac:dyDescent="0.15">
      <c r="D48" t="s">
        <v>1091</v>
      </c>
      <c r="G48" t="s">
        <v>1133</v>
      </c>
    </row>
    <row r="49" spans="4:7" x14ac:dyDescent="0.15">
      <c r="D49" t="s">
        <v>1092</v>
      </c>
      <c r="G49" t="s">
        <v>992</v>
      </c>
    </row>
    <row r="51" spans="4:7" x14ac:dyDescent="0.15">
      <c r="D51" t="s">
        <v>1098</v>
      </c>
      <c r="G51" t="s">
        <v>1021</v>
      </c>
    </row>
    <row r="52" spans="4:7" x14ac:dyDescent="0.15">
      <c r="G52" t="s">
        <v>1020</v>
      </c>
    </row>
    <row r="53" spans="4:7" x14ac:dyDescent="0.15">
      <c r="D53" s="111" t="s">
        <v>1136</v>
      </c>
      <c r="G53" t="s">
        <v>1134</v>
      </c>
    </row>
    <row r="54" spans="4:7" x14ac:dyDescent="0.15">
      <c r="G54" t="s">
        <v>1135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8"/>
  <sheetViews>
    <sheetView topLeftCell="A19" zoomScaleNormal="100" workbookViewId="0">
      <selection activeCell="G34" sqref="G34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9" customWidth="1"/>
    <col min="8" max="8" width="12.8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2" spans="2:14" x14ac:dyDescent="0.15">
      <c r="D2" t="s">
        <v>1050</v>
      </c>
      <c r="E2" t="s">
        <v>767</v>
      </c>
      <c r="G2" t="s">
        <v>678</v>
      </c>
      <c r="H2" t="s">
        <v>759</v>
      </c>
    </row>
    <row r="4" spans="2:14" x14ac:dyDescent="0.15">
      <c r="D4" s="20" t="s">
        <v>608</v>
      </c>
      <c r="E4" s="20" t="s">
        <v>609</v>
      </c>
      <c r="F4" s="20" t="s">
        <v>610</v>
      </c>
      <c r="G4" s="20" t="s">
        <v>624</v>
      </c>
      <c r="H4" s="20" t="s">
        <v>611</v>
      </c>
      <c r="I4" s="20" t="s">
        <v>612</v>
      </c>
      <c r="J4" s="20" t="s">
        <v>627</v>
      </c>
      <c r="N4" s="56" t="s">
        <v>654</v>
      </c>
    </row>
    <row r="5" spans="2:14" x14ac:dyDescent="0.15">
      <c r="D5" s="56" t="s">
        <v>613</v>
      </c>
      <c r="E5" s="56" t="s">
        <v>615</v>
      </c>
      <c r="F5" s="56" t="s">
        <v>619</v>
      </c>
      <c r="G5" s="56" t="s">
        <v>861</v>
      </c>
      <c r="H5" s="56" t="s">
        <v>621</v>
      </c>
      <c r="I5" s="57" t="s">
        <v>823</v>
      </c>
      <c r="J5" s="110" t="s">
        <v>866</v>
      </c>
      <c r="L5" s="56" t="s">
        <v>628</v>
      </c>
      <c r="M5" t="s">
        <v>824</v>
      </c>
      <c r="N5" s="56" t="s">
        <v>655</v>
      </c>
    </row>
    <row r="6" spans="2:14" x14ac:dyDescent="0.15">
      <c r="D6" s="56" t="s">
        <v>614</v>
      </c>
      <c r="E6" s="56" t="s">
        <v>676</v>
      </c>
      <c r="F6" s="61" t="s">
        <v>620</v>
      </c>
      <c r="G6" s="61" t="s">
        <v>622</v>
      </c>
      <c r="H6" s="61" t="s">
        <v>622</v>
      </c>
      <c r="I6" s="57" t="s">
        <v>815</v>
      </c>
      <c r="J6" s="56"/>
      <c r="L6" s="56" t="s">
        <v>740</v>
      </c>
      <c r="M6" t="s">
        <v>760</v>
      </c>
      <c r="N6" s="56" t="s">
        <v>679</v>
      </c>
    </row>
    <row r="7" spans="2:14" x14ac:dyDescent="0.15">
      <c r="D7" s="57" t="s">
        <v>864</v>
      </c>
      <c r="E7" s="61" t="s">
        <v>616</v>
      </c>
      <c r="F7" s="61" t="s">
        <v>677</v>
      </c>
      <c r="G7" s="56" t="s">
        <v>1003</v>
      </c>
      <c r="I7" s="61" t="s">
        <v>873</v>
      </c>
      <c r="J7" s="56"/>
      <c r="L7" s="56" t="s">
        <v>644</v>
      </c>
      <c r="M7" t="s">
        <v>761</v>
      </c>
      <c r="N7" s="57" t="s">
        <v>681</v>
      </c>
    </row>
    <row r="8" spans="2:14" x14ac:dyDescent="0.15">
      <c r="D8" s="57"/>
      <c r="E8" s="61" t="s">
        <v>617</v>
      </c>
      <c r="F8" s="61"/>
      <c r="G8" s="56"/>
      <c r="H8" s="56" t="s">
        <v>634</v>
      </c>
      <c r="J8" s="56" t="s">
        <v>728</v>
      </c>
      <c r="L8" s="56" t="s">
        <v>633</v>
      </c>
      <c r="N8" s="56" t="s">
        <v>657</v>
      </c>
    </row>
    <row r="9" spans="2:14" x14ac:dyDescent="0.15">
      <c r="B9" t="s">
        <v>892</v>
      </c>
      <c r="D9" s="57"/>
      <c r="E9" s="61" t="s">
        <v>618</v>
      </c>
      <c r="F9" s="56" t="s">
        <v>623</v>
      </c>
      <c r="G9" s="56" t="s">
        <v>768</v>
      </c>
      <c r="H9" s="56"/>
      <c r="I9" s="57" t="s">
        <v>746</v>
      </c>
      <c r="J9" s="56"/>
      <c r="L9" s="57" t="s">
        <v>674</v>
      </c>
      <c r="N9" s="56" t="s">
        <v>643</v>
      </c>
    </row>
    <row r="10" spans="2:14" x14ac:dyDescent="0.15">
      <c r="B10" t="s">
        <v>893</v>
      </c>
      <c r="D10" s="57"/>
      <c r="E10" s="56" t="s">
        <v>739</v>
      </c>
      <c r="F10" s="56" t="s">
        <v>680</v>
      </c>
      <c r="G10" s="56" t="s">
        <v>862</v>
      </c>
      <c r="H10" s="56" t="s">
        <v>1104</v>
      </c>
      <c r="I10" s="56" t="s">
        <v>658</v>
      </c>
      <c r="J10" s="61"/>
      <c r="L10" s="76" t="s">
        <v>809</v>
      </c>
      <c r="N10" s="56" t="s">
        <v>727</v>
      </c>
    </row>
    <row r="11" spans="2:14" x14ac:dyDescent="0.15">
      <c r="B11" t="s">
        <v>894</v>
      </c>
      <c r="D11" s="57"/>
      <c r="E11" s="110" t="s">
        <v>678</v>
      </c>
      <c r="F11" s="56" t="s">
        <v>745</v>
      </c>
      <c r="G11" s="56" t="s">
        <v>769</v>
      </c>
      <c r="H11" s="56"/>
      <c r="I11" s="76" t="s">
        <v>863</v>
      </c>
      <c r="J11" s="61"/>
      <c r="L11" s="56" t="s">
        <v>710</v>
      </c>
    </row>
    <row r="12" spans="2:14" x14ac:dyDescent="0.15">
      <c r="B12" t="s">
        <v>895</v>
      </c>
      <c r="D12" s="58"/>
      <c r="E12" s="56" t="s">
        <v>682</v>
      </c>
      <c r="F12" s="56"/>
      <c r="G12" s="56" t="s">
        <v>770</v>
      </c>
      <c r="H12" s="56"/>
      <c r="I12" s="56" t="s">
        <v>749</v>
      </c>
      <c r="J12" s="56" t="s">
        <v>729</v>
      </c>
      <c r="L12" s="57" t="s">
        <v>782</v>
      </c>
      <c r="N12" s="56" t="s">
        <v>711</v>
      </c>
    </row>
    <row r="13" spans="2:14" x14ac:dyDescent="0.15">
      <c r="D13" s="56"/>
      <c r="E13" s="56"/>
      <c r="F13" s="56"/>
      <c r="G13" s="56"/>
      <c r="H13" s="56"/>
      <c r="I13" s="57" t="s">
        <v>816</v>
      </c>
      <c r="J13" t="s">
        <v>849</v>
      </c>
      <c r="L13" s="56" t="s">
        <v>936</v>
      </c>
    </row>
    <row r="14" spans="2:14" x14ac:dyDescent="0.15">
      <c r="B14" t="s">
        <v>896</v>
      </c>
      <c r="D14" s="57"/>
      <c r="E14" s="56"/>
      <c r="F14" s="56"/>
      <c r="G14" s="56"/>
      <c r="H14" s="56"/>
      <c r="I14" s="57" t="s">
        <v>857</v>
      </c>
      <c r="J14" t="s">
        <v>851</v>
      </c>
      <c r="L14" t="s">
        <v>874</v>
      </c>
    </row>
    <row r="15" spans="2:14" x14ac:dyDescent="0.15">
      <c r="B15" t="s">
        <v>897</v>
      </c>
      <c r="D15" s="56"/>
      <c r="E15" s="56"/>
      <c r="F15" s="56"/>
      <c r="G15" s="56"/>
      <c r="H15" s="56"/>
      <c r="I15" s="87" t="s">
        <v>865</v>
      </c>
      <c r="J15" t="s">
        <v>852</v>
      </c>
    </row>
    <row r="16" spans="2:14" x14ac:dyDescent="0.15">
      <c r="B16" t="s">
        <v>898</v>
      </c>
      <c r="F16" s="1"/>
    </row>
    <row r="17" spans="2:17" x14ac:dyDescent="0.15">
      <c r="F17" s="72"/>
      <c r="G17" s="67"/>
      <c r="H17" s="67"/>
      <c r="I17" t="s">
        <v>899</v>
      </c>
      <c r="K17" s="67"/>
      <c r="L17" s="67"/>
      <c r="M17" s="71"/>
    </row>
    <row r="18" spans="2:17" x14ac:dyDescent="0.15">
      <c r="F18" s="72"/>
      <c r="G18" s="67"/>
      <c r="H18" s="67"/>
      <c r="I18" s="76" t="s">
        <v>1058</v>
      </c>
      <c r="K18" s="67"/>
      <c r="L18" s="67"/>
      <c r="M18" s="71"/>
    </row>
    <row r="19" spans="2:17" x14ac:dyDescent="0.15">
      <c r="F19" s="72"/>
      <c r="G19" s="67"/>
      <c r="H19" s="67"/>
      <c r="I19" s="72" t="s">
        <v>1038</v>
      </c>
      <c r="K19" s="67"/>
      <c r="L19" s="67"/>
      <c r="M19" s="71"/>
    </row>
    <row r="20" spans="2:17" x14ac:dyDescent="0.15">
      <c r="K20" s="67"/>
      <c r="L20" s="67"/>
      <c r="M20" s="71"/>
      <c r="N20" t="s">
        <v>649</v>
      </c>
    </row>
    <row r="21" spans="2:17" x14ac:dyDescent="0.15">
      <c r="B21" s="105" t="s">
        <v>942</v>
      </c>
      <c r="C21" s="106" t="s">
        <v>630</v>
      </c>
      <c r="D21" s="106" t="s">
        <v>640</v>
      </c>
      <c r="E21" s="106" t="s">
        <v>616</v>
      </c>
      <c r="F21" s="106" t="s">
        <v>631</v>
      </c>
      <c r="G21" s="106" t="s">
        <v>937</v>
      </c>
      <c r="H21" s="106" t="s">
        <v>824</v>
      </c>
      <c r="I21" s="106" t="s">
        <v>632</v>
      </c>
      <c r="K21" s="67"/>
      <c r="L21" s="67"/>
      <c r="M21" s="71"/>
      <c r="N21" t="s">
        <v>661</v>
      </c>
    </row>
    <row r="22" spans="2:17" x14ac:dyDescent="0.15">
      <c r="B22" t="s">
        <v>980</v>
      </c>
      <c r="C22" s="67" t="s">
        <v>943</v>
      </c>
      <c r="D22" s="67"/>
      <c r="E22" s="67" t="s">
        <v>940</v>
      </c>
      <c r="F22" s="67" t="s">
        <v>939</v>
      </c>
      <c r="G22" s="107" t="s">
        <v>987</v>
      </c>
      <c r="H22" s="71"/>
      <c r="I22" s="95"/>
      <c r="N22" t="s">
        <v>662</v>
      </c>
    </row>
    <row r="23" spans="2:17" x14ac:dyDescent="0.15">
      <c r="B23" s="52" t="s">
        <v>979</v>
      </c>
      <c r="C23" s="67"/>
      <c r="D23" s="67"/>
      <c r="E23" s="67" t="s">
        <v>941</v>
      </c>
      <c r="F23" s="67"/>
      <c r="G23" s="108" t="s">
        <v>991</v>
      </c>
      <c r="H23" s="71"/>
      <c r="I23" t="s">
        <v>977</v>
      </c>
    </row>
    <row r="24" spans="2:17" x14ac:dyDescent="0.15">
      <c r="B24" s="95" t="s">
        <v>1001</v>
      </c>
      <c r="C24" s="67" t="s">
        <v>1057</v>
      </c>
      <c r="D24" s="67"/>
      <c r="E24" s="67"/>
      <c r="F24" s="67"/>
      <c r="G24" s="108" t="s">
        <v>988</v>
      </c>
      <c r="H24" s="71"/>
      <c r="I24" t="s">
        <v>978</v>
      </c>
    </row>
    <row r="25" spans="2:17" x14ac:dyDescent="0.15">
      <c r="B25" s="95" t="s">
        <v>1016</v>
      </c>
      <c r="C25" s="67"/>
      <c r="D25" s="67"/>
      <c r="E25" s="67"/>
      <c r="F25" s="67"/>
      <c r="G25" s="108" t="s">
        <v>989</v>
      </c>
      <c r="H25" s="71"/>
      <c r="O25" s="86" t="s">
        <v>865</v>
      </c>
      <c r="P25" s="85" t="s">
        <v>824</v>
      </c>
      <c r="Q25" s="85" t="s">
        <v>832</v>
      </c>
    </row>
    <row r="26" spans="2:17" x14ac:dyDescent="0.15">
      <c r="B26" s="70"/>
      <c r="C26" s="67"/>
      <c r="D26" s="67"/>
      <c r="E26" s="67"/>
      <c r="F26" s="67"/>
      <c r="G26" s="108" t="s">
        <v>990</v>
      </c>
      <c r="H26" s="67"/>
      <c r="I26" s="71"/>
      <c r="N26" t="s">
        <v>829</v>
      </c>
    </row>
    <row r="27" spans="2:17" x14ac:dyDescent="0.15">
      <c r="B27" s="70" t="s">
        <v>1061</v>
      </c>
      <c r="C27" s="67"/>
      <c r="D27" s="67"/>
      <c r="E27" s="67"/>
      <c r="F27" s="67"/>
      <c r="G27" s="108"/>
      <c r="H27" s="71"/>
      <c r="I27" s="89"/>
      <c r="N27" s="88" t="s">
        <v>831</v>
      </c>
    </row>
    <row r="28" spans="2:17" x14ac:dyDescent="0.15">
      <c r="B28" t="s">
        <v>1022</v>
      </c>
      <c r="C28" s="67"/>
      <c r="D28" s="67"/>
      <c r="E28" s="67"/>
      <c r="F28" s="67"/>
      <c r="G28" s="108" t="s">
        <v>997</v>
      </c>
      <c r="H28" s="71"/>
      <c r="I28" s="89"/>
      <c r="N28" t="s">
        <v>841</v>
      </c>
      <c r="O28" t="s">
        <v>830</v>
      </c>
    </row>
    <row r="29" spans="2:17" x14ac:dyDescent="0.15">
      <c r="B29" t="s">
        <v>1023</v>
      </c>
      <c r="C29" s="67"/>
      <c r="D29" s="67"/>
      <c r="E29" s="67"/>
      <c r="F29" s="67"/>
      <c r="G29" s="109" t="s">
        <v>996</v>
      </c>
      <c r="H29" s="71"/>
      <c r="N29" t="s">
        <v>887</v>
      </c>
      <c r="O29" t="s">
        <v>826</v>
      </c>
    </row>
    <row r="30" spans="2:17" x14ac:dyDescent="0.15">
      <c r="C30" s="67"/>
      <c r="D30" s="67"/>
      <c r="E30" s="67"/>
      <c r="F30" s="67"/>
      <c r="G30" s="109" t="s">
        <v>998</v>
      </c>
      <c r="H30" s="71"/>
      <c r="O30" t="s">
        <v>690</v>
      </c>
    </row>
    <row r="31" spans="2:17" x14ac:dyDescent="0.15">
      <c r="B31" s="72" t="s">
        <v>1110</v>
      </c>
      <c r="C31" s="67"/>
      <c r="D31" s="67"/>
      <c r="E31" s="67"/>
      <c r="F31" s="67"/>
      <c r="G31" s="109" t="s">
        <v>999</v>
      </c>
      <c r="H31" s="71"/>
      <c r="N31" t="s">
        <v>842</v>
      </c>
      <c r="O31" t="s">
        <v>845</v>
      </c>
    </row>
    <row r="32" spans="2:17" x14ac:dyDescent="0.15">
      <c r="B32" s="89" t="s">
        <v>1109</v>
      </c>
      <c r="C32" s="67"/>
      <c r="D32" s="67"/>
      <c r="E32" s="67"/>
      <c r="F32" s="67" t="s">
        <v>589</v>
      </c>
      <c r="G32" s="67"/>
      <c r="H32" s="71"/>
      <c r="N32" t="s">
        <v>843</v>
      </c>
      <c r="O32" s="88" t="s">
        <v>869</v>
      </c>
    </row>
    <row r="33" spans="2:18" x14ac:dyDescent="0.15">
      <c r="B33" s="72" t="s">
        <v>1049</v>
      </c>
      <c r="C33" s="67"/>
      <c r="D33" s="67"/>
      <c r="E33" s="67"/>
      <c r="F33" s="67"/>
      <c r="G33" s="67"/>
      <c r="H33" s="71"/>
      <c r="N33" t="s">
        <v>848</v>
      </c>
      <c r="O33" t="s">
        <v>844</v>
      </c>
    </row>
    <row r="34" spans="2:18" x14ac:dyDescent="0.15">
      <c r="B34" s="72" t="s">
        <v>1044</v>
      </c>
      <c r="C34" s="67"/>
      <c r="D34" s="67"/>
      <c r="E34" s="67"/>
      <c r="F34" s="67"/>
      <c r="G34" s="67"/>
      <c r="H34" s="71"/>
      <c r="O34" t="s">
        <v>628</v>
      </c>
    </row>
    <row r="35" spans="2:18" x14ac:dyDescent="0.15">
      <c r="B35" s="101"/>
      <c r="C35" s="67"/>
      <c r="D35" s="67"/>
      <c r="E35" s="67"/>
      <c r="F35" s="67"/>
      <c r="H35" s="67"/>
      <c r="I35" s="71"/>
      <c r="N35" t="s">
        <v>853</v>
      </c>
      <c r="O35" s="88" t="s">
        <v>827</v>
      </c>
    </row>
    <row r="36" spans="2:18" x14ac:dyDescent="0.15">
      <c r="B36" s="101" t="s">
        <v>1060</v>
      </c>
      <c r="C36" s="67"/>
      <c r="D36" s="67"/>
      <c r="E36" s="67"/>
      <c r="F36" s="67"/>
      <c r="H36" s="67"/>
      <c r="I36" s="71"/>
      <c r="N36" t="s">
        <v>854</v>
      </c>
    </row>
    <row r="37" spans="2:18" x14ac:dyDescent="0.15">
      <c r="B37" s="89"/>
      <c r="N37" t="s">
        <v>855</v>
      </c>
    </row>
    <row r="38" spans="2:18" x14ac:dyDescent="0.15">
      <c r="B38" s="89"/>
      <c r="N38" s="88"/>
    </row>
    <row r="39" spans="2:18" x14ac:dyDescent="0.15">
      <c r="B39" s="89" t="s">
        <v>1063</v>
      </c>
      <c r="O39" s="59" t="s">
        <v>635</v>
      </c>
    </row>
    <row r="40" spans="2:18" x14ac:dyDescent="0.15">
      <c r="B40" s="89" t="s">
        <v>1064</v>
      </c>
      <c r="K40" t="s">
        <v>944</v>
      </c>
      <c r="L40" t="s">
        <v>881</v>
      </c>
      <c r="N40" s="88" t="s">
        <v>867</v>
      </c>
      <c r="Q40" t="s">
        <v>687</v>
      </c>
      <c r="R40" t="s">
        <v>688</v>
      </c>
    </row>
    <row r="41" spans="2:18" x14ac:dyDescent="0.15">
      <c r="B41" s="89" t="s">
        <v>1062</v>
      </c>
      <c r="K41" t="s">
        <v>945</v>
      </c>
      <c r="L41" s="59" t="s">
        <v>923</v>
      </c>
      <c r="O41" s="59" t="s">
        <v>659</v>
      </c>
      <c r="Q41" t="s">
        <v>689</v>
      </c>
    </row>
    <row r="42" spans="2:18" x14ac:dyDescent="0.15">
      <c r="B42" s="89"/>
      <c r="K42" t="s">
        <v>946</v>
      </c>
      <c r="L42" t="s">
        <v>880</v>
      </c>
      <c r="M42" t="s">
        <v>877</v>
      </c>
      <c r="O42" s="59" t="s">
        <v>636</v>
      </c>
      <c r="Q42" t="s">
        <v>690</v>
      </c>
    </row>
    <row r="43" spans="2:18" x14ac:dyDescent="0.15">
      <c r="B43" t="s">
        <v>856</v>
      </c>
      <c r="K43" t="s">
        <v>947</v>
      </c>
      <c r="L43" t="s">
        <v>882</v>
      </c>
      <c r="M43" t="s">
        <v>875</v>
      </c>
      <c r="N43" s="69" t="s">
        <v>870</v>
      </c>
      <c r="O43" s="59" t="s">
        <v>660</v>
      </c>
      <c r="Q43" t="s">
        <v>16</v>
      </c>
    </row>
    <row r="44" spans="2:18" x14ac:dyDescent="0.15">
      <c r="B44" s="104"/>
      <c r="K44" t="s">
        <v>948</v>
      </c>
      <c r="L44" t="s">
        <v>883</v>
      </c>
      <c r="M44" t="s">
        <v>878</v>
      </c>
      <c r="N44" s="67" t="s">
        <v>871</v>
      </c>
      <c r="O44" s="59" t="s">
        <v>637</v>
      </c>
    </row>
    <row r="45" spans="2:18" ht="14.25" x14ac:dyDescent="0.15">
      <c r="B45" s="103"/>
      <c r="L45" t="s">
        <v>884</v>
      </c>
      <c r="M45" t="s">
        <v>876</v>
      </c>
      <c r="N45" s="89" t="s">
        <v>872</v>
      </c>
      <c r="O45" s="59" t="s">
        <v>638</v>
      </c>
    </row>
    <row r="46" spans="2:18" x14ac:dyDescent="0.15">
      <c r="K46" t="s">
        <v>949</v>
      </c>
      <c r="L46" t="s">
        <v>885</v>
      </c>
      <c r="M46" t="s">
        <v>868</v>
      </c>
      <c r="O46" s="59" t="s">
        <v>639</v>
      </c>
    </row>
    <row r="47" spans="2:18" x14ac:dyDescent="0.15">
      <c r="K47" t="s">
        <v>950</v>
      </c>
      <c r="L47" t="s">
        <v>886</v>
      </c>
      <c r="O47" s="59" t="s">
        <v>641</v>
      </c>
    </row>
    <row r="48" spans="2:18" x14ac:dyDescent="0.15">
      <c r="M48" t="s">
        <v>879</v>
      </c>
      <c r="O48" s="59" t="s">
        <v>646</v>
      </c>
    </row>
    <row r="49" spans="9:20" x14ac:dyDescent="0.15">
      <c r="O49" s="59" t="s">
        <v>648</v>
      </c>
      <c r="Q49" s="60" t="s">
        <v>667</v>
      </c>
      <c r="R49" s="60" t="s">
        <v>647</v>
      </c>
      <c r="S49">
        <v>15201113968</v>
      </c>
      <c r="T49" t="s">
        <v>835</v>
      </c>
    </row>
    <row r="50" spans="9:20" x14ac:dyDescent="0.15">
      <c r="J50" t="s">
        <v>924</v>
      </c>
      <c r="M50" t="s">
        <v>900</v>
      </c>
      <c r="O50" s="59" t="s">
        <v>663</v>
      </c>
    </row>
    <row r="51" spans="9:20" x14ac:dyDescent="0.15">
      <c r="O51" s="59" t="s">
        <v>664</v>
      </c>
    </row>
    <row r="52" spans="9:20" x14ac:dyDescent="0.15">
      <c r="M52" t="s">
        <v>971</v>
      </c>
      <c r="O52" s="59" t="s">
        <v>846</v>
      </c>
    </row>
    <row r="53" spans="9:20" x14ac:dyDescent="0.15">
      <c r="O53" t="s">
        <v>668</v>
      </c>
      <c r="P53" t="s">
        <v>669</v>
      </c>
      <c r="Q53" t="s">
        <v>670</v>
      </c>
      <c r="R53" s="59" t="s">
        <v>671</v>
      </c>
      <c r="S53" t="s">
        <v>675</v>
      </c>
    </row>
    <row r="54" spans="9:20" x14ac:dyDescent="0.15">
      <c r="L54" t="s">
        <v>913</v>
      </c>
      <c r="O54" s="59" t="s">
        <v>673</v>
      </c>
    </row>
    <row r="55" spans="9:20" x14ac:dyDescent="0.15">
      <c r="L55" t="s">
        <v>914</v>
      </c>
      <c r="O55" s="59" t="s">
        <v>781</v>
      </c>
    </row>
    <row r="56" spans="9:20" x14ac:dyDescent="0.15">
      <c r="O56" s="59" t="s">
        <v>747</v>
      </c>
    </row>
    <row r="58" spans="9:20" x14ac:dyDescent="0.15">
      <c r="O58" s="59" t="s">
        <v>743</v>
      </c>
    </row>
    <row r="59" spans="9:20" x14ac:dyDescent="0.15">
      <c r="O59" s="59" t="s">
        <v>748</v>
      </c>
    </row>
    <row r="60" spans="9:20" x14ac:dyDescent="0.15">
      <c r="I60" t="s">
        <v>917</v>
      </c>
      <c r="O60" s="59" t="s">
        <v>858</v>
      </c>
    </row>
    <row r="61" spans="9:20" x14ac:dyDescent="0.15">
      <c r="O61" s="59" t="s">
        <v>776</v>
      </c>
    </row>
    <row r="62" spans="9:20" x14ac:dyDescent="0.15">
      <c r="O62" s="59" t="s">
        <v>780</v>
      </c>
    </row>
    <row r="63" spans="9:20" x14ac:dyDescent="0.15">
      <c r="O63" s="59" t="s">
        <v>781</v>
      </c>
    </row>
    <row r="64" spans="9:20" x14ac:dyDescent="0.15">
      <c r="L64" t="s">
        <v>934</v>
      </c>
      <c r="O64" s="59" t="s">
        <v>785</v>
      </c>
    </row>
    <row r="65" spans="15:15" x14ac:dyDescent="0.15">
      <c r="O65" s="59" t="s">
        <v>825</v>
      </c>
    </row>
    <row r="66" spans="15:15" x14ac:dyDescent="0.15">
      <c r="O66" s="59" t="s">
        <v>919</v>
      </c>
    </row>
    <row r="67" spans="15:15" x14ac:dyDescent="0.15">
      <c r="O67" s="59" t="s">
        <v>920</v>
      </c>
    </row>
    <row r="68" spans="15:15" x14ac:dyDescent="0.15">
      <c r="O68" s="59" t="s">
        <v>938</v>
      </c>
    </row>
  </sheetData>
  <phoneticPr fontId="3" type="noConversion"/>
  <hyperlinks>
    <hyperlink ref="Q49" r:id="rId1"/>
    <hyperlink ref="R49" r:id="rId2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U269"/>
  <sheetViews>
    <sheetView workbookViewId="0">
      <pane ySplit="2" topLeftCell="A3" activePane="bottomLeft" state="frozen"/>
      <selection pane="bottomLeft" activeCell="H57" sqref="H57:H261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564</v>
      </c>
      <c r="U2" t="s">
        <v>565</v>
      </c>
    </row>
    <row r="3" spans="1:21" ht="19.5" hidden="1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hidden="1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hidden="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502.06999999999971</v>
      </c>
      <c r="I6" s="23">
        <f t="shared" si="1"/>
        <v>0.53429566928601735</v>
      </c>
      <c r="J6">
        <f>SUMIF(K!$B:$B,$B6,K!$H:$H)</f>
        <v>18855</v>
      </c>
      <c r="K6">
        <f>SUMIF(K!$B:$B,$B6,K!$R:$R)</f>
        <v>-18402.93</v>
      </c>
      <c r="L6">
        <f>SUMIF(N!$B:$B,$B6,N!$H:$H)</f>
        <v>15000</v>
      </c>
      <c r="M6">
        <f>SUMIF(N!$B:$B,$B6,N!$R:$R)</f>
        <v>-15000</v>
      </c>
      <c r="N6">
        <f>SUMIF(Y!$B:$B,$B6,Y!$H:$H)</f>
        <v>530</v>
      </c>
      <c r="O6">
        <f>SUMIF(Y!$B:$B,$B6,Y!$R:$R)</f>
        <v>-480</v>
      </c>
      <c r="P6">
        <f>SUMIF('R'!$B:$B,$B6,'R'!$H:$H)</f>
        <v>50970</v>
      </c>
      <c r="Q6">
        <f>SUMIF('R'!$B:$B,$B6,'R'!$R:$R)</f>
        <v>-50970</v>
      </c>
      <c r="R6">
        <f>SUMIF(L!$B:$B,$B6,L!$H:$H)</f>
        <v>51912</v>
      </c>
      <c r="S6">
        <f>SUMIF(L!$B:$B,$B6,L!$R:$R)</f>
        <v>-51912</v>
      </c>
      <c r="T6">
        <f>SUMIF(Gy!$B:$B,$B6,Gy!$H:$H)</f>
        <v>0</v>
      </c>
      <c r="U6">
        <f>SUMIF(Gy!$B:$B,$B6,Gy!$R:$R)</f>
        <v>0</v>
      </c>
    </row>
    <row r="7" spans="1:21" hidden="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hidden="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hidden="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hidden="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0</v>
      </c>
      <c r="I10" s="23">
        <f t="shared" si="1"/>
        <v>0</v>
      </c>
      <c r="J10">
        <f>SUMIF(K!$B:$B,$B10,K!$H:$H)</f>
        <v>10140</v>
      </c>
      <c r="K10">
        <f>SUMIF(K!$B:$B,$B10,K!$R:$R)</f>
        <v>-10140</v>
      </c>
      <c r="L10">
        <f>SUMIF(N!$B:$B,$B10,N!$H:$H)</f>
        <v>10000</v>
      </c>
      <c r="M10">
        <f>SUMIF(N!$B:$B,$B10,N!$R:$R)</f>
        <v>-10000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hidden="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hidden="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hidden="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hidden="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hidden="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547</v>
      </c>
      <c r="S15" t="s">
        <v>548</v>
      </c>
      <c r="T15">
        <f>SUMIF(Gy!$B:$B,$B15,Gy!$H:$H)</f>
        <v>0</v>
      </c>
      <c r="U15">
        <f>SUMIF(Gy!$B:$B,$B15,Gy!$R:$R)</f>
        <v>0</v>
      </c>
    </row>
    <row r="16" spans="1:21" hidden="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hidden="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hidden="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hidden="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hidden="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hidden="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hidden="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hidden="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hidden="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hidden="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hidden="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0</v>
      </c>
      <c r="I26" s="23">
        <f t="shared" si="1"/>
        <v>0</v>
      </c>
      <c r="J26">
        <f>SUMIF(K!$B:$B,$B26,K!$H:$H)</f>
        <v>6901</v>
      </c>
      <c r="K26">
        <f>SUMIF(K!$B:$B,$B26,K!$R:$R)</f>
        <v>-6901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-6900</v>
      </c>
      <c r="P26">
        <f>SUMIF('R'!$B:$B,$B26,'R'!$H:$H)</f>
        <v>51854</v>
      </c>
      <c r="Q26">
        <f>SUMIF('R'!$B:$B,$B26,'R'!$R:$R)</f>
        <v>-51854</v>
      </c>
      <c r="R26">
        <f>SUMIF(L!$B:$B,$B26,L!$H:$H)</f>
        <v>25890</v>
      </c>
      <c r="S26">
        <f>SUMIF(L!$B:$B,$B26,L!$R:$R)</f>
        <v>-25890</v>
      </c>
      <c r="T26">
        <f>SUMIF(Gy!$B:$B,$B26,Gy!$H:$H)</f>
        <v>51872</v>
      </c>
      <c r="U26">
        <f>SUMIF(Gy!$B:$B,$B26,Gy!$R:$R)</f>
        <v>-51872</v>
      </c>
    </row>
    <row r="27" spans="1:21" hidden="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hidden="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0</v>
      </c>
      <c r="I28" s="23">
        <f t="shared" si="1"/>
        <v>0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-30000</v>
      </c>
    </row>
    <row r="29" spans="1:21" hidden="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0</v>
      </c>
      <c r="I29" s="23">
        <f t="shared" si="1"/>
        <v>0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-50800</v>
      </c>
    </row>
    <row r="30" spans="1:21" hidden="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hidden="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hidden="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hidden="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hidden="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hidden="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hidden="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hidden="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hidden="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0</v>
      </c>
      <c r="I38" s="23">
        <f t="shared" si="1"/>
        <v>0</v>
      </c>
      <c r="J38">
        <f>SUMIF(K!$B:$B,$B38,K!$H:$H)</f>
        <v>32885</v>
      </c>
      <c r="K38">
        <f>SUMIF(K!$B:$B,$B38,K!$R:$R)</f>
        <v>-32885</v>
      </c>
      <c r="L38">
        <f>SUMIF(N!$B:$B,$B38,N!$H:$H)</f>
        <v>105500</v>
      </c>
      <c r="M38">
        <f>SUMIF(N!$B:$B,$B38,N!$R:$R)</f>
        <v>-105500</v>
      </c>
      <c r="N38">
        <f>SUMIF(Y!$B:$B,$B38,Y!$H:$H)</f>
        <v>34036.009999999995</v>
      </c>
      <c r="O38">
        <f>SUMIF(Y!$B:$B,$B38,Y!$R:$R)</f>
        <v>-34036.009999999995</v>
      </c>
      <c r="P38">
        <f>SUMIF('R'!$B:$B,$B38,'R'!$H:$H)</f>
        <v>72430</v>
      </c>
      <c r="Q38">
        <f>SUMIF('R'!$B:$B,$B38,'R'!$R:$R)</f>
        <v>-72430</v>
      </c>
      <c r="R38">
        <f>SUMIF(L!$B:$B,$B38,L!$H:$H)</f>
        <v>121431.01000000001</v>
      </c>
      <c r="S38">
        <f>SUMIF(L!$B:$B,$B38,L!$R:$R)</f>
        <v>-121431.01000000001</v>
      </c>
      <c r="T38">
        <f>SUMIF(Gy!$B:$B,$B38,Gy!$H:$H)</f>
        <v>0</v>
      </c>
      <c r="U38">
        <f>SUMIF(Gy!$B:$B,$B38,Gy!$R:$R)</f>
        <v>0</v>
      </c>
    </row>
    <row r="39" spans="1:21" hidden="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hidden="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hidden="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hidden="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10000</v>
      </c>
      <c r="O42">
        <f>SUMIF(Y!$B:$B,$B42,Y!$R:$R)</f>
        <v>-10000</v>
      </c>
      <c r="P42">
        <f>SUMIF('R'!$B:$B,$B42,'R'!$H:$H)</f>
        <v>10000</v>
      </c>
      <c r="Q42">
        <f>SUMIF('R'!$B:$B,$B42,'R'!$R:$R)</f>
        <v>-10000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hidden="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hidden="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0</v>
      </c>
      <c r="I44" s="23">
        <f t="shared" si="1"/>
        <v>0</v>
      </c>
      <c r="J44">
        <f>SUMIF(K!$B:$B,$B44,K!$H:$H)</f>
        <v>159800</v>
      </c>
      <c r="K44">
        <f>SUMIF(K!$B:$B,$B44,K!$R:$R)</f>
        <v>-159800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hidden="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hidden="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0</v>
      </c>
      <c r="I46" s="23">
        <f t="shared" si="1"/>
        <v>0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-67100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hidden="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hidden="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hidden="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hidden="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hidden="1" x14ac:dyDescent="0.15">
      <c r="A51" s="12" t="s">
        <v>488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hidden="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hidden="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hidden="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hidden="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hidden="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28.733011473942828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hidden="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hidden="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hidden="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hidden="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0</v>
      </c>
      <c r="I61" s="23">
        <f t="shared" si="1"/>
        <v>0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-49860</v>
      </c>
    </row>
    <row r="62" spans="1:21" hidden="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hidden="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hidden="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hidden="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hidden="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hidden="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hidden="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hidden="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hidden="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hidden="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hidden="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hidden="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hidden="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hidden="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hidden="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hidden="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hidden="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hidden="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hidden="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hidden="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hidden="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584</v>
      </c>
      <c r="O82" t="s">
        <v>585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hidden="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891</v>
      </c>
      <c r="O83" t="s">
        <v>891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hidden="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hidden="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hidden="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hidden="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hidden="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hidden="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hidden="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hidden="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hidden="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hidden="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hidden="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hidden="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hidden="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hidden="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hidden="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hidden="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hidden="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hidden="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hidden="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hidden="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hidden="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hidden="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hidden="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hidden="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hidden="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50</v>
      </c>
      <c r="I108" s="23">
        <f t="shared" si="5"/>
        <v>5.3209280507301532E-2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-15500</v>
      </c>
      <c r="N108">
        <f>SUMIF(Y!$B:$B,$B108,Y!$H:$H)</f>
        <v>15550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hidden="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hidden="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hidden="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hidden="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hidden="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hidden="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hidden="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hidden="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hidden="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hidden="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hidden="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hidden="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hidden="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hidden="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26416.5</v>
      </c>
      <c r="I123" s="23">
        <f t="shared" si="5"/>
        <v>28.112059170422619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-23583.5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hidden="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hidden="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hidden="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hidden="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598</v>
      </c>
      <c r="O127" t="s">
        <v>599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-46000</v>
      </c>
    </row>
    <row r="128" spans="1:21" hidden="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hidden="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hidden="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hidden="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hidden="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hidden="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hidden="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hidden="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hidden="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hidden="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hidden="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hidden="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hidden="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hidden="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hidden="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hidden="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hidden="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hidden="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hidden="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hidden="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hidden="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0</v>
      </c>
      <c r="I148" s="23">
        <f t="shared" si="8"/>
        <v>0</v>
      </c>
      <c r="J148">
        <f>SUMIF(K!$B:$B,$B148,K!$H:$H)</f>
        <v>55000</v>
      </c>
      <c r="K148">
        <f>SUMIF(K!$B:$B,$B148,K!$R:$R)</f>
        <v>-55000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hidden="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hidden="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hidden="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0</v>
      </c>
      <c r="I151" s="23">
        <f t="shared" si="8"/>
        <v>0</v>
      </c>
      <c r="J151">
        <f>SUMIF(K!$B:$B,$B151,K!$H:$H)</f>
        <v>24954</v>
      </c>
      <c r="K151">
        <f>SUMIF(K!$B:$B,$B151,K!$R:$R)</f>
        <v>-24954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hidden="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hidden="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10000</v>
      </c>
      <c r="I154" s="23">
        <f t="shared" si="8"/>
        <v>10.641856101460307</v>
      </c>
      <c r="J154">
        <f>SUMIF(K!$B:$B,$B154,K!$H:$H)</f>
        <v>20000</v>
      </c>
      <c r="K154">
        <f>SUMIF(K!$B:$B,$B154,K!$R:$R)</f>
        <v>-10000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hidden="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hidden="1" x14ac:dyDescent="0.15">
      <c r="A156" s="12" t="s">
        <v>591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hidden="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hidden="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hidden="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hidden="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hidden="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hidden="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0</v>
      </c>
      <c r="I162" s="23">
        <f t="shared" si="8"/>
        <v>0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-115340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hidden="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hidden="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hidden="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hidden="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0</v>
      </c>
      <c r="I166" s="23">
        <f t="shared" si="8"/>
        <v>0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-67312</v>
      </c>
    </row>
    <row r="167" spans="2:21" hidden="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hidden="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hidden="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hidden="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hidden="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hidden="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hidden="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hidden="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hidden="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hidden="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hidden="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hidden="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hidden="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hidden="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hidden="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hidden="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hidden="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hidden="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hidden="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hidden="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hidden="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hidden="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hidden="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hidden="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hidden="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hidden="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2:21" hidden="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2:21" hidden="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2:21" hidden="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2:21" hidden="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2:21" hidden="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2:21" hidden="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2:21" hidden="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2:21" x14ac:dyDescent="0.15"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21.283712202920615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2:21" hidden="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2:21" hidden="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2:21" hidden="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2:21" hidden="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2:21" hidden="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2:21" hidden="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2:21" hidden="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2:21" hidden="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hidden="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hidden="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hidden="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hidden="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hidden="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hidden="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hidden="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hidden="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hidden="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hidden="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hidden="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hidden="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hidden="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hidden="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hidden="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hidden="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hidden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hidden="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hidden="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hidden="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hidden="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hidden="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hidden="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3" customFormat="1" hidden="1" x14ac:dyDescent="0.15">
      <c r="A232" s="81"/>
      <c r="B232" s="82" t="s">
        <v>393</v>
      </c>
      <c r="C232" s="83">
        <f>IF(COUNTIF(系1703!A:A,B232),1,0)</f>
        <v>0</v>
      </c>
      <c r="D232" s="83">
        <f>IF(COUNTIF(系1703!C:C,B232),1,0)</f>
        <v>0</v>
      </c>
      <c r="E232" s="83">
        <f>IF(COUNTIF(系1703!D:D,B232),1,0)</f>
        <v>0</v>
      </c>
      <c r="F232" s="83">
        <f>IF(COUNTIF(系1703!E:E,B232),1,0)</f>
        <v>0</v>
      </c>
      <c r="G232" s="83">
        <f t="shared" ref="G232:G247" si="14">SUM(C232:F232)</f>
        <v>0</v>
      </c>
      <c r="H232" s="83">
        <f t="shared" si="10"/>
        <v>0</v>
      </c>
      <c r="I232" s="84">
        <f t="shared" si="11"/>
        <v>0</v>
      </c>
      <c r="J232" s="83">
        <f>SUMIF(K!$B:$B,$B232,K!$H:$H)</f>
        <v>11930</v>
      </c>
      <c r="K232" s="83">
        <f>SUMIF(K!$B:$B,$B232,K!$R:$R)</f>
        <v>-11930</v>
      </c>
      <c r="L232" s="83">
        <f>SUMIF(N!$B:$B,$B232,N!$H:$H)</f>
        <v>21922</v>
      </c>
      <c r="M232" s="83">
        <f>SUMIF(N!$B:$B,$B232,N!$R:$R)</f>
        <v>-21922</v>
      </c>
      <c r="N232" s="83">
        <f>SUMIF(Y!$B:$B,$B232,Y!$H:$H)</f>
        <v>11930.74</v>
      </c>
      <c r="O232" s="83">
        <f>SUMIF(Y!$B:$B,$B232,Y!$R:$R)</f>
        <v>-11930.74</v>
      </c>
      <c r="P232" s="83">
        <f>SUMIF('R'!$B:$B,$B232,'R'!$H:$H)</f>
        <v>0</v>
      </c>
      <c r="Q232" s="83">
        <f>SUMIF('R'!$B:$B,$B232,'R'!$R:$R)</f>
        <v>0</v>
      </c>
      <c r="R232" s="83">
        <f>SUMIF(L!$B:$B,$B232,L!$H:$H)</f>
        <v>0</v>
      </c>
      <c r="S232" s="83">
        <f>SUMIF(L!$B:$B,$B232,L!$R:$R)</f>
        <v>0</v>
      </c>
      <c r="T232" s="83">
        <f>SUMIF(Gy!$B:$B,$B232,Gy!$H:$H)</f>
        <v>0</v>
      </c>
      <c r="U232" s="83">
        <f>SUMIF(Gy!$B:$B,$B232,Gy!$R:$R)</f>
        <v>0</v>
      </c>
    </row>
    <row r="233" spans="1:21" hidden="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hidden="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hidden="1" x14ac:dyDescent="0.15">
      <c r="B235" s="10" t="s">
        <v>461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hidden="1" x14ac:dyDescent="0.15">
      <c r="B236" s="10" t="s">
        <v>484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hidden="1" x14ac:dyDescent="0.15">
      <c r="B237" s="16" t="s">
        <v>450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hidden="1" x14ac:dyDescent="0.15">
      <c r="B238" s="10" t="s">
        <v>534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hidden="1" x14ac:dyDescent="0.15">
      <c r="B239" s="16" t="s">
        <v>552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hidden="1" x14ac:dyDescent="0.15">
      <c r="B240" s="16" t="s">
        <v>485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hidden="1" x14ac:dyDescent="0.15">
      <c r="B241" s="16" t="s">
        <v>590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hidden="1" x14ac:dyDescent="0.15">
      <c r="B242" s="16" t="s">
        <v>592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hidden="1" x14ac:dyDescent="0.15">
      <c r="B243" s="16" t="s">
        <v>594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hidden="1" x14ac:dyDescent="0.15">
      <c r="B244" s="10" t="s">
        <v>645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hidden="1" x14ac:dyDescent="0.15">
      <c r="B245" s="10" t="s">
        <v>625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-20000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hidden="1" x14ac:dyDescent="0.15">
      <c r="B246" s="10" t="s">
        <v>652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hidden="1" x14ac:dyDescent="0.15">
      <c r="B247" s="10" t="s">
        <v>666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hidden="1" x14ac:dyDescent="0.15">
      <c r="B248" s="10" t="s">
        <v>686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hidden="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0</v>
      </c>
      <c r="I249" s="23">
        <f t="shared" si="11"/>
        <v>0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-57771</v>
      </c>
      <c r="T249">
        <f>SUMIF(Gy!$B:$B,$B249,Gy!$H:$H)</f>
        <v>0</v>
      </c>
      <c r="U249">
        <f>SUMIF(Gy!$B:$B,$B249,Gy!$R:$R)</f>
        <v>0</v>
      </c>
    </row>
    <row r="250" spans="2:21" hidden="1" x14ac:dyDescent="0.15">
      <c r="B250" s="10" t="s">
        <v>726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hidden="1" x14ac:dyDescent="0.15">
      <c r="B251" s="80" t="s">
        <v>741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hidden="1" x14ac:dyDescent="0.15">
      <c r="B252" s="16" t="s">
        <v>810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hidden="1" x14ac:dyDescent="0.15">
      <c r="B253" s="16" t="s">
        <v>819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hidden="1" x14ac:dyDescent="0.15">
      <c r="B254" s="10" t="s">
        <v>828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hidden="1" x14ac:dyDescent="0.15">
      <c r="B255" s="10" t="s">
        <v>859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hidden="1" x14ac:dyDescent="0.15">
      <c r="B256" s="10" t="s">
        <v>907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hidden="1" x14ac:dyDescent="0.15">
      <c r="B257" s="16" t="s">
        <v>909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0</v>
      </c>
      <c r="I257" s="23">
        <f t="shared" si="11"/>
        <v>0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-20000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hidden="1" x14ac:dyDescent="0.15">
      <c r="B258" s="10" t="s">
        <v>910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930</v>
      </c>
      <c r="M258" t="s">
        <v>930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hidden="1" x14ac:dyDescent="0.15">
      <c r="B259" s="10" t="s">
        <v>834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hidden="1" x14ac:dyDescent="0.15">
      <c r="B260" s="10" t="s">
        <v>931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932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10.641856101460307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hidden="1" x14ac:dyDescent="0.15">
      <c r="B262" s="10" t="s">
        <v>925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0</v>
      </c>
      <c r="I262" s="23">
        <f t="shared" si="42"/>
        <v>0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-25189.88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hidden="1" x14ac:dyDescent="0.15">
      <c r="B263" s="93" t="s">
        <v>902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hidden="1" x14ac:dyDescent="0.15">
      <c r="B264" s="93" t="s">
        <v>888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0</v>
      </c>
      <c r="I264" s="23">
        <f t="shared" si="42"/>
        <v>0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-50820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hidden="1" x14ac:dyDescent="0.15">
      <c r="B265" s="93" t="s">
        <v>705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hidden="1" x14ac:dyDescent="0.15">
      <c r="B266" s="93" t="s">
        <v>847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0</v>
      </c>
      <c r="I266" s="23">
        <f t="shared" si="42"/>
        <v>0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-9940</v>
      </c>
      <c r="T266">
        <f>SUMIF(Gy!$B:$B,$B266,Gy!$H:$H)</f>
        <v>0</v>
      </c>
      <c r="U266">
        <f>SUMIF(Gy!$B:$B,$B266,Gy!$R:$R)</f>
        <v>0</v>
      </c>
    </row>
    <row r="267" spans="2:21" hidden="1" x14ac:dyDescent="0.15">
      <c r="B267" s="93" t="s">
        <v>708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0</v>
      </c>
      <c r="I267" s="23">
        <f t="shared" ref="I267" si="55">H267*100/(SUM(H$3:H$19976))</f>
        <v>0</v>
      </c>
      <c r="J267">
        <f>SUMIF(K!$B:$B,$B267,K!$H:$H)</f>
        <v>10000</v>
      </c>
      <c r="K267">
        <f>SUMIF(K!$B:$B,$B267,K!$R:$R)</f>
        <v>-10000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hidden="1" x14ac:dyDescent="0.15">
      <c r="B268" s="10" t="s">
        <v>973</v>
      </c>
      <c r="C268">
        <f>IF(COUNTIF(系1703!A:A,B268),1,0)</f>
        <v>0</v>
      </c>
      <c r="D268">
        <f>IF(COUNTIF(系1703!C:C,B268),1,0)</f>
        <v>0</v>
      </c>
      <c r="E268">
        <f>IF(COUNTIF(系1703!D:D,B268),1,0)</f>
        <v>0</v>
      </c>
      <c r="F268">
        <f>IF(COUNTIF(系1703!E:E,B268),1,0)</f>
        <v>0</v>
      </c>
      <c r="G268">
        <f t="shared" ref="G268" si="56">SUM(C268:F268)</f>
        <v>0</v>
      </c>
      <c r="H268">
        <f t="shared" ref="H268" si="57">SUM(J268:Z268)</f>
        <v>0</v>
      </c>
      <c r="I268" s="23">
        <f t="shared" ref="I268" si="58">H268*100/(SUM(H$3:H$19976))</f>
        <v>0</v>
      </c>
      <c r="J268">
        <f>SUMIF(K!$B:$B,$B268,K!$H:$H)</f>
        <v>40000</v>
      </c>
      <c r="K268">
        <f>SUMIF(K!$B:$B,$B268,K!$R:$R)</f>
        <v>-40000</v>
      </c>
      <c r="L268">
        <f>SUMIF(N!$B:$B,$B268,N!$H:$H)</f>
        <v>0</v>
      </c>
      <c r="M268">
        <f>SUMIF(N!$B:$B,$B268,N!$R:$R)</f>
        <v>0</v>
      </c>
      <c r="N268">
        <f>SUMIF(Y!$B:$B,$B268,Y!$H:$H)</f>
        <v>0</v>
      </c>
      <c r="O268">
        <f>SUMIF(Y!$B:$B,$B268,Y!$R:$R)</f>
        <v>0</v>
      </c>
      <c r="P268">
        <f>SUMIF('R'!$B:$B,$B268,'R'!$H:$H)</f>
        <v>0</v>
      </c>
      <c r="Q268">
        <f>SUMIF('R'!$B:$B,$B268,'R'!$R:$R)</f>
        <v>0</v>
      </c>
      <c r="R268">
        <f>SUMIF(L!$B:$B,$B268,L!$H:$H)</f>
        <v>0</v>
      </c>
      <c r="S268">
        <f>SUMIF(L!$B:$B,$B268,L!$R:$R)</f>
        <v>0</v>
      </c>
      <c r="T268">
        <f>SUMIF(Gy!$B:$B,$B268,Gy!$H:$H)</f>
        <v>0</v>
      </c>
      <c r="U268">
        <f>SUMIF(Gy!$B:$B,$B268,Gy!$R:$R)</f>
        <v>0</v>
      </c>
    </row>
    <row r="269" spans="2:21" hidden="1" x14ac:dyDescent="0.15">
      <c r="B269" s="10" t="s">
        <v>1026</v>
      </c>
      <c r="C269">
        <f>IF(COUNTIF(系1703!A:A,B269),1,0)</f>
        <v>0</v>
      </c>
      <c r="D269">
        <f>IF(COUNTIF(系1703!C:C,B269),1,0)</f>
        <v>0</v>
      </c>
      <c r="E269">
        <f>IF(COUNTIF(系1703!D:D,B269),1,0)</f>
        <v>0</v>
      </c>
      <c r="F269">
        <f>IF(COUNTIF(系1703!E:E,B269),1,0)</f>
        <v>0</v>
      </c>
      <c r="G269">
        <f t="shared" ref="G269" si="59">SUM(C269:F269)</f>
        <v>0</v>
      </c>
      <c r="H269">
        <f t="shared" ref="H269" si="60">SUM(J269:Z269)</f>
        <v>0</v>
      </c>
      <c r="I269" s="23">
        <f t="shared" ref="I269" si="61">H269*100/(SUM(H$3:H$19976))</f>
        <v>0</v>
      </c>
      <c r="J269">
        <f>SUMIF(K!$B:$B,$B269,K!$H:$H)</f>
        <v>4000</v>
      </c>
      <c r="K269">
        <f>SUMIF(K!$B:$B,$B269,K!$R:$R)</f>
        <v>-4000</v>
      </c>
      <c r="L269">
        <f>SUMIF(N!$B:$B,$B269,N!$H:$H)</f>
        <v>6992</v>
      </c>
      <c r="M269">
        <f>SUMIF(N!$B:$B,$B269,N!$R:$R)</f>
        <v>-6992</v>
      </c>
      <c r="N269">
        <f>SUMIF(Y!$B:$B,$B269,Y!$H:$H)</f>
        <v>985</v>
      </c>
      <c r="O269">
        <f>SUMIF(Y!$B:$B,$B269,Y!$R:$R)</f>
        <v>-985</v>
      </c>
      <c r="P269">
        <f>SUMIF('R'!$B:$B,$B269,'R'!$H:$H)</f>
        <v>1988</v>
      </c>
      <c r="Q269">
        <f>SUMIF('R'!$B:$B,$B269,'R'!$R:$R)</f>
        <v>-1988</v>
      </c>
      <c r="R269">
        <f>SUMIF(L!$B:$B,$B269,L!$H:$H)</f>
        <v>0</v>
      </c>
      <c r="S269">
        <f>SUMIF(L!$B:$B,$B269,L!$R:$R)</f>
        <v>0</v>
      </c>
      <c r="T269">
        <f>SUMIF(Gy!$B:$B,$B269,Gy!$H:$H)</f>
        <v>0</v>
      </c>
      <c r="U269">
        <f>SUMIF(Gy!$B:$B,$B269,Gy!$R:$R)</f>
        <v>0</v>
      </c>
    </row>
  </sheetData>
  <autoFilter ref="A2:S269">
    <filterColumn colId="8">
      <filters>
        <filter val="1.49"/>
        <filter val="10.16"/>
        <filter val="20.31"/>
        <filter val="27.42"/>
        <filter val="30.47"/>
      </filters>
    </filterColumn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workbookViewId="0">
      <selection activeCell="E79" sqref="E79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704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704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704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zoomScaleNormal="100" workbookViewId="0">
      <selection activeCell="B9" sqref="B9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703</v>
      </c>
      <c r="D1" s="51" t="s">
        <v>692</v>
      </c>
      <c r="E1" s="51" t="s">
        <v>693</v>
      </c>
      <c r="F1" s="51" t="s">
        <v>694</v>
      </c>
      <c r="G1" s="51" t="s">
        <v>695</v>
      </c>
      <c r="H1" s="46" t="s">
        <v>588</v>
      </c>
      <c r="I1" s="51" t="s">
        <v>696</v>
      </c>
      <c r="J1" s="51" t="s">
        <v>697</v>
      </c>
      <c r="K1" s="51" t="s">
        <v>698</v>
      </c>
      <c r="L1" s="51" t="s">
        <v>699</v>
      </c>
      <c r="M1" s="51" t="s">
        <v>700</v>
      </c>
      <c r="N1" s="51" t="s">
        <v>701</v>
      </c>
      <c r="O1" s="75" t="s">
        <v>702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10452.070000000298</v>
      </c>
      <c r="B2" s="46" t="s">
        <v>294</v>
      </c>
      <c r="C2" s="47">
        <f t="shared" ref="C2:C7" ca="1" si="1">SUM(INDIRECT("'"&amp;B2&amp;"'!H:H"))</f>
        <v>2226875.79</v>
      </c>
      <c r="D2" s="46">
        <f t="shared" ref="D2:D7" ca="1" si="2">SUM(INDIRECT("'"&amp;B2&amp;"'!R:R"))</f>
        <v>-2216423.7199999997</v>
      </c>
      <c r="E2" s="46">
        <f t="shared" ref="E2:E7" ca="1" si="3">SUM(INDIRECT("'"&amp;B2&amp;"'!T:T"),INDIRECT("'"&amp;B2&amp;"'!U:U"))*(-1)</f>
        <v>-55349.11</v>
      </c>
      <c r="F2" s="46">
        <f t="shared" ref="F2:F7" ca="1" si="4">SUM(INDIRECT("'"&amp;B2&amp;"'!L:M"))</f>
        <v>36586.06</v>
      </c>
      <c r="G2" s="46">
        <f t="shared" ref="G2:G7" ca="1" si="5">SUM(INDIRECT("'"&amp;B2&amp;"'!P:P"))</f>
        <v>20749.64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10000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0</v>
      </c>
      <c r="N2" s="46">
        <f t="shared" ref="N2:N7" ca="1" si="11">SUMIFS(INDIRECT("'"&amp;B2&amp;"'!W:W"),INDIRECT("'"&amp;B2&amp;"'!K:K"),"&lt;="&amp;TODAY()+31,INDIRECT("'"&amp;B2&amp;"'!W:W"),"&gt;0")+(K2+M2+J2+L2+I2)*-1</f>
        <v>0</v>
      </c>
      <c r="O2" s="48">
        <f t="shared" ref="O2:O6" ca="1" si="12">C2+D2-SUM(I2:N2)</f>
        <v>452.07000000029802</v>
      </c>
      <c r="P2" s="46">
        <f t="shared" ref="P2:P6" ca="1" si="13">F2*12/C2</f>
        <v>0.19715186719058092</v>
      </c>
      <c r="Q2" s="46">
        <f t="shared" ref="Q2:Q6" ca="1" si="14">SUM(F2:G2)*12/C2</f>
        <v>0.30896577307529122</v>
      </c>
      <c r="R2" s="46">
        <f t="shared" ref="R2:R6" ca="1" si="15">E2*100/D2</f>
        <v>2.4972260267996051</v>
      </c>
      <c r="S2" s="46">
        <f ca="1">SUMIF(INDIRECT("'"&amp;B2&amp;"'!W:W"),"=0",INDIRECT("'"&amp;B2&amp;"'!Y:Y"))*12/SUMIF(INDIRECT("'"&amp;B2&amp;"'!W:W"),"=0",INDIRECT("'"&amp;B2&amp;"'!H:H"))</f>
        <v>0.20566130888269119</v>
      </c>
    </row>
    <row r="3" spans="1:61" x14ac:dyDescent="0.15">
      <c r="A3" s="47">
        <f t="shared" ca="1" si="0"/>
        <v>20000</v>
      </c>
      <c r="B3" s="46" t="s">
        <v>406</v>
      </c>
      <c r="C3" s="47">
        <f t="shared" ca="1" si="1"/>
        <v>1837260.71</v>
      </c>
      <c r="D3" s="46">
        <f t="shared" ca="1" si="2"/>
        <v>-1817260.71</v>
      </c>
      <c r="E3" s="46">
        <f t="shared" ca="1" si="3"/>
        <v>-41549.149999999994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20000</v>
      </c>
      <c r="J3" s="46">
        <f t="shared" ca="1" si="7"/>
        <v>0</v>
      </c>
      <c r="K3" s="46">
        <f t="shared" ca="1" si="8"/>
        <v>0</v>
      </c>
      <c r="L3" s="46">
        <f t="shared" ca="1" si="9"/>
        <v>0</v>
      </c>
      <c r="M3" s="46">
        <f t="shared" ca="1" si="10"/>
        <v>0</v>
      </c>
      <c r="N3" s="46">
        <f t="shared" ca="1" si="11"/>
        <v>0</v>
      </c>
      <c r="O3" s="48">
        <f t="shared" ca="1" si="12"/>
        <v>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2.2863615424778536</v>
      </c>
      <c r="S3" s="46">
        <f t="shared" ref="S3:S7" ca="1" si="17">SUMIF(INDIRECT("'"&amp;B3&amp;"'!W:W"),"=0",INDIRECT("'"&amp;B3&amp;"'!X:X"))*12/SUMIF(INDIRECT("'"&amp;B3&amp;"'!W:W"),"=0",INDIRECT("'"&amp;B3&amp;"'!H:H"))</f>
        <v>0.239389623696392</v>
      </c>
    </row>
    <row r="4" spans="1:61" x14ac:dyDescent="0.15">
      <c r="A4" s="47">
        <f t="shared" ca="1" si="0"/>
        <v>37000</v>
      </c>
      <c r="B4" s="46" t="s">
        <v>296</v>
      </c>
      <c r="C4" s="47">
        <f t="shared" ca="1" si="1"/>
        <v>1294442.8799999999</v>
      </c>
      <c r="D4" s="46">
        <f t="shared" ca="1" si="2"/>
        <v>-1257442.8799999999</v>
      </c>
      <c r="E4" s="46">
        <f t="shared" ca="1" si="3"/>
        <v>-28733.070000000003</v>
      </c>
      <c r="F4" s="46">
        <f t="shared" ca="1" si="4"/>
        <v>18727.47</v>
      </c>
      <c r="G4" s="46">
        <f t="shared" ca="1" si="5"/>
        <v>10492.8</v>
      </c>
      <c r="H4" s="46">
        <f t="shared" ca="1" si="16"/>
        <v>320</v>
      </c>
      <c r="I4" s="46">
        <f t="shared" ca="1" si="6"/>
        <v>37000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0</v>
      </c>
      <c r="O4" s="48">
        <f t="shared" ca="1" si="12"/>
        <v>0</v>
      </c>
      <c r="P4" s="46">
        <f t="shared" ca="1" si="13"/>
        <v>0.17361109051022788</v>
      </c>
      <c r="Q4" s="46">
        <f t="shared" ca="1" si="14"/>
        <v>0.27088351708497171</v>
      </c>
      <c r="R4" s="46">
        <f t="shared" ca="1" si="15"/>
        <v>2.2850397785066789</v>
      </c>
      <c r="S4" s="46">
        <f t="shared" ca="1" si="17"/>
        <v>0.22198338955614111</v>
      </c>
    </row>
    <row r="5" spans="1:61" x14ac:dyDescent="0.15">
      <c r="A5" s="47">
        <f t="shared" ca="1" si="0"/>
        <v>26416.5</v>
      </c>
      <c r="B5" s="46" t="s">
        <v>405</v>
      </c>
      <c r="C5" s="47">
        <f t="shared" ca="1" si="1"/>
        <v>1611431.9</v>
      </c>
      <c r="D5" s="46">
        <f t="shared" ca="1" si="2"/>
        <v>-1585015.4</v>
      </c>
      <c r="E5" s="46">
        <f t="shared" ca="1" si="3"/>
        <v>-38117.939999999995</v>
      </c>
      <c r="F5" s="46">
        <f t="shared" ca="1" si="4"/>
        <v>24373.38</v>
      </c>
      <c r="G5" s="46">
        <f t="shared" ca="1" si="5"/>
        <v>13493</v>
      </c>
      <c r="H5" s="46">
        <f t="shared" ca="1" si="16"/>
        <v>0</v>
      </c>
      <c r="I5" s="46">
        <f t="shared" ca="1" si="6"/>
        <v>26416.5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0</v>
      </c>
      <c r="O5" s="48">
        <f t="shared" ca="1" si="12"/>
        <v>0</v>
      </c>
      <c r="P5" s="46">
        <f t="shared" ca="1" si="13"/>
        <v>0.18150351870283815</v>
      </c>
      <c r="Q5" s="46">
        <f t="shared" ca="1" si="14"/>
        <v>0.28198309838597591</v>
      </c>
      <c r="R5" s="46">
        <f t="shared" ca="1" si="15"/>
        <v>2.4048939839953603</v>
      </c>
      <c r="S5" s="46">
        <f t="shared" ca="1" si="17"/>
        <v>0.22736784501053769</v>
      </c>
    </row>
    <row r="6" spans="1:61" x14ac:dyDescent="0.15">
      <c r="A6" s="47">
        <f t="shared" ca="1" si="0"/>
        <v>100</v>
      </c>
      <c r="B6" s="46" t="s">
        <v>297</v>
      </c>
      <c r="C6" s="47">
        <f t="shared" ca="1" si="1"/>
        <v>1165599.75</v>
      </c>
      <c r="D6" s="46">
        <f t="shared" ca="1" si="2"/>
        <v>-1165499.75</v>
      </c>
      <c r="E6" s="46">
        <f t="shared" ca="1" si="3"/>
        <v>-28623.940000000006</v>
      </c>
      <c r="F6" s="46">
        <f t="shared" ca="1" si="4"/>
        <v>17683.219999999998</v>
      </c>
      <c r="G6" s="46">
        <f t="shared" ca="1" si="5"/>
        <v>11194.25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0</v>
      </c>
      <c r="N6" s="46">
        <f t="shared" ca="1" si="11"/>
        <v>0</v>
      </c>
      <c r="O6" s="48">
        <f t="shared" ca="1" si="12"/>
        <v>100</v>
      </c>
      <c r="P6" s="46">
        <f t="shared" ca="1" si="13"/>
        <v>0.18205103424224306</v>
      </c>
      <c r="Q6" s="46">
        <f t="shared" ca="1" si="14"/>
        <v>0.29729728408057737</v>
      </c>
      <c r="R6" s="46">
        <f t="shared" ca="1" si="15"/>
        <v>2.4559370347355292</v>
      </c>
      <c r="S6" s="46">
        <f t="shared" ca="1" si="17"/>
        <v>0.21301436590237918</v>
      </c>
    </row>
    <row r="7" spans="1:61" x14ac:dyDescent="0.15">
      <c r="A7" s="47">
        <f t="shared" ca="1" si="0"/>
        <v>0</v>
      </c>
      <c r="B7" s="51" t="s">
        <v>794</v>
      </c>
      <c r="C7" s="47">
        <f t="shared" ca="1" si="1"/>
        <v>403727</v>
      </c>
      <c r="D7" s="46">
        <f t="shared" ca="1" si="2"/>
        <v>-403727</v>
      </c>
      <c r="E7" s="46">
        <f t="shared" ca="1" si="3"/>
        <v>-8807.5600000000013</v>
      </c>
      <c r="F7" s="46">
        <f t="shared" ca="1" si="4"/>
        <v>5990.42</v>
      </c>
      <c r="G7" s="46">
        <f t="shared" ca="1" si="5"/>
        <v>3109</v>
      </c>
      <c r="H7" s="46">
        <f t="shared" ca="1" si="16"/>
        <v>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0</v>
      </c>
      <c r="O7" s="48">
        <f t="shared" ref="O7" ca="1" si="18">C7+D7-SUM(I7:N7)</f>
        <v>0</v>
      </c>
      <c r="P7" s="46">
        <f t="shared" ref="P7" ca="1" si="19">F7*12/C7</f>
        <v>0.17805358571509958</v>
      </c>
      <c r="Q7" s="46">
        <f t="shared" ref="Q7" ca="1" si="20">SUM(F7:G7)*12/C7</f>
        <v>0.27046256505014526</v>
      </c>
      <c r="R7" s="46">
        <f t="shared" ref="R7" ca="1" si="21">E7*100/D7</f>
        <v>2.1815632841003949</v>
      </c>
      <c r="S7" s="46">
        <f t="shared" ca="1" si="17"/>
        <v>0.19458216192934802</v>
      </c>
    </row>
    <row r="8" spans="1:61" x14ac:dyDescent="0.15">
      <c r="A8" s="47"/>
      <c r="D8" s="51"/>
      <c r="E8" s="51"/>
      <c r="F8" s="51"/>
      <c r="I8" s="51" t="s">
        <v>783</v>
      </c>
      <c r="J8" s="51" t="s">
        <v>935</v>
      </c>
    </row>
    <row r="9" spans="1:61" x14ac:dyDescent="0.15">
      <c r="A9" s="47"/>
      <c r="F9" s="51" t="s">
        <v>1012</v>
      </c>
      <c r="G9" s="51" t="s">
        <v>837</v>
      </c>
      <c r="H9" s="51" t="s">
        <v>589</v>
      </c>
      <c r="I9" s="51" t="s">
        <v>589</v>
      </c>
      <c r="J9" s="51" t="s">
        <v>715</v>
      </c>
      <c r="K9" s="51" t="s">
        <v>1000</v>
      </c>
    </row>
    <row r="10" spans="1:61" x14ac:dyDescent="0.15">
      <c r="E10" s="51" t="s">
        <v>691</v>
      </c>
      <c r="F10" s="51" t="s">
        <v>976</v>
      </c>
      <c r="G10" s="51" t="s">
        <v>589</v>
      </c>
      <c r="H10" s="51" t="s">
        <v>589</v>
      </c>
      <c r="I10" s="51" t="s">
        <v>715</v>
      </c>
      <c r="J10" s="51" t="s">
        <v>589</v>
      </c>
    </row>
    <row r="11" spans="1:61" x14ac:dyDescent="0.15">
      <c r="G11" s="51" t="s">
        <v>691</v>
      </c>
      <c r="H11" s="51" t="s">
        <v>818</v>
      </c>
      <c r="I11" s="51"/>
      <c r="J11" s="51" t="s">
        <v>589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491</v>
      </c>
      <c r="D20" s="108" t="s">
        <v>1059</v>
      </c>
      <c r="E20"/>
      <c r="F20" t="s">
        <v>310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554</v>
      </c>
      <c r="E21"/>
      <c r="F21" t="s">
        <v>311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604</v>
      </c>
      <c r="E22"/>
      <c r="F22" t="s">
        <v>314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605</v>
      </c>
      <c r="E23"/>
      <c r="F23" t="s">
        <v>332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79">
        <v>43073</v>
      </c>
      <c r="C24" s="55" t="s">
        <v>742</v>
      </c>
      <c r="E24"/>
      <c r="F24" t="s">
        <v>413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756</v>
      </c>
      <c r="E25"/>
      <c r="F25" t="s">
        <v>414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757</v>
      </c>
      <c r="E26"/>
      <c r="F26" t="s">
        <v>418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833</v>
      </c>
      <c r="E27"/>
      <c r="F27" t="s">
        <v>443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850</v>
      </c>
      <c r="E28"/>
      <c r="F28" t="s">
        <v>730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952</v>
      </c>
      <c r="E29"/>
      <c r="F29" t="s">
        <v>566</v>
      </c>
    </row>
    <row r="30" spans="2:19" x14ac:dyDescent="0.15">
      <c r="B30" s="49">
        <v>43270</v>
      </c>
      <c r="C30" s="55" t="s">
        <v>1011</v>
      </c>
    </row>
    <row r="31" spans="2:19" x14ac:dyDescent="0.15">
      <c r="B31" s="49"/>
    </row>
    <row r="32" spans="2:19" x14ac:dyDescent="0.15">
      <c r="B32" s="49"/>
      <c r="M32" s="51"/>
    </row>
    <row r="33" spans="2:14" x14ac:dyDescent="0.15">
      <c r="B33" s="49"/>
      <c r="E33" s="51"/>
      <c r="F33" s="51"/>
      <c r="M33" s="51"/>
    </row>
    <row r="34" spans="2:14" x14ac:dyDescent="0.15">
      <c r="B34" s="49"/>
      <c r="E34" s="51"/>
      <c r="G34" s="51"/>
    </row>
    <row r="35" spans="2:14" x14ac:dyDescent="0.15">
      <c r="B35" s="49"/>
      <c r="G35" s="51"/>
      <c r="I35" s="51"/>
      <c r="J35" s="51"/>
      <c r="M35" s="51"/>
      <c r="N35" s="51"/>
    </row>
    <row r="36" spans="2:14" x14ac:dyDescent="0.15">
      <c r="B36" s="49"/>
      <c r="E36" s="51"/>
      <c r="M36" s="51"/>
      <c r="N36" s="51"/>
    </row>
    <row r="37" spans="2:14" x14ac:dyDescent="0.15">
      <c r="B37" s="49"/>
      <c r="E37" s="51"/>
      <c r="N37" s="51"/>
    </row>
    <row r="38" spans="2:14" x14ac:dyDescent="0.15">
      <c r="B38" s="49"/>
      <c r="D38" s="51"/>
      <c r="E38" s="51"/>
      <c r="F38" s="51"/>
      <c r="N38" s="51"/>
    </row>
    <row r="39" spans="2:14" x14ac:dyDescent="0.15">
      <c r="B39" s="49"/>
      <c r="N39" s="51"/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955</v>
      </c>
      <c r="E47" s="51" t="s">
        <v>956</v>
      </c>
      <c r="F47" s="51" t="s">
        <v>970</v>
      </c>
      <c r="G47" s="46">
        <v>8</v>
      </c>
    </row>
    <row r="48" spans="2:14" x14ac:dyDescent="0.15">
      <c r="B48" s="49"/>
      <c r="C48" s="55" t="s">
        <v>957</v>
      </c>
      <c r="D48" s="46">
        <v>23</v>
      </c>
      <c r="E48" s="46">
        <v>12</v>
      </c>
    </row>
    <row r="49" spans="2:7" x14ac:dyDescent="0.15">
      <c r="B49" s="49"/>
      <c r="C49" s="102" t="s">
        <v>958</v>
      </c>
      <c r="D49" s="46">
        <v>27</v>
      </c>
      <c r="E49" s="46">
        <v>21</v>
      </c>
    </row>
    <row r="50" spans="2:7" x14ac:dyDescent="0.15">
      <c r="B50" s="49"/>
      <c r="C50" s="55" t="s">
        <v>959</v>
      </c>
      <c r="D50" s="46">
        <v>21</v>
      </c>
      <c r="E50" s="46">
        <v>10</v>
      </c>
    </row>
    <row r="51" spans="2:7" x14ac:dyDescent="0.15">
      <c r="B51" s="49"/>
      <c r="C51" s="102" t="s">
        <v>960</v>
      </c>
      <c r="D51" s="51">
        <v>12</v>
      </c>
      <c r="E51" s="51">
        <v>1</v>
      </c>
    </row>
    <row r="52" spans="2:7" x14ac:dyDescent="0.15">
      <c r="B52" s="49"/>
      <c r="C52" s="102" t="s">
        <v>961</v>
      </c>
      <c r="D52" s="51">
        <v>11</v>
      </c>
      <c r="E52" s="51">
        <v>15</v>
      </c>
      <c r="G52" s="51"/>
    </row>
    <row r="53" spans="2:7" x14ac:dyDescent="0.15">
      <c r="B53" s="49"/>
      <c r="C53" s="102" t="s">
        <v>962</v>
      </c>
      <c r="D53" s="51">
        <v>12</v>
      </c>
      <c r="E53" s="51">
        <v>5</v>
      </c>
      <c r="G53" s="51"/>
    </row>
    <row r="54" spans="2:7" x14ac:dyDescent="0.15">
      <c r="B54" s="49"/>
      <c r="C54" s="55" t="s">
        <v>963</v>
      </c>
      <c r="D54" s="51">
        <v>17</v>
      </c>
      <c r="E54" s="51">
        <v>11</v>
      </c>
    </row>
    <row r="55" spans="2:7" x14ac:dyDescent="0.15">
      <c r="B55" s="49"/>
      <c r="C55" s="55" t="s">
        <v>964</v>
      </c>
      <c r="D55" s="51">
        <v>12</v>
      </c>
      <c r="E55" s="51">
        <v>1</v>
      </c>
    </row>
    <row r="56" spans="2:7" x14ac:dyDescent="0.15">
      <c r="B56" s="49"/>
      <c r="C56" s="55" t="s">
        <v>965</v>
      </c>
      <c r="D56" s="51">
        <v>9</v>
      </c>
      <c r="E56" s="51">
        <v>29</v>
      </c>
    </row>
    <row r="57" spans="2:7" x14ac:dyDescent="0.15">
      <c r="B57" s="49"/>
      <c r="C57" s="55" t="s">
        <v>966</v>
      </c>
      <c r="D57" s="51">
        <v>17</v>
      </c>
      <c r="E57" s="51">
        <v>6</v>
      </c>
    </row>
    <row r="58" spans="2:7" x14ac:dyDescent="0.15">
      <c r="B58" s="49"/>
    </row>
    <row r="59" spans="2:7" x14ac:dyDescent="0.15">
      <c r="B59" s="49"/>
    </row>
    <row r="60" spans="2:7" x14ac:dyDescent="0.15">
      <c r="B60" s="49"/>
    </row>
    <row r="61" spans="2:7" x14ac:dyDescent="0.15">
      <c r="B61" s="49"/>
    </row>
    <row r="62" spans="2:7" x14ac:dyDescent="0.15">
      <c r="B62" s="49"/>
    </row>
    <row r="63" spans="2:7" x14ac:dyDescent="0.15">
      <c r="B63" s="49"/>
    </row>
    <row r="64" spans="2:7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workbookViewId="0">
      <selection activeCell="A11" sqref="A11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589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03"/>
  <sheetViews>
    <sheetView topLeftCell="J1" workbookViewId="0">
      <pane ySplit="2" topLeftCell="A3" activePane="bottomLeft" state="frozen"/>
      <selection pane="bottomLeft" activeCell="T177" sqref="T177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.625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811</v>
      </c>
      <c r="Y2" t="s">
        <v>353</v>
      </c>
      <c r="Z2" t="s">
        <v>582</v>
      </c>
    </row>
    <row r="3" spans="2:26" ht="19.5" hidden="1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hidden="1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hidden="1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hidden="1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hidden="1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hidden="1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hidden="1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hidden="1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410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hidden="1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hidden="1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hidden="1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hidden="1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hidden="1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hidden="1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hidden="1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hidden="1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hidden="1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hidden="1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hidden="1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446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hidden="1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hidden="1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hidden="1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hidden="1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hidden="1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hidden="1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hidden="1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hidden="1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hidden="1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hidden="1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hidden="1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hidden="1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hidden="1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hidden="1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hidden="1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hidden="1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hidden="1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hidden="1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hidden="1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hidden="1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hidden="1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hidden="1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hidden="1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hidden="1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hidden="1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hidden="1" x14ac:dyDescent="0.15">
      <c r="B47" t="s">
        <v>570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hidden="1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hidden="1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hidden="1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hidden="1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hidden="1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hidden="1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hidden="1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hidden="1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hidden="1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429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hidden="1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hidden="1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hidden="1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hidden="1" x14ac:dyDescent="0.15">
      <c r="A60">
        <v>-4165.5</v>
      </c>
      <c r="B60" s="7" t="s">
        <v>839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hidden="1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hidden="1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hidden="1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hidden="1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hidden="1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hidden="1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hidden="1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hidden="1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hidden="1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hidden="1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hidden="1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hidden="1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hidden="1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hidden="1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hidden="1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hidden="1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hidden="1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hidden="1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hidden="1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hidden="1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hidden="1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hidden="1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463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hidden="1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hidden="1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hidden="1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hidden="1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hidden="1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hidden="1" x14ac:dyDescent="0.15">
      <c r="A88" t="s">
        <v>408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hidden="1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492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hidden="1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hidden="1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hidden="1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hidden="1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hidden="1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hidden="1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hidden="1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hidden="1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hidden="1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hidden="1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hidden="1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hidden="1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hidden="1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hidden="1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hidden="1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hidden="1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hidden="1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hidden="1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hidden="1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hidden="1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hidden="1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hidden="1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hidden="1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hidden="1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hidden="1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hidden="1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hidden="1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hidden="1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hidden="1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hidden="1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hidden="1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hidden="1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hidden="1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hidden="1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hidden="1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hidden="1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hidden="1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hidden="1" x14ac:dyDescent="0.15">
      <c r="B127" s="7" t="s">
        <v>412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hidden="1" x14ac:dyDescent="0.15">
      <c r="B128" s="7" t="s">
        <v>415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416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hidden="1" x14ac:dyDescent="0.15">
      <c r="B129" s="7" t="s">
        <v>415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hidden="1" x14ac:dyDescent="0.15">
      <c r="B130" s="7" t="s">
        <v>485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hidden="1" x14ac:dyDescent="0.15">
      <c r="B131" s="7" t="s">
        <v>590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hidden="1" x14ac:dyDescent="0.15">
      <c r="B132" s="7" t="s">
        <v>592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hidden="1" x14ac:dyDescent="0.15">
      <c r="B133" s="7" t="s">
        <v>594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hidden="1" x14ac:dyDescent="0.15">
      <c r="B134" t="s">
        <v>595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hidden="1" x14ac:dyDescent="0.15">
      <c r="A135">
        <v>20245.27</v>
      </c>
      <c r="B135" t="s">
        <v>607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hidden="1" x14ac:dyDescent="0.15">
      <c r="B136" t="s">
        <v>607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hidden="1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hidden="1" x14ac:dyDescent="0.15">
      <c r="B138" s="37" t="s">
        <v>552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hidden="1" x14ac:dyDescent="0.15">
      <c r="B139" s="37" t="s">
        <v>552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hidden="1" x14ac:dyDescent="0.15">
      <c r="B140" s="62" t="s">
        <v>685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hidden="1" x14ac:dyDescent="0.15">
      <c r="B141" s="62" t="s">
        <v>705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706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hidden="1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hidden="1" x14ac:dyDescent="0.15">
      <c r="B143" s="62" t="s">
        <v>724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hidden="1" x14ac:dyDescent="0.15">
      <c r="B144" s="62" t="s">
        <v>725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hidden="1" x14ac:dyDescent="0.15">
      <c r="B145" s="62" t="s">
        <v>645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hidden="1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hidden="1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hidden="1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hidden="1" x14ac:dyDescent="0.15">
      <c r="B149" s="7" t="s">
        <v>722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77">
        <v>440</v>
      </c>
      <c r="M149" s="15">
        <v>100</v>
      </c>
      <c r="N149">
        <f t="shared" si="41"/>
        <v>18.700189753320682</v>
      </c>
      <c r="O149" s="51" t="s">
        <v>752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hidden="1" x14ac:dyDescent="0.15">
      <c r="B150" s="7" t="s">
        <v>753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77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hidden="1" x14ac:dyDescent="0.15">
      <c r="B151" s="7" t="s">
        <v>754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77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hidden="1" x14ac:dyDescent="0.15">
      <c r="B152" s="7" t="s">
        <v>722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77">
        <v>150</v>
      </c>
      <c r="M152" s="15">
        <v>100</v>
      </c>
      <c r="N152">
        <f t="shared" si="41"/>
        <v>19.623655913978496</v>
      </c>
      <c r="O152" s="51" t="s">
        <v>596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hidden="1" x14ac:dyDescent="0.15">
      <c r="B153" s="7" t="s">
        <v>722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77">
        <v>18</v>
      </c>
      <c r="N153">
        <f t="shared" si="41"/>
        <v>17.289473684210527</v>
      </c>
      <c r="O153" s="51" t="s">
        <v>596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hidden="1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hidden="1" x14ac:dyDescent="0.15">
      <c r="B155" s="51" t="s">
        <v>741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hidden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hidden="1" x14ac:dyDescent="0.15">
      <c r="A157" t="s">
        <v>773</v>
      </c>
      <c r="B157" s="62" t="s">
        <v>725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hidden="1" x14ac:dyDescent="0.15">
      <c r="A158" t="s">
        <v>773</v>
      </c>
      <c r="B158" s="62" t="s">
        <v>725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hidden="1" x14ac:dyDescent="0.15">
      <c r="B159" s="62" t="s">
        <v>786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787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hidden="1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hidden="1" x14ac:dyDescent="0.15">
      <c r="B161" s="7" t="s">
        <v>788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787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hidden="1" x14ac:dyDescent="0.15">
      <c r="B162" s="7" t="s">
        <v>810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787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hidden="1" x14ac:dyDescent="0.15">
      <c r="B163" s="62" t="s">
        <v>725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hidden="1" x14ac:dyDescent="0.15">
      <c r="B164" s="7" t="s">
        <v>788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hidden="1" x14ac:dyDescent="0.15">
      <c r="B165" s="7" t="s">
        <v>819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hidden="1" x14ac:dyDescent="0.15">
      <c r="B166" s="7" t="s">
        <v>753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77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hidden="1" x14ac:dyDescent="0.15">
      <c r="B167" s="7" t="s">
        <v>822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77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hidden="1" x14ac:dyDescent="0.15">
      <c r="A168">
        <v>18201583839</v>
      </c>
      <c r="B168" s="7" t="s">
        <v>819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hidden="1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hidden="1" x14ac:dyDescent="0.15">
      <c r="B170" t="s">
        <v>838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hidden="1" x14ac:dyDescent="0.15">
      <c r="B171" s="7" t="s">
        <v>840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hidden="1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92</v>
      </c>
      <c r="K172" s="1">
        <f t="shared" si="48"/>
        <v>43272</v>
      </c>
      <c r="L172">
        <v>45</v>
      </c>
      <c r="M172" s="15">
        <v>20</v>
      </c>
      <c r="N172">
        <f t="shared" si="51"/>
        <v>12.894021739130435</v>
      </c>
      <c r="Q172">
        <f t="shared" si="47"/>
        <v>12.894021739130435</v>
      </c>
      <c r="R172" s="51">
        <v>-2000</v>
      </c>
      <c r="S172" s="14">
        <v>43273</v>
      </c>
      <c r="T172" s="51">
        <v>65</v>
      </c>
      <c r="V172">
        <f t="shared" si="49"/>
        <v>12.755376344086022</v>
      </c>
      <c r="W172">
        <f t="shared" si="52"/>
        <v>0</v>
      </c>
      <c r="X172">
        <f t="shared" si="53"/>
        <v>21.902173913043477</v>
      </c>
      <c r="Y172">
        <f t="shared" si="54"/>
        <v>21.902173913043477</v>
      </c>
      <c r="Z172">
        <f t="shared" si="55"/>
        <v>0</v>
      </c>
    </row>
    <row r="173" spans="1:26" ht="13.5" hidden="1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hidden="1" customHeight="1" x14ac:dyDescent="0.15">
      <c r="B174" t="s">
        <v>859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860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hidden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216</v>
      </c>
      <c r="K176" s="38">
        <f t="shared" si="48"/>
        <v>43405</v>
      </c>
      <c r="L176" s="39">
        <v>54</v>
      </c>
      <c r="M176" s="40">
        <v>35</v>
      </c>
      <c r="N176" s="36">
        <f t="shared" si="51"/>
        <v>15.584820571867205</v>
      </c>
      <c r="Q176" s="36">
        <f t="shared" si="47"/>
        <v>15.584820571867205</v>
      </c>
      <c r="R176" s="51">
        <v>-965</v>
      </c>
      <c r="S176" s="38">
        <v>43403</v>
      </c>
      <c r="T176" s="51">
        <v>122.57</v>
      </c>
      <c r="V176" s="36">
        <f t="shared" si="49"/>
        <v>21.663866156602587</v>
      </c>
      <c r="W176" s="36">
        <f t="shared" si="52"/>
        <v>0</v>
      </c>
      <c r="X176">
        <f t="shared" ref="X176:X177" si="56">(L176+M176+P176)*31/(J176)</f>
        <v>12.773148148148149</v>
      </c>
      <c r="Y176">
        <f t="shared" ref="Y176:Y177" si="57">(T176+U176)*31/(J176)</f>
        <v>17.591064814814814</v>
      </c>
      <c r="Z176" s="36">
        <f t="shared" si="55"/>
        <v>0</v>
      </c>
    </row>
    <row r="177" spans="1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>
        <v>-497.93</v>
      </c>
      <c r="S177" s="38">
        <v>43403</v>
      </c>
      <c r="T177" s="51">
        <v>100</v>
      </c>
      <c r="V177" s="36">
        <f t="shared" si="49"/>
        <v>17.953762911952779</v>
      </c>
      <c r="W177" s="36">
        <f t="shared" si="52"/>
        <v>452.07</v>
      </c>
      <c r="X177">
        <f t="shared" si="56"/>
        <v>14.438356164383562</v>
      </c>
      <c r="Y177">
        <f t="shared" si="57"/>
        <v>8.493150684931507</v>
      </c>
      <c r="Z177" s="36">
        <f t="shared" si="55"/>
        <v>0</v>
      </c>
    </row>
    <row r="178" spans="1:26" s="36" customFormat="1" hidden="1" x14ac:dyDescent="0.15">
      <c r="B178" s="90" t="s">
        <v>888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1:26" s="36" customFormat="1" hidden="1" x14ac:dyDescent="0.15">
      <c r="B179" s="90" t="s">
        <v>888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1:26" s="36" customFormat="1" hidden="1" x14ac:dyDescent="0.15">
      <c r="B180" s="90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1:26" s="36" customFormat="1" hidden="1" x14ac:dyDescent="0.15">
      <c r="B181" s="90" t="s">
        <v>834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1:26" s="36" customFormat="1" hidden="1" x14ac:dyDescent="0.15">
      <c r="B182" s="90" t="s">
        <v>901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91</v>
      </c>
      <c r="K182" s="38">
        <f t="shared" ref="K182" si="95">I182+J182</f>
        <v>43295</v>
      </c>
      <c r="L182" s="39">
        <v>1150</v>
      </c>
      <c r="M182" s="36">
        <v>100</v>
      </c>
      <c r="N182" s="36">
        <f t="shared" ref="N182" si="96">(L182+M182)*36500/(H182*J182)</f>
        <v>10.027472527472527</v>
      </c>
      <c r="Q182" s="36">
        <f t="shared" ref="Q182" si="97">(L182+M182+P182)*36500/(H182*J182)</f>
        <v>10.027472527472527</v>
      </c>
      <c r="R182" s="51">
        <v>-50000</v>
      </c>
      <c r="S182" s="38">
        <v>43299</v>
      </c>
      <c r="T182" s="51">
        <v>1253.96</v>
      </c>
      <c r="V182" s="36">
        <f t="shared" ref="V182" si="98">(T182+U182)*36500/((S182-I182)*H182)</f>
        <v>9.635692631578948</v>
      </c>
      <c r="W182" s="36">
        <f t="shared" ref="W182" si="99">R182+H182</f>
        <v>0</v>
      </c>
      <c r="X182">
        <f t="shared" ref="X182" si="100">(L182+M182+P182)*31/(J182)</f>
        <v>425.82417582417582</v>
      </c>
      <c r="Y182">
        <f t="shared" ref="Y182" si="101">(T182+U182)*31/(J182)</f>
        <v>427.17318681318682</v>
      </c>
      <c r="Z182" s="36">
        <f t="shared" ref="Z182" si="102">U182-P182</f>
        <v>0</v>
      </c>
    </row>
    <row r="183" spans="1:26" s="36" customFormat="1" hidden="1" x14ac:dyDescent="0.15">
      <c r="B183" s="90" t="s">
        <v>902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1:26" s="36" customFormat="1" hidden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1:26" s="36" customFormat="1" hidden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95</v>
      </c>
      <c r="K185" s="38">
        <f t="shared" ref="K185:K186" si="122">I185+J185</f>
        <v>43303</v>
      </c>
      <c r="L185" s="39">
        <v>120</v>
      </c>
      <c r="M185" s="40">
        <v>50</v>
      </c>
      <c r="N185" s="36">
        <f t="shared" ref="N185:N186" si="123">(L185+M185)*36500/(H185*J185)</f>
        <v>13.063157894736841</v>
      </c>
      <c r="Q185" s="36">
        <f t="shared" ref="Q185:Q186" si="124">(L185+M185+P185)*36500/(H185*J185)</f>
        <v>13.063157894736841</v>
      </c>
      <c r="R185" s="51">
        <v>-5000</v>
      </c>
      <c r="S185" s="38">
        <v>43305</v>
      </c>
      <c r="T185" s="51"/>
      <c r="V185" s="36">
        <f t="shared" ref="V185:V186" si="125">(T185+U185)*36500/((S185-I185)*H185)</f>
        <v>0</v>
      </c>
      <c r="W185" s="36">
        <f t="shared" ref="W185:W186" si="126">R185+H185</f>
        <v>0</v>
      </c>
      <c r="X185">
        <f t="shared" ref="X185:X186" si="127">(L185+M185+P185)*31/(J185)</f>
        <v>55.473684210526315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1:26" hidden="1" x14ac:dyDescent="0.15">
      <c r="A186">
        <v>50000</v>
      </c>
      <c r="B186" s="7" t="s">
        <v>753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77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R186" s="51">
        <v>-50000</v>
      </c>
      <c r="S186" s="14">
        <v>43291</v>
      </c>
      <c r="T186" s="51">
        <v>811.69</v>
      </c>
      <c r="U186" s="51">
        <v>980</v>
      </c>
      <c r="V186">
        <f t="shared" si="125"/>
        <v>15.758237349397591</v>
      </c>
      <c r="W186">
        <f t="shared" si="126"/>
        <v>0</v>
      </c>
      <c r="X186">
        <f t="shared" si="127"/>
        <v>729.5333333333333</v>
      </c>
      <c r="Y186">
        <f t="shared" si="128"/>
        <v>617.13766666666663</v>
      </c>
      <c r="Z186">
        <f t="shared" si="129"/>
        <v>0</v>
      </c>
    </row>
    <row r="187" spans="1:26" hidden="1" x14ac:dyDescent="0.15">
      <c r="A187">
        <v>5411.69</v>
      </c>
      <c r="B187" s="7" t="s">
        <v>753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4800</v>
      </c>
      <c r="I187" s="1">
        <v>43209</v>
      </c>
      <c r="J187">
        <v>90</v>
      </c>
      <c r="K187" s="1">
        <f t="shared" ref="K187:K188" si="132">I187+J187</f>
        <v>43299</v>
      </c>
      <c r="L187" s="77">
        <v>98</v>
      </c>
      <c r="M187" s="15">
        <v>50</v>
      </c>
      <c r="N187">
        <f t="shared" ref="N187:N188" si="133">(L187+M187)*36500/(H187*J187)</f>
        <v>12.50462962962963</v>
      </c>
      <c r="O187" s="36" t="s">
        <v>289</v>
      </c>
      <c r="P187">
        <v>98</v>
      </c>
      <c r="Q187">
        <f t="shared" ref="Q187:Q188" si="134">(L187+M187+P187)*36500/(H187*J187)</f>
        <v>20.784722222222221</v>
      </c>
      <c r="R187">
        <v>-4800</v>
      </c>
      <c r="S187" s="14">
        <v>43292</v>
      </c>
      <c r="T187" s="51">
        <v>11.65</v>
      </c>
      <c r="U187" s="51">
        <v>98</v>
      </c>
      <c r="V187">
        <f t="shared" ref="V187:V188" si="135">(T187+U187)*36500/((S187-I187)*H187)</f>
        <v>10.04574548192771</v>
      </c>
      <c r="W187">
        <f t="shared" ref="W187:W188" si="136">R187+H187</f>
        <v>0</v>
      </c>
      <c r="X187">
        <f t="shared" ref="X187:X188" si="137">(L187+M187+P187)*31/(J187)</f>
        <v>84.733333333333334</v>
      </c>
      <c r="Y187">
        <f t="shared" ref="Y187:Y188" si="138">(T187+U187)*31/(J187)</f>
        <v>37.768333333333331</v>
      </c>
      <c r="Z187">
        <f t="shared" ref="Z187:Z188" si="139">U187-P187</f>
        <v>0</v>
      </c>
    </row>
    <row r="188" spans="1:26" hidden="1" x14ac:dyDescent="0.15">
      <c r="A188">
        <v>211.65</v>
      </c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R188">
        <v>-1900</v>
      </c>
      <c r="S188" s="14">
        <v>43368</v>
      </c>
      <c r="T188" s="51">
        <v>-39.51</v>
      </c>
      <c r="V188" s="23">
        <f t="shared" si="135"/>
        <v>-4.8038474350433047</v>
      </c>
      <c r="W188">
        <f t="shared" si="136"/>
        <v>0</v>
      </c>
      <c r="X188">
        <f t="shared" si="137"/>
        <v>30.14835164835165</v>
      </c>
      <c r="Y188">
        <f t="shared" si="138"/>
        <v>-6.7297252747252747</v>
      </c>
      <c r="Z188">
        <f t="shared" si="139"/>
        <v>0</v>
      </c>
    </row>
    <row r="189" spans="1:26" hidden="1" x14ac:dyDescent="0.15">
      <c r="B189" s="13" t="s">
        <v>908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1:26" hidden="1" x14ac:dyDescent="0.15">
      <c r="B190" s="13" t="s">
        <v>909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1:26" hidden="1" x14ac:dyDescent="0.15">
      <c r="B191" s="13" t="s">
        <v>909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1:26" s="36" customFormat="1" hidden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93</v>
      </c>
      <c r="K192" s="38">
        <f t="shared" si="160"/>
        <v>43279</v>
      </c>
      <c r="L192" s="39">
        <v>300</v>
      </c>
      <c r="M192" s="40"/>
      <c r="N192" s="36">
        <f t="shared" si="161"/>
        <v>15.478103783866302</v>
      </c>
      <c r="Q192" s="36">
        <f t="shared" si="162"/>
        <v>15.478103783866302</v>
      </c>
      <c r="R192" s="51">
        <v>-7607</v>
      </c>
      <c r="S192" s="41">
        <v>43279</v>
      </c>
      <c r="T192" s="51">
        <v>235.26</v>
      </c>
      <c r="V192" s="36">
        <f t="shared" si="163"/>
        <v>12.137928987307955</v>
      </c>
      <c r="W192" s="36">
        <f t="shared" si="164"/>
        <v>0</v>
      </c>
      <c r="X192">
        <f t="shared" si="165"/>
        <v>100</v>
      </c>
      <c r="Y192">
        <f t="shared" si="166"/>
        <v>78.419999999999987</v>
      </c>
      <c r="Z192" s="36">
        <f t="shared" si="167"/>
        <v>0</v>
      </c>
    </row>
    <row r="193" spans="2:26" s="36" customFormat="1" hidden="1" x14ac:dyDescent="0.15">
      <c r="B193" s="51" t="s">
        <v>953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954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hidden="1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30</v>
      </c>
      <c r="K194" s="1">
        <f t="shared" si="170"/>
        <v>43271</v>
      </c>
      <c r="L194">
        <v>15</v>
      </c>
      <c r="M194" s="15">
        <v>20</v>
      </c>
      <c r="N194">
        <f t="shared" si="171"/>
        <v>22.590627763041557</v>
      </c>
      <c r="Q194">
        <f t="shared" si="172"/>
        <v>22.590627763041557</v>
      </c>
      <c r="R194" s="51">
        <v>-1885</v>
      </c>
      <c r="S194" s="14">
        <v>43273</v>
      </c>
      <c r="T194" s="51">
        <v>35</v>
      </c>
      <c r="V194">
        <f t="shared" si="173"/>
        <v>21.17871352785146</v>
      </c>
      <c r="W194">
        <f t="shared" si="174"/>
        <v>0</v>
      </c>
      <c r="X194">
        <f t="shared" si="175"/>
        <v>36.166666666666664</v>
      </c>
      <c r="Y194">
        <f t="shared" si="176"/>
        <v>36.166666666666664</v>
      </c>
      <c r="Z194">
        <f t="shared" si="177"/>
        <v>0</v>
      </c>
    </row>
    <row r="195" spans="2:26" ht="13.5" hidden="1" customHeight="1" x14ac:dyDescent="0.15">
      <c r="B195" t="s">
        <v>973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29</v>
      </c>
      <c r="K195" s="1">
        <f t="shared" ref="K195:K196" si="180">I195+J195</f>
        <v>43280</v>
      </c>
      <c r="L195">
        <v>140</v>
      </c>
      <c r="M195" s="15">
        <v>8</v>
      </c>
      <c r="N195">
        <f t="shared" ref="N195:N196" si="181">(L195+M195)*36500/(H195*J195)</f>
        <v>9.3137931034482762</v>
      </c>
      <c r="O195" s="36" t="s">
        <v>289</v>
      </c>
      <c r="P195">
        <v>220</v>
      </c>
      <c r="Q195">
        <f t="shared" ref="Q195:Q196" si="182">(L195+M195+P195)*36500/(H195*J195)</f>
        <v>23.158620689655173</v>
      </c>
      <c r="R195" s="51">
        <v>-20000</v>
      </c>
      <c r="S195" s="14">
        <v>43280</v>
      </c>
      <c r="T195" s="51">
        <v>145.4</v>
      </c>
      <c r="U195">
        <v>220</v>
      </c>
      <c r="V195">
        <f t="shared" ref="V195:V196" si="183">(T195+U195)*36500/((S195-I195)*H195)</f>
        <v>22.995000000000001</v>
      </c>
      <c r="W195">
        <f t="shared" ref="W195:W196" si="184">R195+H195</f>
        <v>0</v>
      </c>
      <c r="X195">
        <f t="shared" ref="X195:X196" si="185">(L195+M195+P195)*31/(J195)</f>
        <v>393.37931034482756</v>
      </c>
      <c r="Y195">
        <f t="shared" ref="Y195:Y196" si="186">(T195+U195)*31/(J195)</f>
        <v>390.59999999999997</v>
      </c>
      <c r="Z195">
        <f t="shared" ref="Z195:Z196" si="187">U195-P195</f>
        <v>0</v>
      </c>
    </row>
    <row r="196" spans="2:26" ht="13.5" hidden="1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>
        <v>-2000</v>
      </c>
      <c r="S196" s="14">
        <v>43292</v>
      </c>
      <c r="T196" s="51">
        <v>33</v>
      </c>
      <c r="V196">
        <f t="shared" si="183"/>
        <v>19.427419354838708</v>
      </c>
      <c r="W196">
        <f t="shared" si="184"/>
        <v>0</v>
      </c>
      <c r="X196">
        <f t="shared" si="185"/>
        <v>33</v>
      </c>
      <c r="Y196">
        <f t="shared" si="186"/>
        <v>33</v>
      </c>
      <c r="Z196">
        <f t="shared" si="187"/>
        <v>0</v>
      </c>
    </row>
    <row r="197" spans="2:26" ht="13.5" hidden="1" customHeight="1" x14ac:dyDescent="0.15">
      <c r="B197" t="s">
        <v>981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982</v>
      </c>
      <c r="P197">
        <v>160</v>
      </c>
      <c r="Q197">
        <f t="shared" ref="Q197" si="192">(L197+M197+P197)*36500/(H197*J197)</f>
        <v>31.461859375</v>
      </c>
      <c r="R197" s="51">
        <v>-10000</v>
      </c>
      <c r="S197" s="14">
        <v>43289</v>
      </c>
      <c r="T197" s="51">
        <v>105.83</v>
      </c>
      <c r="U197">
        <v>160</v>
      </c>
      <c r="V197">
        <f t="shared" ref="V197" si="193">(T197+U197)*36500/((S197-I197)*H197)</f>
        <v>30.321234375</v>
      </c>
      <c r="W197">
        <f t="shared" ref="W197" si="194">R197+H197</f>
        <v>0</v>
      </c>
      <c r="X197">
        <f t="shared" ref="X197" si="195">(L197+M197+P197)*31/(J197)</f>
        <v>267.21031249999999</v>
      </c>
      <c r="Y197">
        <f t="shared" ref="Y197" si="196">(T197+U197)*31/(J197)</f>
        <v>257.52281249999999</v>
      </c>
      <c r="Z197">
        <f t="shared" ref="Z197" si="197">U197-P197</f>
        <v>0</v>
      </c>
    </row>
    <row r="198" spans="2:26" ht="13.5" customHeight="1" x14ac:dyDescent="0.15">
      <c r="B198" t="s">
        <v>985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hidden="1" customHeight="1" x14ac:dyDescent="0.15">
      <c r="B199" t="s">
        <v>985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:K200" si="208">I199+J199</f>
        <v>43294</v>
      </c>
      <c r="L199">
        <v>98</v>
      </c>
      <c r="N199">
        <f t="shared" ref="N199:N200" si="209">(L199+M199)*36500/(H199*J199)</f>
        <v>11.923333333333334</v>
      </c>
      <c r="O199" s="36" t="s">
        <v>289</v>
      </c>
      <c r="P199">
        <v>110</v>
      </c>
      <c r="Q199">
        <f t="shared" ref="Q199:Q200" si="210">(L199+M199+P199)*36500/(H199*J199)</f>
        <v>25.306666666666668</v>
      </c>
      <c r="R199" s="51">
        <v>-10000</v>
      </c>
      <c r="S199" s="14">
        <v>43295</v>
      </c>
      <c r="T199" s="51">
        <v>218.2</v>
      </c>
      <c r="U199">
        <v>110</v>
      </c>
      <c r="V199">
        <f t="shared" ref="V199:V200" si="211">(T199+U199)*36500/((S199-I199)*H199)</f>
        <v>38.64290322580645</v>
      </c>
      <c r="W199">
        <f t="shared" ref="W199:W200" si="212">R199+H199</f>
        <v>0</v>
      </c>
      <c r="X199">
        <f t="shared" ref="X199:X200" si="213">(L199+M199+P199)*31/(J199)</f>
        <v>214.93333333333334</v>
      </c>
      <c r="Y199">
        <f t="shared" ref="Y199:Y200" si="214">(T199+U199)*31/(J199)</f>
        <v>339.14</v>
      </c>
      <c r="Z199">
        <f t="shared" ref="Z199:Z200" si="215">U199-P199</f>
        <v>0</v>
      </c>
    </row>
    <row r="200" spans="2:26" ht="13.5" hidden="1" customHeight="1" x14ac:dyDescent="0.15">
      <c r="B200" t="s">
        <v>973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0</v>
      </c>
      <c r="F200">
        <f>IF(COUNTIF(系1703!E:E,B200),1,0)</f>
        <v>0</v>
      </c>
      <c r="G200">
        <f t="shared" ref="G200" si="216">SUM(C200:F200)</f>
        <v>0</v>
      </c>
      <c r="H200">
        <v>20000</v>
      </c>
      <c r="I200" s="1">
        <v>43281</v>
      </c>
      <c r="J200">
        <v>88</v>
      </c>
      <c r="K200" s="1">
        <f t="shared" si="208"/>
        <v>43369</v>
      </c>
      <c r="L200">
        <v>450</v>
      </c>
      <c r="N200">
        <f t="shared" si="209"/>
        <v>9.3323863636363633</v>
      </c>
      <c r="O200" s="36" t="s">
        <v>289</v>
      </c>
      <c r="P200">
        <v>450</v>
      </c>
      <c r="Q200">
        <f t="shared" si="210"/>
        <v>18.664772727272727</v>
      </c>
      <c r="R200" s="51">
        <v>-20000</v>
      </c>
      <c r="S200" s="14">
        <v>43369</v>
      </c>
      <c r="T200" s="51">
        <v>443.7</v>
      </c>
      <c r="U200">
        <v>450</v>
      </c>
      <c r="V200">
        <f t="shared" si="211"/>
        <v>18.534119318181819</v>
      </c>
      <c r="W200">
        <f t="shared" si="212"/>
        <v>0</v>
      </c>
      <c r="X200">
        <f t="shared" si="213"/>
        <v>317.04545454545456</v>
      </c>
      <c r="Y200">
        <f t="shared" si="214"/>
        <v>314.82613636363635</v>
      </c>
      <c r="Z200">
        <f t="shared" si="215"/>
        <v>0</v>
      </c>
    </row>
    <row r="203" spans="2:26" x14ac:dyDescent="0.15">
      <c r="R203" s="51"/>
    </row>
  </sheetData>
  <autoFilter ref="A2:Z200">
    <filterColumn colId="22">
      <filters>
        <filter val="10000"/>
        <filter val="467.07"/>
        <filter val="950"/>
      </filters>
    </filterColumn>
  </autoFilter>
  <dataConsolidate link="1"/>
  <phoneticPr fontId="3" type="noConversion"/>
  <conditionalFormatting sqref="K30 K111:K127 K91:K109 K88 K137:K168 K172:K175">
    <cfRule type="expression" dxfId="623" priority="601">
      <formula>AND(R30&gt;=0,K30&lt;NOW(),H30&gt;0)</formula>
    </cfRule>
    <cfRule type="expression" dxfId="622" priority="602">
      <formula>AND(#REF!&gt;=0,#REF!&lt;NOW(),#REF!&gt;0)</formula>
    </cfRule>
  </conditionalFormatting>
  <conditionalFormatting sqref="K36">
    <cfRule type="expression" dxfId="621" priority="271">
      <formula>"and(Q14&gt;=0,J14&lt;now(),G14&gt;0)"</formula>
    </cfRule>
  </conditionalFormatting>
  <conditionalFormatting sqref="K37">
    <cfRule type="expression" dxfId="620" priority="268">
      <formula>"and(Q14&gt;=0,J14&lt;now(),G14&gt;0)"</formula>
    </cfRule>
  </conditionalFormatting>
  <conditionalFormatting sqref="K128:K133">
    <cfRule type="expression" dxfId="619" priority="224">
      <formula>AND(R128&gt;=0,K128&lt;NOW(),H128&gt;0)</formula>
    </cfRule>
    <cfRule type="expression" dxfId="618" priority="225">
      <formula>AND(R93&gt;=0,K93&lt;NOW(),H93&gt;0)</formula>
    </cfRule>
  </conditionalFormatting>
  <conditionalFormatting sqref="K16">
    <cfRule type="expression" dxfId="617" priority="202">
      <formula>AND(R16&gt;=0,K16&lt;NOW(),H16&gt;0)</formula>
    </cfRule>
    <cfRule type="expression" dxfId="616" priority="203">
      <formula>AND(#REF!&gt;=0,#REF!&lt;NOW(),#REF!&gt;0)</formula>
    </cfRule>
  </conditionalFormatting>
  <conditionalFormatting sqref="K14">
    <cfRule type="expression" dxfId="615" priority="1389">
      <formula>AND(R14&gt;=0,K14&lt;NOW(),H14&gt;0)</formula>
    </cfRule>
    <cfRule type="expression" dxfId="614" priority="1390">
      <formula>AND(#REF!&gt;=0,#REF!&lt;NOW(),#REF!&gt;0)</formula>
    </cfRule>
  </conditionalFormatting>
  <conditionalFormatting sqref="K38">
    <cfRule type="expression" dxfId="613" priority="189">
      <formula>"and(Q14&gt;=0,J14&lt;now(),G14&gt;0)"</formula>
    </cfRule>
  </conditionalFormatting>
  <conditionalFormatting sqref="K134:K136">
    <cfRule type="expression" dxfId="612" priority="149">
      <formula>AND(R134&gt;=0,K134&lt;NOW(),H134&gt;0)</formula>
    </cfRule>
    <cfRule type="expression" dxfId="611" priority="150">
      <formula>AND(R103&gt;=0,K103&lt;NOW(),H103&gt;0)</formula>
    </cfRule>
  </conditionalFormatting>
  <conditionalFormatting sqref="K11 K7:K8 K69 K66:K67 K54:K55 K24:K25">
    <cfRule type="expression" dxfId="610" priority="3995">
      <formula>AND(R7&gt;=0,K7&lt;NOW(),H7&gt;0)</formula>
    </cfRule>
    <cfRule type="expression" dxfId="609" priority="3996">
      <formula>AND(#REF!&gt;=0,#REF!&lt;NOW(),#REF!&gt;0)</formula>
    </cfRule>
  </conditionalFormatting>
  <conditionalFormatting sqref="K64 K51:K53 K34 K23 K20 K1:K6">
    <cfRule type="expression" dxfId="608" priority="3999">
      <formula>AND(R1&gt;=0,K1&lt;NOW(),H1&gt;0)</formula>
    </cfRule>
    <cfRule type="expression" dxfId="607" priority="4000">
      <formula>AND(#REF!&gt;=0,#REF!&lt;NOW(),#REF!&gt;0)</formula>
    </cfRule>
  </conditionalFormatting>
  <conditionalFormatting sqref="K9:K10 K19">
    <cfRule type="expression" dxfId="606" priority="4003">
      <formula>AND(R9&gt;=0,K9&lt;NOW(),H9&gt;0)</formula>
    </cfRule>
    <cfRule type="expression" dxfId="605" priority="4004">
      <formula>AND(#REF!&gt;=0,#REF!&lt;NOW(),#REF!&gt;0)</formula>
    </cfRule>
  </conditionalFormatting>
  <conditionalFormatting sqref="K110">
    <cfRule type="expression" dxfId="604" priority="4015">
      <formula>AND(R110&gt;=0,K110&lt;NOW(),H110&gt;0)</formula>
    </cfRule>
    <cfRule type="expression" dxfId="603" priority="4016">
      <formula>AND(R92&gt;=0,K92&lt;NOW(),H92&gt;0)</formula>
    </cfRule>
  </conditionalFormatting>
  <conditionalFormatting sqref="K81 K26">
    <cfRule type="expression" dxfId="602" priority="4043">
      <formula>AND(R26&gt;=0,K26&lt;NOW(),H26&gt;0)</formula>
    </cfRule>
    <cfRule type="expression" dxfId="601" priority="4044">
      <formula>AND(#REF!&gt;=0,#REF!&lt;NOW(),#REF!&gt;0)</formula>
    </cfRule>
  </conditionalFormatting>
  <conditionalFormatting sqref="K79:K80 K74:K77">
    <cfRule type="expression" dxfId="600" priority="4045">
      <formula>AND(R74&gt;=0,K74&lt;NOW(),H74&gt;0)</formula>
    </cfRule>
    <cfRule type="expression" dxfId="599" priority="4046">
      <formula>AND(#REF!&gt;=0,#REF!&lt;NOW(),#REF!&gt;0)</formula>
    </cfRule>
  </conditionalFormatting>
  <conditionalFormatting sqref="K41 K38">
    <cfRule type="expression" dxfId="598" priority="4103">
      <formula>AND(R38&gt;=0,K38&lt;NOW(),H38&gt;0)</formula>
    </cfRule>
    <cfRule type="expression" dxfId="597" priority="4104">
      <formula>AND(#REF!&gt;=0,#REF!&lt;NOW(),#REF!&gt;0)</formula>
    </cfRule>
  </conditionalFormatting>
  <conditionalFormatting sqref="K35:K37 K21 K68 K87">
    <cfRule type="expression" dxfId="596" priority="4121">
      <formula>AND(R21&gt;=0,K21&lt;NOW(),H21&gt;0)</formula>
    </cfRule>
    <cfRule type="expression" dxfId="595" priority="4122">
      <formula>AND(R8&gt;=0,K8&lt;NOW(),H8&gt;0)</formula>
    </cfRule>
  </conditionalFormatting>
  <conditionalFormatting sqref="K83 K171">
    <cfRule type="expression" dxfId="594" priority="4139">
      <formula>AND(R83&gt;=0,K83&lt;NOW(),H83&gt;0)</formula>
    </cfRule>
    <cfRule type="expression" dxfId="593" priority="4140">
      <formula>AND(R69&gt;=0,K69&lt;NOW(),H69&gt;0)</formula>
    </cfRule>
  </conditionalFormatting>
  <conditionalFormatting sqref="K89">
    <cfRule type="expression" dxfId="592" priority="4153">
      <formula>AND(R89&gt;=0,K89&lt;NOW(),H89&gt;0)</formula>
    </cfRule>
    <cfRule type="expression" dxfId="591" priority="4154">
      <formula>AND(R69&gt;=0,K69&lt;NOW(),H69&gt;0)</formula>
    </cfRule>
  </conditionalFormatting>
  <conditionalFormatting sqref="K82">
    <cfRule type="expression" dxfId="590" priority="4171">
      <formula>AND(R82&gt;=0,K82&lt;NOW(),H82&gt;0)</formula>
    </cfRule>
    <cfRule type="expression" dxfId="589" priority="4172">
      <formula>AND(#REF!&gt;=0,#REF!&lt;NOW(),#REF!&gt;0)</formula>
    </cfRule>
  </conditionalFormatting>
  <conditionalFormatting sqref="K78 K32:K33">
    <cfRule type="expression" dxfId="588" priority="4175">
      <formula>AND(R32&gt;=0,K32&lt;NOW(),H32&gt;0)</formula>
    </cfRule>
    <cfRule type="expression" dxfId="587" priority="4176">
      <formula>AND(#REF!&gt;=0,#REF!&lt;NOW(),#REF!&gt;0)</formula>
    </cfRule>
  </conditionalFormatting>
  <conditionalFormatting sqref="K70:K72">
    <cfRule type="expression" dxfId="586" priority="4177">
      <formula>AND(R70&gt;=0,K70&lt;NOW(),H70&gt;0)</formula>
    </cfRule>
    <cfRule type="expression" dxfId="585" priority="4178">
      <formula>AND(#REF!&gt;=0,#REF!&lt;NOW(),#REF!&gt;0)</formula>
    </cfRule>
  </conditionalFormatting>
  <conditionalFormatting sqref="K22">
    <cfRule type="expression" dxfId="584" priority="4215">
      <formula>AND(R22&gt;=0,K22&lt;NOW(),H22&gt;0)</formula>
    </cfRule>
    <cfRule type="expression" dxfId="583" priority="4216">
      <formula>AND(R10&gt;=0,K10&lt;NOW(),H10&gt;0)</formula>
    </cfRule>
  </conditionalFormatting>
  <conditionalFormatting sqref="K63">
    <cfRule type="expression" dxfId="582" priority="4217">
      <formula>AND(R63&gt;=0,K63&lt;NOW(),H63&gt;0)</formula>
    </cfRule>
    <cfRule type="expression" dxfId="581" priority="4218">
      <formula>AND(R55&gt;=0,K55&lt;NOW(),H55&gt;0)</formula>
    </cfRule>
  </conditionalFormatting>
  <conditionalFormatting sqref="K60:K62 K48 K46 K43 K40">
    <cfRule type="expression" dxfId="580" priority="4223">
      <formula>AND(R40&gt;=0,K40&lt;NOW(),H40&gt;0)</formula>
    </cfRule>
    <cfRule type="expression" dxfId="579" priority="4224">
      <formula>AND(R31&gt;=0,K31&lt;NOW(),H31&gt;0)</formula>
    </cfRule>
  </conditionalFormatting>
  <conditionalFormatting sqref="K58:K59 K47 K42 K39">
    <cfRule type="expression" dxfId="578" priority="4235">
      <formula>AND(R39&gt;=0,K39&lt;NOW(),H39&gt;0)</formula>
    </cfRule>
    <cfRule type="expression" dxfId="577" priority="4236">
      <formula>AND(#REF!&gt;=0,#REF!&lt;NOW(),#REF!&gt;0)</formula>
    </cfRule>
  </conditionalFormatting>
  <conditionalFormatting sqref="K56:K57">
    <cfRule type="expression" dxfId="576" priority="4249">
      <formula>AND(R56&gt;=0,K56&lt;NOW(),H56&gt;0)</formula>
    </cfRule>
    <cfRule type="expression" dxfId="575" priority="4250">
      <formula>AND(#REF!&gt;=0,#REF!&lt;NOW(),#REF!&gt;0)</formula>
    </cfRule>
  </conditionalFormatting>
  <conditionalFormatting sqref="K45">
    <cfRule type="expression" dxfId="574" priority="4295">
      <formula>AND(R45&gt;=0,K45&lt;NOW(),H45&gt;0)</formula>
    </cfRule>
    <cfRule type="expression" dxfId="573" priority="4296">
      <formula>AND(R35&gt;=0,K35&lt;NOW(),H35&gt;0)</formula>
    </cfRule>
  </conditionalFormatting>
  <conditionalFormatting sqref="K44">
    <cfRule type="expression" dxfId="572" priority="4307">
      <formula>AND(R44&gt;=0,K44&lt;NOW(),H44&gt;0)</formula>
    </cfRule>
    <cfRule type="expression" dxfId="571" priority="4308">
      <formula>AND(#REF!&gt;=0,#REF!&lt;NOW(),#REF!&gt;0)</formula>
    </cfRule>
  </conditionalFormatting>
  <conditionalFormatting sqref="K27 K17:K18">
    <cfRule type="expression" dxfId="570" priority="4417">
      <formula>AND(R17&gt;=0,K17&lt;NOW(),H17&gt;0)</formula>
    </cfRule>
    <cfRule type="expression" dxfId="569" priority="4418">
      <formula>AND(R1&gt;=0,K1&lt;NOW(),H1&gt;0)</formula>
    </cfRule>
  </conditionalFormatting>
  <conditionalFormatting sqref="K28 K84:K86 K169:K170">
    <cfRule type="expression" dxfId="568" priority="4421">
      <formula>AND(R28&gt;=0,K28&lt;NOW(),H28&gt;0)</formula>
    </cfRule>
    <cfRule type="expression" dxfId="567" priority="4422">
      <formula>AND(R13&gt;=0,K13&lt;NOW(),H13&gt;0)</formula>
    </cfRule>
  </conditionalFormatting>
  <conditionalFormatting sqref="K29 K31">
    <cfRule type="expression" dxfId="566" priority="4425">
      <formula>AND(R29&gt;=0,K29&lt;NOW(),H29&gt;0)</formula>
    </cfRule>
    <cfRule type="expression" dxfId="565" priority="4426">
      <formula>AND(#REF!&gt;=0,#REF!&lt;NOW(),#REF!&gt;0)</formula>
    </cfRule>
  </conditionalFormatting>
  <conditionalFormatting sqref="K65">
    <cfRule type="expression" dxfId="564" priority="147">
      <formula>AND(R65&gt;=0,K65&lt;NOW(),H65&gt;0)</formula>
    </cfRule>
    <cfRule type="expression" dxfId="563" priority="148">
      <formula>AND(#REF!&gt;=0,#REF!&lt;NOW(),#REF!&gt;0)</formula>
    </cfRule>
  </conditionalFormatting>
  <conditionalFormatting sqref="K73">
    <cfRule type="expression" dxfId="562" priority="133">
      <formula>AND(R73&gt;=0,K73&lt;NOW(),H73&gt;0)</formula>
    </cfRule>
    <cfRule type="expression" dxfId="561" priority="134">
      <formula>AND(#REF!&gt;=0,#REF!&lt;NOW(),#REF!&gt;0)</formula>
    </cfRule>
  </conditionalFormatting>
  <conditionalFormatting sqref="K50">
    <cfRule type="expression" dxfId="560" priority="131">
      <formula>AND(R50&gt;=0,K50&lt;NOW(),H50&gt;0)</formula>
    </cfRule>
    <cfRule type="expression" dxfId="559" priority="132">
      <formula>AND(R40&gt;=0,K40&lt;NOW(),H40&gt;0)</formula>
    </cfRule>
  </conditionalFormatting>
  <conditionalFormatting sqref="K49">
    <cfRule type="expression" dxfId="558" priority="129">
      <formula>AND(R49&gt;=0,K49&lt;NOW(),H49&gt;0)</formula>
    </cfRule>
    <cfRule type="expression" dxfId="557" priority="130">
      <formula>AND(R39&gt;=0,K39&lt;NOW(),H39&gt;0)</formula>
    </cfRule>
  </conditionalFormatting>
  <conditionalFormatting sqref="K12:K13">
    <cfRule type="expression" dxfId="556" priority="5413">
      <formula>AND(R12&gt;=0,K12&lt;NOW(),H12&gt;0)</formula>
    </cfRule>
    <cfRule type="expression" dxfId="555" priority="5414">
      <formula>AND(R1048556&gt;=0,K1048556&lt;NOW(),H1048556&gt;0)</formula>
    </cfRule>
  </conditionalFormatting>
  <conditionalFormatting sqref="K176">
    <cfRule type="expression" dxfId="554" priority="49">
      <formula>AND(R176&gt;=0,K176&lt;NOW(),H176&gt;0)</formula>
    </cfRule>
    <cfRule type="expression" dxfId="553" priority="50">
      <formula>AND(#REF!&gt;=0,#REF!&lt;NOW(),#REF!&gt;0)</formula>
    </cfRule>
  </conditionalFormatting>
  <conditionalFormatting sqref="K177">
    <cfRule type="expression" dxfId="552" priority="47">
      <formula>AND(R177&gt;=0,K177&lt;NOW(),H177&gt;0)</formula>
    </cfRule>
    <cfRule type="expression" dxfId="551" priority="48">
      <formula>AND(#REF!&gt;=0,#REF!&lt;NOW(),#REF!&gt;0)</formula>
    </cfRule>
  </conditionalFormatting>
  <conditionalFormatting sqref="K178">
    <cfRule type="expression" dxfId="550" priority="45">
      <formula>AND(R178&gt;=0,K178&lt;NOW(),H178&gt;0)</formula>
    </cfRule>
    <cfRule type="expression" dxfId="549" priority="46">
      <formula>AND(#REF!&gt;=0,#REF!&lt;NOW(),#REF!&gt;0)</formula>
    </cfRule>
  </conditionalFormatting>
  <conditionalFormatting sqref="K179">
    <cfRule type="expression" dxfId="548" priority="43">
      <formula>AND(R179&gt;=0,K179&lt;NOW(),H179&gt;0)</formula>
    </cfRule>
    <cfRule type="expression" dxfId="547" priority="44">
      <formula>AND(#REF!&gt;=0,#REF!&lt;NOW(),#REF!&gt;0)</formula>
    </cfRule>
  </conditionalFormatting>
  <conditionalFormatting sqref="K180">
    <cfRule type="expression" dxfId="546" priority="41">
      <formula>AND(R180&gt;=0,K180&lt;NOW(),H180&gt;0)</formula>
    </cfRule>
    <cfRule type="expression" dxfId="545" priority="42">
      <formula>AND(#REF!&gt;=0,#REF!&lt;NOW(),#REF!&gt;0)</formula>
    </cfRule>
  </conditionalFormatting>
  <conditionalFormatting sqref="K181">
    <cfRule type="expression" dxfId="544" priority="39">
      <formula>AND(R181&gt;=0,K181&lt;NOW(),H181&gt;0)</formula>
    </cfRule>
    <cfRule type="expression" dxfId="543" priority="40">
      <formula>AND(#REF!&gt;=0,#REF!&lt;NOW(),#REF!&gt;0)</formula>
    </cfRule>
  </conditionalFormatting>
  <conditionalFormatting sqref="K182">
    <cfRule type="expression" dxfId="542" priority="37">
      <formula>AND(R182&gt;=0,K182&lt;NOW(),H182&gt;0)</formula>
    </cfRule>
    <cfRule type="expression" dxfId="541" priority="38">
      <formula>AND(#REF!&gt;=0,#REF!&lt;NOW(),#REF!&gt;0)</formula>
    </cfRule>
  </conditionalFormatting>
  <conditionalFormatting sqref="K183">
    <cfRule type="expression" dxfId="540" priority="35">
      <formula>AND(R183&gt;=0,K183&lt;NOW(),H183&gt;0)</formula>
    </cfRule>
    <cfRule type="expression" dxfId="539" priority="36">
      <formula>AND(#REF!&gt;=0,#REF!&lt;NOW(),#REF!&gt;0)</formula>
    </cfRule>
  </conditionalFormatting>
  <conditionalFormatting sqref="K184">
    <cfRule type="expression" dxfId="538" priority="33">
      <formula>AND(R184&gt;=0,K184&lt;NOW(),H184&gt;0)</formula>
    </cfRule>
    <cfRule type="expression" dxfId="537" priority="34">
      <formula>AND(#REF!&gt;=0,#REF!&lt;NOW(),#REF!&gt;0)</formula>
    </cfRule>
  </conditionalFormatting>
  <conditionalFormatting sqref="K185">
    <cfRule type="expression" dxfId="536" priority="31">
      <formula>AND(R185&gt;=0,K185&lt;NOW(),H185&gt;0)</formula>
    </cfRule>
    <cfRule type="expression" dxfId="535" priority="32">
      <formula>AND(#REF!&gt;=0,#REF!&lt;NOW(),#REF!&gt;0)</formula>
    </cfRule>
  </conditionalFormatting>
  <conditionalFormatting sqref="K186">
    <cfRule type="expression" dxfId="534" priority="29">
      <formula>AND(R186&gt;=0,K186&lt;NOW(),H186&gt;0)</formula>
    </cfRule>
    <cfRule type="expression" dxfId="533" priority="30">
      <formula>AND(#REF!&gt;=0,#REF!&lt;NOW(),#REF!&gt;0)</formula>
    </cfRule>
  </conditionalFormatting>
  <conditionalFormatting sqref="K187">
    <cfRule type="expression" dxfId="532" priority="27">
      <formula>AND(R187&gt;=0,K187&lt;NOW(),H187&gt;0)</formula>
    </cfRule>
    <cfRule type="expression" dxfId="531" priority="28">
      <formula>AND(#REF!&gt;=0,#REF!&lt;NOW(),#REF!&gt;0)</formula>
    </cfRule>
  </conditionalFormatting>
  <conditionalFormatting sqref="K188">
    <cfRule type="expression" dxfId="530" priority="25">
      <formula>AND(R188&gt;=0,K188&lt;NOW(),H188&gt;0)</formula>
    </cfRule>
    <cfRule type="expression" dxfId="529" priority="26">
      <formula>AND(#REF!&gt;=0,#REF!&lt;NOW(),#REF!&gt;0)</formula>
    </cfRule>
  </conditionalFormatting>
  <conditionalFormatting sqref="K189">
    <cfRule type="expression" dxfId="528" priority="23">
      <formula>AND(R189&gt;=0,K189&lt;NOW(),H189&gt;0)</formula>
    </cfRule>
    <cfRule type="expression" dxfId="527" priority="24">
      <formula>AND(#REF!&gt;=0,#REF!&lt;NOW(),#REF!&gt;0)</formula>
    </cfRule>
  </conditionalFormatting>
  <conditionalFormatting sqref="K190">
    <cfRule type="expression" dxfId="526" priority="21">
      <formula>AND(R190&gt;=0,K190&lt;NOW(),H190&gt;0)</formula>
    </cfRule>
    <cfRule type="expression" dxfId="525" priority="22">
      <formula>AND(#REF!&gt;=0,#REF!&lt;NOW(),#REF!&gt;0)</formula>
    </cfRule>
  </conditionalFormatting>
  <conditionalFormatting sqref="K191">
    <cfRule type="expression" dxfId="524" priority="19">
      <formula>AND(R191&gt;=0,K191&lt;NOW(),H191&gt;0)</formula>
    </cfRule>
    <cfRule type="expression" dxfId="523" priority="20">
      <formula>AND(#REF!&gt;=0,#REF!&lt;NOW(),#REF!&gt;0)</formula>
    </cfRule>
  </conditionalFormatting>
  <conditionalFormatting sqref="K192">
    <cfRule type="expression" dxfId="522" priority="17">
      <formula>AND(R192&gt;=0,K192&lt;NOW(),H192&gt;0)</formula>
    </cfRule>
    <cfRule type="expression" dxfId="521" priority="18">
      <formula>AND(#REF!&gt;=0,#REF!&lt;NOW(),#REF!&gt;0)</formula>
    </cfRule>
  </conditionalFormatting>
  <conditionalFormatting sqref="K193">
    <cfRule type="expression" dxfId="520" priority="15">
      <formula>AND(R193&gt;=0,K193&lt;NOW(),H193&gt;0)</formula>
    </cfRule>
    <cfRule type="expression" dxfId="519" priority="16">
      <formula>AND(#REF!&gt;=0,#REF!&lt;NOW(),#REF!&gt;0)</formula>
    </cfRule>
  </conditionalFormatting>
  <conditionalFormatting sqref="K194">
    <cfRule type="expression" dxfId="518" priority="13">
      <formula>AND(R194&gt;=0,K194&lt;NOW(),H194&gt;0)</formula>
    </cfRule>
    <cfRule type="expression" dxfId="517" priority="14">
      <formula>AND(#REF!&gt;=0,#REF!&lt;NOW(),#REF!&gt;0)</formula>
    </cfRule>
  </conditionalFormatting>
  <conditionalFormatting sqref="K195">
    <cfRule type="expression" dxfId="516" priority="11">
      <formula>AND(R195&gt;=0,K195&lt;NOW(),H195&gt;0)</formula>
    </cfRule>
    <cfRule type="expression" dxfId="515" priority="12">
      <formula>AND(#REF!&gt;=0,#REF!&lt;NOW(),#REF!&gt;0)</formula>
    </cfRule>
  </conditionalFormatting>
  <conditionalFormatting sqref="K196">
    <cfRule type="expression" dxfId="514" priority="9">
      <formula>AND(R196&gt;=0,K196&lt;NOW(),H196&gt;0)</formula>
    </cfRule>
    <cfRule type="expression" dxfId="513" priority="10">
      <formula>AND(#REF!&gt;=0,#REF!&lt;NOW(),#REF!&gt;0)</formula>
    </cfRule>
  </conditionalFormatting>
  <conditionalFormatting sqref="K197">
    <cfRule type="expression" dxfId="512" priority="7">
      <formula>AND(R197&gt;=0,K197&lt;NOW(),H197&gt;0)</formula>
    </cfRule>
    <cfRule type="expression" dxfId="511" priority="8">
      <formula>AND(#REF!&gt;=0,#REF!&lt;NOW(),#REF!&gt;0)</formula>
    </cfRule>
  </conditionalFormatting>
  <conditionalFormatting sqref="K198">
    <cfRule type="expression" dxfId="510" priority="5">
      <formula>AND(R198&gt;=0,K198&lt;NOW(),H198&gt;0)</formula>
    </cfRule>
    <cfRule type="expression" dxfId="509" priority="6">
      <formula>AND(#REF!&gt;=0,#REF!&lt;NOW(),#REF!&gt;0)</formula>
    </cfRule>
  </conditionalFormatting>
  <conditionalFormatting sqref="K199">
    <cfRule type="expression" dxfId="508" priority="3">
      <formula>AND(R199&gt;=0,K199&lt;NOW(),H199&gt;0)</formula>
    </cfRule>
    <cfRule type="expression" dxfId="507" priority="4">
      <formula>AND(#REF!&gt;=0,#REF!&lt;NOW(),#REF!&gt;0)</formula>
    </cfRule>
  </conditionalFormatting>
  <conditionalFormatting sqref="K200">
    <cfRule type="expression" dxfId="506" priority="1">
      <formula>AND(R200&gt;=0,K200&lt;NOW(),H200&gt;0)</formula>
    </cfRule>
    <cfRule type="expression" dxfId="50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0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41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2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zoomScaleNormal="100" workbookViewId="0">
      <pane ySplit="2" topLeftCell="A94" activePane="bottomLeft" state="frozen"/>
      <selection pane="bottomLeft" activeCell="H104" sqref="H104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811</v>
      </c>
      <c r="Y2" t="s">
        <v>353</v>
      </c>
      <c r="Z2" s="36" t="s">
        <v>582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409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78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409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417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575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446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409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452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450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451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458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581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593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516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529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538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470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448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485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847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590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590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552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552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602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607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607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741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847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>
        <v>-470</v>
      </c>
      <c r="S84" s="38">
        <v>43368</v>
      </c>
      <c r="T84" s="51">
        <v>46.92</v>
      </c>
      <c r="V84" s="36">
        <f t="shared" si="61"/>
        <v>19.590253946465339</v>
      </c>
      <c r="W84" s="36">
        <f t="shared" si="62"/>
        <v>0</v>
      </c>
      <c r="X84">
        <f t="shared" si="63"/>
        <v>8.2666666666666675</v>
      </c>
      <c r="Y84">
        <f t="shared" si="64"/>
        <v>8.0806666666666658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>
        <v>-35000</v>
      </c>
      <c r="S85" s="41">
        <v>43281</v>
      </c>
      <c r="T85" s="51">
        <v>617.53</v>
      </c>
      <c r="U85" s="36">
        <v>892.5</v>
      </c>
      <c r="V85" s="36">
        <f t="shared" si="61"/>
        <v>17.116799689440995</v>
      </c>
      <c r="W85" s="36">
        <f t="shared" si="62"/>
        <v>0</v>
      </c>
      <c r="X85">
        <f>(L85+M85+P85)*31/(J85)</f>
        <v>557.82777777777778</v>
      </c>
      <c r="Y85">
        <f>(T85+U85)*31/(J85)</f>
        <v>520.12144444444448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R90" s="51">
        <v>-3900</v>
      </c>
      <c r="S90" s="14">
        <v>43305</v>
      </c>
      <c r="T90" s="51">
        <v>198.63</v>
      </c>
      <c r="V90" s="23">
        <f t="shared" si="71"/>
        <v>19.568137651821861</v>
      </c>
      <c r="W90">
        <f t="shared" si="72"/>
        <v>0</v>
      </c>
      <c r="X90">
        <f t="shared" ref="X90" si="74">(L90+M90+P90)*31/(J90)</f>
        <v>67.391304347826093</v>
      </c>
      <c r="Y90">
        <f t="shared" ref="Y90" si="75">(T90+U90)*31/(J90)</f>
        <v>66.929673913043473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77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645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921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922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722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77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530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922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>
        <v>-5000</v>
      </c>
      <c r="S97" s="41">
        <v>43295</v>
      </c>
      <c r="T97" s="51">
        <v>77.900000000000006</v>
      </c>
      <c r="V97" s="36">
        <f t="shared" ref="V97:V99" si="110">(T97+U97)*36500/((S97-I97)*H97)</f>
        <v>9.1720967741935482</v>
      </c>
      <c r="W97" s="36">
        <f t="shared" ref="W97:W99" si="111">R97+H97</f>
        <v>0</v>
      </c>
      <c r="X97">
        <f t="shared" ref="X97:X99" si="112">(L97+M97+P97)*31/(J97)</f>
        <v>56.5</v>
      </c>
      <c r="Y97">
        <f t="shared" ref="Y97:Y99" si="113">(T97+U97)*31/(J97)</f>
        <v>38.950000000000003</v>
      </c>
      <c r="Z97" s="36">
        <f t="shared" ref="Z97:Z99" si="114">U97-P97</f>
        <v>0</v>
      </c>
    </row>
    <row r="98" spans="2:26" x14ac:dyDescent="0.15">
      <c r="B98" s="62" t="s">
        <v>847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37</v>
      </c>
      <c r="K98" s="38">
        <f t="shared" si="107"/>
        <v>43287</v>
      </c>
      <c r="L98" s="39">
        <v>8</v>
      </c>
      <c r="M98" s="40">
        <v>20</v>
      </c>
      <c r="N98" s="36">
        <f t="shared" si="108"/>
        <v>13.95031395031395</v>
      </c>
      <c r="Q98" s="36">
        <f t="shared" si="109"/>
        <v>13.95031395031395</v>
      </c>
      <c r="R98" s="51">
        <v>-1980</v>
      </c>
      <c r="S98" s="41">
        <v>43286</v>
      </c>
      <c r="T98" s="51">
        <v>27</v>
      </c>
      <c r="V98" s="51">
        <f t="shared" si="110"/>
        <v>13.825757575757576</v>
      </c>
      <c r="W98" s="36">
        <f t="shared" si="111"/>
        <v>0</v>
      </c>
      <c r="X98">
        <f t="shared" si="112"/>
        <v>23.45945945945946</v>
      </c>
      <c r="Y98">
        <f t="shared" si="113"/>
        <v>22.621621621621621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>
        <v>-2000</v>
      </c>
      <c r="S99" s="14">
        <v>43292</v>
      </c>
      <c r="T99" s="51">
        <v>33</v>
      </c>
      <c r="V99">
        <f t="shared" si="110"/>
        <v>19.427419354838708</v>
      </c>
      <c r="W99">
        <f t="shared" si="111"/>
        <v>0</v>
      </c>
      <c r="X99">
        <f t="shared" si="112"/>
        <v>33</v>
      </c>
      <c r="Y99">
        <f t="shared" si="113"/>
        <v>33</v>
      </c>
      <c r="Z99">
        <f t="shared" si="114"/>
        <v>0</v>
      </c>
    </row>
    <row r="100" spans="2:26" customFormat="1" ht="13.5" customHeight="1" x14ac:dyDescent="0.15">
      <c r="B100" t="s">
        <v>984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  <row r="103" spans="2:26" x14ac:dyDescent="0.15">
      <c r="H103" s="51"/>
    </row>
  </sheetData>
  <dataConsolidate link="1"/>
  <phoneticPr fontId="3" type="noConversion"/>
  <conditionalFormatting sqref="K69 K47 K33">
    <cfRule type="expression" dxfId="500" priority="4345">
      <formula>AND(R33&gt;=0,K33&lt;NOW(),H33&gt;0)</formula>
    </cfRule>
    <cfRule type="expression" dxfId="499" priority="4346">
      <formula>AND(#REF!&gt;=0,#REF!&lt;NOW(),#REF!&gt;0)</formula>
    </cfRule>
  </conditionalFormatting>
  <conditionalFormatting sqref="K15:K16 K4:K5">
    <cfRule type="expression" dxfId="498" priority="4347">
      <formula>AND(R4&gt;=0,K4&lt;NOW(),H4&gt;0)</formula>
    </cfRule>
    <cfRule type="expression" dxfId="497" priority="4348">
      <formula>AND(#REF!&gt;=0,#REF!&lt;NOW(),#REF!&gt;0)</formula>
    </cfRule>
  </conditionalFormatting>
  <conditionalFormatting sqref="K67 K31:K32 K21 K1:K3">
    <cfRule type="expression" dxfId="496" priority="4349">
      <formula>AND(R1&gt;=0,K1&lt;NOW(),H1&gt;0)</formula>
    </cfRule>
    <cfRule type="expression" dxfId="495" priority="4350">
      <formula>AND(#REF!&gt;=0,#REF!&lt;NOW(),#REF!&gt;0)</formula>
    </cfRule>
  </conditionalFormatting>
  <conditionalFormatting sqref="K72:K73">
    <cfRule type="expression" dxfId="494" priority="4355">
      <formula>AND(R72&gt;=0,K72&lt;NOW(),H72&gt;0)</formula>
    </cfRule>
    <cfRule type="expression" dxfId="493" priority="4356">
      <formula>AND(#REF!&gt;=0,#REF!&lt;NOW(),#REF!&gt;0)</formula>
    </cfRule>
  </conditionalFormatting>
  <conditionalFormatting sqref="K56">
    <cfRule type="expression" dxfId="492" priority="4439">
      <formula>AND(R56&gt;=0,K56&lt;NOW(),H56&gt;0)</formula>
    </cfRule>
    <cfRule type="expression" dxfId="491" priority="4440">
      <formula>AND(#REF!&gt;=0,#REF!&lt;NOW(),#REF!&gt;0)</formula>
    </cfRule>
  </conditionalFormatting>
  <conditionalFormatting sqref="K58:K59">
    <cfRule type="expression" dxfId="490" priority="4443">
      <formula>AND(R58&gt;=0,K58&lt;NOW(),H58&gt;0)</formula>
    </cfRule>
    <cfRule type="expression" dxfId="489" priority="4444">
      <formula>AND(#REF!&gt;=0,#REF!&lt;NOW(),#REF!&gt;0)</formula>
    </cfRule>
  </conditionalFormatting>
  <conditionalFormatting sqref="K57 K66 K70:K71 K44:K45">
    <cfRule type="expression" dxfId="488" priority="4445">
      <formula>AND(R44&gt;=0,K44&lt;NOW(),H44&gt;0)</formula>
    </cfRule>
    <cfRule type="expression" dxfId="487" priority="4446">
      <formula>AND(#REF!&gt;=0,#REF!&lt;NOW(),#REF!&gt;0)</formula>
    </cfRule>
  </conditionalFormatting>
  <conditionalFormatting sqref="K61 K42">
    <cfRule type="expression" dxfId="486" priority="4451">
      <formula>AND(R42&gt;=0,K42&lt;NOW(),H42&gt;0)</formula>
    </cfRule>
    <cfRule type="expression" dxfId="485" priority="4452">
      <formula>AND(#REF!&gt;=0,#REF!&lt;NOW(),#REF!&gt;0)</formula>
    </cfRule>
  </conditionalFormatting>
  <conditionalFormatting sqref="K62 K48 K27:K28 K14">
    <cfRule type="expression" dxfId="484" priority="4453">
      <formula>AND(R14&gt;=0,K14&lt;NOW(),H14&gt;0)</formula>
    </cfRule>
    <cfRule type="expression" dxfId="483" priority="4454">
      <formula>AND(#REF!&gt;=0,#REF!&lt;NOW(),#REF!&gt;0)</formula>
    </cfRule>
  </conditionalFormatting>
  <conditionalFormatting sqref="K60">
    <cfRule type="expression" dxfId="482" priority="4455">
      <formula>AND(R60&gt;=0,K60&lt;NOW(),H60&gt;0)</formula>
    </cfRule>
    <cfRule type="expression" dxfId="481" priority="4456">
      <formula>AND(#REF!&gt;=0,#REF!&lt;NOW(),#REF!&gt;0)</formula>
    </cfRule>
  </conditionalFormatting>
  <conditionalFormatting sqref="K68 K63:K65 K49:K51">
    <cfRule type="expression" dxfId="480" priority="4457">
      <formula>AND(R49&gt;=0,K49&lt;NOW(),H49&gt;0)</formula>
    </cfRule>
    <cfRule type="expression" dxfId="479" priority="4458">
      <formula>AND(#REF!&gt;=0,#REF!&lt;NOW(),#REF!&gt;0)</formula>
    </cfRule>
  </conditionalFormatting>
  <conditionalFormatting sqref="K53:K55 K34:K36">
    <cfRule type="expression" dxfId="478" priority="4485">
      <formula>AND(R34&gt;=0,K34&lt;NOW(),H34&gt;0)</formula>
    </cfRule>
    <cfRule type="expression" dxfId="477" priority="4486">
      <formula>AND(#REF!&gt;=0,#REF!&lt;NOW(),#REF!&gt;0)</formula>
    </cfRule>
  </conditionalFormatting>
  <conditionalFormatting sqref="K46">
    <cfRule type="expression" dxfId="476" priority="4573">
      <formula>AND(R46&gt;=0,K46&lt;NOW(),H46&gt;0)</formula>
    </cfRule>
    <cfRule type="expression" dxfId="475" priority="4574">
      <formula>AND(#REF!&gt;=0,#REF!&lt;NOW(),#REF!&gt;0)</formula>
    </cfRule>
  </conditionalFormatting>
  <conditionalFormatting sqref="K43 K13">
    <cfRule type="expression" dxfId="474" priority="4577">
      <formula>AND(R13&gt;=0,K13&lt;NOW(),H13&gt;0)</formula>
    </cfRule>
    <cfRule type="expression" dxfId="473" priority="4578">
      <formula>AND(#REF!&gt;=0,#REF!&lt;NOW(),#REF!&gt;0)</formula>
    </cfRule>
  </conditionalFormatting>
  <conditionalFormatting sqref="K40:K41 K12">
    <cfRule type="expression" dxfId="472" priority="4579">
      <formula>AND(R12&gt;=0,K12&lt;NOW(),H12&gt;0)</formula>
    </cfRule>
    <cfRule type="expression" dxfId="471" priority="4580">
      <formula>AND(R6&gt;=0,K6&lt;NOW(),H6&gt;0)</formula>
    </cfRule>
  </conditionalFormatting>
  <conditionalFormatting sqref="K38">
    <cfRule type="expression" dxfId="470" priority="4595">
      <formula>AND(R38&gt;=0,K38&lt;NOW(),H38&gt;0)</formula>
    </cfRule>
    <cfRule type="expression" dxfId="469" priority="4596">
      <formula>AND(#REF!&gt;=0,#REF!&lt;NOW(),#REF!&gt;0)</formula>
    </cfRule>
  </conditionalFormatting>
  <conditionalFormatting sqref="K39 K23:K24 K11 K9">
    <cfRule type="expression" dxfId="468" priority="4597">
      <formula>AND(R9&gt;=0,K9&lt;NOW(),H9&gt;0)</formula>
    </cfRule>
    <cfRule type="expression" dxfId="467" priority="4598">
      <formula>AND(#REF!&gt;=0,#REF!&lt;NOW(),#REF!&gt;0)</formula>
    </cfRule>
  </conditionalFormatting>
  <conditionalFormatting sqref="K37 K25 K18:K19">
    <cfRule type="expression" dxfId="466" priority="4607">
      <formula>AND(R18&gt;=0,K18&lt;NOW(),H18&gt;0)</formula>
    </cfRule>
    <cfRule type="expression" dxfId="465" priority="4608">
      <formula>AND(#REF!&gt;=0,#REF!&lt;NOW(),#REF!&gt;0)</formula>
    </cfRule>
  </conditionalFormatting>
  <conditionalFormatting sqref="K29:K30">
    <cfRule type="expression" dxfId="464" priority="4669">
      <formula>AND(R29&gt;=0,K29&lt;NOW(),H29&gt;0)</formula>
    </cfRule>
    <cfRule type="expression" dxfId="463" priority="4670">
      <formula>AND(#REF!&gt;=0,#REF!&lt;NOW(),#REF!&gt;0)</formula>
    </cfRule>
  </conditionalFormatting>
  <conditionalFormatting sqref="K26">
    <cfRule type="expression" dxfId="462" priority="4685">
      <formula>AND(R26&gt;=0,K26&lt;NOW(),H26&gt;0)</formula>
    </cfRule>
    <cfRule type="expression" dxfId="461" priority="4686">
      <formula>AND(R17&gt;=0,K17&lt;NOW(),H17&gt;0)</formula>
    </cfRule>
  </conditionalFormatting>
  <conditionalFormatting sqref="K17">
    <cfRule type="expression" dxfId="460" priority="4753">
      <formula>AND(R17&gt;=0,K17&lt;NOW(),H17&gt;0)</formula>
    </cfRule>
    <cfRule type="expression" dxfId="459" priority="4754">
      <formula>AND(R9&gt;=0,K9&lt;NOW(),H9&gt;0)</formula>
    </cfRule>
  </conditionalFormatting>
  <conditionalFormatting sqref="K10">
    <cfRule type="expression" dxfId="458" priority="4777">
      <formula>AND(R10&gt;=0,K10&lt;NOW(),H10&gt;0)</formula>
    </cfRule>
    <cfRule type="expression" dxfId="457" priority="4778">
      <formula>AND(R6&gt;=0,K6&lt;NOW(),H6&gt;0)</formula>
    </cfRule>
  </conditionalFormatting>
  <conditionalFormatting sqref="K6">
    <cfRule type="expression" dxfId="456" priority="4779">
      <formula>AND(R6&gt;=0,K6&lt;NOW(),H6&gt;0)</formula>
    </cfRule>
    <cfRule type="expression" dxfId="455" priority="4780">
      <formula>AND(R1048535&gt;=0,K1048535&lt;NOW(),H1048535&gt;0)</formula>
    </cfRule>
  </conditionalFormatting>
  <conditionalFormatting sqref="K74 K7:K8">
    <cfRule type="expression" dxfId="454" priority="61">
      <formula>AND(R7&gt;=0,K7&lt;NOW(),H7&gt;0)</formula>
    </cfRule>
    <cfRule type="expression" dxfId="453" priority="62">
      <formula>AND(R1048552&gt;=0,K1048552&lt;NOW(),H1048552&gt;0)</formula>
    </cfRule>
  </conditionalFormatting>
  <conditionalFormatting sqref="K75">
    <cfRule type="expression" dxfId="452" priority="59">
      <formula>AND(R75&gt;=0,K75&lt;NOW(),H75&gt;0)</formula>
    </cfRule>
    <cfRule type="expression" dxfId="451" priority="60">
      <formula>AND(R44&gt;=0,K44&lt;NOW(),H44&gt;0)</formula>
    </cfRule>
  </conditionalFormatting>
  <conditionalFormatting sqref="K20">
    <cfRule type="expression" dxfId="450" priority="57">
      <formula>AND(R20&gt;=0,K20&lt;NOW(),H20&gt;0)</formula>
    </cfRule>
    <cfRule type="expression" dxfId="449" priority="58">
      <formula>AND(#REF!&gt;=0,#REF!&lt;NOW(),#REF!&gt;0)</formula>
    </cfRule>
  </conditionalFormatting>
  <conditionalFormatting sqref="K76">
    <cfRule type="expression" dxfId="448" priority="55">
      <formula>AND(R76&gt;=0,K76&lt;NOW(),H76&gt;0)</formula>
    </cfRule>
    <cfRule type="expression" dxfId="447" priority="56">
      <formula>AND(R45&gt;=0,K45&lt;NOW(),H45&gt;0)</formula>
    </cfRule>
  </conditionalFormatting>
  <conditionalFormatting sqref="K77">
    <cfRule type="expression" dxfId="446" priority="53">
      <formula>AND(R77&gt;=0,K77&lt;NOW(),H77&gt;0)</formula>
    </cfRule>
    <cfRule type="expression" dxfId="445" priority="54">
      <formula>AND(R46&gt;=0,K46&lt;NOW(),H46&gt;0)</formula>
    </cfRule>
  </conditionalFormatting>
  <conditionalFormatting sqref="K78">
    <cfRule type="expression" dxfId="444" priority="51">
      <formula>AND(R78&gt;=0,K78&lt;NOW(),H78&gt;0)</formula>
    </cfRule>
    <cfRule type="expression" dxfId="443" priority="52">
      <formula>AND(#REF!&gt;=0,#REF!&lt;NOW(),#REF!&gt;0)</formula>
    </cfRule>
  </conditionalFormatting>
  <conditionalFormatting sqref="K22">
    <cfRule type="expression" dxfId="442" priority="49">
      <formula>AND(R22&gt;=0,K22&lt;NOW(),H22&gt;0)</formula>
    </cfRule>
    <cfRule type="expression" dxfId="441" priority="50">
      <formula>AND(#REF!&gt;=0,#REF!&lt;NOW(),#REF!&gt;0)</formula>
    </cfRule>
  </conditionalFormatting>
  <conditionalFormatting sqref="K79">
    <cfRule type="expression" dxfId="440" priority="47">
      <formula>AND(R79&gt;=0,K79&lt;NOW(),H79&gt;0)</formula>
    </cfRule>
    <cfRule type="expression" dxfId="439" priority="48">
      <formula>AND(#REF!&gt;=0,#REF!&lt;NOW(),#REF!&gt;0)</formula>
    </cfRule>
  </conditionalFormatting>
  <conditionalFormatting sqref="K80">
    <cfRule type="expression" dxfId="438" priority="43">
      <formula>AND(R80&gt;=0,K80&lt;NOW(),H80&gt;0)</formula>
    </cfRule>
    <cfRule type="expression" dxfId="437" priority="44">
      <formula>AND(#REF!&gt;=0,#REF!&lt;NOW(),#REF!&gt;0)</formula>
    </cfRule>
  </conditionalFormatting>
  <conditionalFormatting sqref="K81">
    <cfRule type="expression" dxfId="436" priority="41">
      <formula>AND(R81&gt;=0,K81&lt;NOW(),H81&gt;0)</formula>
    </cfRule>
    <cfRule type="expression" dxfId="435" priority="42">
      <formula>AND(#REF!&gt;=0,#REF!&lt;NOW(),#REF!&gt;0)</formula>
    </cfRule>
  </conditionalFormatting>
  <conditionalFormatting sqref="K82">
    <cfRule type="expression" dxfId="434" priority="39">
      <formula>AND(R82&gt;=0,K82&lt;NOW(),H82&gt;0)</formula>
    </cfRule>
    <cfRule type="expression" dxfId="433" priority="40">
      <formula>AND(#REF!&gt;=0,#REF!&lt;NOW(),#REF!&gt;0)</formula>
    </cfRule>
  </conditionalFormatting>
  <conditionalFormatting sqref="K83">
    <cfRule type="expression" dxfId="432" priority="37">
      <formula>AND(R83&gt;=0,K83&lt;NOW(),H83&gt;0)</formula>
    </cfRule>
    <cfRule type="expression" dxfId="431" priority="38">
      <formula>AND(#REF!&gt;=0,#REF!&lt;NOW(),#REF!&gt;0)</formula>
    </cfRule>
  </conditionalFormatting>
  <conditionalFormatting sqref="K84">
    <cfRule type="expression" dxfId="430" priority="35">
      <formula>AND(R84&gt;=0,K84&lt;NOW(),H84&gt;0)</formula>
    </cfRule>
    <cfRule type="expression" dxfId="429" priority="36">
      <formula>AND(#REF!&gt;=0,#REF!&lt;NOW(),#REF!&gt;0)</formula>
    </cfRule>
  </conditionalFormatting>
  <conditionalFormatting sqref="K85">
    <cfRule type="expression" dxfId="428" priority="33">
      <formula>AND(R85&gt;=0,K85&lt;NOW(),H85&gt;0)</formula>
    </cfRule>
    <cfRule type="expression" dxfId="427" priority="34">
      <formula>AND(#REF!&gt;=0,#REF!&lt;NOW(),#REF!&gt;0)</formula>
    </cfRule>
  </conditionalFormatting>
  <conditionalFormatting sqref="K86">
    <cfRule type="expression" dxfId="426" priority="31">
      <formula>AND(R86&gt;=0,K86&lt;NOW(),H86&gt;0)</formula>
    </cfRule>
    <cfRule type="expression" dxfId="425" priority="32">
      <formula>AND(#REF!&gt;=0,#REF!&lt;NOW(),#REF!&gt;0)</formula>
    </cfRule>
  </conditionalFormatting>
  <conditionalFormatting sqref="K87">
    <cfRule type="expression" dxfId="424" priority="29">
      <formula>AND(R87&gt;=0,K87&lt;NOW(),H87&gt;0)</formula>
    </cfRule>
    <cfRule type="expression" dxfId="423" priority="30">
      <formula>AND(#REF!&gt;=0,#REF!&lt;NOW(),#REF!&gt;0)</formula>
    </cfRule>
  </conditionalFormatting>
  <conditionalFormatting sqref="K88">
    <cfRule type="expression" dxfId="422" priority="27">
      <formula>AND(R88&gt;=0,K88&lt;NOW(),H88&gt;0)</formula>
    </cfRule>
    <cfRule type="expression" dxfId="421" priority="28">
      <formula>AND(#REF!&gt;=0,#REF!&lt;NOW(),#REF!&gt;0)</formula>
    </cfRule>
  </conditionalFormatting>
  <conditionalFormatting sqref="K89">
    <cfRule type="expression" dxfId="420" priority="25">
      <formula>AND(R89&gt;=0,K89&lt;NOW(),H89&gt;0)</formula>
    </cfRule>
    <cfRule type="expression" dxfId="419" priority="26">
      <formula>AND(#REF!&gt;=0,#REF!&lt;NOW(),#REF!&gt;0)</formula>
    </cfRule>
  </conditionalFormatting>
  <conditionalFormatting sqref="K90">
    <cfRule type="expression" dxfId="418" priority="23">
      <formula>AND(R90&gt;=0,K90&lt;NOW(),H90&gt;0)</formula>
    </cfRule>
    <cfRule type="expression" dxfId="417" priority="24">
      <formula>AND(#REF!&gt;=0,#REF!&lt;NOW(),#REF!&gt;0)</formula>
    </cfRule>
  </conditionalFormatting>
  <conditionalFormatting sqref="K91">
    <cfRule type="expression" dxfId="416" priority="21">
      <formula>AND(R91&gt;=0,K91&lt;NOW(),H91&gt;0)</formula>
    </cfRule>
    <cfRule type="expression" dxfId="415" priority="22">
      <formula>AND(#REF!&gt;=0,#REF!&lt;NOW(),#REF!&gt;0)</formula>
    </cfRule>
  </conditionalFormatting>
  <conditionalFormatting sqref="K92">
    <cfRule type="expression" dxfId="414" priority="17">
      <formula>AND(R92&gt;=0,K92&lt;NOW(),H92&gt;0)</formula>
    </cfRule>
    <cfRule type="expression" dxfId="413" priority="18">
      <formula>AND(#REF!&gt;=0,#REF!&lt;NOW(),#REF!&gt;0)</formula>
    </cfRule>
  </conditionalFormatting>
  <conditionalFormatting sqref="K93">
    <cfRule type="expression" dxfId="412" priority="15">
      <formula>AND(R93&gt;=0,K93&lt;NOW(),H93&gt;0)</formula>
    </cfRule>
    <cfRule type="expression" dxfId="411" priority="16">
      <formula>AND(#REF!&gt;=0,#REF!&lt;NOW(),#REF!&gt;0)</formula>
    </cfRule>
  </conditionalFormatting>
  <conditionalFormatting sqref="K94">
    <cfRule type="expression" dxfId="410" priority="13">
      <formula>AND(R94&gt;=0,K94&lt;NOW(),H94&gt;0)</formula>
    </cfRule>
    <cfRule type="expression" dxfId="409" priority="14">
      <formula>AND(#REF!&gt;=0,#REF!&lt;NOW(),#REF!&gt;0)</formula>
    </cfRule>
  </conditionalFormatting>
  <conditionalFormatting sqref="K95">
    <cfRule type="expression" dxfId="408" priority="11">
      <formula>AND(R95&gt;=0,K95&lt;NOW(),H95&gt;0)</formula>
    </cfRule>
    <cfRule type="expression" dxfId="407" priority="12">
      <formula>AND(#REF!&gt;=0,#REF!&lt;NOW(),#REF!&gt;0)</formula>
    </cfRule>
  </conditionalFormatting>
  <conditionalFormatting sqref="K96">
    <cfRule type="expression" dxfId="406" priority="9">
      <formula>AND(R96&gt;=0,K96&lt;NOW(),H96&gt;0)</formula>
    </cfRule>
    <cfRule type="expression" dxfId="405" priority="10">
      <formula>AND(#REF!&gt;=0,#REF!&lt;NOW(),#REF!&gt;0)</formula>
    </cfRule>
  </conditionalFormatting>
  <conditionalFormatting sqref="K97">
    <cfRule type="expression" dxfId="404" priority="7">
      <formula>AND(R97&gt;=0,K97&lt;NOW(),H97&gt;0)</formula>
    </cfRule>
    <cfRule type="expression" dxfId="403" priority="8">
      <formula>AND(#REF!&gt;=0,#REF!&lt;NOW(),#REF!&gt;0)</formula>
    </cfRule>
  </conditionalFormatting>
  <conditionalFormatting sqref="K98">
    <cfRule type="expression" dxfId="402" priority="5">
      <formula>AND(R98&gt;=0,K98&lt;NOW(),H98&gt;0)</formula>
    </cfRule>
    <cfRule type="expression" dxfId="401" priority="6">
      <formula>AND(#REF!&gt;=0,#REF!&lt;NOW(),#REF!&gt;0)</formula>
    </cfRule>
  </conditionalFormatting>
  <conditionalFormatting sqref="K99">
    <cfRule type="expression" dxfId="400" priority="3">
      <formula>AND(R99&gt;=0,K99&lt;NOW(),H99&gt;0)</formula>
    </cfRule>
    <cfRule type="expression" dxfId="399" priority="4">
      <formula>AND(#REF!&gt;=0,#REF!&lt;NOW(),#REF!&gt;0)</formula>
    </cfRule>
  </conditionalFormatting>
  <conditionalFormatting sqref="K100">
    <cfRule type="expression" dxfId="398" priority="1">
      <formula>AND(R100&gt;=0,K100&lt;NOW(),H100&gt;0)</formula>
    </cfRule>
    <cfRule type="expression" dxfId="397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"/>
  <sheetViews>
    <sheetView workbookViewId="0">
      <pane ySplit="2" topLeftCell="A83" activePane="bottomLeft" state="frozen"/>
      <selection pane="bottomLeft" activeCell="K99" sqref="K99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811</v>
      </c>
      <c r="Y2" t="s">
        <v>353</v>
      </c>
      <c r="Z2" s="51" t="s">
        <v>656</v>
      </c>
    </row>
    <row r="3" spans="1:26" ht="19.5" customHeight="1" x14ac:dyDescent="0.15">
      <c r="A3" s="24">
        <v>1002</v>
      </c>
      <c r="B3" s="27" t="s">
        <v>434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409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544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545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541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483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409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415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415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523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450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602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651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596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736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736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725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725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433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433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773</v>
      </c>
      <c r="B71" s="62" t="s">
        <v>725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789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725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812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812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812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725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722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77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812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819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834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812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R87" s="51">
        <v>-1000</v>
      </c>
      <c r="S87" s="14">
        <v>43291</v>
      </c>
      <c r="T87" s="51">
        <v>9.83</v>
      </c>
      <c r="V87" s="23">
        <f t="shared" si="124"/>
        <v>2.9170325203252032</v>
      </c>
      <c r="W87">
        <f t="shared" si="125"/>
        <v>0</v>
      </c>
      <c r="X87">
        <f t="shared" si="126"/>
        <v>7.8351648351648349</v>
      </c>
      <c r="Y87">
        <f t="shared" si="127"/>
        <v>1.6743406593406593</v>
      </c>
      <c r="Z87">
        <f t="shared" si="128"/>
        <v>0</v>
      </c>
    </row>
    <row r="88" spans="1:26" customFormat="1" ht="13.5" customHeight="1" x14ac:dyDescent="0.15">
      <c r="A88" t="s">
        <v>912</v>
      </c>
      <c r="B88" t="s">
        <v>911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596</v>
      </c>
      <c r="P88">
        <v>25</v>
      </c>
      <c r="Q88">
        <f t="shared" si="123"/>
        <v>15.427835051546392</v>
      </c>
      <c r="R88">
        <v>-5000</v>
      </c>
      <c r="S88" s="14">
        <v>43271</v>
      </c>
      <c r="T88" s="51">
        <v>87.87</v>
      </c>
      <c r="U88" s="51"/>
      <c r="V88">
        <f>(T88+U88)*36500/((S88-I88)*H88)</f>
        <v>6.6128969072164949</v>
      </c>
      <c r="W88">
        <f t="shared" si="125"/>
        <v>0</v>
      </c>
      <c r="X88">
        <f t="shared" si="126"/>
        <v>65.515463917525778</v>
      </c>
      <c r="Y88">
        <f t="shared" si="127"/>
        <v>28.08216494845361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596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810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904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91</v>
      </c>
      <c r="K92" s="1">
        <f t="shared" ref="K92:K93" si="147">I92+J92</f>
        <v>43297</v>
      </c>
      <c r="L92">
        <v>850</v>
      </c>
      <c r="M92" s="15"/>
      <c r="N92">
        <f t="shared" ref="N92:N93" si="148">(L92+M92)*36500/(H92*J92)</f>
        <v>12.627187627187627</v>
      </c>
      <c r="O92" s="51"/>
      <c r="Q92">
        <f t="shared" ref="Q92:Q93" si="149">(L92+M92+P92)*36500/(H92*J92)</f>
        <v>12.627187627187627</v>
      </c>
      <c r="S92" s="14"/>
      <c r="T92" s="51">
        <v>576</v>
      </c>
      <c r="V92">
        <f>(T92+U92)*36500/((S92-I92)*H92)</f>
        <v>-1.8022188276319646E-2</v>
      </c>
      <c r="W92">
        <f t="shared" ref="W92:W93" si="150">R92+H92</f>
        <v>27000</v>
      </c>
      <c r="X92">
        <f t="shared" ref="X92:X93" si="151">(L92+M92+P92)*31/(J92)</f>
        <v>289.56043956043953</v>
      </c>
      <c r="Y92">
        <f>(T92+U92)*31/(J92)</f>
        <v>196.21978021978023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61</v>
      </c>
      <c r="K93" s="1">
        <f t="shared" si="147"/>
        <v>43274</v>
      </c>
      <c r="L93">
        <v>110</v>
      </c>
      <c r="M93" s="15">
        <v>63</v>
      </c>
      <c r="N93">
        <f t="shared" si="148"/>
        <v>14.788056206088992</v>
      </c>
      <c r="Q93">
        <f t="shared" si="149"/>
        <v>14.788056206088992</v>
      </c>
      <c r="R93">
        <v>-7000</v>
      </c>
      <c r="S93" s="14">
        <v>43276</v>
      </c>
      <c r="T93" s="51">
        <v>171.58</v>
      </c>
      <c r="V93">
        <f t="shared" ref="V93" si="153">(T93+U93)*36500/((S93-I93)*H93)</f>
        <v>14.201065759637189</v>
      </c>
      <c r="W93">
        <f t="shared" si="150"/>
        <v>0</v>
      </c>
      <c r="X93">
        <f t="shared" si="151"/>
        <v>87.918032786885249</v>
      </c>
      <c r="Y93">
        <f t="shared" ref="Y93" si="154">(T93+U93)*31/(J93)</f>
        <v>87.196393442622963</v>
      </c>
      <c r="Z93" s="36">
        <f t="shared" ref="Z93" si="155">U93-P93</f>
        <v>0</v>
      </c>
    </row>
    <row r="94" spans="1:26" customFormat="1" ht="13.5" customHeight="1" x14ac:dyDescent="0.15">
      <c r="B94" t="s">
        <v>925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926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925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R95">
        <v>-247.88</v>
      </c>
      <c r="S95" s="14">
        <v>43307</v>
      </c>
      <c r="T95" s="51">
        <v>22.93</v>
      </c>
      <c r="V95">
        <f t="shared" ref="V95:V96" si="169">(T95+U95)*36500/((S95-I95)*H95)</f>
        <v>37.103428280610792</v>
      </c>
      <c r="W95">
        <f t="shared" ref="W95:W96" si="170">R95+H95</f>
        <v>0</v>
      </c>
      <c r="X95">
        <f t="shared" ref="X95:X96" si="171">(L95+M95+P95)*31/(J95)</f>
        <v>6.8888888888888893</v>
      </c>
      <c r="Y95">
        <f t="shared" ref="Y95:Y96" si="172">(T95+U95)*31/(J95)</f>
        <v>7.8981111111111115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>
        <v>-5000</v>
      </c>
      <c r="S96" s="38">
        <v>43301</v>
      </c>
      <c r="T96" s="51">
        <v>160.91</v>
      </c>
      <c r="V96" s="36">
        <f t="shared" si="169"/>
        <v>13.051588888888888</v>
      </c>
      <c r="W96" s="36">
        <f t="shared" si="170"/>
        <v>0</v>
      </c>
      <c r="X96">
        <f t="shared" si="171"/>
        <v>58.9</v>
      </c>
      <c r="Y96">
        <f t="shared" si="172"/>
        <v>55.424555555555557</v>
      </c>
      <c r="Z96" s="36">
        <f t="shared" si="173"/>
        <v>0</v>
      </c>
    </row>
    <row r="97" spans="1:26" s="36" customFormat="1" x14ac:dyDescent="0.15">
      <c r="B97" s="17" t="s">
        <v>929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926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1:26" s="36" customFormat="1" x14ac:dyDescent="0.15">
      <c r="B98" s="17" t="s">
        <v>931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926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1:26" s="36" customFormat="1" x14ac:dyDescent="0.15">
      <c r="A99" s="36">
        <v>125</v>
      </c>
      <c r="B99" s="17" t="s">
        <v>932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93</v>
      </c>
      <c r="K99" s="38">
        <f t="shared" ref="K99:K103" si="194">I99+J99</f>
        <v>43315</v>
      </c>
      <c r="L99" s="39">
        <v>296</v>
      </c>
      <c r="M99" s="40">
        <v>30</v>
      </c>
      <c r="N99" s="36">
        <f t="shared" ref="N99:N103" si="195">(L99+M99)*36500/(H99*J99)</f>
        <v>12.794623655913979</v>
      </c>
      <c r="O99" t="s">
        <v>926</v>
      </c>
      <c r="P99" s="36">
        <v>270</v>
      </c>
      <c r="Q99" s="36">
        <f t="shared" ref="Q99:Q103" si="196">(L99+M99+P99)*36500/(H99*J99)</f>
        <v>23.391397849462365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3" si="198">R99+H99</f>
        <v>10000</v>
      </c>
      <c r="X99">
        <f t="shared" ref="X99:X103" si="199">(L99+M99+P99)*31/(J99)</f>
        <v>198.66666666666666</v>
      </c>
      <c r="Y99">
        <f t="shared" ref="Y99" si="200">(T99+U99)*31/(J99)</f>
        <v>0</v>
      </c>
      <c r="Z99" s="36">
        <f t="shared" ref="Z99" si="201">U99-P99</f>
        <v>-270</v>
      </c>
    </row>
    <row r="100" spans="1:26" customFormat="1" x14ac:dyDescent="0.15">
      <c r="B100" s="7" t="s">
        <v>810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1:26" s="36" customFormat="1" x14ac:dyDescent="0.15">
      <c r="B101" s="90" t="s">
        <v>888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>
        <v>-50820</v>
      </c>
      <c r="S101" s="38">
        <v>43291</v>
      </c>
      <c r="T101" s="51">
        <v>489.81</v>
      </c>
      <c r="U101" s="36">
        <v>401</v>
      </c>
      <c r="V101" s="36">
        <f t="shared" ref="V101:V103" si="204">(T101+U101)*36500/((S101-I101)*H101)</f>
        <v>19.387836451886038</v>
      </c>
      <c r="W101" s="36">
        <f t="shared" si="198"/>
        <v>0</v>
      </c>
      <c r="X101">
        <f t="shared" si="199"/>
        <v>910.36666666666667</v>
      </c>
      <c r="Y101">
        <f t="shared" ref="Y101:Y103" si="205">(T101+U101)*31/(J101)</f>
        <v>920.50366666666662</v>
      </c>
      <c r="Z101" s="36">
        <f t="shared" ref="Z101:Z103" si="206">U101-P101</f>
        <v>0</v>
      </c>
    </row>
    <row r="102" spans="1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>
        <v>-2000</v>
      </c>
      <c r="S102" s="14">
        <v>43292</v>
      </c>
      <c r="T102" s="51">
        <v>33</v>
      </c>
      <c r="V102">
        <f t="shared" si="204"/>
        <v>19.427419354838708</v>
      </c>
      <c r="W102">
        <f t="shared" si="198"/>
        <v>0</v>
      </c>
      <c r="X102">
        <f t="shared" si="199"/>
        <v>33</v>
      </c>
      <c r="Y102">
        <f t="shared" si="205"/>
        <v>33</v>
      </c>
      <c r="Z102">
        <f t="shared" si="206"/>
        <v>0</v>
      </c>
    </row>
    <row r="103" spans="1:26" customFormat="1" ht="13.5" customHeight="1" x14ac:dyDescent="0.15">
      <c r="B103" t="s">
        <v>983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>
        <v>-992</v>
      </c>
      <c r="S103" s="14">
        <v>43294</v>
      </c>
      <c r="T103" s="51">
        <v>8</v>
      </c>
      <c r="V103">
        <f t="shared" si="204"/>
        <v>8.9198435972629522</v>
      </c>
      <c r="W103">
        <f t="shared" si="198"/>
        <v>0</v>
      </c>
      <c r="X103">
        <f t="shared" si="199"/>
        <v>12.212121212121213</v>
      </c>
      <c r="Y103">
        <f t="shared" si="205"/>
        <v>7.5151515151515156</v>
      </c>
      <c r="Z103">
        <f t="shared" si="206"/>
        <v>0</v>
      </c>
    </row>
    <row r="105" spans="1:26" x14ac:dyDescent="0.15">
      <c r="H105" s="51"/>
    </row>
  </sheetData>
  <phoneticPr fontId="3" type="noConversion"/>
  <conditionalFormatting sqref="K13">
    <cfRule type="expression" dxfId="394" priority="161">
      <formula>AND(R13&gt;=0,K13&lt;NOW(),H13&gt;0)</formula>
    </cfRule>
    <cfRule type="expression" dxfId="393" priority="162">
      <formula>AND(#REF!&gt;=0,#REF!&lt;NOW(),#REF!&gt;0)</formula>
    </cfRule>
  </conditionalFormatting>
  <conditionalFormatting sqref="K5:K8 K40">
    <cfRule type="expression" dxfId="392" priority="4841">
      <formula>AND(R5&gt;=0,K5&lt;NOW(),H5&gt;0)</formula>
    </cfRule>
    <cfRule type="expression" dxfId="391" priority="4842">
      <formula>AND(#REF!&gt;=0,#REF!&lt;NOW(),#REF!&gt;0)</formula>
    </cfRule>
  </conditionalFormatting>
  <conditionalFormatting sqref="K41 K46 K49">
    <cfRule type="expression" dxfId="390" priority="4845">
      <formula>AND(R41&gt;=0,K41&lt;NOW(),H41&gt;0)</formula>
    </cfRule>
    <cfRule type="expression" dxfId="389" priority="4846">
      <formula>AND(#REF!&gt;=0,#REF!&lt;NOW(),#REF!&gt;0)</formula>
    </cfRule>
  </conditionalFormatting>
  <conditionalFormatting sqref="K1">
    <cfRule type="expression" dxfId="388" priority="4849">
      <formula>AND(#REF!&gt;=0,K1&lt;NOW(),H1&gt;0)</formula>
    </cfRule>
    <cfRule type="expression" dxfId="387" priority="4850">
      <formula>AND(#REF!&gt;=0,#REF!&lt;NOW(),#REF!&gt;0)</formula>
    </cfRule>
  </conditionalFormatting>
  <conditionalFormatting sqref="K9:K10 K42:K43">
    <cfRule type="expression" dxfId="386" priority="4853">
      <formula>AND(R9&gt;=0,K9&lt;NOW(),H9&gt;0)</formula>
    </cfRule>
    <cfRule type="expression" dxfId="385" priority="4854">
      <formula>AND(#REF!&gt;=0,#REF!&lt;NOW(),#REF!&gt;0)</formula>
    </cfRule>
  </conditionalFormatting>
  <conditionalFormatting sqref="K3:K4">
    <cfRule type="expression" dxfId="384" priority="4855">
      <formula>AND(R3&gt;=0,K3&lt;NOW(),H3&gt;0)</formula>
    </cfRule>
    <cfRule type="expression" dxfId="383" priority="4856">
      <formula>AND(#REF!&gt;=0,#REF!&lt;NOW(),#REF!&gt;0)</formula>
    </cfRule>
  </conditionalFormatting>
  <conditionalFormatting sqref="K1:K2">
    <cfRule type="expression" dxfId="382" priority="4861">
      <formula>AND(#REF!&gt;=0,K1&lt;NOW(),H1&gt;0)</formula>
    </cfRule>
    <cfRule type="expression" dxfId="381" priority="4862">
      <formula>AND(#REF!&gt;=0,#REF!&lt;NOW(),#REF!&gt;0)</formula>
    </cfRule>
  </conditionalFormatting>
  <conditionalFormatting sqref="K47 K24 K26">
    <cfRule type="expression" dxfId="380" priority="4879">
      <formula>AND(R24&gt;=0,K24&lt;NOW(),H24&gt;0)</formula>
    </cfRule>
    <cfRule type="expression" dxfId="379" priority="4880">
      <formula>AND(#REF!&gt;=0,#REF!&lt;NOW(),#REF!&gt;0)</formula>
    </cfRule>
  </conditionalFormatting>
  <conditionalFormatting sqref="K48 K52:K57">
    <cfRule type="expression" dxfId="378" priority="4881">
      <formula>AND(R48&gt;=0,K48&lt;NOW(),H48&gt;0)</formula>
    </cfRule>
    <cfRule type="expression" dxfId="377" priority="4882">
      <formula>AND(#REF!&gt;=0,#REF!&lt;NOW(),#REF!&gt;0)</formula>
    </cfRule>
  </conditionalFormatting>
  <conditionalFormatting sqref="K50:K51">
    <cfRule type="expression" dxfId="376" priority="4885">
      <formula>AND(R50&gt;=0,K50&lt;NOW(),H50&gt;0)</formula>
    </cfRule>
    <cfRule type="expression" dxfId="375" priority="4886">
      <formula>AND(#REF!&gt;=0,#REF!&lt;NOW(),#REF!&gt;0)</formula>
    </cfRule>
  </conditionalFormatting>
  <conditionalFormatting sqref="K44:K45">
    <cfRule type="expression" dxfId="374" priority="4887">
      <formula>AND(R44&gt;=0,K44&lt;NOW(),H44&gt;0)</formula>
    </cfRule>
    <cfRule type="expression" dxfId="373" priority="4888">
      <formula>AND(#REF!&gt;=0,#REF!&lt;NOW(),#REF!&gt;0)</formula>
    </cfRule>
  </conditionalFormatting>
  <conditionalFormatting sqref="K37">
    <cfRule type="expression" dxfId="372" priority="4909">
      <formula>AND(R37&gt;=0,K37&lt;NOW(),H37&gt;0)</formula>
    </cfRule>
    <cfRule type="expression" dxfId="371" priority="4910">
      <formula>AND(R35&gt;=0,K35&lt;NOW(),H35&gt;0)</formula>
    </cfRule>
  </conditionalFormatting>
  <conditionalFormatting sqref="K38">
    <cfRule type="expression" dxfId="370" priority="4911">
      <formula>AND(R38&gt;=0,K38&lt;NOW(),H38&gt;0)</formula>
    </cfRule>
    <cfRule type="expression" dxfId="369" priority="4912">
      <formula>AND(R35&gt;=0,K35&lt;NOW(),H35&gt;0)</formula>
    </cfRule>
  </conditionalFormatting>
  <conditionalFormatting sqref="K39">
    <cfRule type="expression" dxfId="368" priority="4913">
      <formula>AND(R39&gt;=0,K39&lt;NOW(),H39&gt;0)</formula>
    </cfRule>
    <cfRule type="expression" dxfId="367" priority="4914">
      <formula>AND(#REF!&gt;=0,#REF!&lt;NOW(),#REF!&gt;0)</formula>
    </cfRule>
  </conditionalFormatting>
  <conditionalFormatting sqref="K36 K16">
    <cfRule type="expression" dxfId="366" priority="4925">
      <formula>AND(R16&gt;=0,K16&lt;NOW(),H16&gt;0)</formula>
    </cfRule>
    <cfRule type="expression" dxfId="365" priority="4926">
      <formula>AND(#REF!&gt;=0,#REF!&lt;NOW(),#REF!&gt;0)</formula>
    </cfRule>
  </conditionalFormatting>
  <conditionalFormatting sqref="K34">
    <cfRule type="expression" dxfId="364" priority="4983">
      <formula>AND(R34&gt;=0,K34&lt;NOW(),H34&gt;0)</formula>
    </cfRule>
    <cfRule type="expression" dxfId="363" priority="4984">
      <formula>AND(R27&gt;=0,K27&lt;NOW(),H27&gt;0)</formula>
    </cfRule>
  </conditionalFormatting>
  <conditionalFormatting sqref="K35">
    <cfRule type="expression" dxfId="362" priority="4985">
      <formula>AND(R35&gt;=0,K35&lt;NOW(),H35&gt;0)</formula>
    </cfRule>
    <cfRule type="expression" dxfId="361" priority="4986">
      <formula>AND(R27&gt;=0,K27&lt;NOW(),H27&gt;0)</formula>
    </cfRule>
  </conditionalFormatting>
  <conditionalFormatting sqref="K33">
    <cfRule type="expression" dxfId="360" priority="4993">
      <formula>AND(R33&gt;=0,K33&lt;NOW(),H33&gt;0)</formula>
    </cfRule>
    <cfRule type="expression" dxfId="359" priority="4994">
      <formula>AND(#REF!&gt;=0,#REF!&lt;NOW(),#REF!&gt;0)</formula>
    </cfRule>
  </conditionalFormatting>
  <conditionalFormatting sqref="K32">
    <cfRule type="expression" dxfId="358" priority="4999">
      <formula>AND(R32&gt;=0,K32&lt;NOW(),H32&gt;0)</formula>
    </cfRule>
    <cfRule type="expression" dxfId="357" priority="5000">
      <formula>AND(R26&gt;=0,K26&lt;NOW(),H26&gt;0)</formula>
    </cfRule>
  </conditionalFormatting>
  <conditionalFormatting sqref="K23">
    <cfRule type="expression" dxfId="356" priority="5003">
      <formula>AND(#REF!&gt;=0,K23&lt;NOW(),H23&gt;0)</formula>
    </cfRule>
    <cfRule type="expression" dxfId="355" priority="5004">
      <formula>AND(#REF!&gt;=0,#REF!&lt;NOW(),#REF!&gt;0)</formula>
    </cfRule>
  </conditionalFormatting>
  <conditionalFormatting sqref="K23">
    <cfRule type="expression" dxfId="354" priority="5005">
      <formula>AND(#REF!&gt;=0,K23&lt;NOW(),H23&gt;0)</formula>
    </cfRule>
    <cfRule type="expression" dxfId="353" priority="5006">
      <formula>AND(#REF!&gt;=0,#REF!&lt;NOW(),#REF!&gt;0)</formula>
    </cfRule>
  </conditionalFormatting>
  <conditionalFormatting sqref="K27">
    <cfRule type="expression" dxfId="352" priority="5013">
      <formula>AND(R27&gt;=0,K27&lt;NOW(),H27&gt;0)</formula>
    </cfRule>
    <cfRule type="expression" dxfId="351" priority="5014">
      <formula>AND(#REF!&gt;=0,#REF!&lt;NOW(),#REF!&gt;0)</formula>
    </cfRule>
  </conditionalFormatting>
  <conditionalFormatting sqref="K30:K31">
    <cfRule type="expression" dxfId="350" priority="5015">
      <formula>AND(R30&gt;=0,K30&lt;NOW(),H30&gt;0)</formula>
    </cfRule>
    <cfRule type="expression" dxfId="349" priority="5016">
      <formula>AND(#REF!&gt;=0,#REF!&lt;NOW(),#REF!&gt;0)</formula>
    </cfRule>
  </conditionalFormatting>
  <conditionalFormatting sqref="K28:K29">
    <cfRule type="expression" dxfId="348" priority="5017">
      <formula>AND(R28&gt;=0,K28&lt;NOW(),H28&gt;0)</formula>
    </cfRule>
    <cfRule type="expression" dxfId="347" priority="5018">
      <formula>AND(#REF!&gt;=0,#REF!&lt;NOW(),#REF!&gt;0)</formula>
    </cfRule>
  </conditionalFormatting>
  <conditionalFormatting sqref="K21:K22">
    <cfRule type="expression" dxfId="346" priority="5045">
      <formula>AND(R21&gt;=0,K21&lt;NOW(),H21&gt;0)</formula>
    </cfRule>
    <cfRule type="expression" dxfId="345" priority="5046">
      <formula>AND(#REF!&gt;=0,#REF!&lt;NOW(),#REF!&gt;0)</formula>
    </cfRule>
  </conditionalFormatting>
  <conditionalFormatting sqref="K18:K20">
    <cfRule type="expression" dxfId="344" priority="5061">
      <formula>AND(R18&gt;=0,K18&lt;NOW(),H18&gt;0)</formula>
    </cfRule>
    <cfRule type="expression" dxfId="343" priority="5062">
      <formula>AND(#REF!&gt;=0,#REF!&lt;NOW(),#REF!&gt;0)</formula>
    </cfRule>
  </conditionalFormatting>
  <conditionalFormatting sqref="K17">
    <cfRule type="expression" dxfId="342" priority="5099">
      <formula>AND(#REF!&gt;=0,K17&lt;NOW(),H17&gt;0)</formula>
    </cfRule>
    <cfRule type="expression" dxfId="341" priority="5100">
      <formula>AND(R11&gt;=0,#REF!&lt;NOW(),#REF!&gt;0)</formula>
    </cfRule>
  </conditionalFormatting>
  <conditionalFormatting sqref="K17">
    <cfRule type="expression" dxfId="340" priority="5101">
      <formula>AND(#REF!&gt;=0,K17&lt;NOW(),H17&gt;0)</formula>
    </cfRule>
    <cfRule type="expression" dxfId="339" priority="5102">
      <formula>AND(R11&gt;=0,#REF!&lt;NOW(),#REF!&gt;0)</formula>
    </cfRule>
  </conditionalFormatting>
  <conditionalFormatting sqref="K15 K11">
    <cfRule type="expression" dxfId="338" priority="5131">
      <formula>AND(R11&gt;=0,K11&lt;NOW(),H11&gt;0)</formula>
    </cfRule>
    <cfRule type="expression" dxfId="337" priority="5132">
      <formula>AND(R1&gt;=0,K1&lt;NOW(),H1&gt;0)</formula>
    </cfRule>
  </conditionalFormatting>
  <conditionalFormatting sqref="K14">
    <cfRule type="expression" dxfId="336" priority="5145">
      <formula>AND(R14&gt;=0,K14&lt;NOW(),H14&gt;0)</formula>
    </cfRule>
    <cfRule type="expression" dxfId="335" priority="5146">
      <formula>AND(R2&gt;=0,K2&lt;NOW(),H2&gt;0)</formula>
    </cfRule>
  </conditionalFormatting>
  <conditionalFormatting sqref="K25">
    <cfRule type="expression" dxfId="334" priority="107">
      <formula>AND(R25&gt;=0,K25&lt;NOW(),H25&gt;0)</formula>
    </cfRule>
    <cfRule type="expression" dxfId="333" priority="108">
      <formula>AND(#REF!&gt;=0,#REF!&lt;NOW(),#REF!&gt;0)</formula>
    </cfRule>
  </conditionalFormatting>
  <conditionalFormatting sqref="K58">
    <cfRule type="expression" dxfId="332" priority="95">
      <formula>AND(R58&gt;=0,K58&lt;NOW(),H58&gt;0)</formula>
    </cfRule>
    <cfRule type="expression" dxfId="331" priority="96">
      <formula>AND(#REF!&gt;=0,#REF!&lt;NOW(),#REF!&gt;0)</formula>
    </cfRule>
  </conditionalFormatting>
  <conditionalFormatting sqref="K59">
    <cfRule type="expression" dxfId="330" priority="93">
      <formula>AND(R59&gt;=0,K59&lt;NOW(),H59&gt;0)</formula>
    </cfRule>
    <cfRule type="expression" dxfId="329" priority="94">
      <formula>AND(#REF!&gt;=0,#REF!&lt;NOW(),#REF!&gt;0)</formula>
    </cfRule>
  </conditionalFormatting>
  <conditionalFormatting sqref="K60:K80">
    <cfRule type="expression" dxfId="328" priority="91">
      <formula>AND(R60&gt;=0,K60&lt;NOW(),H60&gt;0)</formula>
    </cfRule>
    <cfRule type="expression" dxfId="327" priority="92">
      <formula>AND(#REF!&gt;=0,#REF!&lt;NOW(),#REF!&gt;0)</formula>
    </cfRule>
  </conditionalFormatting>
  <conditionalFormatting sqref="K81">
    <cfRule type="expression" dxfId="326" priority="47">
      <formula>AND(R81&gt;=0,K81&lt;NOW(),H81&gt;0)</formula>
    </cfRule>
    <cfRule type="expression" dxfId="325" priority="48">
      <formula>AND(#REF!&gt;=0,#REF!&lt;NOW(),#REF!&gt;0)</formula>
    </cfRule>
  </conditionalFormatting>
  <conditionalFormatting sqref="K83">
    <cfRule type="expression" dxfId="324" priority="43">
      <formula>AND(R83&gt;=0,K83&lt;NOW(),H83&gt;0)</formula>
    </cfRule>
    <cfRule type="expression" dxfId="323" priority="44">
      <formula>AND(#REF!&gt;=0,#REF!&lt;NOW(),#REF!&gt;0)</formula>
    </cfRule>
  </conditionalFormatting>
  <conditionalFormatting sqref="K84">
    <cfRule type="expression" dxfId="322" priority="41">
      <formula>AND(R84&gt;=0,K84&lt;NOW(),H84&gt;0)</formula>
    </cfRule>
    <cfRule type="expression" dxfId="321" priority="42">
      <formula>AND(#REF!&gt;=0,#REF!&lt;NOW(),#REF!&gt;0)</formula>
    </cfRule>
  </conditionalFormatting>
  <conditionalFormatting sqref="K82">
    <cfRule type="expression" dxfId="320" priority="39">
      <formula>AND(R82&gt;=0,K82&lt;NOW(),H82&gt;0)</formula>
    </cfRule>
    <cfRule type="expression" dxfId="319" priority="40">
      <formula>AND(#REF!&gt;=0,#REF!&lt;NOW(),#REF!&gt;0)</formula>
    </cfRule>
  </conditionalFormatting>
  <conditionalFormatting sqref="K85">
    <cfRule type="expression" dxfId="318" priority="37">
      <formula>AND(R85&gt;=0,K85&lt;NOW(),H85&gt;0)</formula>
    </cfRule>
    <cfRule type="expression" dxfId="317" priority="38">
      <formula>AND(#REF!&gt;=0,#REF!&lt;NOW(),#REF!&gt;0)</formula>
    </cfRule>
  </conditionalFormatting>
  <conditionalFormatting sqref="K86">
    <cfRule type="expression" dxfId="316" priority="35">
      <formula>AND(R86&gt;=0,K86&lt;NOW(),H86&gt;0)</formula>
    </cfRule>
    <cfRule type="expression" dxfId="315" priority="36">
      <formula>AND(#REF!&gt;=0,#REF!&lt;NOW(),#REF!&gt;0)</formula>
    </cfRule>
  </conditionalFormatting>
  <conditionalFormatting sqref="K87">
    <cfRule type="expression" dxfId="314" priority="33">
      <formula>AND(R87&gt;=0,K87&lt;NOW(),H87&gt;0)</formula>
    </cfRule>
    <cfRule type="expression" dxfId="313" priority="34">
      <formula>AND(R72&gt;=0,K72&lt;NOW(),H72&gt;0)</formula>
    </cfRule>
  </conditionalFormatting>
  <conditionalFormatting sqref="K88">
    <cfRule type="expression" dxfId="312" priority="31">
      <formula>AND(R88&gt;=0,K88&lt;NOW(),H88&gt;0)</formula>
    </cfRule>
    <cfRule type="expression" dxfId="311" priority="32">
      <formula>AND(#REF!&gt;=0,#REF!&lt;NOW(),#REF!&gt;0)</formula>
    </cfRule>
  </conditionalFormatting>
  <conditionalFormatting sqref="K89">
    <cfRule type="expression" dxfId="310" priority="29">
      <formula>AND(R89&gt;=0,K89&lt;NOW(),H89&gt;0)</formula>
    </cfRule>
    <cfRule type="expression" dxfId="309" priority="30">
      <formula>AND(#REF!&gt;=0,#REF!&lt;NOW(),#REF!&gt;0)</formula>
    </cfRule>
  </conditionalFormatting>
  <conditionalFormatting sqref="K90">
    <cfRule type="expression" dxfId="308" priority="27">
      <formula>AND(R90&gt;=0,K90&lt;NOW(),H90&gt;0)</formula>
    </cfRule>
    <cfRule type="expression" dxfId="307" priority="28">
      <formula>AND(#REF!&gt;=0,#REF!&lt;NOW(),#REF!&gt;0)</formula>
    </cfRule>
  </conditionalFormatting>
  <conditionalFormatting sqref="K91">
    <cfRule type="expression" dxfId="306" priority="25">
      <formula>AND(R91&gt;=0,K91&lt;NOW(),H91&gt;0)</formula>
    </cfRule>
    <cfRule type="expression" dxfId="305" priority="26">
      <formula>AND(#REF!&gt;=0,#REF!&lt;NOW(),#REF!&gt;0)</formula>
    </cfRule>
  </conditionalFormatting>
  <conditionalFormatting sqref="K92">
    <cfRule type="expression" dxfId="304" priority="23">
      <formula>AND(R92&gt;=0,K92&lt;NOW(),H92&gt;0)</formula>
    </cfRule>
    <cfRule type="expression" dxfId="303" priority="24">
      <formula>AND(#REF!&gt;=0,#REF!&lt;NOW(),#REF!&gt;0)</formula>
    </cfRule>
  </conditionalFormatting>
  <conditionalFormatting sqref="K93">
    <cfRule type="expression" dxfId="302" priority="21">
      <formula>AND(R93&gt;=0,K93&lt;NOW(),H93&gt;0)</formula>
    </cfRule>
    <cfRule type="expression" dxfId="301" priority="22">
      <formula>AND(#REF!&gt;=0,#REF!&lt;NOW(),#REF!&gt;0)</formula>
    </cfRule>
  </conditionalFormatting>
  <conditionalFormatting sqref="K94">
    <cfRule type="expression" dxfId="300" priority="19">
      <formula>AND(R94&gt;=0,K94&lt;NOW(),H94&gt;0)</formula>
    </cfRule>
    <cfRule type="expression" dxfId="299" priority="20">
      <formula>AND(#REF!&gt;=0,#REF!&lt;NOW(),#REF!&gt;0)</formula>
    </cfRule>
  </conditionalFormatting>
  <conditionalFormatting sqref="K95">
    <cfRule type="expression" dxfId="298" priority="17">
      <formula>AND(R95&gt;=0,K95&lt;NOW(),H95&gt;0)</formula>
    </cfRule>
    <cfRule type="expression" dxfId="297" priority="18">
      <formula>AND(#REF!&gt;=0,#REF!&lt;NOW(),#REF!&gt;0)</formula>
    </cfRule>
  </conditionalFormatting>
  <conditionalFormatting sqref="K96">
    <cfRule type="expression" dxfId="296" priority="15">
      <formula>AND(R96&gt;=0,K96&lt;NOW(),H96&gt;0)</formula>
    </cfRule>
    <cfRule type="expression" dxfId="295" priority="16">
      <formula>AND(#REF!&gt;=0,#REF!&lt;NOW(),#REF!&gt;0)</formula>
    </cfRule>
  </conditionalFormatting>
  <conditionalFormatting sqref="K97">
    <cfRule type="expression" dxfId="294" priority="13">
      <formula>AND(R97&gt;=0,K97&lt;NOW(),H97&gt;0)</formula>
    </cfRule>
    <cfRule type="expression" dxfId="293" priority="14">
      <formula>AND(#REF!&gt;=0,#REF!&lt;NOW(),#REF!&gt;0)</formula>
    </cfRule>
  </conditionalFormatting>
  <conditionalFormatting sqref="K98">
    <cfRule type="expression" dxfId="292" priority="11">
      <formula>AND(R98&gt;=0,K98&lt;NOW(),H98&gt;0)</formula>
    </cfRule>
    <cfRule type="expression" dxfId="291" priority="12">
      <formula>AND(#REF!&gt;=0,#REF!&lt;NOW(),#REF!&gt;0)</formula>
    </cfRule>
  </conditionalFormatting>
  <conditionalFormatting sqref="K99">
    <cfRule type="expression" dxfId="290" priority="9">
      <formula>AND(R99&gt;=0,K99&lt;NOW(),H99&gt;0)</formula>
    </cfRule>
    <cfRule type="expression" dxfId="289" priority="10">
      <formula>AND(#REF!&gt;=0,#REF!&lt;NOW(),#REF!&gt;0)</formula>
    </cfRule>
  </conditionalFormatting>
  <conditionalFormatting sqref="K100">
    <cfRule type="expression" dxfId="288" priority="7">
      <formula>AND(R100&gt;=0,K100&lt;NOW(),H100&gt;0)</formula>
    </cfRule>
    <cfRule type="expression" dxfId="287" priority="8">
      <formula>AND(#REF!&gt;=0,#REF!&lt;NOW(),#REF!&gt;0)</formula>
    </cfRule>
  </conditionalFormatting>
  <conditionalFormatting sqref="K101">
    <cfRule type="expression" dxfId="286" priority="5">
      <formula>AND(R101&gt;=0,K101&lt;NOW(),H101&gt;0)</formula>
    </cfRule>
    <cfRule type="expression" dxfId="285" priority="6">
      <formula>AND(#REF!&gt;=0,#REF!&lt;NOW(),#REF!&gt;0)</formula>
    </cfRule>
  </conditionalFormatting>
  <conditionalFormatting sqref="K102">
    <cfRule type="expression" dxfId="284" priority="3">
      <formula>AND(R102&gt;=0,K102&lt;NOW(),H102&gt;0)</formula>
    </cfRule>
    <cfRule type="expression" dxfId="283" priority="4">
      <formula>AND(#REF!&gt;=0,#REF!&lt;NOW(),#REF!&gt;0)</formula>
    </cfRule>
  </conditionalFormatting>
  <conditionalFormatting sqref="K103">
    <cfRule type="expression" dxfId="282" priority="1">
      <formula>AND(R103&gt;=0,K103&lt;NOW(),H103&gt;0)</formula>
    </cfRule>
    <cfRule type="expression" dxfId="28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zqr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2018-11-06T05:07:50Z</dcterms:modified>
</cp:coreProperties>
</file>