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filterPrivacy="1" updateLinks="never" defaultThemeVersion="124226"/>
  <xr:revisionPtr revIDLastSave="0" documentId="10_ncr:8100000_{4F4DADD8-C477-4DA0-860F-57A19034D94F}" xr6:coauthVersionLast="32" xr6:coauthVersionMax="32" xr10:uidLastSave="{00000000-0000-0000-0000-000000000000}"/>
  <bookViews>
    <workbookView xWindow="0" yWindow="0" windowWidth="15345" windowHeight="3825" tabRatio="624" activeTab="9" xr2:uid="{00000000-000D-0000-FFFF-FFFF00000000}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汇!$A$2:$S$263</definedName>
    <definedName name="_xlnm._FilterDatabase" localSheetId="3" hidden="1">系1703!$C$1:$J$102</definedName>
  </definedNames>
  <calcPr calcId="162913"/>
</workbook>
</file>

<file path=xl/calcChain.xml><?xml version="1.0" encoding="utf-8"?>
<calcChain xmlns="http://schemas.openxmlformats.org/spreadsheetml/2006/main">
  <c r="Z80" i="15" l="1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G79" i="15" s="1"/>
  <c r="Z78" i="15"/>
  <c r="Y78" i="15"/>
  <c r="X78" i="15"/>
  <c r="W78" i="15"/>
  <c r="V78" i="15"/>
  <c r="Q78" i="15"/>
  <c r="N78" i="15"/>
  <c r="K78" i="15"/>
  <c r="F78" i="15"/>
  <c r="E78" i="15"/>
  <c r="D78" i="15"/>
  <c r="C78" i="15"/>
  <c r="G78" i="15" s="1"/>
  <c r="Z94" i="19"/>
  <c r="Y94" i="19"/>
  <c r="X94" i="19"/>
  <c r="W94" i="19"/>
  <c r="V94" i="19"/>
  <c r="Q94" i="19"/>
  <c r="N94" i="19"/>
  <c r="K94" i="19"/>
  <c r="F94" i="19"/>
  <c r="E94" i="19"/>
  <c r="D94" i="19"/>
  <c r="C94" i="19"/>
  <c r="G94" i="19" s="1"/>
  <c r="G80" i="15" l="1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s="1"/>
  <c r="H265" i="14" l="1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G194" i="5" s="1"/>
  <c r="C172" i="4"/>
  <c r="D172" i="4" l="1"/>
  <c r="Z13" i="22"/>
  <c r="Y13" i="22"/>
  <c r="X13" i="22"/>
  <c r="W13" i="22"/>
  <c r="V13" i="22"/>
  <c r="Q13" i="22"/>
  <c r="N13" i="22"/>
  <c r="K13" i="22"/>
  <c r="F13" i="22"/>
  <c r="E13" i="22"/>
  <c r="D13" i="22"/>
  <c r="C13" i="22"/>
  <c r="Z12" i="22"/>
  <c r="Y12" i="22"/>
  <c r="X12" i="22"/>
  <c r="W12" i="22"/>
  <c r="V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l="1"/>
  <c r="G12" i="22"/>
  <c r="E172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F172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172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H172" i="4" l="1"/>
  <c r="G193" i="5"/>
  <c r="Q193" i="5"/>
  <c r="G77" i="15"/>
  <c r="Z11" i="22"/>
  <c r="Y11" i="22"/>
  <c r="X11" i="22"/>
  <c r="W11" i="22"/>
  <c r="V11" i="22"/>
  <c r="Q11" i="22"/>
  <c r="N11" i="22"/>
  <c r="K11" i="22"/>
  <c r="F11" i="22"/>
  <c r="E11" i="22"/>
  <c r="D11" i="22"/>
  <c r="C11" i="22"/>
  <c r="G11" i="22" s="1"/>
  <c r="I172" i="4" l="1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2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2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2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2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2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2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2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2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2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2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2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2" i="4" l="1"/>
  <c r="G187" i="5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V172" i="4" l="1"/>
  <c r="G90" i="19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2" i="4" l="1"/>
  <c r="G182" i="5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2" i="4" l="1"/>
  <c r="G88" i="19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2" i="4" l="1"/>
  <c r="G178" i="5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2" i="4" l="1"/>
  <c r="G87" i="20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2" i="4" l="1"/>
  <c r="G86" i="20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2" i="4" l="1"/>
  <c r="K161" i="4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2" i="4" l="1"/>
  <c r="L161" i="4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2" i="4" l="1"/>
  <c r="M161" i="4"/>
  <c r="N151" i="4"/>
  <c r="L141" i="4"/>
  <c r="I130" i="4"/>
  <c r="G90" i="13"/>
  <c r="G73" i="15"/>
  <c r="G74" i="15"/>
  <c r="G7" i="22"/>
  <c r="F118" i="4"/>
  <c r="E107" i="4"/>
  <c r="G174" i="5"/>
  <c r="AE172" i="4" l="1"/>
  <c r="N161" i="4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2" i="4" l="1"/>
  <c r="O161" i="4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6" i="16"/>
  <c r="H5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F2" i="16"/>
  <c r="F4" i="16"/>
  <c r="D5" i="16"/>
  <c r="G2" i="16"/>
  <c r="E4" i="16"/>
  <c r="G3" i="16"/>
  <c r="E6" i="16"/>
  <c r="E3" i="16"/>
  <c r="D6" i="16"/>
  <c r="E5" i="16"/>
  <c r="D7" i="16"/>
  <c r="D3" i="16"/>
  <c r="E7" i="16"/>
  <c r="D2" i="16"/>
  <c r="G7" i="16"/>
  <c r="C7" i="16"/>
  <c r="C3" i="16"/>
  <c r="C6" i="16"/>
  <c r="G4" i="16"/>
  <c r="C5" i="16"/>
  <c r="F5" i="16"/>
  <c r="E2" i="16"/>
  <c r="C4" i="16"/>
  <c r="D4" i="16"/>
  <c r="G6" i="16"/>
  <c r="F6" i="16"/>
  <c r="F7" i="16"/>
  <c r="G5" i="16"/>
  <c r="F3" i="16"/>
  <c r="C2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78" i="4"/>
  <c r="A147" i="4"/>
  <c r="A136" i="4"/>
  <c r="A157" i="4"/>
  <c r="A16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AF147" i="4"/>
  <c r="AC147" i="4"/>
  <c r="S102" i="4"/>
  <c r="U124" i="4"/>
  <c r="Y90" i="4"/>
  <c r="F136" i="4"/>
  <c r="K113" i="4"/>
  <c r="Z136" i="4"/>
  <c r="P90" i="4"/>
  <c r="AC102" i="4"/>
  <c r="J124" i="4"/>
  <c r="B90" i="4"/>
  <c r="C113" i="4"/>
  <c r="Y113" i="4"/>
  <c r="E167" i="4"/>
  <c r="U136" i="4"/>
  <c r="M90" i="4"/>
  <c r="F113" i="4"/>
  <c r="S124" i="4"/>
  <c r="L147" i="4"/>
  <c r="T157" i="4"/>
  <c r="K102" i="4"/>
  <c r="N136" i="4"/>
  <c r="E102" i="4"/>
  <c r="P136" i="4"/>
  <c r="AF136" i="4"/>
  <c r="C136" i="4"/>
  <c r="AA157" i="4"/>
  <c r="AA124" i="4"/>
  <c r="AE113" i="4"/>
  <c r="X102" i="4"/>
  <c r="P157" i="4"/>
  <c r="J90" i="4"/>
  <c r="C157" i="4"/>
  <c r="T167" i="4"/>
  <c r="R90" i="4"/>
  <c r="I7" i="16"/>
  <c r="T136" i="4"/>
  <c r="N90" i="4"/>
  <c r="C147" i="4"/>
  <c r="L90" i="4"/>
  <c r="AD157" i="4"/>
  <c r="L113" i="4"/>
  <c r="Z124" i="4"/>
  <c r="Z90" i="4"/>
  <c r="I147" i="4"/>
  <c r="R102" i="4"/>
  <c r="AA136" i="4"/>
  <c r="AC157" i="4"/>
  <c r="S167" i="4"/>
  <c r="U157" i="4"/>
  <c r="G147" i="4"/>
  <c r="V102" i="4"/>
  <c r="AD102" i="4"/>
  <c r="W136" i="4"/>
  <c r="AC113" i="4"/>
  <c r="D102" i="4"/>
  <c r="L102" i="4"/>
  <c r="C90" i="4"/>
  <c r="W157" i="4"/>
  <c r="AE147" i="4"/>
  <c r="G136" i="4"/>
  <c r="M147" i="4"/>
  <c r="Z157" i="4"/>
  <c r="M102" i="4"/>
  <c r="H90" i="4"/>
  <c r="Y147" i="4"/>
  <c r="V167" i="4"/>
  <c r="M113" i="4"/>
  <c r="P124" i="4"/>
  <c r="W102" i="4"/>
  <c r="M157" i="4"/>
  <c r="N167" i="4"/>
  <c r="H124" i="4"/>
  <c r="AF124" i="4"/>
  <c r="AB90" i="4"/>
  <c r="I124" i="4"/>
  <c r="I113" i="4"/>
  <c r="U113" i="4"/>
  <c r="AB124" i="4"/>
  <c r="B147" i="4"/>
  <c r="Y136" i="4"/>
  <c r="V157" i="4"/>
  <c r="M167" i="4"/>
  <c r="R136" i="4"/>
  <c r="AB157" i="4"/>
  <c r="R124" i="4"/>
  <c r="V113" i="4"/>
  <c r="AE90" i="4"/>
  <c r="V124" i="4"/>
  <c r="AF157" i="4"/>
  <c r="G113" i="4"/>
  <c r="AE136" i="4"/>
  <c r="B157" i="4"/>
  <c r="X157" i="4"/>
  <c r="C124" i="4"/>
  <c r="B102" i="4"/>
  <c r="AB113" i="4"/>
  <c r="L124" i="4"/>
  <c r="I136" i="4"/>
  <c r="AD113" i="4"/>
  <c r="X147" i="4"/>
  <c r="AF167" i="4"/>
  <c r="AC167" i="4"/>
  <c r="F147" i="4"/>
  <c r="E136" i="4"/>
  <c r="O124" i="4"/>
  <c r="S113" i="4"/>
  <c r="T113" i="4"/>
  <c r="Y157" i="4"/>
  <c r="D90" i="4"/>
  <c r="N147" i="4"/>
  <c r="T124" i="4"/>
  <c r="X167" i="4"/>
  <c r="K90" i="4"/>
  <c r="D167" i="4"/>
  <c r="F102" i="4"/>
  <c r="AD90" i="4"/>
  <c r="L136" i="4"/>
  <c r="AA90" i="4"/>
  <c r="V90" i="4"/>
  <c r="AD167" i="4"/>
  <c r="X90" i="4"/>
  <c r="R167" i="4"/>
  <c r="K136" i="4"/>
  <c r="AA167" i="4"/>
  <c r="B136" i="4"/>
  <c r="F124" i="4"/>
  <c r="L157" i="4"/>
  <c r="T102" i="4"/>
  <c r="D147" i="4"/>
  <c r="Z147" i="4"/>
  <c r="X124" i="4"/>
  <c r="AD147" i="4"/>
  <c r="D136" i="4"/>
  <c r="R147" i="4"/>
  <c r="O136" i="4"/>
  <c r="R113" i="4"/>
  <c r="U167" i="4"/>
  <c r="H167" i="4"/>
  <c r="X136" i="4"/>
  <c r="J136" i="4"/>
  <c r="AE102" i="4"/>
  <c r="H102" i="4"/>
  <c r="V136" i="4"/>
  <c r="D113" i="4"/>
  <c r="K147" i="4"/>
  <c r="W113" i="4"/>
  <c r="P147" i="4"/>
  <c r="I102" i="4"/>
  <c r="F167" i="4"/>
  <c r="U90" i="4"/>
  <c r="O167" i="4"/>
  <c r="P102" i="4"/>
  <c r="AB147" i="4"/>
  <c r="AB102" i="4"/>
  <c r="Q113" i="4"/>
  <c r="R157" i="4"/>
  <c r="J113" i="4"/>
  <c r="G90" i="4"/>
  <c r="U147" i="4"/>
  <c r="G157" i="4"/>
  <c r="J102" i="4"/>
  <c r="B124" i="4"/>
  <c r="S157" i="4"/>
  <c r="AB167" i="4"/>
  <c r="AF102" i="4"/>
  <c r="Q157" i="4"/>
  <c r="AD124" i="4"/>
  <c r="K167" i="4"/>
  <c r="S7" i="16"/>
  <c r="AC124" i="4"/>
  <c r="C167" i="4"/>
  <c r="AB136" i="4"/>
  <c r="AF113" i="4"/>
  <c r="T90" i="4"/>
  <c r="Z167" i="4"/>
  <c r="Q124" i="4"/>
  <c r="J147" i="4"/>
  <c r="D157" i="4"/>
  <c r="W124" i="4"/>
  <c r="D124" i="4"/>
  <c r="C102" i="4"/>
  <c r="N157" i="4"/>
  <c r="N102" i="4"/>
  <c r="E113" i="4"/>
  <c r="X113" i="4"/>
  <c r="O157" i="4"/>
  <c r="E157" i="4"/>
  <c r="AC136" i="4"/>
  <c r="I167" i="4"/>
  <c r="M124" i="4"/>
  <c r="Q136" i="4"/>
  <c r="P167" i="4"/>
  <c r="E147" i="4"/>
  <c r="I90" i="4"/>
  <c r="O90" i="4"/>
  <c r="Q147" i="4"/>
  <c r="Y167" i="4"/>
  <c r="S147" i="4"/>
  <c r="J157" i="4"/>
  <c r="U102" i="4"/>
  <c r="H157" i="4"/>
  <c r="B113" i="4"/>
  <c r="P113" i="4"/>
  <c r="AF90" i="4"/>
  <c r="E124" i="4"/>
  <c r="Q102" i="4"/>
  <c r="V147" i="4"/>
  <c r="AA113" i="4"/>
  <c r="AC90" i="4"/>
  <c r="H147" i="4"/>
  <c r="AA102" i="4"/>
  <c r="S136" i="4"/>
  <c r="O102" i="4"/>
  <c r="Z113" i="4"/>
  <c r="J167" i="4"/>
  <c r="H136" i="4"/>
  <c r="E90" i="4"/>
  <c r="N124" i="4"/>
  <c r="F90" i="4"/>
  <c r="AE167" i="4"/>
  <c r="S90" i="4"/>
  <c r="H113" i="4"/>
  <c r="L167" i="4"/>
  <c r="AD136" i="4"/>
  <c r="AE124" i="4"/>
  <c r="B167" i="4"/>
  <c r="O147" i="4"/>
  <c r="Q167" i="4"/>
  <c r="Z102" i="4"/>
  <c r="Y124" i="4"/>
  <c r="G167" i="4"/>
  <c r="G102" i="4"/>
  <c r="F157" i="4"/>
  <c r="Q90" i="4"/>
  <c r="M136" i="4"/>
  <c r="AE157" i="4"/>
  <c r="W90" i="4"/>
  <c r="N113" i="4"/>
  <c r="K157" i="4"/>
  <c r="K124" i="4"/>
  <c r="G124" i="4"/>
  <c r="AA147" i="4"/>
  <c r="W167" i="4"/>
  <c r="W147" i="4"/>
  <c r="I157" i="4"/>
  <c r="Y102" i="4"/>
  <c r="O113" i="4"/>
  <c r="T147" i="4"/>
  <c r="G34" i="19" l="1"/>
  <c r="G24" i="19"/>
  <c r="G66" i="5"/>
  <c r="K29" i="13"/>
  <c r="V37" i="15"/>
  <c r="J7" i="16"/>
  <c r="W24" i="13" l="1"/>
  <c r="V24" i="13"/>
  <c r="Q24" i="13"/>
  <c r="N24" i="13"/>
  <c r="K24" i="13"/>
  <c r="F24" i="13"/>
  <c r="E24" i="13"/>
  <c r="D24" i="13"/>
  <c r="C24" i="13"/>
  <c r="K7" i="16"/>
  <c r="G24" i="13" l="1"/>
  <c r="W31" i="20"/>
  <c r="Q31" i="20"/>
  <c r="N31" i="20"/>
  <c r="K31" i="20"/>
  <c r="F31" i="20"/>
  <c r="E31" i="20"/>
  <c r="D31" i="20"/>
  <c r="C31" i="20"/>
  <c r="L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M7" i="16"/>
  <c r="G63" i="20" l="1"/>
  <c r="W41" i="20"/>
  <c r="V41" i="20"/>
  <c r="Q41" i="20"/>
  <c r="N41" i="20"/>
  <c r="K41" i="20"/>
  <c r="F41" i="20"/>
  <c r="E41" i="20"/>
  <c r="D41" i="20"/>
  <c r="C41" i="20"/>
  <c r="N7" i="16"/>
  <c r="O7" i="16" l="1"/>
  <c r="G41" i="20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43" i="4"/>
  <c r="A109" i="4"/>
  <c r="A153" i="4"/>
  <c r="A163" i="4"/>
  <c r="A132" i="4"/>
  <c r="A174" i="4"/>
  <c r="A98" i="4"/>
  <c r="A120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A175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7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G174" i="4"/>
  <c r="J174" i="4"/>
  <c r="I174" i="4"/>
  <c r="H174" i="4"/>
  <c r="C174" i="4"/>
  <c r="B174" i="4"/>
  <c r="L174" i="4"/>
  <c r="K174" i="4"/>
  <c r="D174" i="4"/>
  <c r="F174" i="4"/>
  <c r="E174" i="4"/>
  <c r="AF173" i="4"/>
  <c r="AD173" i="4"/>
  <c r="Z173" i="4"/>
  <c r="S173" i="4"/>
  <c r="W173" i="4"/>
  <c r="B173" i="4"/>
  <c r="Y173" i="4"/>
  <c r="X173" i="4"/>
  <c r="D173" i="4"/>
  <c r="L173" i="4"/>
  <c r="E173" i="4"/>
  <c r="T173" i="4"/>
  <c r="H173" i="4"/>
  <c r="R173" i="4"/>
  <c r="K173" i="4"/>
  <c r="U173" i="4"/>
  <c r="AC173" i="4"/>
  <c r="I173" i="4"/>
  <c r="AE173" i="4"/>
  <c r="Q173" i="4"/>
  <c r="P173" i="4"/>
  <c r="AA173" i="4"/>
  <c r="F173" i="4"/>
  <c r="J173" i="4"/>
  <c r="C173" i="4"/>
  <c r="N173" i="4"/>
  <c r="G173" i="4"/>
  <c r="M173" i="4"/>
  <c r="AB173" i="4"/>
  <c r="V173" i="4"/>
  <c r="O173" i="4"/>
  <c r="A176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K175" i="4"/>
  <c r="E175" i="4"/>
  <c r="M175" i="4"/>
  <c r="L175" i="4"/>
  <c r="G175" i="4"/>
  <c r="J175" i="4"/>
  <c r="I175" i="4"/>
  <c r="N175" i="4"/>
  <c r="B175" i="4"/>
  <c r="O175" i="4"/>
  <c r="H175" i="4"/>
  <c r="D175" i="4"/>
  <c r="C175" i="4"/>
  <c r="F175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D177" i="4"/>
  <c r="H177" i="4"/>
  <c r="C177" i="4"/>
  <c r="G177" i="4"/>
  <c r="K177" i="4"/>
  <c r="E177" i="4"/>
  <c r="I177" i="4"/>
  <c r="L177" i="4"/>
  <c r="B177" i="4"/>
  <c r="F177" i="4"/>
  <c r="J177" i="4"/>
  <c r="A173" i="4"/>
  <c r="A172" i="4" l="1"/>
  <c r="O171" i="4"/>
  <c r="V171" i="4"/>
  <c r="AB171" i="4"/>
  <c r="M171" i="4"/>
  <c r="G171" i="4"/>
  <c r="N171" i="4"/>
  <c r="C171" i="4"/>
  <c r="J171" i="4"/>
  <c r="F171" i="4"/>
  <c r="AA171" i="4"/>
  <c r="P171" i="4"/>
  <c r="Q171" i="4"/>
  <c r="AE171" i="4"/>
  <c r="I171" i="4"/>
  <c r="AC171" i="4"/>
  <c r="U171" i="4"/>
  <c r="K171" i="4"/>
  <c r="R171" i="4"/>
  <c r="H171" i="4"/>
  <c r="T171" i="4"/>
  <c r="E171" i="4"/>
  <c r="L171" i="4"/>
  <c r="D171" i="4"/>
  <c r="X171" i="4"/>
  <c r="Y171" i="4"/>
  <c r="B171" i="4"/>
  <c r="W171" i="4"/>
  <c r="S171" i="4"/>
  <c r="Z171" i="4"/>
  <c r="AD171" i="4"/>
  <c r="AF171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5" i="14" l="1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I142" i="4"/>
  <c r="AC145" i="4"/>
  <c r="V156" i="4"/>
  <c r="AA144" i="4"/>
  <c r="O152" i="4"/>
  <c r="H162" i="4"/>
  <c r="A162" i="4"/>
  <c r="F166" i="4"/>
  <c r="AE163" i="4"/>
  <c r="C162" i="4"/>
  <c r="M152" i="4"/>
  <c r="Q162" i="4"/>
  <c r="F144" i="4"/>
  <c r="V146" i="4"/>
  <c r="R162" i="4"/>
  <c r="AC166" i="4"/>
  <c r="AB154" i="4"/>
  <c r="N143" i="4"/>
  <c r="A146" i="4"/>
  <c r="E163" i="4"/>
  <c r="AF146" i="4"/>
  <c r="V163" i="4"/>
  <c r="S155" i="4"/>
  <c r="N145" i="4"/>
  <c r="U155" i="4"/>
  <c r="O144" i="4"/>
  <c r="Q146" i="4"/>
  <c r="T143" i="4"/>
  <c r="G165" i="4"/>
  <c r="E156" i="4"/>
  <c r="T165" i="4"/>
  <c r="C142" i="4"/>
  <c r="AA155" i="4"/>
  <c r="M146" i="4"/>
  <c r="D146" i="4"/>
  <c r="S166" i="4"/>
  <c r="K155" i="4"/>
  <c r="A166" i="4"/>
  <c r="I162" i="4"/>
  <c r="U166" i="4"/>
  <c r="L155" i="4"/>
  <c r="AF163" i="4"/>
  <c r="N153" i="4"/>
  <c r="J165" i="4"/>
  <c r="E144" i="4"/>
  <c r="M165" i="4"/>
  <c r="D154" i="4"/>
  <c r="N155" i="4"/>
  <c r="B145" i="4"/>
  <c r="N164" i="4"/>
  <c r="O142" i="4"/>
  <c r="N162" i="4"/>
  <c r="W152" i="4"/>
  <c r="M156" i="4"/>
  <c r="Z155" i="4"/>
  <c r="W153" i="4"/>
  <c r="L142" i="4"/>
  <c r="C143" i="4"/>
  <c r="E155" i="4"/>
  <c r="AF155" i="4"/>
  <c r="AC162" i="4"/>
  <c r="Z164" i="4"/>
  <c r="J163" i="4"/>
  <c r="J144" i="4"/>
  <c r="J155" i="4"/>
  <c r="AF156" i="4"/>
  <c r="H152" i="4"/>
  <c r="AD162" i="4"/>
  <c r="AA152" i="4"/>
  <c r="B165" i="4"/>
  <c r="AD166" i="4"/>
  <c r="AE146" i="4"/>
  <c r="T156" i="4"/>
  <c r="AE165" i="4"/>
  <c r="O166" i="4"/>
  <c r="B156" i="4"/>
  <c r="B163" i="4"/>
  <c r="C144" i="4"/>
  <c r="Y146" i="4"/>
  <c r="R143" i="4"/>
  <c r="I155" i="4"/>
  <c r="X166" i="4"/>
  <c r="E153" i="4"/>
  <c r="U142" i="4"/>
  <c r="Y166" i="4"/>
  <c r="K154" i="4"/>
  <c r="Z165" i="4"/>
  <c r="F165" i="4"/>
  <c r="J156" i="4"/>
  <c r="E152" i="4"/>
  <c r="P143" i="4"/>
  <c r="F143" i="4"/>
  <c r="L144" i="4"/>
  <c r="X152" i="4"/>
  <c r="A156" i="4"/>
  <c r="P166" i="4"/>
  <c r="Z162" i="4"/>
  <c r="I166" i="4"/>
  <c r="A131" i="4"/>
  <c r="AF162" i="4"/>
  <c r="AE143" i="4"/>
  <c r="P145" i="4"/>
  <c r="U163" i="4"/>
  <c r="W143" i="4"/>
  <c r="AD142" i="4"/>
  <c r="L164" i="4"/>
  <c r="AB152" i="4"/>
  <c r="O154" i="4"/>
  <c r="AA162" i="4"/>
  <c r="S143" i="4"/>
  <c r="AC165" i="4"/>
  <c r="P165" i="4"/>
  <c r="A142" i="4"/>
  <c r="M144" i="4"/>
  <c r="C156" i="4"/>
  <c r="J164" i="4"/>
  <c r="S165" i="4"/>
  <c r="D166" i="4"/>
  <c r="A154" i="4"/>
  <c r="AA154" i="4"/>
  <c r="B154" i="4"/>
  <c r="I154" i="4"/>
  <c r="N163" i="4"/>
  <c r="AD156" i="4"/>
  <c r="A144" i="4"/>
  <c r="Q142" i="4"/>
  <c r="AD152" i="4"/>
  <c r="Z163" i="4"/>
  <c r="E142" i="4"/>
  <c r="O146" i="4"/>
  <c r="I152" i="4"/>
  <c r="Z144" i="4"/>
  <c r="R166" i="4"/>
  <c r="O153" i="4"/>
  <c r="R154" i="4"/>
  <c r="T162" i="4"/>
  <c r="Y144" i="4"/>
  <c r="A165" i="4"/>
  <c r="H146" i="4"/>
  <c r="B143" i="4"/>
  <c r="Z166" i="4"/>
  <c r="AE142" i="4"/>
  <c r="K153" i="4"/>
  <c r="G145" i="4"/>
  <c r="H163" i="4"/>
  <c r="AE153" i="4"/>
  <c r="B152" i="4"/>
  <c r="K163" i="4"/>
  <c r="AD164" i="4"/>
  <c r="N144" i="4"/>
  <c r="H142" i="4"/>
  <c r="S142" i="4"/>
  <c r="AE166" i="4"/>
  <c r="Q156" i="4"/>
  <c r="G156" i="4"/>
  <c r="W156" i="4"/>
  <c r="K162" i="4"/>
  <c r="N142" i="4"/>
  <c r="B155" i="4"/>
  <c r="Q164" i="4"/>
  <c r="A135" i="4"/>
  <c r="O155" i="4"/>
  <c r="D163" i="4"/>
  <c r="AF166" i="4"/>
  <c r="P146" i="4"/>
  <c r="D153" i="4"/>
  <c r="AA146" i="4"/>
  <c r="X156" i="4"/>
  <c r="C154" i="4"/>
  <c r="Z145" i="4"/>
  <c r="X143" i="4"/>
  <c r="D162" i="4"/>
  <c r="M163" i="4"/>
  <c r="B142" i="4"/>
  <c r="AA153" i="4"/>
  <c r="O162" i="4"/>
  <c r="R165" i="4"/>
  <c r="R164" i="4"/>
  <c r="U145" i="4"/>
  <c r="I145" i="4"/>
  <c r="AF154" i="4"/>
  <c r="AF144" i="4"/>
  <c r="I144" i="4"/>
  <c r="K145" i="4"/>
  <c r="AD143" i="4"/>
  <c r="I165" i="4"/>
  <c r="L153" i="4"/>
  <c r="AD146" i="4"/>
  <c r="N146" i="4"/>
  <c r="X155" i="4"/>
  <c r="I164" i="4"/>
  <c r="F146" i="4"/>
  <c r="AF164" i="4"/>
  <c r="V162" i="4"/>
  <c r="AF153" i="4"/>
  <c r="G166" i="4"/>
  <c r="L166" i="4"/>
  <c r="AE152" i="4"/>
  <c r="C152" i="4"/>
  <c r="K142" i="4"/>
  <c r="H145" i="4"/>
  <c r="F164" i="4"/>
  <c r="V165" i="4"/>
  <c r="V144" i="4"/>
  <c r="G154" i="4"/>
  <c r="M154" i="4"/>
  <c r="T153" i="4"/>
  <c r="AC154" i="4"/>
  <c r="AF165" i="4"/>
  <c r="H144" i="4"/>
  <c r="Y155" i="4"/>
  <c r="X145" i="4"/>
  <c r="Y165" i="4"/>
  <c r="N165" i="4"/>
  <c r="AE145" i="4"/>
  <c r="F152" i="4"/>
  <c r="AB153" i="4"/>
  <c r="S156" i="4"/>
  <c r="V142" i="4"/>
  <c r="U143" i="4"/>
  <c r="J162" i="4"/>
  <c r="G155" i="4"/>
  <c r="P142" i="4"/>
  <c r="U153" i="4"/>
  <c r="Y164" i="4"/>
  <c r="AE144" i="4"/>
  <c r="G146" i="4"/>
  <c r="Y163" i="4"/>
  <c r="F155" i="4"/>
  <c r="B153" i="4"/>
  <c r="W163" i="4"/>
  <c r="S163" i="4"/>
  <c r="AD145" i="4"/>
  <c r="B164" i="4"/>
  <c r="T152" i="4"/>
  <c r="S152" i="4"/>
  <c r="F153" i="4"/>
  <c r="F156" i="4"/>
  <c r="K146" i="4"/>
  <c r="Z154" i="4"/>
  <c r="M155" i="4"/>
  <c r="D144" i="4"/>
  <c r="H156" i="4"/>
  <c r="O145" i="4"/>
  <c r="AF152" i="4"/>
  <c r="X153" i="4"/>
  <c r="A134" i="4"/>
  <c r="C166" i="4"/>
  <c r="S153" i="4"/>
  <c r="P164" i="4"/>
  <c r="AF145" i="4"/>
  <c r="J152" i="4"/>
  <c r="Z146" i="4"/>
  <c r="AB155" i="4"/>
  <c r="X142" i="4"/>
  <c r="L152" i="4"/>
  <c r="Q152" i="4"/>
  <c r="U154" i="4"/>
  <c r="N152" i="4"/>
  <c r="V153" i="4"/>
  <c r="U165" i="4"/>
  <c r="R163" i="4"/>
  <c r="W164" i="4"/>
  <c r="W165" i="4"/>
  <c r="AC152" i="4"/>
  <c r="I143" i="4"/>
  <c r="G163" i="4"/>
  <c r="T163" i="4"/>
  <c r="AC156" i="4"/>
  <c r="D145" i="4"/>
  <c r="I156" i="4"/>
  <c r="G144" i="4"/>
  <c r="B166" i="4"/>
  <c r="H143" i="4"/>
  <c r="Y154" i="4"/>
  <c r="D155" i="4"/>
  <c r="S144" i="4"/>
  <c r="Y143" i="4"/>
  <c r="M162" i="4"/>
  <c r="AB156" i="4"/>
  <c r="D164" i="4"/>
  <c r="M153" i="4"/>
  <c r="Z142" i="4"/>
  <c r="P152" i="4"/>
  <c r="W144" i="4"/>
  <c r="L154" i="4"/>
  <c r="Y153" i="4"/>
  <c r="M164" i="4"/>
  <c r="U164" i="4"/>
  <c r="L165" i="4"/>
  <c r="V166" i="4"/>
  <c r="T154" i="4"/>
  <c r="L143" i="4"/>
  <c r="I146" i="4"/>
  <c r="Q166" i="4"/>
  <c r="D143" i="4"/>
  <c r="Z153" i="4"/>
  <c r="Z143" i="4"/>
  <c r="S146" i="4"/>
  <c r="Q144" i="4"/>
  <c r="H164" i="4"/>
  <c r="T142" i="4"/>
  <c r="G164" i="4"/>
  <c r="O164" i="4"/>
  <c r="AB164" i="4"/>
  <c r="O143" i="4"/>
  <c r="AC155" i="4"/>
  <c r="H153" i="4"/>
  <c r="C164" i="4"/>
  <c r="AB143" i="4"/>
  <c r="K144" i="4"/>
  <c r="C163" i="4"/>
  <c r="P162" i="4"/>
  <c r="F142" i="4"/>
  <c r="P163" i="4"/>
  <c r="K165" i="4"/>
  <c r="AA163" i="4"/>
  <c r="T144" i="4"/>
  <c r="E165" i="4"/>
  <c r="V155" i="4"/>
  <c r="AD165" i="4"/>
  <c r="U156" i="4"/>
  <c r="V143" i="4"/>
  <c r="AD154" i="4"/>
  <c r="Y162" i="4"/>
  <c r="Y152" i="4"/>
  <c r="AD163" i="4"/>
  <c r="P156" i="4"/>
  <c r="Y142" i="4"/>
  <c r="D142" i="4"/>
  <c r="U162" i="4"/>
  <c r="E145" i="4"/>
  <c r="AB165" i="4"/>
  <c r="B146" i="4"/>
  <c r="R155" i="4"/>
  <c r="E146" i="4"/>
  <c r="F162" i="4"/>
  <c r="AA142" i="4"/>
  <c r="J166" i="4"/>
  <c r="E164" i="4"/>
  <c r="X162" i="4"/>
  <c r="B162" i="4"/>
  <c r="X164" i="4"/>
  <c r="D156" i="4"/>
  <c r="T145" i="4"/>
  <c r="X165" i="4"/>
  <c r="O156" i="4"/>
  <c r="C153" i="4"/>
  <c r="J145" i="4"/>
  <c r="N166" i="4"/>
  <c r="AB145" i="4"/>
  <c r="K166" i="4"/>
  <c r="AB144" i="4"/>
  <c r="O165" i="4"/>
  <c r="Q143" i="4"/>
  <c r="A164" i="4"/>
  <c r="P155" i="4"/>
  <c r="Q165" i="4"/>
  <c r="AE154" i="4"/>
  <c r="M166" i="4"/>
  <c r="W155" i="4"/>
  <c r="W146" i="4"/>
  <c r="L162" i="4"/>
  <c r="W162" i="4"/>
  <c r="H155" i="4"/>
  <c r="AD144" i="4"/>
  <c r="Z156" i="4"/>
  <c r="S145" i="4"/>
  <c r="AE164" i="4"/>
  <c r="G152" i="4"/>
  <c r="Z152" i="4"/>
  <c r="R156" i="4"/>
  <c r="AA145" i="4"/>
  <c r="K164" i="4"/>
  <c r="AC143" i="4"/>
  <c r="AC144" i="4"/>
  <c r="Y156" i="4"/>
  <c r="L156" i="4"/>
  <c r="C146" i="4"/>
  <c r="X146" i="4"/>
  <c r="C165" i="4"/>
  <c r="R144" i="4"/>
  <c r="X154" i="4"/>
  <c r="J146" i="4"/>
  <c r="A155" i="4"/>
  <c r="AC153" i="4"/>
  <c r="L145" i="4"/>
  <c r="P154" i="4"/>
  <c r="A152" i="4"/>
  <c r="Q163" i="4"/>
  <c r="AA156" i="4"/>
  <c r="AC163" i="4"/>
  <c r="A133" i="4"/>
  <c r="V154" i="4"/>
  <c r="R142" i="4"/>
  <c r="P144" i="4"/>
  <c r="T164" i="4"/>
  <c r="J143" i="4"/>
  <c r="J154" i="4"/>
  <c r="K143" i="4"/>
  <c r="AC164" i="4"/>
  <c r="W145" i="4"/>
  <c r="B144" i="4"/>
  <c r="AF143" i="4"/>
  <c r="Q154" i="4"/>
  <c r="I163" i="4"/>
  <c r="C155" i="4"/>
  <c r="G142" i="4"/>
  <c r="AE162" i="4"/>
  <c r="F154" i="4"/>
  <c r="E154" i="4"/>
  <c r="S162" i="4"/>
  <c r="V152" i="4"/>
  <c r="T146" i="4"/>
  <c r="W166" i="4"/>
  <c r="X163" i="4"/>
  <c r="P153" i="4"/>
  <c r="R152" i="4"/>
  <c r="E143" i="4"/>
  <c r="F145" i="4"/>
  <c r="AE156" i="4"/>
  <c r="AA165" i="4"/>
  <c r="U146" i="4"/>
  <c r="V145" i="4"/>
  <c r="E166" i="4"/>
  <c r="AB163" i="4"/>
  <c r="J153" i="4"/>
  <c r="M145" i="4"/>
  <c r="AB166" i="4"/>
  <c r="E162" i="4"/>
  <c r="T166" i="4"/>
  <c r="Q155" i="4"/>
  <c r="U152" i="4"/>
  <c r="S154" i="4"/>
  <c r="H154" i="4"/>
  <c r="S164" i="4"/>
  <c r="AA166" i="4"/>
  <c r="R146" i="4"/>
  <c r="I153" i="4"/>
  <c r="M143" i="4"/>
  <c r="Q153" i="4"/>
  <c r="H166" i="4"/>
  <c r="AC142" i="4"/>
  <c r="K152" i="4"/>
  <c r="L146" i="4"/>
  <c r="A145" i="4"/>
  <c r="T155" i="4"/>
  <c r="G143" i="4"/>
  <c r="Y145" i="4"/>
  <c r="K156" i="4"/>
  <c r="AA143" i="4"/>
  <c r="F163" i="4"/>
  <c r="AC146" i="4"/>
  <c r="Q145" i="4"/>
  <c r="AF142" i="4"/>
  <c r="W142" i="4"/>
  <c r="AD153" i="4"/>
  <c r="AB142" i="4"/>
  <c r="V164" i="4"/>
  <c r="D165" i="4"/>
  <c r="G162" i="4"/>
  <c r="X144" i="4"/>
  <c r="R153" i="4"/>
  <c r="W154" i="4"/>
  <c r="U144" i="4"/>
  <c r="C145" i="4"/>
  <c r="O163" i="4"/>
  <c r="N156" i="4"/>
  <c r="J142" i="4"/>
  <c r="H165" i="4"/>
  <c r="G153" i="4"/>
  <c r="L163" i="4"/>
  <c r="R145" i="4"/>
  <c r="AE155" i="4"/>
  <c r="M142" i="4"/>
  <c r="D152" i="4"/>
  <c r="AB162" i="4"/>
  <c r="N154" i="4"/>
  <c r="AD155" i="4"/>
  <c r="AB146" i="4"/>
  <c r="AA164" i="4"/>
  <c r="L160" i="4" l="1"/>
  <c r="K160" i="4"/>
  <c r="E150" i="4"/>
  <c r="J140" i="4"/>
  <c r="S150" i="4"/>
  <c r="Z150" i="4"/>
  <c r="AC150" i="4"/>
  <c r="D150" i="4"/>
  <c r="T150" i="4"/>
  <c r="G150" i="4"/>
  <c r="L140" i="4"/>
  <c r="B160" i="4"/>
  <c r="O160" i="4"/>
  <c r="S140" i="4"/>
  <c r="X160" i="4"/>
  <c r="E160" i="4"/>
  <c r="AD150" i="4"/>
  <c r="K150" i="4"/>
  <c r="H140" i="4"/>
  <c r="U140" i="4"/>
  <c r="K140" i="4"/>
  <c r="N150" i="4"/>
  <c r="Q140" i="4"/>
  <c r="C150" i="4"/>
  <c r="A141" i="4"/>
  <c r="W150" i="4"/>
  <c r="AC140" i="4"/>
  <c r="B140" i="4"/>
  <c r="AE150" i="4"/>
  <c r="N160" i="4"/>
  <c r="AA140" i="4"/>
  <c r="Q150" i="4"/>
  <c r="M140" i="4"/>
  <c r="O140" i="4"/>
  <c r="B150" i="4"/>
  <c r="F160" i="4"/>
  <c r="L150" i="4"/>
  <c r="D160" i="4"/>
  <c r="G160" i="4"/>
  <c r="X140" i="4"/>
  <c r="AA160" i="4"/>
  <c r="AE160" i="4"/>
  <c r="M160" i="4"/>
  <c r="V160" i="4"/>
  <c r="AB150" i="4"/>
  <c r="P140" i="4"/>
  <c r="J150" i="4"/>
  <c r="AE140" i="4"/>
  <c r="AB140" i="4"/>
  <c r="R160" i="4"/>
  <c r="AD140" i="4"/>
  <c r="P150" i="4"/>
  <c r="J160" i="4"/>
  <c r="F140" i="4"/>
  <c r="V150" i="4"/>
  <c r="W140" i="4"/>
  <c r="V140" i="4"/>
  <c r="R140" i="4"/>
  <c r="Q160" i="4"/>
  <c r="U160" i="4"/>
  <c r="P160" i="4"/>
  <c r="AF140" i="4"/>
  <c r="T140" i="4"/>
  <c r="M150" i="4"/>
  <c r="D140" i="4"/>
  <c r="C160" i="4"/>
  <c r="AF160" i="4"/>
  <c r="F150" i="4"/>
  <c r="T160" i="4"/>
  <c r="Y140" i="4"/>
  <c r="AA150" i="4"/>
  <c r="AF150" i="4"/>
  <c r="A130" i="4"/>
  <c r="Z140" i="4"/>
  <c r="I160" i="4"/>
  <c r="AD160" i="4"/>
  <c r="R150" i="4"/>
  <c r="S160" i="4"/>
  <c r="H150" i="4"/>
  <c r="A161" i="4"/>
  <c r="Z160" i="4"/>
  <c r="H160" i="4"/>
  <c r="Y150" i="4"/>
  <c r="O150" i="4"/>
  <c r="AB160" i="4"/>
  <c r="G140" i="4"/>
  <c r="I150" i="4"/>
  <c r="A151" i="4"/>
  <c r="W160" i="4"/>
  <c r="Y160" i="4"/>
  <c r="X150" i="4"/>
  <c r="U150" i="4"/>
  <c r="E140" i="4"/>
  <c r="C140" i="4"/>
  <c r="AC160" i="4"/>
  <c r="I140" i="4"/>
  <c r="N140" i="4"/>
  <c r="AF53" i="4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D87" i="4"/>
  <c r="B97" i="4"/>
  <c r="P101" i="4"/>
  <c r="T122" i="4"/>
  <c r="E123" i="4"/>
  <c r="AB123" i="4"/>
  <c r="R133" i="4"/>
  <c r="S132" i="4"/>
  <c r="T87" i="4"/>
  <c r="D119" i="4"/>
  <c r="F119" i="4"/>
  <c r="P131" i="4"/>
  <c r="C119" i="4"/>
  <c r="R119" i="4"/>
  <c r="AF89" i="4"/>
  <c r="AE134" i="4"/>
  <c r="I4" i="16"/>
  <c r="A111" i="4"/>
  <c r="D135" i="4"/>
  <c r="D100" i="4"/>
  <c r="K110" i="4"/>
  <c r="AE111" i="4"/>
  <c r="L131" i="4"/>
  <c r="I119" i="4"/>
  <c r="AA121" i="4"/>
  <c r="H135" i="4"/>
  <c r="R123" i="4"/>
  <c r="Q122" i="4"/>
  <c r="F87" i="4"/>
  <c r="Z131" i="4"/>
  <c r="U97" i="4"/>
  <c r="H101" i="4"/>
  <c r="M98" i="4"/>
  <c r="S109" i="4"/>
  <c r="U119" i="4"/>
  <c r="I131" i="4"/>
  <c r="K133" i="4"/>
  <c r="AA132" i="4"/>
  <c r="P119" i="4"/>
  <c r="M134" i="4"/>
  <c r="J122" i="4"/>
  <c r="Y123" i="4"/>
  <c r="Z97" i="4"/>
  <c r="F97" i="4"/>
  <c r="S97" i="4"/>
  <c r="B109" i="4"/>
  <c r="J133" i="4"/>
  <c r="K134" i="4"/>
  <c r="V135" i="4"/>
  <c r="Q101" i="4"/>
  <c r="L134" i="4"/>
  <c r="G134" i="4"/>
  <c r="I86" i="4"/>
  <c r="R85" i="4"/>
  <c r="R135" i="4"/>
  <c r="AB89" i="4"/>
  <c r="H121" i="4"/>
  <c r="Q111" i="4"/>
  <c r="T89" i="4"/>
  <c r="Q110" i="4"/>
  <c r="Q132" i="4"/>
  <c r="P132" i="4"/>
  <c r="R101" i="4"/>
  <c r="M122" i="4"/>
  <c r="D99" i="4"/>
  <c r="Z99" i="4"/>
  <c r="Y121" i="4"/>
  <c r="AE135" i="4"/>
  <c r="J110" i="4"/>
  <c r="J131" i="4"/>
  <c r="L111" i="4"/>
  <c r="L85" i="4"/>
  <c r="Q108" i="4"/>
  <c r="P120" i="4"/>
  <c r="B89" i="4"/>
  <c r="K98" i="4"/>
  <c r="B132" i="4"/>
  <c r="M133" i="4"/>
  <c r="E133" i="4"/>
  <c r="F131" i="4"/>
  <c r="AA120" i="4"/>
  <c r="H131" i="4"/>
  <c r="O131" i="4"/>
  <c r="L100" i="4"/>
  <c r="AE109" i="4"/>
  <c r="O89" i="4"/>
  <c r="T108" i="4"/>
  <c r="AE97" i="4"/>
  <c r="AD122" i="4"/>
  <c r="R99" i="4"/>
  <c r="AD123" i="4"/>
  <c r="B112" i="4"/>
  <c r="AC122" i="4"/>
  <c r="S122" i="4"/>
  <c r="AE112" i="4"/>
  <c r="AB134" i="4"/>
  <c r="B101" i="4"/>
  <c r="J98" i="4"/>
  <c r="K135" i="4"/>
  <c r="AC89" i="4"/>
  <c r="X119" i="4"/>
  <c r="AF120" i="4"/>
  <c r="AB108" i="4"/>
  <c r="AC86" i="4"/>
  <c r="L122" i="4"/>
  <c r="G87" i="4"/>
  <c r="K88" i="4"/>
  <c r="Y110" i="4"/>
  <c r="W101" i="4"/>
  <c r="B111" i="4"/>
  <c r="AB97" i="4"/>
  <c r="AD121" i="4"/>
  <c r="V87" i="4"/>
  <c r="D109" i="4"/>
  <c r="G108" i="4"/>
  <c r="P134" i="4"/>
  <c r="AA135" i="4"/>
  <c r="AE108" i="4"/>
  <c r="AF119" i="4"/>
  <c r="X97" i="4"/>
  <c r="E85" i="4"/>
  <c r="R89" i="4"/>
  <c r="T133" i="4"/>
  <c r="N133" i="4"/>
  <c r="O123" i="4"/>
  <c r="X135" i="4"/>
  <c r="O88" i="4"/>
  <c r="AF99" i="4"/>
  <c r="S133" i="4"/>
  <c r="A119" i="4"/>
  <c r="F135" i="4"/>
  <c r="R134" i="4"/>
  <c r="R110" i="4"/>
  <c r="G122" i="4"/>
  <c r="Q87" i="4"/>
  <c r="AF112" i="4"/>
  <c r="X109" i="4"/>
  <c r="U123" i="4"/>
  <c r="E89" i="4"/>
  <c r="B110" i="4"/>
  <c r="R112" i="4"/>
  <c r="T123" i="4"/>
  <c r="N108" i="4"/>
  <c r="O133" i="4"/>
  <c r="W120" i="4"/>
  <c r="I109" i="4"/>
  <c r="AE121" i="4"/>
  <c r="H89" i="4"/>
  <c r="F99" i="4"/>
  <c r="A121" i="4"/>
  <c r="G111" i="4"/>
  <c r="H109" i="4"/>
  <c r="E134" i="4"/>
  <c r="AF122" i="4"/>
  <c r="T112" i="4"/>
  <c r="U85" i="4"/>
  <c r="K97" i="4"/>
  <c r="Y135" i="4"/>
  <c r="F110" i="4"/>
  <c r="R132" i="4"/>
  <c r="AD108" i="4"/>
  <c r="D101" i="4"/>
  <c r="O110" i="4"/>
  <c r="AF135" i="4"/>
  <c r="Y97" i="4"/>
  <c r="H111" i="4"/>
  <c r="S87" i="4"/>
  <c r="B98" i="4"/>
  <c r="T132" i="4"/>
  <c r="AD110" i="4"/>
  <c r="I5" i="16"/>
  <c r="A87" i="4"/>
  <c r="V112" i="4"/>
  <c r="E121" i="4"/>
  <c r="AD85" i="4"/>
  <c r="G88" i="4"/>
  <c r="U122" i="4"/>
  <c r="X110" i="4"/>
  <c r="D120" i="4"/>
  <c r="E100" i="4"/>
  <c r="X87" i="4"/>
  <c r="I101" i="4"/>
  <c r="P98" i="4"/>
  <c r="N111" i="4"/>
  <c r="J134" i="4"/>
  <c r="L133" i="4"/>
  <c r="X89" i="4"/>
  <c r="H100" i="4"/>
  <c r="U100" i="4"/>
  <c r="E112" i="4"/>
  <c r="E110" i="4"/>
  <c r="AE89" i="4"/>
  <c r="AD86" i="4"/>
  <c r="S108" i="4"/>
  <c r="W135" i="4"/>
  <c r="V86" i="4"/>
  <c r="Q89" i="4"/>
  <c r="Y85" i="4"/>
  <c r="T119" i="4"/>
  <c r="U120" i="4"/>
  <c r="G109" i="4"/>
  <c r="B108" i="4"/>
  <c r="AD132" i="4"/>
  <c r="R100" i="4"/>
  <c r="P88" i="4"/>
  <c r="P123" i="4"/>
  <c r="U108" i="4"/>
  <c r="R98" i="4"/>
  <c r="S131" i="4"/>
  <c r="P111" i="4"/>
  <c r="AD120" i="4"/>
  <c r="M101" i="4"/>
  <c r="M89" i="4"/>
  <c r="H134" i="4"/>
  <c r="AA86" i="4"/>
  <c r="E119" i="4"/>
  <c r="AB86" i="4"/>
  <c r="D85" i="4"/>
  <c r="J120" i="4"/>
  <c r="D122" i="4"/>
  <c r="M109" i="4"/>
  <c r="AE99" i="4"/>
  <c r="O112" i="4"/>
  <c r="A86" i="4"/>
  <c r="Q98" i="4"/>
  <c r="S4" i="16"/>
  <c r="J88" i="4"/>
  <c r="N100" i="4"/>
  <c r="H97" i="4"/>
  <c r="D112" i="4"/>
  <c r="O99" i="4"/>
  <c r="K131" i="4"/>
  <c r="I121" i="4"/>
  <c r="V119" i="4"/>
  <c r="W87" i="4"/>
  <c r="J123" i="4"/>
  <c r="J112" i="4"/>
  <c r="V88" i="4"/>
  <c r="N135" i="4"/>
  <c r="N112" i="4"/>
  <c r="L97" i="4"/>
  <c r="Z112" i="4"/>
  <c r="N97" i="4"/>
  <c r="Y98" i="4"/>
  <c r="F112" i="4"/>
  <c r="AA108" i="4"/>
  <c r="M110" i="4"/>
  <c r="W100" i="4"/>
  <c r="V98" i="4"/>
  <c r="M131" i="4"/>
  <c r="J119" i="4"/>
  <c r="Z132" i="4"/>
  <c r="AB122" i="4"/>
  <c r="O86" i="4"/>
  <c r="D88" i="4"/>
  <c r="U121" i="4"/>
  <c r="J111" i="4"/>
  <c r="W123" i="4"/>
  <c r="AA131" i="4"/>
  <c r="Q97" i="4"/>
  <c r="H87" i="4"/>
  <c r="AC121" i="4"/>
  <c r="AB120" i="4"/>
  <c r="H88" i="4"/>
  <c r="H120" i="4"/>
  <c r="C101" i="4"/>
  <c r="H110" i="4"/>
  <c r="K132" i="4"/>
  <c r="Q133" i="4"/>
  <c r="J97" i="4"/>
  <c r="L101" i="4"/>
  <c r="N119" i="4"/>
  <c r="Q135" i="4"/>
  <c r="I133" i="4"/>
  <c r="AD88" i="4"/>
  <c r="R109" i="4"/>
  <c r="A88" i="4"/>
  <c r="G101" i="4"/>
  <c r="H123" i="4"/>
  <c r="X131" i="4"/>
  <c r="D108" i="4"/>
  <c r="Y112" i="4"/>
  <c r="X100" i="4"/>
  <c r="K86" i="4"/>
  <c r="C108" i="4"/>
  <c r="AE101" i="4"/>
  <c r="G120" i="4"/>
  <c r="N131" i="4"/>
  <c r="AB99" i="4"/>
  <c r="Q121" i="4"/>
  <c r="E88" i="4"/>
  <c r="B99" i="4"/>
  <c r="AC131" i="4"/>
  <c r="AB101" i="4"/>
  <c r="P135" i="4"/>
  <c r="B122" i="4"/>
  <c r="Y131" i="4"/>
  <c r="AC97" i="4"/>
  <c r="AD111" i="4"/>
  <c r="G133" i="4"/>
  <c r="AF87" i="4"/>
  <c r="F121" i="4"/>
  <c r="T134" i="4"/>
  <c r="N120" i="4"/>
  <c r="B131" i="4"/>
  <c r="D110" i="4"/>
  <c r="U88" i="4"/>
  <c r="AB110" i="4"/>
  <c r="S99" i="4"/>
  <c r="V97" i="4"/>
  <c r="S100" i="4"/>
  <c r="Y133" i="4"/>
  <c r="U98" i="4"/>
  <c r="C132" i="4"/>
  <c r="AD131" i="4"/>
  <c r="AF109" i="4"/>
  <c r="Y89" i="4"/>
  <c r="Q100" i="4"/>
  <c r="U89" i="4"/>
  <c r="S85" i="4"/>
  <c r="M97" i="4"/>
  <c r="AC119" i="4"/>
  <c r="O119" i="4"/>
  <c r="Q112" i="4"/>
  <c r="Y119" i="4"/>
  <c r="K100" i="4"/>
  <c r="F85" i="4"/>
  <c r="W134" i="4"/>
  <c r="V134" i="4"/>
  <c r="AE98" i="4"/>
  <c r="G85" i="4"/>
  <c r="P100" i="4"/>
  <c r="L98" i="4"/>
  <c r="U111" i="4"/>
  <c r="G100" i="4"/>
  <c r="R122" i="4"/>
  <c r="W108" i="4"/>
  <c r="Z108" i="4"/>
  <c r="D123" i="4"/>
  <c r="M120" i="4"/>
  <c r="C87" i="4"/>
  <c r="M132" i="4"/>
  <c r="X88" i="4"/>
  <c r="AC98" i="4"/>
  <c r="F100" i="4"/>
  <c r="I85" i="4"/>
  <c r="A101" i="4"/>
  <c r="AE131" i="4"/>
  <c r="M85" i="4"/>
  <c r="Q86" i="4"/>
  <c r="V109" i="4"/>
  <c r="Z98" i="4"/>
  <c r="N85" i="4"/>
  <c r="W85" i="4"/>
  <c r="U99" i="4"/>
  <c r="S3" i="16"/>
  <c r="F134" i="4"/>
  <c r="R86" i="4"/>
  <c r="O122" i="4"/>
  <c r="F88" i="4"/>
  <c r="L123" i="4"/>
  <c r="V131" i="4"/>
  <c r="V133" i="4"/>
  <c r="X133" i="4"/>
  <c r="W133" i="4"/>
  <c r="V121" i="4"/>
  <c r="L120" i="4"/>
  <c r="AF98" i="4"/>
  <c r="AC120" i="4"/>
  <c r="I3" i="16"/>
  <c r="AB119" i="4"/>
  <c r="AB88" i="4"/>
  <c r="H132" i="4"/>
  <c r="O85" i="4"/>
  <c r="Q99" i="4"/>
  <c r="X111" i="4"/>
  <c r="T120" i="4"/>
  <c r="AB132" i="4"/>
  <c r="V123" i="4"/>
  <c r="N110" i="4"/>
  <c r="AA98" i="4"/>
  <c r="Q109" i="4"/>
  <c r="Z122" i="4"/>
  <c r="P86" i="4"/>
  <c r="AB100" i="4"/>
  <c r="D134" i="4"/>
  <c r="O134" i="4"/>
  <c r="S110" i="4"/>
  <c r="Z101" i="4"/>
  <c r="AD87" i="4"/>
  <c r="O109" i="4"/>
  <c r="T101" i="4"/>
  <c r="C89" i="4"/>
  <c r="V85" i="4"/>
  <c r="A100" i="4"/>
  <c r="AA133" i="4"/>
  <c r="X132" i="4"/>
  <c r="Z134" i="4"/>
  <c r="K111" i="4"/>
  <c r="AE133" i="4"/>
  <c r="AC111" i="4"/>
  <c r="M121" i="4"/>
  <c r="V122" i="4"/>
  <c r="Q85" i="4"/>
  <c r="P87" i="4"/>
  <c r="AA111" i="4"/>
  <c r="Z135" i="4"/>
  <c r="G131" i="4"/>
  <c r="A99" i="4"/>
  <c r="S120" i="4"/>
  <c r="I122" i="4"/>
  <c r="Z120" i="4"/>
  <c r="Y120" i="4"/>
  <c r="X99" i="4"/>
  <c r="C135" i="4"/>
  <c r="L86" i="4"/>
  <c r="Z110" i="4"/>
  <c r="Z86" i="4"/>
  <c r="D133" i="4"/>
  <c r="O132" i="4"/>
  <c r="Q134" i="4"/>
  <c r="F86" i="4"/>
  <c r="AF132" i="4"/>
  <c r="AC99" i="4"/>
  <c r="J99" i="4"/>
  <c r="C133" i="4"/>
  <c r="I100" i="4"/>
  <c r="G110" i="4"/>
  <c r="B123" i="4"/>
  <c r="C122" i="4"/>
  <c r="I89" i="4"/>
  <c r="X112" i="4"/>
  <c r="AB133" i="4"/>
  <c r="P99" i="4"/>
  <c r="E87" i="4"/>
  <c r="AC133" i="4"/>
  <c r="AE100" i="4"/>
  <c r="AC109" i="4"/>
  <c r="L119" i="4"/>
  <c r="R121" i="4"/>
  <c r="AF110" i="4"/>
  <c r="AF134" i="4"/>
  <c r="AC88" i="4"/>
  <c r="X134" i="4"/>
  <c r="Z88" i="4"/>
  <c r="U101" i="4"/>
  <c r="D121" i="4"/>
  <c r="T135" i="4"/>
  <c r="P109" i="4"/>
  <c r="AF86" i="4"/>
  <c r="W122" i="4"/>
  <c r="C109" i="4"/>
  <c r="J100" i="4"/>
  <c r="X108" i="4"/>
  <c r="AF133" i="4"/>
  <c r="H85" i="4"/>
  <c r="M111" i="4"/>
  <c r="K123" i="4"/>
  <c r="C134" i="4"/>
  <c r="AB98" i="4"/>
  <c r="AB87" i="4"/>
  <c r="AB135" i="4"/>
  <c r="M100" i="4"/>
  <c r="G86" i="4"/>
  <c r="T86" i="4"/>
  <c r="AC134" i="4"/>
  <c r="A97" i="4"/>
  <c r="E101" i="4"/>
  <c r="S119" i="4"/>
  <c r="J89" i="4"/>
  <c r="AA109" i="4"/>
  <c r="A89" i="4"/>
  <c r="AD97" i="4"/>
  <c r="J135" i="4"/>
  <c r="N88" i="4"/>
  <c r="Z111" i="4"/>
  <c r="B100" i="4"/>
  <c r="G97" i="4"/>
  <c r="E135" i="4"/>
  <c r="F120" i="4"/>
  <c r="F101" i="4"/>
  <c r="I110" i="4"/>
  <c r="B85" i="4"/>
  <c r="C88" i="4"/>
  <c r="Z87" i="4"/>
  <c r="K99" i="4"/>
  <c r="E86" i="4"/>
  <c r="E131" i="4"/>
  <c r="Y132" i="4"/>
  <c r="AB85" i="4"/>
  <c r="AC135" i="4"/>
  <c r="AF100" i="4"/>
  <c r="AF121" i="4"/>
  <c r="AF111" i="4"/>
  <c r="Y109" i="4"/>
  <c r="Z89" i="4"/>
  <c r="Y134" i="4"/>
  <c r="F89" i="4"/>
  <c r="I98" i="4"/>
  <c r="AB131" i="4"/>
  <c r="AF123" i="4"/>
  <c r="O97" i="4"/>
  <c r="S88" i="4"/>
  <c r="T85" i="4"/>
  <c r="F111" i="4"/>
  <c r="I134" i="4"/>
  <c r="E122" i="4"/>
  <c r="F98" i="4"/>
  <c r="H98" i="4"/>
  <c r="X98" i="4"/>
  <c r="N99" i="4"/>
  <c r="M87" i="4"/>
  <c r="W88" i="4"/>
  <c r="P133" i="4"/>
  <c r="W89" i="4"/>
  <c r="X122" i="4"/>
  <c r="N98" i="4"/>
  <c r="I111" i="4"/>
  <c r="I123" i="4"/>
  <c r="S89" i="4"/>
  <c r="AD119" i="4"/>
  <c r="N101" i="4"/>
  <c r="V111" i="4"/>
  <c r="AA99" i="4"/>
  <c r="V101" i="4"/>
  <c r="U133" i="4"/>
  <c r="R87" i="4"/>
  <c r="L89" i="4"/>
  <c r="Q123" i="4"/>
  <c r="X85" i="4"/>
  <c r="G89" i="4"/>
  <c r="W99" i="4"/>
  <c r="T97" i="4"/>
  <c r="C131" i="4"/>
  <c r="T110" i="4"/>
  <c r="F123" i="4"/>
  <c r="P85" i="4"/>
  <c r="D97" i="4"/>
  <c r="O98" i="4"/>
  <c r="J85" i="4"/>
  <c r="AE86" i="4"/>
  <c r="AB121" i="4"/>
  <c r="Y99" i="4"/>
  <c r="N86" i="4"/>
  <c r="E120" i="4"/>
  <c r="I135" i="4"/>
  <c r="K101" i="4"/>
  <c r="AA97" i="4"/>
  <c r="V89" i="4"/>
  <c r="I6" i="16"/>
  <c r="Y87" i="4"/>
  <c r="P121" i="4"/>
  <c r="U134" i="4"/>
  <c r="L132" i="4"/>
  <c r="C120" i="4"/>
  <c r="L108" i="4"/>
  <c r="A112" i="4"/>
  <c r="E111" i="4"/>
  <c r="Y88" i="4"/>
  <c r="AD133" i="4"/>
  <c r="O135" i="4"/>
  <c r="AD99" i="4"/>
  <c r="B86" i="4"/>
  <c r="AF88" i="4"/>
  <c r="AD134" i="4"/>
  <c r="F108" i="4"/>
  <c r="AC123" i="4"/>
  <c r="AA119" i="4"/>
  <c r="U135" i="4"/>
  <c r="S134" i="4"/>
  <c r="L112" i="4"/>
  <c r="Z100" i="4"/>
  <c r="O100" i="4"/>
  <c r="X86" i="4"/>
  <c r="AC132" i="4"/>
  <c r="Y122" i="4"/>
  <c r="V99" i="4"/>
  <c r="Z123" i="4"/>
  <c r="F109" i="4"/>
  <c r="N132" i="4"/>
  <c r="S98" i="4"/>
  <c r="C112" i="4"/>
  <c r="A122" i="4"/>
  <c r="W110" i="4"/>
  <c r="E108" i="4"/>
  <c r="T98" i="4"/>
  <c r="F122" i="4"/>
  <c r="J87" i="4"/>
  <c r="J109" i="4"/>
  <c r="I99" i="4"/>
  <c r="AC112" i="4"/>
  <c r="M99" i="4"/>
  <c r="AE110" i="4"/>
  <c r="L88" i="4"/>
  <c r="H133" i="4"/>
  <c r="K85" i="4"/>
  <c r="I120" i="4"/>
  <c r="AA88" i="4"/>
  <c r="M123" i="4"/>
  <c r="AA85" i="4"/>
  <c r="E132" i="4"/>
  <c r="B121" i="4"/>
  <c r="W97" i="4"/>
  <c r="E98" i="4"/>
  <c r="N121" i="4"/>
  <c r="M86" i="4"/>
  <c r="T88" i="4"/>
  <c r="C98" i="4"/>
  <c r="X101" i="4"/>
  <c r="S135" i="4"/>
  <c r="L121" i="4"/>
  <c r="C100" i="4"/>
  <c r="K112" i="4"/>
  <c r="H86" i="4"/>
  <c r="T121" i="4"/>
  <c r="R131" i="4"/>
  <c r="W98" i="4"/>
  <c r="I97" i="4"/>
  <c r="AB111" i="4"/>
  <c r="W112" i="4"/>
  <c r="AE132" i="4"/>
  <c r="X123" i="4"/>
  <c r="N109" i="4"/>
  <c r="W119" i="4"/>
  <c r="I88" i="4"/>
  <c r="X120" i="4"/>
  <c r="O111" i="4"/>
  <c r="V120" i="4"/>
  <c r="J108" i="4"/>
  <c r="B133" i="4"/>
  <c r="F132" i="4"/>
  <c r="I112" i="4"/>
  <c r="C111" i="4"/>
  <c r="AF97" i="4"/>
  <c r="P97" i="4"/>
  <c r="G123" i="4"/>
  <c r="AB109" i="4"/>
  <c r="M88" i="4"/>
  <c r="S5" i="16"/>
  <c r="G121" i="4"/>
  <c r="AD100" i="4"/>
  <c r="P89" i="4"/>
  <c r="AA100" i="4"/>
  <c r="S101" i="4"/>
  <c r="S2" i="16"/>
  <c r="D132" i="4"/>
  <c r="U86" i="4"/>
  <c r="U131" i="4"/>
  <c r="Z121" i="4"/>
  <c r="H112" i="4"/>
  <c r="Q120" i="4"/>
  <c r="AE119" i="4"/>
  <c r="C110" i="4"/>
  <c r="T100" i="4"/>
  <c r="I2" i="16"/>
  <c r="E99" i="4"/>
  <c r="AA112" i="4"/>
  <c r="AC110" i="4"/>
  <c r="J132" i="4"/>
  <c r="A123" i="4"/>
  <c r="A110" i="4"/>
  <c r="Z109" i="4"/>
  <c r="R111" i="4"/>
  <c r="O120" i="4"/>
  <c r="B120" i="4"/>
  <c r="U132" i="4"/>
  <c r="AD89" i="4"/>
  <c r="D111" i="4"/>
  <c r="AE88" i="4"/>
  <c r="R120" i="4"/>
  <c r="AA122" i="4"/>
  <c r="S112" i="4"/>
  <c r="AF85" i="4"/>
  <c r="B135" i="4"/>
  <c r="Y101" i="4"/>
  <c r="U87" i="4"/>
  <c r="AA123" i="4"/>
  <c r="L87" i="4"/>
  <c r="W111" i="4"/>
  <c r="N122" i="4"/>
  <c r="U112" i="4"/>
  <c r="AE85" i="4"/>
  <c r="V132" i="4"/>
  <c r="J86" i="4"/>
  <c r="B119" i="4"/>
  <c r="Y86" i="4"/>
  <c r="J121" i="4"/>
  <c r="Y108" i="4"/>
  <c r="M135" i="4"/>
  <c r="AD112" i="4"/>
  <c r="M119" i="4"/>
  <c r="C123" i="4"/>
  <c r="K121" i="4"/>
  <c r="U109" i="4"/>
  <c r="AA101" i="4"/>
  <c r="R108" i="4"/>
  <c r="E109" i="4"/>
  <c r="K87" i="4"/>
  <c r="Z85" i="4"/>
  <c r="Q88" i="4"/>
  <c r="G112" i="4"/>
  <c r="H99" i="4"/>
  <c r="W132" i="4"/>
  <c r="L99" i="4"/>
  <c r="D86" i="4"/>
  <c r="L109" i="4"/>
  <c r="L135" i="4"/>
  <c r="K122" i="4"/>
  <c r="A85" i="4"/>
  <c r="M112" i="4"/>
  <c r="G132" i="4"/>
  <c r="O121" i="4"/>
  <c r="AA134" i="4"/>
  <c r="T111" i="4"/>
  <c r="S6" i="16"/>
  <c r="S121" i="4"/>
  <c r="R97" i="4"/>
  <c r="AE87" i="4"/>
  <c r="O101" i="4"/>
  <c r="T131" i="4"/>
  <c r="O108" i="4"/>
  <c r="B87" i="4"/>
  <c r="AB112" i="4"/>
  <c r="C121" i="4"/>
  <c r="D98" i="4"/>
  <c r="A108" i="4"/>
  <c r="AC108" i="4"/>
  <c r="K89" i="4"/>
  <c r="T109" i="4"/>
  <c r="B88" i="4"/>
  <c r="H122" i="4"/>
  <c r="S111" i="4"/>
  <c r="Q131" i="4"/>
  <c r="P108" i="4"/>
  <c r="AC87" i="4"/>
  <c r="G98" i="4"/>
  <c r="Y111" i="4"/>
  <c r="AF101" i="4"/>
  <c r="T99" i="4"/>
  <c r="Q119" i="4"/>
  <c r="AC101" i="4"/>
  <c r="AF131" i="4"/>
  <c r="J101" i="4"/>
  <c r="AD101" i="4"/>
  <c r="W86" i="4"/>
  <c r="AD98" i="4"/>
  <c r="M108" i="4"/>
  <c r="AE122" i="4"/>
  <c r="N87" i="4"/>
  <c r="P110" i="4"/>
  <c r="AF108" i="4"/>
  <c r="G119" i="4"/>
  <c r="Z119" i="4"/>
  <c r="R88" i="4"/>
  <c r="P122" i="4"/>
  <c r="N134" i="4"/>
  <c r="K109" i="4"/>
  <c r="Z133" i="4"/>
  <c r="AC85" i="4"/>
  <c r="AC100" i="4"/>
  <c r="U110" i="4"/>
  <c r="P112" i="4"/>
  <c r="F133" i="4"/>
  <c r="G99" i="4"/>
  <c r="W131" i="4"/>
  <c r="S86" i="4"/>
  <c r="W121" i="4"/>
  <c r="B134" i="4"/>
  <c r="G135" i="4"/>
  <c r="K120" i="4"/>
  <c r="X121" i="4"/>
  <c r="N89" i="4"/>
  <c r="AA110" i="4"/>
  <c r="AE120" i="4"/>
  <c r="C86" i="4"/>
  <c r="C97" i="4"/>
  <c r="V108" i="4"/>
  <c r="I132" i="4"/>
  <c r="I87" i="4"/>
  <c r="AE123" i="4"/>
  <c r="AA87" i="4"/>
  <c r="AA89" i="4"/>
  <c r="N123" i="4"/>
  <c r="L110" i="4"/>
  <c r="O87" i="4"/>
  <c r="Y100" i="4"/>
  <c r="D89" i="4"/>
  <c r="C85" i="4"/>
  <c r="H119" i="4"/>
  <c r="AD135" i="4"/>
  <c r="K119" i="4"/>
  <c r="K108" i="4"/>
  <c r="AD109" i="4"/>
  <c r="V110" i="4"/>
  <c r="V100" i="4"/>
  <c r="C99" i="4"/>
  <c r="S123" i="4"/>
  <c r="I108" i="4"/>
  <c r="E97" i="4"/>
  <c r="D131" i="4"/>
  <c r="W109" i="4"/>
  <c r="H108" i="4"/>
  <c r="H106" i="4" l="1"/>
  <c r="D129" i="4"/>
  <c r="E95" i="4"/>
  <c r="I106" i="4"/>
  <c r="K106" i="4"/>
  <c r="K117" i="4"/>
  <c r="H117" i="4"/>
  <c r="C83" i="4"/>
  <c r="V106" i="4"/>
  <c r="C95" i="4"/>
  <c r="W129" i="4"/>
  <c r="AC83" i="4"/>
  <c r="Z117" i="4"/>
  <c r="G117" i="4"/>
  <c r="AF106" i="4"/>
  <c r="M106" i="4"/>
  <c r="AF129" i="4"/>
  <c r="Q117" i="4"/>
  <c r="P106" i="4"/>
  <c r="Q129" i="4"/>
  <c r="AC106" i="4"/>
  <c r="A107" i="4"/>
  <c r="O106" i="4"/>
  <c r="T129" i="4"/>
  <c r="R95" i="4"/>
  <c r="A84" i="4"/>
  <c r="Z83" i="4"/>
  <c r="R106" i="4"/>
  <c r="M117" i="4"/>
  <c r="Y106" i="4"/>
  <c r="B117" i="4"/>
  <c r="AE83" i="4"/>
  <c r="AF83" i="4"/>
  <c r="AE117" i="4"/>
  <c r="U129" i="4"/>
  <c r="P95" i="4"/>
  <c r="AF95" i="4"/>
  <c r="J106" i="4"/>
  <c r="W117" i="4"/>
  <c r="I95" i="4"/>
  <c r="R129" i="4"/>
  <c r="W95" i="4"/>
  <c r="AA83" i="4"/>
  <c r="K83" i="4"/>
  <c r="E106" i="4"/>
  <c r="AA117" i="4"/>
  <c r="F106" i="4"/>
  <c r="L106" i="4"/>
  <c r="AA95" i="4"/>
  <c r="J83" i="4"/>
  <c r="D95" i="4"/>
  <c r="P83" i="4"/>
  <c r="C129" i="4"/>
  <c r="T95" i="4"/>
  <c r="X83" i="4"/>
  <c r="AD117" i="4"/>
  <c r="T83" i="4"/>
  <c r="O95" i="4"/>
  <c r="AB129" i="4"/>
  <c r="AB83" i="4"/>
  <c r="E129" i="4"/>
  <c r="B83" i="4"/>
  <c r="G95" i="4"/>
  <c r="AD95" i="4"/>
  <c r="S117" i="4"/>
  <c r="A96" i="4"/>
  <c r="H83" i="4"/>
  <c r="X106" i="4"/>
  <c r="L117" i="4"/>
  <c r="G129" i="4"/>
  <c r="Q83" i="4"/>
  <c r="V83" i="4"/>
  <c r="O83" i="4"/>
  <c r="AB117" i="4"/>
  <c r="V129" i="4"/>
  <c r="W83" i="4"/>
  <c r="N83" i="4"/>
  <c r="M83" i="4"/>
  <c r="AE129" i="4"/>
  <c r="I83" i="4"/>
  <c r="Z106" i="4"/>
  <c r="W106" i="4"/>
  <c r="G83" i="4"/>
  <c r="F83" i="4"/>
  <c r="Y117" i="4"/>
  <c r="O117" i="4"/>
  <c r="AC117" i="4"/>
  <c r="M95" i="4"/>
  <c r="S83" i="4"/>
  <c r="AD129" i="4"/>
  <c r="V95" i="4"/>
  <c r="B129" i="4"/>
  <c r="AC95" i="4"/>
  <c r="Y129" i="4"/>
  <c r="AC129" i="4"/>
  <c r="N129" i="4"/>
  <c r="C106" i="4"/>
  <c r="D106" i="4"/>
  <c r="X129" i="4"/>
  <c r="N117" i="4"/>
  <c r="J95" i="4"/>
  <c r="Q95" i="4"/>
  <c r="AA129" i="4"/>
  <c r="J117" i="4"/>
  <c r="M129" i="4"/>
  <c r="AA106" i="4"/>
  <c r="N95" i="4"/>
  <c r="L95" i="4"/>
  <c r="V117" i="4"/>
  <c r="K129" i="4"/>
  <c r="H95" i="4"/>
  <c r="D83" i="4"/>
  <c r="E117" i="4"/>
  <c r="S129" i="4"/>
  <c r="U106" i="4"/>
  <c r="B106" i="4"/>
  <c r="T117" i="4"/>
  <c r="Y83" i="4"/>
  <c r="S106" i="4"/>
  <c r="AD83" i="4"/>
  <c r="Y95" i="4"/>
  <c r="AD106" i="4"/>
  <c r="K95" i="4"/>
  <c r="U83" i="4"/>
  <c r="N106" i="4"/>
  <c r="A118" i="4"/>
  <c r="E83" i="4"/>
  <c r="X95" i="4"/>
  <c r="AF117" i="4"/>
  <c r="AE106" i="4"/>
  <c r="G106" i="4"/>
  <c r="AB95" i="4"/>
  <c r="AB106" i="4"/>
  <c r="X117" i="4"/>
  <c r="AE95" i="4"/>
  <c r="T106" i="4"/>
  <c r="O129" i="4"/>
  <c r="H129" i="4"/>
  <c r="F129" i="4"/>
  <c r="Q106" i="4"/>
  <c r="L83" i="4"/>
  <c r="J129" i="4"/>
  <c r="R83" i="4"/>
  <c r="S95" i="4"/>
  <c r="F95" i="4"/>
  <c r="Z95" i="4"/>
  <c r="P117" i="4"/>
  <c r="I129" i="4"/>
  <c r="U117" i="4"/>
  <c r="U95" i="4"/>
  <c r="Z129" i="4"/>
  <c r="I117" i="4"/>
  <c r="L129" i="4"/>
  <c r="R117" i="4"/>
  <c r="C117" i="4"/>
  <c r="P129" i="4"/>
  <c r="F117" i="4"/>
  <c r="D117" i="4"/>
  <c r="B95" i="4"/>
  <c r="J3" i="16"/>
  <c r="J2" i="16"/>
  <c r="J5" i="16"/>
  <c r="J4" i="16"/>
  <c r="J6" i="16"/>
  <c r="K6" i="16"/>
  <c r="K4" i="16"/>
  <c r="K5" i="16"/>
  <c r="K2" i="16"/>
  <c r="K3" i="16"/>
  <c r="L2" i="16"/>
  <c r="L6" i="16"/>
  <c r="L3" i="16"/>
  <c r="L4" i="16"/>
  <c r="L5" i="16"/>
  <c r="M5" i="16"/>
  <c r="M3" i="16"/>
  <c r="M6" i="16"/>
  <c r="M4" i="16"/>
  <c r="M2" i="16"/>
  <c r="N2" i="16"/>
  <c r="N6" i="16"/>
  <c r="N5" i="16"/>
  <c r="N4" i="16"/>
  <c r="N3" i="16"/>
  <c r="O3" i="16" l="1"/>
  <c r="O4" i="16"/>
  <c r="O5" i="16"/>
  <c r="O6" i="16"/>
  <c r="O2" i="16"/>
</calcChain>
</file>

<file path=xl/sharedStrings.xml><?xml version="1.0" encoding="utf-8"?>
<sst xmlns="http://schemas.openxmlformats.org/spreadsheetml/2006/main" count="2606" uniqueCount="1063">
  <si>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</si>
  <si>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</si>
  <si>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</si>
  <si>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</si>
  <si>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</si>
  <si>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</si>
  <si>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</si>
  <si>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</si>
  <si>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</si>
  <si>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</si>
  <si>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</si>
  <si>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</si>
  <si>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</si>
  <si>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</si>
  <si>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</si>
  <si>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</si>
  <si>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</si>
  <si>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</si>
  <si>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</si>
  <si>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</si>
  <si>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</si>
  <si>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</si>
  <si>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</si>
  <si>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</si>
  <si>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</si>
  <si>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</si>
  <si>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</si>
  <si>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</si>
  <si>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</si>
  <si>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</si>
  <si>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</si>
  <si>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</si>
  <si>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</si>
  <si>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</si>
  <si>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</si>
  <si>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</si>
  <si>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</si>
  <si>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</si>
  <si>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</si>
  <si>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</si>
  <si>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</si>
  <si>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</si>
  <si>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</si>
  <si>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</si>
  <si>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</si>
  <si>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</si>
  <si>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</si>
  <si>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</si>
  <si>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</si>
  <si>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</si>
  <si>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</si>
  <si>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</si>
  <si>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</si>
  <si>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</si>
  <si>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</si>
  <si>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</si>
  <si>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</si>
  <si>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</si>
  <si>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</si>
  <si>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</si>
  <si>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</si>
  <si>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</si>
  <si>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</si>
  <si>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</si>
  <si>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</si>
  <si>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</si>
  <si>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</si>
  <si>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</si>
  <si>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</si>
  <si>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</si>
  <si>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</si>
  <si>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</si>
  <si>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</si>
  <si>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</si>
  <si>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</si>
  <si>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</si>
  <si>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</si>
  <si>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</si>
  <si>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</si>
  <si>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</si>
  <si>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</si>
  <si>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</si>
  <si>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</si>
  <si>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</si>
  <si>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</si>
  <si>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</si>
  <si>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</si>
  <si>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</si>
  <si>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</si>
  <si>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</si>
  <si>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</si>
  <si>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</si>
  <si>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</si>
  <si>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</si>
  <si>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</si>
  <si>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</si>
  <si>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</si>
  <si>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</si>
  <si>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</si>
  <si>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</si>
  <si>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</si>
  <si>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</si>
  <si>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</si>
  <si>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</si>
  <si>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</si>
  <si>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</si>
  <si>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</si>
  <si>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</si>
  <si>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</si>
  <si>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</si>
  <si>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</si>
  <si>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</si>
  <si>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</si>
  <si>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</si>
  <si>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</si>
  <si>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</si>
  <si>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</si>
  <si>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</si>
  <si>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</si>
  <si>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</si>
  <si>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</si>
  <si>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</si>
  <si>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</si>
  <si>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</si>
  <si>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</si>
  <si>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</si>
  <si>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</si>
  <si>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</si>
  <si>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</si>
  <si>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</si>
  <si>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</si>
  <si>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</si>
  <si>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</si>
  <si>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</si>
  <si>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</si>
  <si>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</si>
  <si>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</si>
  <si>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</si>
  <si>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</si>
  <si>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</si>
  <si>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</si>
  <si>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</si>
  <si>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</si>
  <si>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</si>
  <si>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</si>
  <si>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</si>
  <si>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</si>
  <si>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</si>
  <si>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</si>
  <si>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</si>
  <si>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</si>
  <si>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</si>
  <si>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</si>
  <si>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</si>
  <si>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</si>
  <si>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</si>
  <si>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</si>
  <si>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</si>
  <si>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</si>
  <si>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</si>
  <si>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</si>
  <si>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</si>
  <si>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</si>
  <si>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</si>
  <si>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</si>
  <si>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</si>
  <si>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</si>
  <si>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</si>
  <si>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</si>
  <si>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</si>
  <si>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</si>
  <si>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</si>
  <si>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</si>
  <si>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</si>
  <si>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</si>
  <si>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</si>
  <si>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</si>
  <si>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</si>
  <si>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</si>
  <si>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</si>
  <si>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</si>
  <si>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</si>
  <si>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</si>
  <si>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</si>
  <si>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</si>
  <si>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</si>
  <si>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</si>
  <si>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</si>
  <si>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</si>
  <si>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</si>
  <si>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</si>
  <si>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</si>
  <si>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</si>
  <si>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</si>
  <si>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</si>
  <si>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</si>
  <si>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</si>
  <si>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</si>
  <si>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</si>
  <si>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</si>
  <si>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</si>
  <si>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</si>
  <si>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</si>
  <si>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</si>
  <si>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</si>
  <si>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</si>
  <si>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</si>
  <si>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</si>
  <si>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</si>
  <si>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</si>
  <si>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</si>
  <si>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</si>
  <si>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</si>
  <si>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</si>
  <si>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</si>
  <si>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</si>
  <si>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</si>
  <si>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</si>
  <si>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</si>
  <si>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</si>
  <si>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</si>
  <si>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</si>
  <si>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</si>
  <si>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</si>
  <si>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</si>
  <si>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</si>
  <si>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</si>
  <si>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</si>
  <si>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</si>
  <si>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</si>
  <si>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</si>
  <si>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</si>
  <si>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</si>
  <si>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</si>
  <si>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</si>
  <si>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</si>
  <si>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</si>
  <si>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</si>
  <si>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</si>
  <si>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</si>
  <si>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</si>
  <si>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</si>
  <si>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</si>
  <si>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</si>
  <si>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</si>
  <si>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</si>
  <si>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</si>
  <si>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</si>
  <si>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</si>
  <si>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</si>
  <si>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</si>
  <si>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</si>
  <si>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</si>
  <si>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</si>
  <si>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</si>
  <si>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</si>
  <si>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</si>
  <si>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</si>
  <si>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</si>
  <si>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</si>
  <si>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</si>
  <si>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</si>
  <si>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</si>
  <si>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</si>
  <si>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</si>
  <si>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</si>
  <si>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</si>
  <si>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</si>
  <si>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</si>
  <si>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</si>
  <si>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</si>
  <si>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</si>
  <si>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</si>
  <si>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</si>
  <si>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</si>
  <si>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</si>
  <si>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</si>
  <si>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</si>
  <si>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</si>
  <si>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</si>
  <si>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</si>
  <si>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</si>
  <si>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</si>
  <si>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</si>
  <si>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</si>
  <si>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</si>
  <si>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</si>
  <si>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</si>
  <si>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</si>
  <si>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</si>
  <si>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</si>
  <si>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</si>
  <si>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</si>
  <si>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</si>
  <si>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</si>
  <si>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</si>
  <si>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</si>
  <si>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</si>
  <si>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</si>
  <si>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</si>
  <si>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</si>
  <si>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</si>
  <si>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</si>
  <si>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</si>
  <si>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</si>
  <si>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</si>
  <si>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</si>
  <si>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</si>
  <si>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</si>
  <si>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</si>
  <si>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</si>
  <si>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</si>
  <si>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</si>
  <si>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</si>
  <si>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</si>
  <si>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</si>
  <si>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</si>
  <si>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</si>
  <si>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</si>
  <si>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</si>
  <si>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</si>
  <si>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</si>
  <si>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</si>
  <si>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</si>
  <si>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</si>
  <si>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</si>
  <si>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</si>
  <si>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</si>
  <si>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</si>
  <si>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</si>
  <si>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</si>
  <si>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</si>
  <si>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</si>
  <si>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</si>
  <si>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</si>
  <si>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</si>
  <si>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</si>
  <si>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</si>
  <si>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</si>
  <si>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</si>
  <si>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</si>
  <si>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</si>
  <si>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</si>
  <si>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</si>
  <si>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</si>
  <si>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</si>
  <si>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</si>
  <si>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</si>
  <si>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</si>
  <si>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</si>
  <si>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</si>
  <si>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</si>
  <si>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</si>
  <si>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</si>
  <si>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</si>
  <si>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</si>
  <si>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</si>
  <si>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</si>
  <si>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</si>
  <si>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</si>
  <si>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</si>
  <si>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</si>
  <si>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</si>
  <si>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</si>
  <si>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</si>
  <si>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</si>
  <si>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</si>
  <si>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</si>
  <si>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</si>
  <si>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</si>
  <si>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</si>
  <si>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</si>
  <si>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</si>
  <si>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</si>
  <si>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</si>
  <si>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</si>
  <si>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</si>
  <si>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</si>
  <si>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</si>
  <si>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</si>
  <si>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</si>
  <si>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</si>
  <si>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</si>
  <si>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</si>
  <si>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</si>
  <si>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</si>
  <si>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</si>
  <si>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</si>
  <si>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</si>
  <si>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</si>
  <si>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</si>
  <si>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</si>
  <si>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</si>
  <si>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</si>
  <si>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</si>
  <si>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</si>
  <si>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</si>
  <si>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</si>
  <si>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</si>
  <si>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</si>
  <si>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</si>
  <si>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</si>
  <si>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</si>
  <si>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</si>
  <si>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</si>
  <si>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</si>
  <si>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</si>
  <si>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</si>
  <si>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</si>
  <si>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</si>
  <si>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</si>
  <si>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</si>
  <si>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</si>
  <si>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</si>
  <si>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</si>
  <si>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</si>
  <si>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</si>
  <si>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</si>
  <si>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</si>
  <si>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</si>
  <si>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</si>
  <si>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</si>
  <si>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</si>
  <si>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</si>
  <si>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</si>
  <si>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</si>
  <si>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</si>
  <si>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</si>
  <si>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</si>
  <si>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</si>
  <si>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</si>
  <si>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</si>
  <si>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</si>
  <si>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</si>
  <si>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</si>
  <si>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</si>
  <si>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</si>
  <si>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</si>
  <si>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</si>
  <si>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</si>
  <si>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</si>
  <si>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</si>
  <si>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</si>
  <si>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</si>
  <si>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</si>
  <si>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</si>
  <si>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</si>
  <si>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</si>
  <si>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</si>
  <si>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</si>
  <si>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</si>
  <si>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</si>
  <si>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</si>
  <si>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</si>
  <si>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</si>
  <si>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</si>
  <si>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</si>
  <si>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</si>
  <si>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</si>
  <si>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</si>
  <si>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</si>
  <si>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</si>
  <si>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</si>
  <si>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</si>
  <si>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</si>
  <si>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</si>
  <si>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</si>
  <si>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</si>
  <si>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</si>
  <si>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</si>
  <si>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</si>
  <si>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</si>
  <si>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</si>
  <si>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</si>
  <si>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</si>
  <si>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</si>
  <si>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</si>
  <si>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</si>
  <si>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</si>
  <si>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</si>
  <si>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</si>
  <si>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</si>
  <si>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</si>
  <si>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</si>
  <si>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</si>
  <si>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</si>
  <si>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</si>
  <si>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</si>
  <si>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</si>
  <si>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</si>
  <si>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</si>
  <si>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</si>
  <si>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</si>
  <si>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</si>
  <si>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</si>
  <si>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</si>
  <si>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</si>
  <si>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</si>
  <si>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</si>
  <si>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</si>
  <si>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</si>
  <si>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</si>
  <si>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</si>
  <si>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</si>
  <si>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</si>
  <si>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</si>
  <si>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</si>
  <si>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</si>
  <si>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</si>
  <si>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</si>
  <si>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</si>
  <si>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</si>
  <si>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</si>
  <si>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</si>
  <si>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</si>
  <si>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</si>
  <si>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</si>
  <si>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</si>
  <si>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</si>
  <si>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</si>
  <si>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</si>
  <si>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</si>
  <si>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</si>
  <si>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</si>
  <si>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</si>
  <si>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</si>
  <si>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</si>
  <si>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</si>
  <si>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</si>
  <si>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</si>
  <si>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</si>
  <si>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</si>
  <si>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</si>
  <si>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</si>
  <si>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</si>
  <si>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</si>
  <si>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</si>
  <si>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</si>
  <si>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</si>
  <si>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</si>
  <si>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</si>
  <si>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</si>
  <si>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</si>
  <si>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</si>
  <si>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</si>
  <si>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</si>
  <si>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</si>
  <si>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</si>
  <si>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</si>
  <si>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</si>
  <si>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</si>
  <si>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</si>
  <si>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</si>
  <si>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</si>
  <si>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</si>
  <si>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</si>
  <si>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</si>
  <si>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</si>
  <si>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</si>
  <si>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</si>
  <si>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</si>
  <si>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</si>
  <si>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</si>
  <si>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</si>
  <si>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</si>
  <si>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</si>
  <si>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</si>
  <si>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</si>
  <si>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</si>
  <si>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</si>
  <si>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</si>
  <si>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</si>
  <si>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</si>
  <si>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</si>
  <si>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</si>
  <si>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</si>
  <si>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</si>
  <si>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</si>
  <si>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</si>
  <si>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</si>
  <si>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</si>
  <si>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</si>
  <si>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</si>
  <si>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</si>
  <si>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</si>
  <si>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</si>
  <si>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</si>
  <si>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</si>
  <si>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</si>
  <si>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</si>
  <si>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</si>
  <si>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</si>
  <si>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</si>
  <si>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</si>
  <si>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</si>
  <si>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</si>
  <si>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</si>
  <si>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</si>
  <si>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</si>
  <si>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</si>
  <si>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</si>
  <si>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</si>
  <si>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</si>
  <si>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</si>
  <si>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</si>
  <si>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</si>
  <si>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</si>
  <si>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</si>
  <si>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</si>
  <si>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</si>
  <si>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</si>
  <si>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</si>
  <si>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</si>
  <si>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</si>
  <si>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</si>
  <si>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</si>
  <si>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</si>
  <si>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</si>
  <si>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</si>
  <si>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</si>
  <si>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</si>
  <si>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</si>
  <si>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</si>
  <si>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</si>
  <si>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</si>
  <si>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</si>
  <si>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</si>
  <si>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</si>
  <si>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</si>
  <si>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</si>
  <si>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</si>
  <si>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</si>
  <si>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</si>
  <si>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</si>
  <si>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</si>
  <si>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</si>
  <si>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</si>
  <si>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</si>
  <si>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</si>
  <si>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</si>
  <si>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</si>
  <si>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</si>
  <si>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</si>
  <si>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</si>
  <si>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</si>
  <si>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</si>
  <si>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</si>
  <si>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</si>
  <si>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</si>
  <si>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</si>
  <si>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</si>
  <si>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</si>
  <si>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</si>
  <si>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</si>
  <si>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</si>
  <si>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</si>
  <si>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</si>
  <si>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</si>
  <si>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</si>
  <si>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</si>
  <si>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</si>
  <si>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</si>
  <si>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</si>
  <si>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</si>
  <si>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</si>
  <si>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</si>
  <si>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</si>
  <si>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</si>
  <si>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</si>
  <si>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</si>
  <si>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</si>
  <si>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</si>
  <si>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</si>
  <si>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</si>
  <si>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</si>
  <si>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</si>
  <si>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</si>
  <si>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</si>
  <si>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</si>
  <si>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</si>
  <si>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</si>
  <si>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</si>
  <si>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</si>
  <si>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</si>
  <si>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</si>
  <si>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</si>
  <si>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</si>
  <si>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</si>
  <si>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</si>
  <si>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</si>
  <si>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</si>
  <si>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</si>
  <si>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</si>
  <si>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</si>
  <si>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</si>
  <si>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</si>
  <si>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</si>
  <si>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</si>
  <si>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</si>
  <si>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</si>
  <si>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</si>
  <si>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</si>
  <si>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</si>
  <si>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</si>
  <si>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</si>
  <si>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</si>
  <si>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</si>
  <si>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</si>
  <si>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</si>
  <si>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</si>
  <si>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</si>
  <si>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</si>
  <si>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</si>
  <si>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</si>
  <si>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</si>
  <si>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</si>
  <si>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</si>
  <si>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</si>
  <si>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</si>
  <si>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</si>
  <si>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</si>
  <si>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</si>
  <si>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</si>
  <si>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</si>
  <si>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</si>
  <si>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</si>
  <si>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</si>
  <si>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</si>
  <si>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</si>
  <si>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</si>
  <si>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</si>
  <si>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</si>
  <si>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</si>
  <si>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</si>
  <si>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</si>
  <si>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</si>
  <si>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</si>
  <si>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</si>
  <si>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</si>
  <si>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</si>
  <si>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</si>
  <si>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</si>
  <si>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</si>
  <si>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</si>
  <si>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</si>
  <si>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</si>
  <si>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</si>
  <si>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</si>
  <si>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</si>
  <si>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</si>
  <si>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</si>
  <si>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</si>
  <si>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</si>
  <si>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</si>
  <si>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</si>
  <si>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</si>
  <si>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</si>
  <si>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</si>
  <si>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</si>
  <si>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</si>
  <si>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</si>
  <si>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</si>
  <si>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</si>
  <si>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</si>
  <si>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</si>
  <si>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</si>
  <si>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</si>
  <si>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</si>
  <si>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</si>
  <si>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</si>
  <si>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</si>
  <si>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</si>
  <si>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</si>
  <si>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</si>
  <si>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</si>
  <si>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</si>
  <si>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</si>
  <si>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</si>
  <si>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</si>
  <si>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</si>
  <si>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</si>
  <si>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</si>
  <si>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</si>
  <si>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</si>
  <si>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</si>
  <si>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</si>
  <si>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</si>
  <si>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</si>
  <si>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</si>
  <si>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</si>
  <si>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</si>
  <si>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</si>
  <si>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</si>
  <si>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</si>
  <si>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</si>
  <si>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</si>
  <si>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</si>
  <si>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</si>
  <si>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</si>
  <si>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</si>
  <si>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</si>
  <si>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</si>
  <si>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</si>
  <si>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</si>
  <si>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</si>
  <si>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</si>
  <si>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</si>
  <si>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</si>
  <si>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</si>
  <si>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</si>
  <si>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</si>
  <si>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</si>
  <si>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</si>
  <si>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</si>
  <si>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</si>
  <si>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</si>
  <si>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</si>
  <si>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</si>
  <si>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</si>
  <si>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</si>
  <si>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</si>
  <si>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</si>
  <si>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</si>
  <si>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</si>
  <si>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</si>
  <si>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</si>
  <si>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</si>
  <si>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</si>
  <si>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</si>
  <si>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</si>
  <si>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</si>
  <si>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</si>
  <si>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</si>
  <si>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</si>
  <si>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</si>
  <si>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</si>
  <si>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</si>
  <si>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</si>
  <si>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</si>
  <si>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</si>
  <si>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</si>
  <si>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</si>
  <si>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</si>
  <si>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</si>
  <si>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</si>
  <si>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</si>
  <si>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</si>
  <si>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</si>
  <si>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</si>
  <si>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</si>
  <si>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</si>
  <si>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</si>
  <si>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</si>
  <si>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</si>
  <si>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</si>
  <si>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</si>
  <si>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</si>
  <si>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</si>
  <si>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</si>
  <si>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</si>
  <si>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</si>
  <si>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</si>
  <si>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</si>
  <si>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</si>
  <si>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</si>
  <si>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</si>
  <si>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</si>
  <si>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</si>
  <si>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</si>
  <si>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</si>
  <si>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</si>
  <si>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</si>
  <si>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</si>
  <si>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</si>
  <si>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</si>
  <si>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</si>
  <si>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</si>
  <si>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</si>
  <si>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</si>
  <si>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</si>
  <si>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</si>
  <si>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</si>
  <si>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</si>
  <si>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</si>
  <si>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</si>
  <si>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</si>
  <si>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</si>
  <si>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</si>
  <si>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</si>
  <si>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</si>
  <si>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</si>
  <si>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</si>
  <si>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</si>
  <si>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</si>
  <si>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</si>
  <si>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</si>
  <si>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</si>
  <si>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</si>
  <si>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</si>
  <si>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</si>
  <si>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</si>
  <si>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</si>
  <si>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</si>
  <si>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</si>
  <si>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</si>
  <si>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</si>
  <si>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</si>
  <si>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</si>
  <si>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</si>
  <si>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</si>
  <si>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</si>
  <si>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</si>
  <si>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</si>
  <si>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</si>
  <si>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</si>
  <si>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</si>
  <si>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</si>
  <si>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</si>
  <si>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</si>
  <si>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</si>
  <si>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</si>
  <si>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</si>
  <si>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</si>
  <si>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</si>
  <si>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</si>
  <si>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</si>
  <si>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</si>
  <si>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</si>
  <si>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</si>
  <si>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</si>
  <si>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</si>
  <si>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</si>
  <si>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</si>
  <si>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</si>
  <si>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</si>
  <si>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</si>
  <si>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</si>
  <si>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</si>
  <si>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</si>
  <si>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</si>
  <si>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</si>
  <si>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</si>
  <si>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</si>
  <si>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</si>
  <si>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</si>
  <si>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</si>
  <si>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</si>
  <si>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</si>
  <si>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</si>
  <si>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</si>
  <si>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</si>
  <si>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</si>
  <si>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</si>
  <si>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</si>
  <si>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</si>
  <si>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</si>
  <si>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</si>
  <si>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</si>
  <si>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</si>
  <si>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</si>
  <si>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</si>
  <si>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</si>
  <si>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</si>
  <si>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</si>
  <si>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</si>
  <si>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</si>
  <si>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</si>
  <si>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</si>
  <si>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</si>
  <si>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</si>
  <si>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</si>
  <si>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</si>
  <si>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</si>
  <si>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</si>
  <si>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</si>
  <si>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</si>
  <si>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</si>
  <si>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</si>
  <si>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</si>
  <si>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</si>
  <si>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</si>
  <si>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</si>
  <si>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</si>
  <si>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</si>
  <si>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</si>
  <si>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</si>
  <si>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</si>
  <si>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</si>
  <si>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</si>
  <si>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</si>
  <si>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</si>
  <si>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</si>
  <si>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</si>
  <si>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</si>
  <si>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</si>
  <si>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</si>
  <si>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</si>
  <si>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</si>
  <si>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</si>
  <si>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</si>
  <si>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</si>
  <si>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</si>
  <si>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</si>
  <si>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</si>
  <si>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</si>
  <si>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</si>
  <si>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</si>
  <si>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</si>
  <si>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</si>
  <si>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</si>
  <si>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</si>
  <si>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</si>
  <si>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</si>
  <si>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</si>
  <si>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律师群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</si>
  <si>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</si>
  <si>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</si>
  <si>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</si>
  <si>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</si>
  <si>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</si>
  <si>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</si>
  <si>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</si>
  <si>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</si>
  <si>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</si>
  <si>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</si>
  <si>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</si>
  <si>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</si>
  <si>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</si>
  <si>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</si>
  <si>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</si>
  <si>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</si>
  <si>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</si>
  <si>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</si>
  <si>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</si>
  <si>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</si>
  <si>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</si>
  <si>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</si>
  <si>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</si>
  <si>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</si>
  <si>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</si>
  <si>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</si>
  <si>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</si>
  <si>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</si>
  <si>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</si>
  <si>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</si>
  <si>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</si>
  <si>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</si>
  <si>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</si>
  <si>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</si>
  <si>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</si>
  <si>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</si>
  <si>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</si>
  <si>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</si>
  <si>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</si>
  <si>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</si>
  <si>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</si>
  <si>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</si>
  <si>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</si>
  <si>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</si>
  <si>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</si>
  <si>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浦发20</t>
    <phoneticPr fontId="3" type="noConversion"/>
  </si>
  <si>
    <t>浦发10</t>
    <phoneticPr fontId="3" type="noConversion"/>
  </si>
  <si>
    <t>浦发10w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</si>
</sst>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7" fontId="0" fillId="0" borderId="0" xfId="0" applyNumberFormat="1" applyFont="1"/>
    <xf numFmtId="0" fontId="0" fillId="0" borderId="10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7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0" fillId="0" borderId="0" xfId="0" applyFont="1" applyFill="1" applyAlignment="1">
      <alignment horizontal="right"/>
    </xf>
  </cellXfs>
  <cellStyles count="6">
    <cellStyle name="常规" xfId="0" builtinId="0"/>
    <cellStyle name="常规 2" xfId="3" xr:uid="{00000000-0005-0000-0000-000001000000}"/>
    <cellStyle name="常规 2 2 2" xfId="2" xr:uid="{00000000-0005-0000-0000-000002000000}"/>
    <cellStyle name="常规 3" xfId="4" xr:uid="{00000000-0005-0000-0000-000003000000}"/>
    <cellStyle name="常规 6 2 2" xfId="1" xr:uid="{00000000-0005-0000-0000-000004000000}"/>
    <cellStyle name="超链接" xfId="5" builtinId="8"/>
  </cellStyles>
  <dxfs count="57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zoomScaleNormal="100" workbookViewId="0">
      <selection activeCell="G6" sqref="G6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828</v>
      </c>
      <c r="K2" t="s">
        <v>833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830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831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694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828</v>
      </c>
      <c r="I12" t="s">
        <v>768</v>
      </c>
    </row>
    <row r="13" spans="1:12" x14ac:dyDescent="0.15">
      <c r="B13" s="52">
        <v>3.2463268650229167</v>
      </c>
      <c r="C13" s="52">
        <v>3.5</v>
      </c>
      <c r="G13" t="s">
        <v>840</v>
      </c>
      <c r="I13" t="s">
        <v>769</v>
      </c>
    </row>
    <row r="14" spans="1:12" x14ac:dyDescent="0.15">
      <c r="B14" s="52">
        <v>3.2739324563687218</v>
      </c>
      <c r="C14" s="52">
        <v>3.75</v>
      </c>
      <c r="I14" t="s">
        <v>770</v>
      </c>
      <c r="L14" t="s">
        <v>795</v>
      </c>
    </row>
    <row r="15" spans="1:12" x14ac:dyDescent="0.15">
      <c r="B15" s="52">
        <v>3.3018999999999998</v>
      </c>
      <c r="C15" s="52">
        <v>4</v>
      </c>
      <c r="I15" t="s">
        <v>771</v>
      </c>
      <c r="L15" t="s">
        <v>796</v>
      </c>
    </row>
    <row r="16" spans="1:12" x14ac:dyDescent="0.15">
      <c r="B16" s="52">
        <v>3.3302209877760252</v>
      </c>
      <c r="C16" s="52">
        <v>4.25</v>
      </c>
      <c r="D16" t="s">
        <v>590</v>
      </c>
      <c r="I16" t="s">
        <v>776</v>
      </c>
      <c r="L16" t="s">
        <v>797</v>
      </c>
    </row>
    <row r="17" spans="2:12" x14ac:dyDescent="0.15">
      <c r="B17" s="52">
        <v>3.359723986029743</v>
      </c>
      <c r="C17" s="52">
        <v>4.5</v>
      </c>
      <c r="E17" t="s">
        <v>990</v>
      </c>
      <c r="I17" t="s">
        <v>777</v>
      </c>
      <c r="L17" t="s">
        <v>798</v>
      </c>
    </row>
    <row r="18" spans="2:12" x14ac:dyDescent="0.15">
      <c r="B18" s="52">
        <v>3.3900149912685897</v>
      </c>
      <c r="C18" s="52">
        <v>4.75</v>
      </c>
      <c r="I18" t="s">
        <v>783</v>
      </c>
    </row>
    <row r="19" spans="2:12" x14ac:dyDescent="0.15">
      <c r="B19" s="52">
        <v>3.4207000000000001</v>
      </c>
      <c r="C19" s="52">
        <v>5</v>
      </c>
      <c r="I19" t="s">
        <v>784</v>
      </c>
    </row>
    <row r="20" spans="2:12" x14ac:dyDescent="0.15">
      <c r="B20" s="52"/>
      <c r="C20" s="52"/>
      <c r="I20" t="s">
        <v>789</v>
      </c>
    </row>
    <row r="21" spans="2:12" x14ac:dyDescent="0.15">
      <c r="I21" t="s">
        <v>810</v>
      </c>
    </row>
    <row r="22" spans="2:12" x14ac:dyDescent="0.15">
      <c r="I22" t="s">
        <v>822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4"/>
  <sheetViews>
    <sheetView tabSelected="1" workbookViewId="0">
      <pane ySplit="2" topLeftCell="A63" activePane="bottomLeft" state="frozen"/>
      <selection pane="bottomLeft" activeCell="A84" sqref="A84:XFD84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718</v>
      </c>
      <c r="B54" t="s">
        <v>632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668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686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687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686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687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653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653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710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710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711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726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746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759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726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819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825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824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847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726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61</v>
      </c>
      <c r="K89" s="1">
        <f t="shared" si="27"/>
        <v>43263</v>
      </c>
      <c r="L89" s="80">
        <v>14</v>
      </c>
      <c r="M89" s="15">
        <v>20</v>
      </c>
      <c r="N89">
        <f t="shared" si="28"/>
        <v>22.479847839869578</v>
      </c>
      <c r="O89" s="51"/>
      <c r="Q89">
        <f t="shared" si="29"/>
        <v>22.479847839869578</v>
      </c>
      <c r="S89" s="14"/>
      <c r="V89">
        <f t="shared" si="30"/>
        <v>0</v>
      </c>
      <c r="W89">
        <f t="shared" si="31"/>
        <v>905</v>
      </c>
      <c r="X89">
        <f t="shared" si="32"/>
        <v>17.278688524590162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975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975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4" si="45">I91+J91</f>
        <v>43298</v>
      </c>
      <c r="L91" s="80">
        <v>900</v>
      </c>
      <c r="M91" s="15">
        <v>60</v>
      </c>
      <c r="N91">
        <f t="shared" ref="N91:N94" si="46">(L91+M91)*36500/(H91*J91)</f>
        <v>12.977777777777778</v>
      </c>
      <c r="O91" t="s">
        <v>289</v>
      </c>
      <c r="P91">
        <v>175</v>
      </c>
      <c r="Q91">
        <f t="shared" ref="Q91:Q94" si="47">(L91+M91+P91)*36500/(H91*J91)</f>
        <v>15.343518518518518</v>
      </c>
      <c r="S91" s="14"/>
      <c r="U91">
        <v>175</v>
      </c>
      <c r="V91">
        <f t="shared" ref="V91:V94" si="48">(T91+U91)*36500/((S91-I91)*H91)</f>
        <v>-4.9277140035795843E-3</v>
      </c>
      <c r="W91">
        <f t="shared" ref="W91:W94" si="49">R91+H91</f>
        <v>30000</v>
      </c>
      <c r="X91">
        <f t="shared" ref="X91:X94" si="50">(L91+M91+P91)*31/(J91)</f>
        <v>390.94444444444446</v>
      </c>
      <c r="Y91">
        <f t="shared" ref="Y91:Y94" si="51">(T91+U91)*31/(J91)</f>
        <v>60.277777777777779</v>
      </c>
      <c r="Z91" s="36">
        <f t="shared" ref="Z91:Z94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/>
      <c r="S93" s="14"/>
      <c r="T93" s="51"/>
      <c r="V93">
        <f t="shared" si="48"/>
        <v>0</v>
      </c>
      <c r="W93">
        <f t="shared" si="49"/>
        <v>2000</v>
      </c>
      <c r="X93">
        <f t="shared" si="50"/>
        <v>36</v>
      </c>
      <c r="Y93">
        <f t="shared" si="51"/>
        <v>0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</sheetData>
  <dataConsolidate link="1"/>
  <phoneticPr fontId="3" type="noConversion"/>
  <conditionalFormatting sqref="K13">
    <cfRule type="expression" dxfId="254" priority="233">
      <formula>"and(Q14&gt;=0,J14&lt;now(),G14&gt;0)"</formula>
    </cfRule>
  </conditionalFormatting>
  <conditionalFormatting sqref="K106:K114 K116:K1048576 K102:K103">
    <cfRule type="expression" dxfId="253" priority="231">
      <formula>AND(R102&gt;=0,K102&lt;NOW(),H102&gt;0)</formula>
    </cfRule>
    <cfRule type="expression" dxfId="252" priority="232">
      <formula>AND(R75&gt;=0,K75&lt;NOW(),H75&gt;0)</formula>
    </cfRule>
  </conditionalFormatting>
  <conditionalFormatting sqref="K25 K48:K56">
    <cfRule type="expression" dxfId="251" priority="246">
      <formula>AND(R25&gt;=0,K25&lt;NOW(),H25&gt;0)</formula>
    </cfRule>
    <cfRule type="expression" dxfId="250" priority="247">
      <formula>AND(#REF!&gt;=0,#REF!&lt;NOW(),#REF!&gt;0)</formula>
    </cfRule>
  </conditionalFormatting>
  <conditionalFormatting sqref="K14">
    <cfRule type="expression" dxfId="249" priority="1735">
      <formula>AND(R14&gt;=0,K14&lt;NOW(),H14&gt;0)</formula>
    </cfRule>
    <cfRule type="expression" dxfId="248" priority="1736">
      <formula>AND(#REF!&gt;=0,#REF!&lt;NOW(),#REF!&gt;0)</formula>
    </cfRule>
  </conditionalFormatting>
  <conditionalFormatting sqref="K7">
    <cfRule type="expression" dxfId="247" priority="2463">
      <formula>AND(R7&gt;=0,K7&lt;NOW(),H7&gt;0)</formula>
    </cfRule>
    <cfRule type="expression" dxfId="246" priority="2464">
      <formula>AND(#REF!&gt;=0,#REF!&lt;NOW(),#REF!&gt;0)</formula>
    </cfRule>
  </conditionalFormatting>
  <conditionalFormatting sqref="K45:K47">
    <cfRule type="expression" dxfId="245" priority="2611">
      <formula>AND(R45&gt;=0,K45&lt;NOW(),H45&gt;0)</formula>
    </cfRule>
    <cfRule type="expression" dxfId="244" priority="2612">
      <formula>AND(#REF!&gt;=0,#REF!&lt;NOW(),#REF!&gt;0)</formula>
    </cfRule>
  </conditionalFormatting>
  <conditionalFormatting sqref="K40 K27 K12">
    <cfRule type="expression" dxfId="243" priority="2655">
      <formula>AND(R12&gt;=0,K12&lt;NOW(),H12&gt;0)</formula>
    </cfRule>
    <cfRule type="expression" dxfId="242" priority="2656">
      <formula>AND(#REF!&gt;=0,#REF!&lt;NOW(),#REF!&gt;0)</formula>
    </cfRule>
  </conditionalFormatting>
  <conditionalFormatting sqref="K29">
    <cfRule type="expression" dxfId="241" priority="2735">
      <formula>AND(R29&gt;=0,K29&lt;NOW(),H29&gt;0)</formula>
    </cfRule>
    <cfRule type="expression" dxfId="240" priority="2736">
      <formula>AND(#REF!&gt;=0,#REF!&lt;NOW(),#REF!&gt;0)</formula>
    </cfRule>
  </conditionalFormatting>
  <conditionalFormatting sqref="K42:K44 K26 K24">
    <cfRule type="expression" dxfId="239" priority="2739">
      <formula>AND(R24&gt;=0,K24&lt;NOW(),H24&gt;0)</formula>
    </cfRule>
    <cfRule type="expression" dxfId="238" priority="2740">
      <formula>AND(#REF!&gt;=0,#REF!&lt;NOW(),#REF!&gt;0)</formula>
    </cfRule>
  </conditionalFormatting>
  <conditionalFormatting sqref="K37">
    <cfRule type="expression" dxfId="237" priority="2753">
      <formula>AND(R37&gt;=0,K37&lt;NOW(),H37&gt;0)</formula>
    </cfRule>
    <cfRule type="expression" dxfId="236" priority="2754">
      <formula>AND(#REF!&gt;=0,#REF!&lt;NOW(),#REF!&gt;0)</formula>
    </cfRule>
  </conditionalFormatting>
  <conditionalFormatting sqref="K39">
    <cfRule type="expression" dxfId="235" priority="2755">
      <formula>AND(R39&gt;=0,K39&lt;NOW(),H39&gt;0)</formula>
    </cfRule>
    <cfRule type="expression" dxfId="234" priority="2756">
      <formula>AND(#REF!&gt;=0,#REF!&lt;NOW(),#REF!&gt;0)</formula>
    </cfRule>
  </conditionalFormatting>
  <conditionalFormatting sqref="K38">
    <cfRule type="expression" dxfId="233" priority="2773">
      <formula>AND(R38&gt;=0,K38&lt;NOW(),H38&gt;0)</formula>
    </cfRule>
    <cfRule type="expression" dxfId="232" priority="2774">
      <formula>AND(#REF!&gt;=0,#REF!&lt;NOW(),#REF!&gt;0)</formula>
    </cfRule>
  </conditionalFormatting>
  <conditionalFormatting sqref="K41 K21">
    <cfRule type="expression" dxfId="231" priority="2775">
      <formula>AND(R21&gt;=0,K21&lt;NOW(),H21&gt;0)</formula>
    </cfRule>
    <cfRule type="expression" dxfId="230" priority="2776">
      <formula>AND(#REF!&gt;=0,#REF!&lt;NOW(),#REF!&gt;0)</formula>
    </cfRule>
  </conditionalFormatting>
  <conditionalFormatting sqref="K34:K36 K18:K20">
    <cfRule type="expression" dxfId="229" priority="2881">
      <formula>AND(R18&gt;=0,K18&lt;NOW(),H18&gt;0)</formula>
    </cfRule>
    <cfRule type="expression" dxfId="228" priority="2882">
      <formula>AND(#REF!&gt;=0,#REF!&lt;NOW(),#REF!&gt;0)</formula>
    </cfRule>
  </conditionalFormatting>
  <conditionalFormatting sqref="K33">
    <cfRule type="expression" dxfId="227" priority="2941">
      <formula>AND(R33&gt;=0,K33&lt;NOW(),H33&gt;0)</formula>
    </cfRule>
    <cfRule type="expression" dxfId="226" priority="2942">
      <formula>AND(#REF!&gt;=0,#REF!&lt;NOW(),#REF!&gt;0)</formula>
    </cfRule>
  </conditionalFormatting>
  <conditionalFormatting sqref="K30:K31 K28">
    <cfRule type="expression" dxfId="225" priority="2973">
      <formula>AND(R28&gt;=0,K28&lt;NOW(),H28&gt;0)</formula>
    </cfRule>
    <cfRule type="expression" dxfId="224" priority="2974">
      <formula>AND(#REF!&gt;=0,#REF!&lt;NOW(),#REF!&gt;0)</formula>
    </cfRule>
  </conditionalFormatting>
  <conditionalFormatting sqref="K32 K10:K11">
    <cfRule type="expression" dxfId="223" priority="2975">
      <formula>AND(R10&gt;=0,K10&lt;NOW(),H10&gt;0)</formula>
    </cfRule>
    <cfRule type="expression" dxfId="222" priority="2976">
      <formula>AND(#REF!&gt;=0,#REF!&lt;NOW(),#REF!&gt;0)</formula>
    </cfRule>
  </conditionalFormatting>
  <conditionalFormatting sqref="K17">
    <cfRule type="expression" dxfId="221" priority="3071">
      <formula>AND(R17&gt;=0,K17&lt;NOW(),H17&gt;0)</formula>
    </cfRule>
    <cfRule type="expression" dxfId="220" priority="3072">
      <formula>AND(#REF!&gt;=0,#REF!&lt;NOW(),#REF!&gt;0)</formula>
    </cfRule>
  </conditionalFormatting>
  <conditionalFormatting sqref="K22 K8">
    <cfRule type="expression" dxfId="219" priority="3095">
      <formula>AND(R8&gt;=0,K8&lt;NOW(),H8&gt;0)</formula>
    </cfRule>
    <cfRule type="expression" dxfId="218" priority="3096">
      <formula>AND(R1&gt;=0,K1&lt;NOW(),H1&gt;0)</formula>
    </cfRule>
  </conditionalFormatting>
  <conditionalFormatting sqref="K15:K16">
    <cfRule type="expression" dxfId="217" priority="3175">
      <formula>AND(R15&gt;=0,K15&lt;NOW(),H15&gt;0)</formula>
    </cfRule>
    <cfRule type="expression" dxfId="216" priority="3176">
      <formula>AND(#REF!&gt;=0,#REF!&lt;NOW(),#REF!&gt;0)</formula>
    </cfRule>
  </conditionalFormatting>
  <conditionalFormatting sqref="K13 K9">
    <cfRule type="expression" dxfId="215" priority="3231">
      <formula>AND(R9&gt;=0,K9&lt;NOW(),H9&gt;0)</formula>
    </cfRule>
    <cfRule type="expression" dxfId="214" priority="3232">
      <formula>AND(R5&gt;=0,K5&lt;NOW(),H5&gt;0)</formula>
    </cfRule>
  </conditionalFormatting>
  <conditionalFormatting sqref="K23">
    <cfRule type="expression" dxfId="213" priority="97">
      <formula>AND(R23&gt;=0,K23&lt;NOW(),H23&gt;0)</formula>
    </cfRule>
    <cfRule type="expression" dxfId="212" priority="98">
      <formula>AND(#REF!&gt;=0,#REF!&lt;NOW(),#REF!&gt;0)</formula>
    </cfRule>
  </conditionalFormatting>
  <conditionalFormatting sqref="K57">
    <cfRule type="expression" dxfId="211" priority="5229">
      <formula>AND(R57&gt;=0,K57&lt;NOW(),H57&gt;0)</formula>
    </cfRule>
    <cfRule type="expression" dxfId="210" priority="5230">
      <formula>AND(R27&gt;=0,K27&lt;NOW(),H27&gt;0)</formula>
    </cfRule>
  </conditionalFormatting>
  <conditionalFormatting sqref="K59">
    <cfRule type="expression" dxfId="209" priority="77">
      <formula>AND(R59&gt;=0,K59&lt;NOW(),H59&gt;0)</formula>
    </cfRule>
    <cfRule type="expression" dxfId="208" priority="78">
      <formula>AND(R29&gt;=0,K29&lt;NOW(),H29&gt;0)</formula>
    </cfRule>
  </conditionalFormatting>
  <conditionalFormatting sqref="K95:K99">
    <cfRule type="expression" dxfId="207" priority="5245">
      <formula>AND(R95&gt;=0,K95&lt;NOW(),H95&gt;0)</formula>
    </cfRule>
    <cfRule type="expression" dxfId="206" priority="5246">
      <formula>AND(#REF!&gt;=0,#REF!&lt;NOW(),#REF!&gt;0)</formula>
    </cfRule>
  </conditionalFormatting>
  <conditionalFormatting sqref="K60">
    <cfRule type="expression" dxfId="205" priority="75">
      <formula>AND(R60&gt;=0,K60&lt;NOW(),H60&gt;0)</formula>
    </cfRule>
    <cfRule type="expression" dxfId="204" priority="76">
      <formula>AND(#REF!&gt;=0,#REF!&lt;NOW(),#REF!&gt;0)</formula>
    </cfRule>
  </conditionalFormatting>
  <conditionalFormatting sqref="K61">
    <cfRule type="expression" dxfId="203" priority="73">
      <formula>AND(R61&gt;=0,K61&lt;NOW(),H61&gt;0)</formula>
    </cfRule>
    <cfRule type="expression" dxfId="202" priority="74">
      <formula>AND(#REF!&gt;=0,#REF!&lt;NOW(),#REF!&gt;0)</formula>
    </cfRule>
  </conditionalFormatting>
  <conditionalFormatting sqref="K62">
    <cfRule type="expression" dxfId="201" priority="71">
      <formula>AND(R62&gt;=0,K62&lt;NOW(),H62&gt;0)</formula>
    </cfRule>
    <cfRule type="expression" dxfId="200" priority="72">
      <formula>AND(#REF!&gt;=0,#REF!&lt;NOW(),#REF!&gt;0)</formula>
    </cfRule>
  </conditionalFormatting>
  <conditionalFormatting sqref="K63">
    <cfRule type="expression" dxfId="199" priority="69">
      <formula>AND(R63&gt;=0,K63&lt;NOW(),H63&gt;0)</formula>
    </cfRule>
    <cfRule type="expression" dxfId="198" priority="70">
      <formula>AND(#REF!&gt;=0,#REF!&lt;NOW(),#REF!&gt;0)</formula>
    </cfRule>
  </conditionalFormatting>
  <conditionalFormatting sqref="K64:K65">
    <cfRule type="expression" dxfId="197" priority="67">
      <formula>AND(R64&gt;=0,K64&lt;NOW(),H64&gt;0)</formula>
    </cfRule>
    <cfRule type="expression" dxfId="196" priority="68">
      <formula>AND(#REF!&gt;=0,#REF!&lt;NOW(),#REF!&gt;0)</formula>
    </cfRule>
  </conditionalFormatting>
  <conditionalFormatting sqref="K66 K68">
    <cfRule type="expression" dxfId="195" priority="65">
      <formula>AND(R66&gt;=0,K66&lt;NOW(),H66&gt;0)</formula>
    </cfRule>
    <cfRule type="expression" dxfId="194" priority="66">
      <formula>AND(#REF!&gt;=0,#REF!&lt;NOW(),#REF!&gt;0)</formula>
    </cfRule>
  </conditionalFormatting>
  <conditionalFormatting sqref="K69">
    <cfRule type="expression" dxfId="193" priority="63">
      <formula>AND(R69&gt;=0,K69&lt;NOW(),H69&gt;0)</formula>
    </cfRule>
    <cfRule type="expression" dxfId="192" priority="64">
      <formula>AND(#REF!&gt;=0,#REF!&lt;NOW(),#REF!&gt;0)</formula>
    </cfRule>
  </conditionalFormatting>
  <conditionalFormatting sqref="K70">
    <cfRule type="expression" dxfId="191" priority="59">
      <formula>AND(R70&gt;=0,K70&lt;NOW(),H70&gt;0)</formula>
    </cfRule>
    <cfRule type="expression" dxfId="190" priority="60">
      <formula>AND(#REF!&gt;=0,#REF!&lt;NOW(),#REF!&gt;0)</formula>
    </cfRule>
  </conditionalFormatting>
  <conditionalFormatting sqref="K71">
    <cfRule type="expression" dxfId="189" priority="57">
      <formula>AND(R71&gt;=0,K71&lt;NOW(),H71&gt;0)</formula>
    </cfRule>
    <cfRule type="expression" dxfId="188" priority="58">
      <formula>AND(#REF!&gt;=0,#REF!&lt;NOW(),#REF!&gt;0)</formula>
    </cfRule>
  </conditionalFormatting>
  <conditionalFormatting sqref="K72">
    <cfRule type="expression" dxfId="187" priority="55">
      <formula>AND(R72&gt;=0,K72&lt;NOW(),H72&gt;0)</formula>
    </cfRule>
    <cfRule type="expression" dxfId="186" priority="56">
      <formula>AND(#REF!&gt;=0,#REF!&lt;NOW(),#REF!&gt;0)</formula>
    </cfRule>
  </conditionalFormatting>
  <conditionalFormatting sqref="K73">
    <cfRule type="expression" dxfId="185" priority="53">
      <formula>AND(R73&gt;=0,K73&lt;NOW(),H73&gt;0)</formula>
    </cfRule>
    <cfRule type="expression" dxfId="184" priority="54">
      <formula>AND(#REF!&gt;=0,#REF!&lt;NOW(),#REF!&gt;0)</formula>
    </cfRule>
  </conditionalFormatting>
  <conditionalFormatting sqref="K74">
    <cfRule type="expression" dxfId="183" priority="49">
      <formula>AND(R74&gt;=0,K74&lt;NOW(),H74&gt;0)</formula>
    </cfRule>
    <cfRule type="expression" dxfId="182" priority="50">
      <formula>AND(#REF!&gt;=0,#REF!&lt;NOW(),#REF!&gt;0)</formula>
    </cfRule>
  </conditionalFormatting>
  <conditionalFormatting sqref="K67">
    <cfRule type="expression" dxfId="181" priority="45">
      <formula>AND(R67&gt;=0,K67&lt;NOW(),H67&gt;0)</formula>
    </cfRule>
    <cfRule type="expression" dxfId="180" priority="46">
      <formula>AND(#REF!&gt;=0,#REF!&lt;NOW(),#REF!&gt;0)</formula>
    </cfRule>
  </conditionalFormatting>
  <conditionalFormatting sqref="K75">
    <cfRule type="expression" dxfId="179" priority="43">
      <formula>AND(R75&gt;=0,K75&lt;NOW(),H75&gt;0)</formula>
    </cfRule>
    <cfRule type="expression" dxfId="178" priority="44">
      <formula>AND(#REF!&gt;=0,#REF!&lt;NOW(),#REF!&gt;0)</formula>
    </cfRule>
  </conditionalFormatting>
  <conditionalFormatting sqref="K76">
    <cfRule type="expression" dxfId="177" priority="41">
      <formula>AND(R76&gt;=0,K76&lt;NOW(),H76&gt;0)</formula>
    </cfRule>
    <cfRule type="expression" dxfId="176" priority="42">
      <formula>AND(#REF!&gt;=0,#REF!&lt;NOW(),#REF!&gt;0)</formula>
    </cfRule>
  </conditionalFormatting>
  <conditionalFormatting sqref="K58">
    <cfRule type="expression" dxfId="175" priority="37">
      <formula>AND(R58&gt;=0,K58&lt;NOW(),H58&gt;0)</formula>
    </cfRule>
    <cfRule type="expression" dxfId="174" priority="38">
      <formula>AND(#REF!&gt;=0,#REF!&lt;NOW(),#REF!&gt;0)</formula>
    </cfRule>
  </conditionalFormatting>
  <conditionalFormatting sqref="K100">
    <cfRule type="expression" dxfId="173" priority="5293">
      <formula>AND(R100&gt;=0,K100&lt;NOW(),H100&gt;0)</formula>
    </cfRule>
    <cfRule type="expression" dxfId="172" priority="5294">
      <formula>AND(R74&gt;=0,K74&lt;NOW(),H74&gt;0)</formula>
    </cfRule>
  </conditionalFormatting>
  <conditionalFormatting sqref="K101">
    <cfRule type="expression" dxfId="171" priority="5297">
      <formula>AND(R101&gt;=0,K101&lt;NOW(),H101&gt;0)</formula>
    </cfRule>
    <cfRule type="expression" dxfId="170" priority="5298">
      <formula>AND(#REF!&gt;=0,#REF!&lt;NOW(),#REF!&gt;0)</formula>
    </cfRule>
  </conditionalFormatting>
  <conditionalFormatting sqref="K79">
    <cfRule type="expression" dxfId="169" priority="33">
      <formula>AND(R79&gt;=0,K79&lt;NOW(),H79&gt;0)</formula>
    </cfRule>
    <cfRule type="expression" dxfId="168" priority="34">
      <formula>AND(#REF!&gt;=0,#REF!&lt;NOW(),#REF!&gt;0)</formula>
    </cfRule>
  </conditionalFormatting>
  <conditionalFormatting sqref="K6">
    <cfRule type="expression" dxfId="167" priority="5321">
      <formula>AND(R6&gt;=0,K6&lt;NOW(),H6&gt;0)</formula>
    </cfRule>
    <cfRule type="expression" dxfId="166" priority="5322">
      <formula>AND(R1048529&gt;=0,K1048529&lt;NOW(),H1048529&gt;0)</formula>
    </cfRule>
  </conditionalFormatting>
  <conditionalFormatting sqref="K1:K5">
    <cfRule type="expression" dxfId="165" priority="5323">
      <formula>AND(R1&gt;=0,K1&lt;NOW(),H1&gt;0)</formula>
    </cfRule>
    <cfRule type="expression" dxfId="164" priority="5324">
      <formula>AND(R1048310&gt;=0,K1048310&lt;NOW(),H1048310&gt;0)</formula>
    </cfRule>
  </conditionalFormatting>
  <conditionalFormatting sqref="K80">
    <cfRule type="expression" dxfId="163" priority="31">
      <formula>AND(R80&gt;=0,K80&lt;NOW(),H80&gt;0)</formula>
    </cfRule>
    <cfRule type="expression" dxfId="162" priority="32">
      <formula>AND(#REF!&gt;=0,#REF!&lt;NOW(),#REF!&gt;0)</formula>
    </cfRule>
  </conditionalFormatting>
  <conditionalFormatting sqref="K81">
    <cfRule type="expression" dxfId="161" priority="29">
      <formula>AND(R81&gt;=0,K81&lt;NOW(),H81&gt;0)</formula>
    </cfRule>
    <cfRule type="expression" dxfId="160" priority="30">
      <formula>AND(#REF!&gt;=0,#REF!&lt;NOW(),#REF!&gt;0)</formula>
    </cfRule>
  </conditionalFormatting>
  <conditionalFormatting sqref="K82">
    <cfRule type="expression" dxfId="159" priority="27">
      <formula>AND(R82&gt;=0,K82&lt;NOW(),H82&gt;0)</formula>
    </cfRule>
    <cfRule type="expression" dxfId="158" priority="28">
      <formula>AND(#REF!&gt;=0,#REF!&lt;NOW(),#REF!&gt;0)</formula>
    </cfRule>
  </conditionalFormatting>
  <conditionalFormatting sqref="K83">
    <cfRule type="expression" dxfId="157" priority="25">
      <formula>AND(R83&gt;=0,K83&lt;NOW(),H83&gt;0)</formula>
    </cfRule>
    <cfRule type="expression" dxfId="156" priority="26">
      <formula>AND(#REF!&gt;=0,#REF!&lt;NOW(),#REF!&gt;0)</formula>
    </cfRule>
  </conditionalFormatting>
  <conditionalFormatting sqref="K84">
    <cfRule type="expression" dxfId="155" priority="23">
      <formula>AND(R84&gt;=0,K84&lt;NOW(),H84&gt;0)</formula>
    </cfRule>
    <cfRule type="expression" dxfId="154" priority="24">
      <formula>AND(R49&gt;=0,K49&lt;NOW(),H49&gt;0)</formula>
    </cfRule>
  </conditionalFormatting>
  <conditionalFormatting sqref="K85:K86">
    <cfRule type="expression" dxfId="153" priority="21">
      <formula>AND(R85&gt;=0,K85&lt;NOW(),H85&gt;0)</formula>
    </cfRule>
    <cfRule type="expression" dxfId="152" priority="22">
      <formula>AND(#REF!&gt;=0,#REF!&lt;NOW(),#REF!&gt;0)</formula>
    </cfRule>
  </conditionalFormatting>
  <conditionalFormatting sqref="K105">
    <cfRule type="expression" dxfId="151" priority="5361">
      <formula>AND(R105&gt;=0,K105&lt;NOW(),H105&gt;0)</formula>
    </cfRule>
    <cfRule type="expression" dxfId="150" priority="5362">
      <formula>AND(R77&gt;=0,K78&lt;NOW(),H78&gt;0)</formula>
    </cfRule>
  </conditionalFormatting>
  <conditionalFormatting sqref="K104">
    <cfRule type="expression" dxfId="149" priority="5363">
      <formula>AND(R104&gt;=0,K104&lt;NOW(),H104&gt;0)</formula>
    </cfRule>
    <cfRule type="expression" dxfId="148" priority="5364">
      <formula>AND(#REF!&gt;=0,K77&lt;NOW(),H77&gt;0)</formula>
    </cfRule>
  </conditionalFormatting>
  <conditionalFormatting sqref="K77:K78">
    <cfRule type="expression" dxfId="147" priority="5365">
      <formula>AND(#REF!&gt;=0,K77&lt;NOW(),H77&gt;0)</formula>
    </cfRule>
    <cfRule type="expression" dxfId="146" priority="5366">
      <formula>AND(#REF!&gt;=0,#REF!&lt;NOW(),#REF!&gt;0)</formula>
    </cfRule>
  </conditionalFormatting>
  <conditionalFormatting sqref="K87">
    <cfRule type="expression" dxfId="145" priority="17">
      <formula>AND(R87&gt;=0,K87&lt;NOW(),H87&gt;0)</formula>
    </cfRule>
    <cfRule type="expression" dxfId="144" priority="18">
      <formula>AND(#REF!&gt;=0,#REF!&lt;NOW(),#REF!&gt;0)</formula>
    </cfRule>
  </conditionalFormatting>
  <conditionalFormatting sqref="K115">
    <cfRule type="expression" dxfId="143" priority="5379">
      <formula>AND(R115&gt;=0,K115&lt;NOW(),H115&gt;0)</formula>
    </cfRule>
  </conditionalFormatting>
  <conditionalFormatting sqref="K88">
    <cfRule type="expression" dxfId="142" priority="13">
      <formula>AND(#REF!&gt;=0,K88&lt;NOW(),H88&gt;0)</formula>
    </cfRule>
    <cfRule type="expression" dxfId="141" priority="14">
      <formula>AND(#REF!&gt;=0,#REF!&lt;NOW(),#REF!&gt;0)</formula>
    </cfRule>
  </conditionalFormatting>
  <conditionalFormatting sqref="K89">
    <cfRule type="expression" dxfId="140" priority="11">
      <formula>AND(R89&gt;=0,K89&lt;NOW(),H89&gt;0)</formula>
    </cfRule>
    <cfRule type="expression" dxfId="139" priority="12">
      <formula>AND(#REF!&gt;=0,#REF!&lt;NOW(),#REF!&gt;0)</formula>
    </cfRule>
  </conditionalFormatting>
  <conditionalFormatting sqref="K90">
    <cfRule type="expression" dxfId="138" priority="9">
      <formula>AND(R90&gt;=0,K90&lt;NOW(),H90&gt;0)</formula>
    </cfRule>
    <cfRule type="expression" dxfId="137" priority="10">
      <formula>AND(#REF!&gt;=0,#REF!&lt;NOW(),#REF!&gt;0)</formula>
    </cfRule>
  </conditionalFormatting>
  <conditionalFormatting sqref="K91">
    <cfRule type="expression" dxfId="136" priority="7">
      <formula>AND(R91&gt;=0,K91&lt;NOW(),H91&gt;0)</formula>
    </cfRule>
    <cfRule type="expression" dxfId="135" priority="8">
      <formula>AND(#REF!&gt;=0,#REF!&lt;NOW(),#REF!&gt;0)</formula>
    </cfRule>
  </conditionalFormatting>
  <conditionalFormatting sqref="K92">
    <cfRule type="expression" dxfId="134" priority="5">
      <formula>AND(R92&gt;=0,K92&lt;NOW(),H92&gt;0)</formula>
    </cfRule>
    <cfRule type="expression" dxfId="133" priority="6">
      <formula>AND(#REF!&gt;=0,#REF!&lt;NOW(),#REF!&gt;0)</formula>
    </cfRule>
  </conditionalFormatting>
  <conditionalFormatting sqref="K93">
    <cfRule type="expression" dxfId="132" priority="3">
      <formula>AND(R93&gt;=0,K93&lt;NOW(),H93&gt;0)</formula>
    </cfRule>
    <cfRule type="expression" dxfId="131" priority="4">
      <formula>AND(#REF!&gt;=0,#REF!&lt;NOW(),#REF!&gt;0)</formula>
    </cfRule>
  </conditionalFormatting>
  <conditionalFormatting sqref="K94">
    <cfRule type="expression" dxfId="7" priority="1">
      <formula>AND(R94&gt;=0,K94&lt;NOW(),H94&gt;0)</formula>
    </cfRule>
    <cfRule type="expression" dxfId="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0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80"/>
  <sheetViews>
    <sheetView workbookViewId="0">
      <pane ySplit="2" topLeftCell="A54" activePane="bottomLeft" state="frozen"/>
      <selection pane="bottomLeft" activeCell="J80" sqref="J80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632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632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710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710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825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826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826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759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824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824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726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726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1001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60</v>
      </c>
      <c r="K76" s="1">
        <f t="shared" ref="K76:K79" si="79">I76+J76</f>
        <v>43275</v>
      </c>
      <c r="L76">
        <v>66</v>
      </c>
      <c r="M76" s="15"/>
      <c r="N76">
        <f t="shared" ref="N76:N79" si="80">(L76+M76)*36500/(H76*J76)</f>
        <v>20.074999999999999</v>
      </c>
      <c r="Q76">
        <f t="shared" ref="Q76:Q79" si="81">(L76+M76+P76)*36500/(H76*J76)</f>
        <v>20.074999999999999</v>
      </c>
      <c r="S76" s="14"/>
      <c r="V76" s="23">
        <f t="shared" ref="V76:V79" si="82">(T76+U76)*36500/((S76-I76)*H76)</f>
        <v>0</v>
      </c>
      <c r="W76">
        <f t="shared" ref="W76:W79" si="83">R76+H76</f>
        <v>2000</v>
      </c>
      <c r="X76">
        <f t="shared" ref="X76:X79" si="84">(L76+M76+P76)*31/(J76)</f>
        <v>34.1</v>
      </c>
      <c r="Y76">
        <f t="shared" ref="Y76:Y79" si="85">(T76+U76)*31/(J76)</f>
        <v>0</v>
      </c>
      <c r="Z76">
        <f t="shared" ref="Z76:Z79" si="86">U76-P76</f>
        <v>0</v>
      </c>
    </row>
    <row r="77" spans="2:26" x14ac:dyDescent="0.15">
      <c r="B77" s="7" t="s">
        <v>759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981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996</v>
      </c>
      <c r="P79">
        <v>300</v>
      </c>
      <c r="Q79">
        <f t="shared" si="81"/>
        <v>29.2</v>
      </c>
      <c r="S79" s="14"/>
      <c r="V79" s="23">
        <f t="shared" si="82"/>
        <v>0</v>
      </c>
      <c r="W79">
        <f t="shared" si="83"/>
        <v>20000</v>
      </c>
      <c r="X79">
        <f t="shared" si="84"/>
        <v>496</v>
      </c>
      <c r="Y79">
        <f t="shared" si="85"/>
        <v>0</v>
      </c>
      <c r="Z79">
        <f t="shared" si="86"/>
        <v>-300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5</v>
      </c>
      <c r="K80" s="1">
        <f t="shared" ref="K80" si="91">I80+J80</f>
        <v>43249</v>
      </c>
      <c r="L80">
        <v>15</v>
      </c>
      <c r="M80" s="15">
        <v>40</v>
      </c>
      <c r="N80">
        <f t="shared" ref="N80" si="92">(L80+M80)*36500/(H80*J80)</f>
        <v>20.074999999999999</v>
      </c>
      <c r="O80" s="36" t="s">
        <v>289</v>
      </c>
      <c r="Q80">
        <f t="shared" ref="Q80" si="93">(L80+M80+P80)*36500/(H80*J80)</f>
        <v>20.074999999999999</v>
      </c>
      <c r="S80" s="14"/>
      <c r="V80" s="23">
        <f t="shared" ref="V80" si="94">(T80+U80)*36500/((S80-I80)*H80)</f>
        <v>0</v>
      </c>
      <c r="W80">
        <f t="shared" ref="W80" si="95">R80+H80</f>
        <v>20000</v>
      </c>
      <c r="X80">
        <f t="shared" ref="X80" si="96">(L80+M80+P80)*31/(J80)</f>
        <v>341</v>
      </c>
      <c r="Y80">
        <f t="shared" ref="Y80" si="97">(T80+U80)*31/(J80)</f>
        <v>0</v>
      </c>
      <c r="Z80">
        <f t="shared" ref="Z80" si="98">U80-P80</f>
        <v>0</v>
      </c>
    </row>
  </sheetData>
  <autoFilter ref="A2:Z2" xr:uid="{00000000-0009-0000-0000-00000A000000}"/>
  <phoneticPr fontId="3" type="noConversion"/>
  <conditionalFormatting sqref="K100:K1048576">
    <cfRule type="expression" dxfId="129" priority="131">
      <formula>AND(R100&gt;=0,K100&lt;NOW(),H100&gt;0)</formula>
    </cfRule>
    <cfRule type="expression" dxfId="128" priority="132">
      <formula>AND(R65&gt;=0,K65&lt;NOW(),H65&gt;0)</formula>
    </cfRule>
  </conditionalFormatting>
  <conditionalFormatting sqref="K12">
    <cfRule type="expression" dxfId="127" priority="628">
      <formula>AND(R12&gt;=0,K12&lt;NOW(),H12&gt;0)</formula>
    </cfRule>
    <cfRule type="expression" dxfId="126" priority="629">
      <formula>AND(R1048552&gt;=0,K1048552&lt;NOW(),H1048552&gt;0)</formula>
    </cfRule>
  </conditionalFormatting>
  <conditionalFormatting sqref="K17:K18 K14:K15">
    <cfRule type="expression" dxfId="125" priority="716">
      <formula>AND(R14&gt;=0,K14&lt;NOW(),H14&gt;0)</formula>
    </cfRule>
    <cfRule type="expression" dxfId="124" priority="717">
      <formula>AND(#REF!&gt;=0,#REF!&lt;NOW(),#REF!&gt;0)</formula>
    </cfRule>
  </conditionalFormatting>
  <conditionalFormatting sqref="K11">
    <cfRule type="expression" dxfId="123" priority="1076">
      <formula>AND(R11&gt;=0,K11&lt;NOW(),H11&gt;0)</formula>
    </cfRule>
    <cfRule type="expression" dxfId="122" priority="1077">
      <formula>AND(#REF!&gt;=0,#REF!&lt;NOW(),#REF!&gt;0)</formula>
    </cfRule>
  </conditionalFormatting>
  <conditionalFormatting sqref="K16">
    <cfRule type="expression" dxfId="121" priority="89">
      <formula>AND(R16&gt;=0,K16&lt;NOW(),H16&gt;0)</formula>
    </cfRule>
    <cfRule type="expression" dxfId="120" priority="90">
      <formula>AND(#REF!&gt;=0,#REF!&lt;NOW(),#REF!&gt;0)</formula>
    </cfRule>
  </conditionalFormatting>
  <conditionalFormatting sqref="K10">
    <cfRule type="expression" dxfId="119" priority="71">
      <formula>AND(R10&gt;=0,K10&lt;NOW(),H10&gt;0)</formula>
    </cfRule>
    <cfRule type="expression" dxfId="118" priority="72">
      <formula>AND(#REF!&gt;=0,#REF!&lt;NOW(),#REF!&gt;0)</formula>
    </cfRule>
  </conditionalFormatting>
  <conditionalFormatting sqref="K38 K28:K29">
    <cfRule type="expression" dxfId="117" priority="3297">
      <formula>AND(R28&gt;=0,K28&lt;NOW(),H28&gt;0)</formula>
    </cfRule>
    <cfRule type="expression" dxfId="116" priority="3298">
      <formula>AND(#REF!&gt;=0,#REF!&lt;NOW(),#REF!&gt;0)</formula>
    </cfRule>
  </conditionalFormatting>
  <conditionalFormatting sqref="K39 K42">
    <cfRule type="expression" dxfId="115" priority="3303">
      <formula>AND(R39&gt;=0,K39&lt;NOW(),H39&gt;0)</formula>
    </cfRule>
    <cfRule type="expression" dxfId="114" priority="3304">
      <formula>AND(#REF!&gt;=0,#REF!&lt;NOW(),#REF!&gt;0)</formula>
    </cfRule>
  </conditionalFormatting>
  <conditionalFormatting sqref="K43:K45 K32 K47">
    <cfRule type="expression" dxfId="113" priority="3305">
      <formula>AND(R32&gt;=0,K32&lt;NOW(),H32&gt;0)</formula>
    </cfRule>
    <cfRule type="expression" dxfId="112" priority="3306">
      <formula>AND(#REF!&gt;=0,#REF!&lt;NOW(),#REF!&gt;0)</formula>
    </cfRule>
  </conditionalFormatting>
  <conditionalFormatting sqref="K40">
    <cfRule type="expression" dxfId="111" priority="3309">
      <formula>AND(R40&gt;=0,K40&lt;NOW(),H40&gt;0)</formula>
    </cfRule>
    <cfRule type="expression" dxfId="110" priority="3310">
      <formula>AND(#REF!&gt;=0,#REF!&lt;NOW(),#REF!&gt;0)</formula>
    </cfRule>
  </conditionalFormatting>
  <conditionalFormatting sqref="K41">
    <cfRule type="expression" dxfId="109" priority="3323">
      <formula>AND(R41&gt;=0,K41&lt;NOW(),H41&gt;0)</formula>
    </cfRule>
    <cfRule type="expression" dxfId="108" priority="3324">
      <formula>AND(#REF!&gt;=0,#REF!&lt;NOW(),#REF!&gt;0)</formula>
    </cfRule>
  </conditionalFormatting>
  <conditionalFormatting sqref="K48:K60">
    <cfRule type="expression" dxfId="107" priority="3327">
      <formula>AND(R48&gt;=0,K48&lt;NOW(),H48&gt;0)</formula>
    </cfRule>
    <cfRule type="expression" dxfId="106" priority="3328">
      <formula>AND(#REF!&gt;=0,#REF!&lt;NOW(),#REF!&gt;0)</formula>
    </cfRule>
  </conditionalFormatting>
  <conditionalFormatting sqref="K34:K37">
    <cfRule type="expression" dxfId="105" priority="3411">
      <formula>AND(R34&gt;=0,K34&lt;NOW(),H34&gt;0)</formula>
    </cfRule>
    <cfRule type="expression" dxfId="104" priority="3412">
      <formula>AND(#REF!&gt;=0,#REF!&lt;NOW(),#REF!&gt;0)</formula>
    </cfRule>
  </conditionalFormatting>
  <conditionalFormatting sqref="K30:K31">
    <cfRule type="expression" dxfId="103" priority="3491">
      <formula>AND(R30&gt;=0,K30&lt;NOW(),H30&gt;0)</formula>
    </cfRule>
    <cfRule type="expression" dxfId="102" priority="3492">
      <formula>AND(#REF!&gt;=0,#REF!&lt;NOW(),#REF!&gt;0)</formula>
    </cfRule>
  </conditionalFormatting>
  <conditionalFormatting sqref="K33">
    <cfRule type="expression" dxfId="101" priority="3499">
      <formula>AND(R33&gt;=0,K33&lt;NOW(),H33&gt;0)</formula>
    </cfRule>
    <cfRule type="expression" dxfId="100" priority="3500">
      <formula>AND(#REF!&gt;=0,#REF!&lt;NOW(),#REF!&gt;0)</formula>
    </cfRule>
  </conditionalFormatting>
  <conditionalFormatting sqref="K26:K27 K23 K20 K13">
    <cfRule type="expression" dxfId="99" priority="3609">
      <formula>AND(R13&gt;=0,K13&lt;NOW(),H13&gt;0)</formula>
    </cfRule>
    <cfRule type="expression" dxfId="98" priority="3610">
      <formula>AND(#REF!&gt;=0,#REF!&lt;NOW(),#REF!&gt;0)</formula>
    </cfRule>
  </conditionalFormatting>
  <conditionalFormatting sqref="K24">
    <cfRule type="expression" dxfId="97" priority="3643">
      <formula>AND(R24&gt;=0,K24&lt;NOW(),H24&gt;0)</formula>
    </cfRule>
    <cfRule type="expression" dxfId="96" priority="3644">
      <formula>AND(R17&gt;=0,K17&lt;NOW(),H17&gt;0)</formula>
    </cfRule>
  </conditionalFormatting>
  <conditionalFormatting sqref="K25">
    <cfRule type="expression" dxfId="95" priority="3645">
      <formula>AND(R25&gt;=0,K25&lt;NOW(),H25&gt;0)</formula>
    </cfRule>
    <cfRule type="expression" dxfId="94" priority="3646">
      <formula>AND(#REF!&gt;=0,#REF!&lt;NOW(),#REF!&gt;0)</formula>
    </cfRule>
  </conditionalFormatting>
  <conditionalFormatting sqref="K9">
    <cfRule type="expression" dxfId="93" priority="3697">
      <formula>AND(R9&gt;=0,K9&lt;NOW(),H9&gt;0)</formula>
    </cfRule>
    <cfRule type="expression" dxfId="92" priority="3698">
      <formula>AND(R1048553&gt;=0,K1048553&lt;NOW(),H1048553&gt;0)</formula>
    </cfRule>
  </conditionalFormatting>
  <conditionalFormatting sqref="K22">
    <cfRule type="expression" dxfId="91" priority="3739">
      <formula>AND(R22&gt;=0,K22&lt;NOW(),H22&gt;0)</formula>
    </cfRule>
    <cfRule type="expression" dxfId="90" priority="3740">
      <formula>AND(#REF!&gt;=0,#REF!&lt;NOW(),#REF!&gt;0)</formula>
    </cfRule>
  </conditionalFormatting>
  <conditionalFormatting sqref="K6">
    <cfRule type="expression" dxfId="89" priority="3807">
      <formula>AND(R6&gt;=0,K6&lt;NOW(),H6&gt;0)</formula>
    </cfRule>
    <cfRule type="expression" dxfId="88" priority="3808">
      <formula>AND(R1048360&gt;=0,K1048360&lt;NOW(),H1048360&gt;0)</formula>
    </cfRule>
  </conditionalFormatting>
  <conditionalFormatting sqref="K19">
    <cfRule type="expression" dxfId="87" priority="3823">
      <formula>AND(R19&gt;=0,K19&lt;NOW(),H19&gt;0)</formula>
    </cfRule>
    <cfRule type="expression" dxfId="86" priority="3824">
      <formula>AND(#REF!&gt;=0,#REF!&lt;NOW(),#REF!&gt;0)</formula>
    </cfRule>
  </conditionalFormatting>
  <conditionalFormatting sqref="K46">
    <cfRule type="expression" dxfId="85" priority="69">
      <formula>AND(R46&gt;=0,K46&lt;NOW(),H46&gt;0)</formula>
    </cfRule>
    <cfRule type="expression" dxfId="84" priority="70">
      <formula>AND(#REF!&gt;=0,#REF!&lt;NOW(),#REF!&gt;0)</formula>
    </cfRule>
  </conditionalFormatting>
  <conditionalFormatting sqref="K21">
    <cfRule type="expression" dxfId="83" priority="65">
      <formula>AND(R21&gt;=0,K21&lt;NOW(),H21&gt;0)</formula>
    </cfRule>
    <cfRule type="expression" dxfId="82" priority="66">
      <formula>AND(#REF!&gt;=0,#REF!&lt;NOW(),#REF!&gt;0)</formula>
    </cfRule>
  </conditionalFormatting>
  <conditionalFormatting sqref="K61">
    <cfRule type="expression" dxfId="81" priority="45">
      <formula>AND(R61&gt;=0,K61&lt;NOW(),H61&gt;0)</formula>
    </cfRule>
    <cfRule type="expression" dxfId="80" priority="46">
      <formula>AND(#REF!&gt;=0,#REF!&lt;NOW(),#REF!&gt;0)</formula>
    </cfRule>
  </conditionalFormatting>
  <conditionalFormatting sqref="K62:K63">
    <cfRule type="expression" dxfId="79" priority="43">
      <formula>AND(R62&gt;=0,K62&lt;NOW(),H62&gt;0)</formula>
    </cfRule>
    <cfRule type="expression" dxfId="78" priority="44">
      <formula>AND(#REF!&gt;=0,#REF!&lt;NOW(),#REF!&gt;0)</formula>
    </cfRule>
  </conditionalFormatting>
  <conditionalFormatting sqref="K65">
    <cfRule type="expression" dxfId="77" priority="35">
      <formula>AND(R65&gt;=0,K65&lt;NOW(),H65&gt;0)</formula>
    </cfRule>
    <cfRule type="expression" dxfId="76" priority="36">
      <formula>AND(#REF!&gt;=0,#REF!&lt;NOW(),#REF!&gt;0)</formula>
    </cfRule>
  </conditionalFormatting>
  <conditionalFormatting sqref="K66">
    <cfRule type="expression" dxfId="75" priority="33">
      <formula>AND(R66&gt;=0,K66&lt;NOW(),H66&gt;0)</formula>
    </cfRule>
    <cfRule type="expression" dxfId="74" priority="34">
      <formula>AND(#REF!&gt;=0,#REF!&lt;NOW(),#REF!&gt;0)</formula>
    </cfRule>
  </conditionalFormatting>
  <conditionalFormatting sqref="K67">
    <cfRule type="expression" dxfId="73" priority="31">
      <formula>AND(R67&gt;=0,K67&lt;NOW(),H67&gt;0)</formula>
    </cfRule>
    <cfRule type="expression" dxfId="72" priority="32">
      <formula>AND(#REF!&gt;=0,#REF!&lt;NOW(),#REF!&gt;0)</formula>
    </cfRule>
  </conditionalFormatting>
  <conditionalFormatting sqref="K68">
    <cfRule type="expression" dxfId="71" priority="29">
      <formula>AND(R68&gt;=0,K68&lt;NOW(),H68&gt;0)</formula>
    </cfRule>
    <cfRule type="expression" dxfId="70" priority="30">
      <formula>AND(#REF!&gt;=0,#REF!&lt;NOW(),#REF!&gt;0)</formula>
    </cfRule>
  </conditionalFormatting>
  <conditionalFormatting sqref="K81:K98">
    <cfRule type="expression" dxfId="69" priority="5333">
      <formula>AND(R81&gt;=0,K81&lt;NOW(),H81&gt;0)</formula>
    </cfRule>
    <cfRule type="expression" dxfId="68" priority="5334">
      <formula>AND(R47&gt;=0,K47&lt;NOW(),H47&gt;0)</formula>
    </cfRule>
  </conditionalFormatting>
  <conditionalFormatting sqref="K99">
    <cfRule type="expression" dxfId="67" priority="5337">
      <formula>AND(R99&gt;=0,K99&lt;NOW(),H99&gt;0)</formula>
    </cfRule>
    <cfRule type="expression" dxfId="66" priority="5338">
      <formula>AND(#REF!&gt;=0,#REF!&lt;NOW(),#REF!&gt;0)</formula>
    </cfRule>
  </conditionalFormatting>
  <conditionalFormatting sqref="K5">
    <cfRule type="expression" dxfId="65" priority="5343">
      <formula>AND(R5&gt;=0,K5&lt;NOW(),H5&gt;0)</formula>
    </cfRule>
    <cfRule type="expression" dxfId="64" priority="5344">
      <formula>AND(R1048358&gt;=0,K1048358&lt;NOW(),H1048358&gt;0)</formula>
    </cfRule>
  </conditionalFormatting>
  <conditionalFormatting sqref="K7">
    <cfRule type="expression" dxfId="63" priority="5345">
      <formula>AND(R7&gt;=0,K7&lt;NOW(),H7&gt;0)</formula>
    </cfRule>
    <cfRule type="expression" dxfId="62" priority="5346">
      <formula>AND(R1048356&gt;=0,K1048356&lt;NOW(),H1048356&gt;0)</formula>
    </cfRule>
  </conditionalFormatting>
  <conditionalFormatting sqref="K8">
    <cfRule type="expression" dxfId="61" priority="5347">
      <formula>AND(R8&gt;=0,K8&lt;NOW(),H8&gt;0)</formula>
    </cfRule>
    <cfRule type="expression" dxfId="60" priority="5348">
      <formula>AND(R1048545&gt;=0,K1048545&lt;NOW(),H1048545&gt;0)</formula>
    </cfRule>
  </conditionalFormatting>
  <conditionalFormatting sqref="K4">
    <cfRule type="expression" dxfId="59" priority="5351">
      <formula>AND(R4&gt;=0,K4&lt;NOW(),H4&gt;0)</formula>
    </cfRule>
    <cfRule type="expression" dxfId="58" priority="5352">
      <formula>AND(R1048355&gt;=0,K1048355&lt;NOW(),H1048355&gt;0)</formula>
    </cfRule>
  </conditionalFormatting>
  <conditionalFormatting sqref="K1:K3">
    <cfRule type="expression" dxfId="57" priority="5355">
      <formula>AND(R1&gt;=0,K1&lt;NOW(),H1&gt;0)</formula>
    </cfRule>
    <cfRule type="expression" dxfId="56" priority="5356">
      <formula>AND(R1048346&gt;=0,K1048346&lt;NOW(),H1048346&gt;0)</formula>
    </cfRule>
  </conditionalFormatting>
  <conditionalFormatting sqref="K69">
    <cfRule type="expression" dxfId="55" priority="25">
      <formula>AND(R69&gt;=0,K69&lt;NOW(),H69&gt;0)</formula>
    </cfRule>
    <cfRule type="expression" dxfId="54" priority="26">
      <formula>AND(#REF!&gt;=0,#REF!&lt;NOW(),#REF!&gt;0)</formula>
    </cfRule>
  </conditionalFormatting>
  <conditionalFormatting sqref="K70">
    <cfRule type="expression" dxfId="53" priority="23">
      <formula>AND(R70&gt;=0,K70&lt;NOW(),H70&gt;0)</formula>
    </cfRule>
    <cfRule type="expression" dxfId="52" priority="24">
      <formula>AND(#REF!&gt;=0,#REF!&lt;NOW(),#REF!&gt;0)</formula>
    </cfRule>
  </conditionalFormatting>
  <conditionalFormatting sqref="K71">
    <cfRule type="expression" dxfId="51" priority="21">
      <formula>AND(R71&gt;=0,K71&lt;NOW(),H71&gt;0)</formula>
    </cfRule>
    <cfRule type="expression" dxfId="50" priority="22">
      <formula>AND(#REF!&gt;=0,#REF!&lt;NOW(),#REF!&gt;0)</formula>
    </cfRule>
  </conditionalFormatting>
  <conditionalFormatting sqref="K72">
    <cfRule type="expression" dxfId="49" priority="19">
      <formula>AND(R72&gt;=0,K72&lt;NOW(),H72&gt;0)</formula>
    </cfRule>
    <cfRule type="expression" dxfId="48" priority="20">
      <formula>AND(#REF!&gt;=0,#REF!&lt;NOW(),#REF!&gt;0)</formula>
    </cfRule>
  </conditionalFormatting>
  <conditionalFormatting sqref="K73">
    <cfRule type="expression" dxfId="47" priority="17">
      <formula>AND(R73&gt;=0,K73&lt;NOW(),H73&gt;0)</formula>
    </cfRule>
    <cfRule type="expression" dxfId="46" priority="18">
      <formula>AND(#REF!&gt;=0,#REF!&lt;NOW(),#REF!&gt;0)</formula>
    </cfRule>
  </conditionalFormatting>
  <conditionalFormatting sqref="K74">
    <cfRule type="expression" dxfId="45" priority="15">
      <formula>AND(R74&gt;=0,K74&lt;NOW(),H74&gt;0)</formula>
    </cfRule>
    <cfRule type="expression" dxfId="44" priority="16">
      <formula>AND(#REF!&gt;=0,#REF!&lt;NOW(),#REF!&gt;0)</formula>
    </cfRule>
  </conditionalFormatting>
  <conditionalFormatting sqref="K75">
    <cfRule type="expression" dxfId="43" priority="13">
      <formula>AND(R75&gt;=0,K75&lt;NOW(),H75&gt;0)</formula>
    </cfRule>
    <cfRule type="expression" dxfId="42" priority="14">
      <formula>AND(#REF!&gt;=0,#REF!&lt;NOW(),#REF!&gt;0)</formula>
    </cfRule>
  </conditionalFormatting>
  <conditionalFormatting sqref="K76">
    <cfRule type="expression" dxfId="41" priority="11">
      <formula>AND(R76&gt;=0,K76&lt;NOW(),H76&gt;0)</formula>
    </cfRule>
    <cfRule type="expression" dxfId="40" priority="12">
      <formula>AND(#REF!&gt;=0,#REF!&lt;NOW(),#REF!&gt;0)</formula>
    </cfRule>
  </conditionalFormatting>
  <conditionalFormatting sqref="K77">
    <cfRule type="expression" dxfId="39" priority="9">
      <formula>AND(R77&gt;=0,K77&lt;NOW(),H77&gt;0)</formula>
    </cfRule>
    <cfRule type="expression" dxfId="38" priority="10">
      <formula>AND(#REF!&gt;=0,#REF!&lt;NOW(),#REF!&gt;0)</formula>
    </cfRule>
  </conditionalFormatting>
  <conditionalFormatting sqref="K64">
    <cfRule type="expression" dxfId="37" priority="7">
      <formula>AND(R64&gt;=0,K64&lt;NOW(),H64&gt;0)</formula>
    </cfRule>
    <cfRule type="expression" dxfId="36" priority="8">
      <formula>AND(#REF!&gt;=0,#REF!&lt;NOW(),#REF!&gt;0)</formula>
    </cfRule>
  </conditionalFormatting>
  <conditionalFormatting sqref="K78">
    <cfRule type="expression" dxfId="5" priority="5">
      <formula>AND(R78&gt;=0,K78&lt;NOW(),H78&gt;0)</formula>
    </cfRule>
    <cfRule type="expression" dxfId="4" priority="6">
      <formula>AND(#REF!&gt;=0,#REF!&lt;NOW(),#REF!&gt;0)</formula>
    </cfRule>
  </conditionalFormatting>
  <conditionalFormatting sqref="K79">
    <cfRule type="expression" dxfId="3" priority="3">
      <formula>AND(R79&gt;=0,K79&lt;NOW(),H79&gt;0)</formula>
    </cfRule>
    <cfRule type="expression" dxfId="2" priority="4">
      <formula>AND(#REF!&gt;=0,#REF!&lt;NOW(),#REF!&gt;0)</formula>
    </cfRule>
  </conditionalFormatting>
  <conditionalFormatting sqref="K80">
    <cfRule type="expression" dxfId="1" priority="1">
      <formula>AND(R80&gt;=0,K80&lt;NOW(),H80&gt;0)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4"/>
  <sheetViews>
    <sheetView workbookViewId="0">
      <pane ySplit="2" topLeftCell="A3" activePane="bottomLeft" state="frozen"/>
      <selection pane="bottomLeft" activeCell="T19" sqref="T19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825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824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982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978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962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961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962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2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 s="23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1036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 s="36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996</v>
      </c>
      <c r="P12" s="36">
        <v>450</v>
      </c>
      <c r="Q12" s="36">
        <f t="shared" si="36"/>
        <v>20.269666666666666</v>
      </c>
      <c r="R12" s="51"/>
      <c r="S12" s="41"/>
      <c r="T12" s="51"/>
      <c r="U12" s="51">
        <v>450</v>
      </c>
      <c r="V12" s="36">
        <f t="shared" si="37"/>
        <v>-7.5976594120776191E-3</v>
      </c>
      <c r="W12" s="36">
        <f t="shared" si="38"/>
        <v>50000</v>
      </c>
      <c r="X12">
        <f>(L12+M12+P12)*31/(J12)</f>
        <v>860.76666666666665</v>
      </c>
      <c r="Y12">
        <f>(T12+U12)*31/(J12)</f>
        <v>465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" si="45">I13+J13</f>
        <v>43327</v>
      </c>
      <c r="L13" s="39">
        <v>750</v>
      </c>
      <c r="M13" s="40">
        <v>68</v>
      </c>
      <c r="N13" s="36">
        <f t="shared" ref="N13" si="46">(L13+M13)*36500/(H13*J13)</f>
        <v>11.058148148148149</v>
      </c>
      <c r="O13" t="s">
        <v>289</v>
      </c>
      <c r="P13" s="36">
        <v>230</v>
      </c>
      <c r="Q13" s="36">
        <f t="shared" ref="Q13" si="47">(L13+M13+P13)*36500/(H13*J13)</f>
        <v>14.167407407407408</v>
      </c>
      <c r="R13" s="51"/>
      <c r="S13" s="41"/>
      <c r="T13" s="51"/>
      <c r="U13" s="51">
        <v>230</v>
      </c>
      <c r="V13" s="36">
        <f t="shared" ref="V13" si="48">(T13+U13)*36500/((S13-I13)*H13)</f>
        <v>-6.4720802399179716E-3</v>
      </c>
      <c r="W13" s="36">
        <f t="shared" ref="W13" si="49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" si="50">U13-P13</f>
        <v>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35" priority="31">
      <formula>AND(R31&gt;=0,K31&lt;NOW(),H31&gt;0)</formula>
    </cfRule>
    <cfRule type="expression" dxfId="34" priority="32">
      <formula>AND(R4&gt;=0,K4&lt;NOW(),H4&gt;0)</formula>
    </cfRule>
  </conditionalFormatting>
  <conditionalFormatting sqref="K14:K30">
    <cfRule type="expression" dxfId="33" priority="2483">
      <formula>AND(R14&gt;=0,K14&lt;NOW(),H14&gt;0)</formula>
    </cfRule>
    <cfRule type="expression" dxfId="32" priority="2484">
      <formula>AND(#REF!&gt;=0,#REF!&lt;NOW(),#REF!&gt;0)</formula>
    </cfRule>
  </conditionalFormatting>
  <conditionalFormatting sqref="K1:K2">
    <cfRule type="expression" dxfId="31" priority="2487">
      <formula>AND(R1&gt;=0,K1&lt;NOW(),H1&gt;0)</formula>
    </cfRule>
    <cfRule type="expression" dxfId="30" priority="2488">
      <formula>AND(R1048216&gt;=0,K1048216&lt;NOW(),H1048216&gt;0)</formula>
    </cfRule>
  </conditionalFormatting>
  <conditionalFormatting sqref="K3">
    <cfRule type="expression" dxfId="29" priority="25">
      <formula>AND(R3&gt;=0,K3&lt;NOW(),H3&gt;0)</formula>
    </cfRule>
    <cfRule type="expression" dxfId="28" priority="26">
      <formula>AND(#REF!&gt;=0,#REF!&lt;NOW(),#REF!&gt;0)</formula>
    </cfRule>
  </conditionalFormatting>
  <conditionalFormatting sqref="K4">
    <cfRule type="expression" dxfId="27" priority="23">
      <formula>AND(R4&gt;=0,K4&lt;NOW(),H4&gt;0)</formula>
    </cfRule>
    <cfRule type="expression" dxfId="26" priority="24">
      <formula>AND(#REF!&gt;=0,#REF!&lt;NOW(),#REF!&gt;0)</formula>
    </cfRule>
  </conditionalFormatting>
  <conditionalFormatting sqref="K6">
    <cfRule type="expression" dxfId="25" priority="19">
      <formula>AND(R6&gt;=0,K6&lt;NOW(),H6&gt;0)</formula>
    </cfRule>
    <cfRule type="expression" dxfId="24" priority="20">
      <formula>AND(#REF!&gt;=0,#REF!&lt;NOW(),#REF!&gt;0)</formula>
    </cfRule>
  </conditionalFormatting>
  <conditionalFormatting sqref="K7">
    <cfRule type="expression" dxfId="23" priority="17">
      <formula>AND(R7&gt;=0,K7&lt;NOW(),H7&gt;0)</formula>
    </cfRule>
    <cfRule type="expression" dxfId="22" priority="18">
      <formula>AND(#REF!&gt;=0,#REF!&lt;NOW(),#REF!&gt;0)</formula>
    </cfRule>
  </conditionalFormatting>
  <conditionalFormatting sqref="K8">
    <cfRule type="expression" dxfId="21" priority="15">
      <formula>AND(R8&gt;=0,K8&lt;NOW(),H8&gt;0)</formula>
    </cfRule>
    <cfRule type="expression" dxfId="20" priority="16">
      <formula>AND(#REF!&gt;=0,#REF!&lt;NOW(),#REF!&gt;0)</formula>
    </cfRule>
  </conditionalFormatting>
  <conditionalFormatting sqref="K9">
    <cfRule type="expression" dxfId="19" priority="13">
      <formula>AND(R9&gt;=0,K9&lt;NOW(),H9&gt;0)</formula>
    </cfRule>
    <cfRule type="expression" dxfId="18" priority="14">
      <formula>AND(#REF!&gt;=0,#REF!&lt;NOW(),#REF!&gt;0)</formula>
    </cfRule>
  </conditionalFormatting>
  <conditionalFormatting sqref="K10">
    <cfRule type="expression" dxfId="17" priority="11">
      <formula>AND(R10&gt;=0,K10&lt;NOW(),H10&gt;0)</formula>
    </cfRule>
    <cfRule type="expression" dxfId="16" priority="12">
      <formula>AND(#REF!&gt;=0,#REF!&lt;NOW(),#REF!&gt;0)</formula>
    </cfRule>
  </conditionalFormatting>
  <conditionalFormatting sqref="K11">
    <cfRule type="expression" dxfId="15" priority="7">
      <formula>AND(R11&gt;=0,K11&lt;NOW(),H11&gt;0)</formula>
    </cfRule>
    <cfRule type="expression" dxfId="14" priority="8">
      <formula>AND(#REF!&gt;=0,#REF!&lt;NOW(),#REF!&gt;0)</formula>
    </cfRule>
  </conditionalFormatting>
  <conditionalFormatting sqref="K5">
    <cfRule type="expression" dxfId="13" priority="5">
      <formula>AND(R5&gt;=0,K5&lt;NOW(),H5&gt;0)</formula>
    </cfRule>
    <cfRule type="expression" dxfId="12" priority="6">
      <formula>AND(#REF!&gt;=0,#REF!&lt;NOW(),#REF!&gt;0)</formula>
    </cfRule>
  </conditionalFormatting>
  <conditionalFormatting sqref="K12">
    <cfRule type="expression" dxfId="11" priority="3">
      <formula>AND(R12&gt;=0,K12&lt;NOW(),H12&gt;0)</formula>
    </cfRule>
    <cfRule type="expression" dxfId="10" priority="4">
      <formula>AND(#REF!&gt;=0,#REF!&lt;NOW(),#REF!&gt;0)</formula>
    </cfRule>
  </conditionalFormatting>
  <conditionalFormatting sqref="K13">
    <cfRule type="expression" dxfId="9" priority="1">
      <formula>AND(R13&gt;=0,K13&lt;NOW(),H13&gt;0)</formula>
    </cfRule>
    <cfRule type="expression" dxfId="8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78"/>
  <sheetViews>
    <sheetView topLeftCell="X84" zoomScaleNormal="100" workbookViewId="0">
      <selection activeCell="W123" sqref="A123:XFD123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656</v>
      </c>
      <c r="M60" t="s">
        <v>628</v>
      </c>
      <c r="U60" t="s">
        <v>712</v>
      </c>
      <c r="W60" t="s">
        <v>461</v>
      </c>
      <c r="AB60" t="s">
        <v>720</v>
      </c>
    </row>
    <row r="61" spans="1:35" x14ac:dyDescent="0.15">
      <c r="K61" t="s">
        <v>675</v>
      </c>
      <c r="AB61" t="s">
        <v>721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736</v>
      </c>
      <c r="AI64" t="s">
        <v>738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737</v>
      </c>
      <c r="AI65" t="s">
        <v>742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724</v>
      </c>
      <c r="AI66" t="s">
        <v>739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723</v>
      </c>
      <c r="AI67" t="s">
        <v>740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755</v>
      </c>
      <c r="AI68" t="s">
        <v>743</v>
      </c>
    </row>
    <row r="69" spans="1:35" x14ac:dyDescent="0.15">
      <c r="G69" s="1"/>
      <c r="J69" t="s">
        <v>719</v>
      </c>
      <c r="K69" t="s">
        <v>715</v>
      </c>
      <c r="N69" t="s">
        <v>716</v>
      </c>
      <c r="S69" s="4" t="s">
        <v>645</v>
      </c>
      <c r="V69" t="s">
        <v>749</v>
      </c>
      <c r="AC69" t="s">
        <v>722</v>
      </c>
      <c r="AH69" t="s">
        <v>763</v>
      </c>
    </row>
    <row r="70" spans="1:35" x14ac:dyDescent="0.15">
      <c r="K70" t="s">
        <v>675</v>
      </c>
      <c r="N70" t="s">
        <v>717</v>
      </c>
      <c r="V70" t="s">
        <v>756</v>
      </c>
      <c r="W70" t="s">
        <v>461</v>
      </c>
      <c r="AC70" s="1" t="s">
        <v>727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808</v>
      </c>
      <c r="Y79" t="s">
        <v>813</v>
      </c>
    </row>
    <row r="80" spans="1:35" x14ac:dyDescent="0.15">
      <c r="K80" t="s">
        <v>779</v>
      </c>
      <c r="V80" t="s">
        <v>767</v>
      </c>
      <c r="X80" t="s">
        <v>809</v>
      </c>
    </row>
    <row r="81" spans="1:34" x14ac:dyDescent="0.15">
      <c r="K81" t="s">
        <v>780</v>
      </c>
      <c r="X81" t="s">
        <v>811</v>
      </c>
    </row>
    <row r="82" spans="1:34" x14ac:dyDescent="0.15">
      <c r="K82" t="s">
        <v>656</v>
      </c>
      <c r="M82" t="s">
        <v>782</v>
      </c>
      <c r="V82" t="s">
        <v>454</v>
      </c>
      <c r="W82" t="s">
        <v>461</v>
      </c>
      <c r="X82" t="s">
        <v>812</v>
      </c>
      <c r="Z82" t="s">
        <v>760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802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803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804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805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806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801</v>
      </c>
    </row>
    <row r="91" spans="1:34" x14ac:dyDescent="0.15">
      <c r="H91" t="s">
        <v>818</v>
      </c>
      <c r="K91" t="s">
        <v>807</v>
      </c>
    </row>
    <row r="92" spans="1:34" x14ac:dyDescent="0.15">
      <c r="K92" t="s">
        <v>800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802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803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804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805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806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801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799</v>
      </c>
    </row>
    <row r="114" spans="1:34" x14ac:dyDescent="0.15">
      <c r="AA114" t="s">
        <v>987</v>
      </c>
      <c r="AB114" t="s">
        <v>988</v>
      </c>
      <c r="AC114" t="s">
        <v>1002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47262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0.20203760511033375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0.28108316001109263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9950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17312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0.1407995750235029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401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0.17846737798879067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20000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799</v>
      </c>
    </row>
    <row r="125" spans="1:34" x14ac:dyDescent="0.15">
      <c r="J125" t="s">
        <v>1008</v>
      </c>
      <c r="N125" t="s">
        <v>991</v>
      </c>
    </row>
    <row r="126" spans="1:34" x14ac:dyDescent="0.15">
      <c r="K126" t="s">
        <v>1062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49400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94330.03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28085</v>
      </c>
      <c r="N129" s="19">
        <f t="shared" ca="1" si="119"/>
        <v>2000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59000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1885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2000</v>
      </c>
      <c r="Z129" s="19">
        <f t="shared" ca="1" si="119"/>
        <v>27607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>
        <f ca="1">AVERAGE(A131:A136)</f>
        <v>0.20353657674928338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0.17410455169360925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94330.03</v>
      </c>
      <c r="K131">
        <f t="shared" ca="1" si="150"/>
        <v>0</v>
      </c>
      <c r="L131">
        <f t="shared" ca="1" si="150"/>
        <v>0</v>
      </c>
      <c r="M131">
        <f t="shared" ca="1" si="150"/>
        <v>20180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1885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49400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0.19161981981981982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2000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403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0.15874744498969723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7905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2000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401</v>
      </c>
    </row>
    <row r="135" spans="1:34" x14ac:dyDescent="0.15">
      <c r="A135" s="4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0.28914545454545459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2000</v>
      </c>
      <c r="Z135">
        <f t="shared" ca="1" si="154"/>
        <v>20000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0.20658400000000002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50000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799</v>
      </c>
    </row>
    <row r="137" spans="1:34" x14ac:dyDescent="0.15">
      <c r="K137" t="s">
        <v>977</v>
      </c>
      <c r="L137" t="s">
        <v>1061</v>
      </c>
      <c r="U137" t="s">
        <v>1060</v>
      </c>
      <c r="Z137" t="s">
        <v>1059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5000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0.15115410264870774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0.16704445530043965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403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401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9.1726027397260268E-2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0.18943332903059248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799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30000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950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403</v>
      </c>
    </row>
    <row r="155" spans="1:34" x14ac:dyDescent="0.15">
      <c r="A155" s="4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0.33418439716312054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470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401</v>
      </c>
    </row>
    <row r="156" spans="1:34" x14ac:dyDescent="0.15">
      <c r="A156" s="4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0.28416666666666668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480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0.14439111111111111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30000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799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403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401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799</v>
      </c>
    </row>
    <row r="171" spans="1:34" s="20" customFormat="1" ht="25.5" customHeight="1" x14ac:dyDescent="0.15">
      <c r="A171" s="19"/>
      <c r="B171" s="19">
        <f ca="1">SUM(B173:B180)</f>
        <v>0</v>
      </c>
      <c r="C171" s="19">
        <f t="shared" ref="C171:AF171" ca="1" si="267">SUM(C173:C180)</f>
        <v>0</v>
      </c>
      <c r="D171" s="19">
        <f t="shared" ca="1" si="267"/>
        <v>0</v>
      </c>
      <c r="E171" s="19">
        <f t="shared" ca="1" si="267"/>
        <v>0</v>
      </c>
      <c r="F171" s="19">
        <f t="shared" ca="1" si="267"/>
        <v>0</v>
      </c>
      <c r="G171" s="19">
        <f t="shared" ca="1" si="267"/>
        <v>0</v>
      </c>
      <c r="H171" s="19">
        <f t="shared" ca="1" si="267"/>
        <v>0</v>
      </c>
      <c r="I171" s="19">
        <f t="shared" ca="1" si="267"/>
        <v>0</v>
      </c>
      <c r="J171" s="19">
        <f t="shared" ca="1" si="267"/>
        <v>0</v>
      </c>
      <c r="K171" s="19">
        <f t="shared" ca="1" si="267"/>
        <v>0</v>
      </c>
      <c r="L171" s="19">
        <f t="shared" ca="1" si="267"/>
        <v>0</v>
      </c>
      <c r="M171" s="19">
        <f t="shared" ca="1" si="267"/>
        <v>0</v>
      </c>
      <c r="N171" s="19">
        <f t="shared" ca="1" si="267"/>
        <v>0</v>
      </c>
      <c r="O171" s="19">
        <f t="shared" ca="1" si="267"/>
        <v>0</v>
      </c>
      <c r="P171" s="19">
        <f t="shared" ca="1" si="267"/>
        <v>0</v>
      </c>
      <c r="Q171" s="19">
        <f t="shared" ca="1" si="267"/>
        <v>0</v>
      </c>
      <c r="R171" s="19">
        <f t="shared" ca="1" si="267"/>
        <v>0</v>
      </c>
      <c r="S171" s="19">
        <f t="shared" ca="1" si="267"/>
        <v>0</v>
      </c>
      <c r="T171" s="19">
        <f t="shared" ca="1" si="267"/>
        <v>3800</v>
      </c>
      <c r="U171" s="19">
        <f t="shared" ca="1" si="267"/>
        <v>3800</v>
      </c>
      <c r="V171" s="19">
        <f t="shared" ca="1" si="267"/>
        <v>0</v>
      </c>
      <c r="W171" s="19">
        <f t="shared" ca="1" si="267"/>
        <v>0</v>
      </c>
      <c r="X171" s="19">
        <f t="shared" ca="1" si="267"/>
        <v>0</v>
      </c>
      <c r="Y171" s="19">
        <f t="shared" ca="1" si="267"/>
        <v>0</v>
      </c>
      <c r="Z171" s="19">
        <f t="shared" ca="1" si="267"/>
        <v>0</v>
      </c>
      <c r="AA171" s="19">
        <f t="shared" ca="1" si="267"/>
        <v>0</v>
      </c>
      <c r="AB171" s="19">
        <f t="shared" ca="1" si="267"/>
        <v>0</v>
      </c>
      <c r="AC171" s="19">
        <f t="shared" ca="1" si="267"/>
        <v>0</v>
      </c>
      <c r="AD171" s="19">
        <f t="shared" ca="1" si="267"/>
        <v>0</v>
      </c>
      <c r="AE171" s="19">
        <f t="shared" ca="1" si="267"/>
        <v>0</v>
      </c>
      <c r="AF171" s="19">
        <f t="shared" ca="1" si="267"/>
        <v>0</v>
      </c>
    </row>
    <row r="172" spans="1:34" s="20" customFormat="1" ht="25.5" customHeight="1" x14ac:dyDescent="0.15">
      <c r="A172" s="19" t="e">
        <f ca="1">AVERAGE(A173:A178)</f>
        <v>#DIV/0!</v>
      </c>
      <c r="B172" s="21">
        <v>43374</v>
      </c>
      <c r="C172" s="22">
        <f t="shared" ref="C172" si="268">B172+1</f>
        <v>43375</v>
      </c>
      <c r="D172" s="22">
        <f t="shared" ref="D172" si="269">C172+1</f>
        <v>43376</v>
      </c>
      <c r="E172" s="22">
        <f t="shared" ref="E172" si="270">D172+1</f>
        <v>43377</v>
      </c>
      <c r="F172" s="22">
        <f t="shared" ref="F172" si="271">E172+1</f>
        <v>43378</v>
      </c>
      <c r="G172" s="22">
        <f t="shared" ref="G172" si="272">F172+1</f>
        <v>43379</v>
      </c>
      <c r="H172" s="22">
        <f t="shared" ref="H172" si="273">G172+1</f>
        <v>43380</v>
      </c>
      <c r="I172" s="22">
        <f t="shared" ref="I172" si="274">H172+1</f>
        <v>43381</v>
      </c>
      <c r="J172" s="22">
        <f t="shared" ref="J172" si="275">I172+1</f>
        <v>43382</v>
      </c>
      <c r="K172" s="22">
        <f t="shared" ref="K172" si="276">J172+1</f>
        <v>43383</v>
      </c>
      <c r="L172" s="22">
        <f t="shared" ref="L172" si="277">K172+1</f>
        <v>43384</v>
      </c>
      <c r="M172" s="22">
        <f t="shared" ref="M172" si="278">L172+1</f>
        <v>43385</v>
      </c>
      <c r="N172" s="22">
        <f t="shared" ref="N172" si="279">M172+1</f>
        <v>43386</v>
      </c>
      <c r="O172" s="22">
        <f t="shared" ref="O172" si="280">N172+1</f>
        <v>43387</v>
      </c>
      <c r="P172" s="22">
        <f t="shared" ref="P172" si="281">O172+1</f>
        <v>43388</v>
      </c>
      <c r="Q172" s="22">
        <f t="shared" ref="Q172" si="282">P172+1</f>
        <v>43389</v>
      </c>
      <c r="R172" s="22">
        <f t="shared" ref="R172" si="283">Q172+1</f>
        <v>43390</v>
      </c>
      <c r="S172" s="22">
        <f t="shared" ref="S172" si="284">R172+1</f>
        <v>43391</v>
      </c>
      <c r="T172" s="22">
        <f t="shared" ref="T172" si="285">S172+1</f>
        <v>43392</v>
      </c>
      <c r="U172" s="22">
        <f t="shared" ref="U172" si="286">T172+1</f>
        <v>43393</v>
      </c>
      <c r="V172" s="22">
        <f t="shared" ref="V172" si="287">U172+1</f>
        <v>43394</v>
      </c>
      <c r="W172" s="22">
        <f t="shared" ref="W172" si="288">V172+1</f>
        <v>43395</v>
      </c>
      <c r="X172" s="22">
        <f t="shared" ref="X172" si="289">W172+1</f>
        <v>43396</v>
      </c>
      <c r="Y172" s="22">
        <f t="shared" ref="Y172" si="290">X172+1</f>
        <v>43397</v>
      </c>
      <c r="Z172" s="22">
        <f t="shared" ref="Z172" si="291">Y172+1</f>
        <v>43398</v>
      </c>
      <c r="AA172" s="22">
        <f t="shared" ref="AA172" si="292">Z172+1</f>
        <v>43399</v>
      </c>
      <c r="AB172" s="22">
        <f t="shared" ref="AB172" si="293">AA172+1</f>
        <v>43400</v>
      </c>
      <c r="AC172" s="22">
        <f t="shared" ref="AC172" si="294">AB172+1</f>
        <v>43401</v>
      </c>
      <c r="AD172" s="22">
        <f t="shared" ref="AD172" si="295">AC172+1</f>
        <v>43402</v>
      </c>
      <c r="AE172" s="22">
        <f t="shared" ref="AE172" si="296">AD172+1</f>
        <v>43403</v>
      </c>
      <c r="AF172" s="22">
        <f t="shared" ref="AF172" si="297">AE172+1</f>
        <v>43404</v>
      </c>
    </row>
    <row r="173" spans="1:34" x14ac:dyDescent="0.15">
      <c r="A173" s="4">
        <f ca="1">SUMIFS(INDIRECT("'"&amp;$AH173&amp;"'!$X:$X"),INDIRECT("'"&amp;$AH173&amp;"'!$X:$X"),"&gt;0",INDIRECT("'"&amp;$AH173&amp;"'!$K:$K"),"&gt;="&amp;B172,INDIRECT("'"&amp;$AH173&amp;"'!$K:$K"),"&lt;="&amp;AF172)*12/SUMIFS(INDIRECT("'"&amp;$AH173&amp;"'!$H:$H"),INDIRECT("'"&amp;$AH173&amp;"'!$X:$X"),"&gt;0",INDIRECT("'"&amp;$AH173&amp;"'!$K:$K"),"&gt;="&amp;B172,INDIRECT("'"&amp;$AH173&amp;"'!$K:$K"),"&lt;="&amp;AF172)</f>
        <v>0.19041064198958937</v>
      </c>
      <c r="B173">
        <f t="shared" ref="B173:AE173" ca="1" si="298">SUMIF(INDIRECT("'"&amp;$AH173&amp;"'!$K:$K"),B172,INDIRECT("'"&amp;$AH173&amp;"'!$W:$W"))</f>
        <v>0</v>
      </c>
      <c r="C173">
        <f t="shared" ca="1" si="298"/>
        <v>0</v>
      </c>
      <c r="D173">
        <f t="shared" ca="1" si="298"/>
        <v>0</v>
      </c>
      <c r="E173">
        <f t="shared" ca="1" si="298"/>
        <v>0</v>
      </c>
      <c r="F173">
        <f t="shared" ca="1" si="298"/>
        <v>0</v>
      </c>
      <c r="G173">
        <f t="shared" ca="1" si="298"/>
        <v>0</v>
      </c>
      <c r="H173">
        <f t="shared" ca="1" si="298"/>
        <v>0</v>
      </c>
      <c r="I173">
        <f t="shared" ca="1" si="298"/>
        <v>0</v>
      </c>
      <c r="J173">
        <f t="shared" ca="1" si="298"/>
        <v>0</v>
      </c>
      <c r="K173">
        <f t="shared" ca="1" si="298"/>
        <v>0</v>
      </c>
      <c r="L173">
        <f t="shared" ca="1" si="298"/>
        <v>0</v>
      </c>
      <c r="M173">
        <f t="shared" ca="1" si="298"/>
        <v>0</v>
      </c>
      <c r="N173">
        <f t="shared" ca="1" si="298"/>
        <v>0</v>
      </c>
      <c r="O173">
        <f t="shared" ca="1" si="298"/>
        <v>0</v>
      </c>
      <c r="P173">
        <f t="shared" ca="1" si="298"/>
        <v>0</v>
      </c>
      <c r="Q173">
        <f t="shared" ca="1" si="298"/>
        <v>0</v>
      </c>
      <c r="R173">
        <f t="shared" ca="1" si="298"/>
        <v>0</v>
      </c>
      <c r="S173">
        <f t="shared" ca="1" si="298"/>
        <v>0</v>
      </c>
      <c r="T173">
        <f t="shared" ca="1" si="298"/>
        <v>1900</v>
      </c>
      <c r="U173">
        <f t="shared" ca="1" si="298"/>
        <v>0</v>
      </c>
      <c r="V173">
        <f t="shared" ca="1" si="298"/>
        <v>0</v>
      </c>
      <c r="W173">
        <f t="shared" ca="1" si="298"/>
        <v>0</v>
      </c>
      <c r="X173">
        <f t="shared" ca="1" si="298"/>
        <v>0</v>
      </c>
      <c r="Y173">
        <f t="shared" ca="1" si="298"/>
        <v>0</v>
      </c>
      <c r="Z173">
        <f t="shared" ca="1" si="298"/>
        <v>0</v>
      </c>
      <c r="AA173">
        <f t="shared" ca="1" si="298"/>
        <v>0</v>
      </c>
      <c r="AB173">
        <f t="shared" ca="1" si="298"/>
        <v>0</v>
      </c>
      <c r="AC173">
        <f t="shared" ca="1" si="298"/>
        <v>0</v>
      </c>
      <c r="AD173">
        <f t="shared" ca="1" si="298"/>
        <v>0</v>
      </c>
      <c r="AE173">
        <f t="shared" ca="1" si="298"/>
        <v>0</v>
      </c>
      <c r="AF173">
        <f ca="1">SUMIF(INDIRECT("'"&amp;$AH173&amp;"'!$K:$K"),AF172,INDIRECT("'"&amp;$AH173&amp;"'!$W:$W"))</f>
        <v>0</v>
      </c>
      <c r="AH173" t="s">
        <v>294</v>
      </c>
    </row>
    <row r="174" spans="1:34" x14ac:dyDescent="0.15">
      <c r="A174" s="4" t="e">
        <f ca="1">SUMIFS(INDIRECT("'"&amp;$AH174&amp;"'!$X:$X"),INDIRECT("'"&amp;$AH174&amp;"'!$X:$X"),"&gt;0",INDIRECT("'"&amp;$AH174&amp;"'!$K:$K"),"&gt;="&amp;B172,INDIRECT("'"&amp;$AH174&amp;"'!$K:$K"),"&lt;="&amp;AF172)*12/SUMIFS(INDIRECT("'"&amp;$AH174&amp;"'!$H:$H"),INDIRECT("'"&amp;$AH174&amp;"'!$X:$X"),"&gt;0",INDIRECT("'"&amp;$AH174&amp;"'!$K:$K"),"&gt;="&amp;B172,INDIRECT("'"&amp;$AH174&amp;"'!$K:$K"),"&lt;="&amp;AF172)</f>
        <v>#DIV/0!</v>
      </c>
      <c r="B174">
        <f t="shared" ref="B174:AE174" ca="1" si="299">SUMIF(INDIRECT("'"&amp;$AH174&amp;"'!$K:$K"),B172,INDIRECT("'"&amp;$AH174&amp;"'!$W:$W"))</f>
        <v>0</v>
      </c>
      <c r="C174">
        <f t="shared" ca="1" si="299"/>
        <v>0</v>
      </c>
      <c r="D174">
        <f t="shared" ca="1" si="299"/>
        <v>0</v>
      </c>
      <c r="E174">
        <f t="shared" ca="1" si="299"/>
        <v>0</v>
      </c>
      <c r="F174">
        <f t="shared" ca="1" si="299"/>
        <v>0</v>
      </c>
      <c r="G174">
        <f t="shared" ca="1" si="299"/>
        <v>0</v>
      </c>
      <c r="H174">
        <f t="shared" ca="1" si="299"/>
        <v>0</v>
      </c>
      <c r="I174">
        <f t="shared" ca="1" si="299"/>
        <v>0</v>
      </c>
      <c r="J174">
        <f t="shared" ca="1" si="299"/>
        <v>0</v>
      </c>
      <c r="K174">
        <f t="shared" ca="1" si="299"/>
        <v>0</v>
      </c>
      <c r="L174">
        <f t="shared" ca="1" si="299"/>
        <v>0</v>
      </c>
      <c r="M174">
        <f t="shared" ca="1" si="299"/>
        <v>0</v>
      </c>
      <c r="N174">
        <f t="shared" ca="1" si="299"/>
        <v>0</v>
      </c>
      <c r="O174">
        <f t="shared" ca="1" si="299"/>
        <v>0</v>
      </c>
      <c r="P174">
        <f t="shared" ca="1" si="299"/>
        <v>0</v>
      </c>
      <c r="Q174">
        <f t="shared" ca="1" si="299"/>
        <v>0</v>
      </c>
      <c r="R174">
        <f t="shared" ca="1" si="299"/>
        <v>0</v>
      </c>
      <c r="S174">
        <f t="shared" ca="1" si="299"/>
        <v>0</v>
      </c>
      <c r="T174">
        <f t="shared" ca="1" si="299"/>
        <v>0</v>
      </c>
      <c r="U174">
        <f t="shared" ca="1" si="299"/>
        <v>0</v>
      </c>
      <c r="V174">
        <f t="shared" ca="1" si="299"/>
        <v>0</v>
      </c>
      <c r="W174">
        <f t="shared" ca="1" si="299"/>
        <v>0</v>
      </c>
      <c r="X174">
        <f t="shared" ca="1" si="299"/>
        <v>0</v>
      </c>
      <c r="Y174">
        <f t="shared" ca="1" si="299"/>
        <v>0</v>
      </c>
      <c r="Z174">
        <f t="shared" ca="1" si="299"/>
        <v>0</v>
      </c>
      <c r="AA174">
        <f t="shared" ca="1" si="299"/>
        <v>0</v>
      </c>
      <c r="AB174">
        <f t="shared" ca="1" si="299"/>
        <v>0</v>
      </c>
      <c r="AC174">
        <f t="shared" ca="1" si="299"/>
        <v>0</v>
      </c>
      <c r="AD174">
        <f t="shared" ca="1" si="299"/>
        <v>0</v>
      </c>
      <c r="AE174">
        <f t="shared" ca="1" si="299"/>
        <v>0</v>
      </c>
      <c r="AF174">
        <f ca="1">SUMIF(INDIRECT("'"&amp;$AH174&amp;"'!$K:$K"),AF172,INDIRECT("'"&amp;$AH174&amp;"'!$W:$W"))</f>
        <v>0</v>
      </c>
      <c r="AH174" t="s">
        <v>296</v>
      </c>
    </row>
    <row r="175" spans="1:34" x14ac:dyDescent="0.15">
      <c r="A175" s="4" t="e">
        <f ca="1">SUMIFS(INDIRECT("'"&amp;$AH175&amp;"'!$X:$X"),INDIRECT("'"&amp;$AH175&amp;"'!$X:$X"),"&gt;0",INDIRECT("'"&amp;$AH175&amp;"'!$K:$K"),"&gt;="&amp;B172,INDIRECT("'"&amp;$AH175&amp;"'!$K:$K"),"&lt;="&amp;AF172)*12/SUMIFS(INDIRECT("'"&amp;$AH175&amp;"'!$H:$H"),INDIRECT("'"&amp;$AH175&amp;"'!$X:$X"),"&gt;0",INDIRECT("'"&amp;$AH175&amp;"'!$K:$K"),"&gt;="&amp;B172,INDIRECT("'"&amp;$AH175&amp;"'!$K:$K"),"&lt;="&amp;AF172)</f>
        <v>#DIV/0!</v>
      </c>
      <c r="B175">
        <f t="shared" ref="B175:AE175" ca="1" si="300">SUMIF(INDIRECT("'"&amp;$AH175&amp;"'!$K:$K"),B172,INDIRECT("'"&amp;$AH175&amp;"'!$W:$W"))</f>
        <v>0</v>
      </c>
      <c r="C175">
        <f t="shared" ca="1" si="300"/>
        <v>0</v>
      </c>
      <c r="D175">
        <f t="shared" ca="1" si="300"/>
        <v>0</v>
      </c>
      <c r="E175">
        <f t="shared" ca="1" si="300"/>
        <v>0</v>
      </c>
      <c r="F175">
        <f t="shared" ca="1" si="300"/>
        <v>0</v>
      </c>
      <c r="G175">
        <f t="shared" ca="1" si="300"/>
        <v>0</v>
      </c>
      <c r="H175">
        <f t="shared" ca="1" si="300"/>
        <v>0</v>
      </c>
      <c r="I175">
        <f t="shared" ca="1" si="300"/>
        <v>0</v>
      </c>
      <c r="J175">
        <f t="shared" ca="1" si="300"/>
        <v>0</v>
      </c>
      <c r="K175">
        <f t="shared" ca="1" si="300"/>
        <v>0</v>
      </c>
      <c r="L175">
        <f t="shared" ca="1" si="300"/>
        <v>0</v>
      </c>
      <c r="M175">
        <f t="shared" ca="1" si="300"/>
        <v>0</v>
      </c>
      <c r="N175">
        <f t="shared" ca="1" si="300"/>
        <v>0</v>
      </c>
      <c r="O175">
        <f t="shared" ca="1" si="300"/>
        <v>0</v>
      </c>
      <c r="P175">
        <f t="shared" ca="1" si="300"/>
        <v>0</v>
      </c>
      <c r="Q175">
        <f t="shared" ca="1" si="300"/>
        <v>0</v>
      </c>
      <c r="R175">
        <f t="shared" ca="1" si="300"/>
        <v>0</v>
      </c>
      <c r="S175">
        <f t="shared" ca="1" si="300"/>
        <v>0</v>
      </c>
      <c r="T175">
        <f t="shared" ca="1" si="300"/>
        <v>0</v>
      </c>
      <c r="U175">
        <f t="shared" ca="1" si="300"/>
        <v>0</v>
      </c>
      <c r="V175">
        <f t="shared" ca="1" si="300"/>
        <v>0</v>
      </c>
      <c r="W175">
        <f t="shared" ca="1" si="300"/>
        <v>0</v>
      </c>
      <c r="X175">
        <f t="shared" ca="1" si="300"/>
        <v>0</v>
      </c>
      <c r="Y175">
        <f t="shared" ca="1" si="300"/>
        <v>0</v>
      </c>
      <c r="Z175">
        <f t="shared" ca="1" si="300"/>
        <v>0</v>
      </c>
      <c r="AA175">
        <f t="shared" ca="1" si="300"/>
        <v>0</v>
      </c>
      <c r="AB175">
        <f t="shared" ca="1" si="300"/>
        <v>0</v>
      </c>
      <c r="AC175">
        <f t="shared" ca="1" si="300"/>
        <v>0</v>
      </c>
      <c r="AD175">
        <f t="shared" ca="1" si="300"/>
        <v>0</v>
      </c>
      <c r="AE175">
        <f t="shared" ca="1" si="300"/>
        <v>0</v>
      </c>
      <c r="AF175">
        <f ca="1">SUMIF(INDIRECT("'"&amp;$AH175&amp;"'!$K:$K"),AF172,INDIRECT("'"&amp;$AH175&amp;"'!$W:$W"))</f>
        <v>0</v>
      </c>
      <c r="AH175" t="s">
        <v>403</v>
      </c>
    </row>
    <row r="176" spans="1:34" x14ac:dyDescent="0.15">
      <c r="A176" s="4">
        <f ca="1">SUMIFS(INDIRECT("'"&amp;$AH176&amp;"'!$X:$X"),INDIRECT("'"&amp;$AH176&amp;"'!$X:$X"),"&gt;0",INDIRECT("'"&amp;$AH176&amp;"'!$K:$K"),"&gt;="&amp;B172,INDIRECT("'"&amp;$AH176&amp;"'!$K:$K"),"&lt;="&amp;AF172)*12/SUMIFS(INDIRECT("'"&amp;$AH176&amp;"'!$H:$H"),INDIRECT("'"&amp;$AH176&amp;"'!$X:$X"),"&gt;0",INDIRECT("'"&amp;$AH176&amp;"'!$K:$K"),"&gt;="&amp;B172,INDIRECT("'"&amp;$AH176&amp;"'!$K:$K"),"&lt;="&amp;AF172)</f>
        <v>0.19041064198958937</v>
      </c>
      <c r="B176">
        <f t="shared" ref="B176:AE176" ca="1" si="301">SUMIF(INDIRECT("'"&amp;$AH176&amp;"'!$K:$K"),B172,INDIRECT("'"&amp;$AH176&amp;"'!$W:$W"))</f>
        <v>0</v>
      </c>
      <c r="C176">
        <f t="shared" ca="1" si="301"/>
        <v>0</v>
      </c>
      <c r="D176">
        <f t="shared" ca="1" si="301"/>
        <v>0</v>
      </c>
      <c r="E176">
        <f t="shared" ca="1" si="301"/>
        <v>0</v>
      </c>
      <c r="F176">
        <f t="shared" ca="1" si="301"/>
        <v>0</v>
      </c>
      <c r="G176">
        <f t="shared" ca="1" si="301"/>
        <v>0</v>
      </c>
      <c r="H176">
        <f t="shared" ca="1" si="301"/>
        <v>0</v>
      </c>
      <c r="I176">
        <f t="shared" ca="1" si="301"/>
        <v>0</v>
      </c>
      <c r="J176">
        <f t="shared" ca="1" si="301"/>
        <v>0</v>
      </c>
      <c r="K176">
        <f t="shared" ca="1" si="301"/>
        <v>0</v>
      </c>
      <c r="L176">
        <f t="shared" ca="1" si="301"/>
        <v>0</v>
      </c>
      <c r="M176">
        <f t="shared" ca="1" si="301"/>
        <v>0</v>
      </c>
      <c r="N176">
        <f t="shared" ca="1" si="301"/>
        <v>0</v>
      </c>
      <c r="O176">
        <f t="shared" ca="1" si="301"/>
        <v>0</v>
      </c>
      <c r="P176">
        <f t="shared" ca="1" si="301"/>
        <v>0</v>
      </c>
      <c r="Q176">
        <f t="shared" ca="1" si="301"/>
        <v>0</v>
      </c>
      <c r="R176">
        <f t="shared" ca="1" si="301"/>
        <v>0</v>
      </c>
      <c r="S176">
        <f t="shared" ca="1" si="301"/>
        <v>0</v>
      </c>
      <c r="T176">
        <f t="shared" ca="1" si="301"/>
        <v>0</v>
      </c>
      <c r="U176">
        <f t="shared" ca="1" si="301"/>
        <v>1900</v>
      </c>
      <c r="V176">
        <f t="shared" ca="1" si="301"/>
        <v>0</v>
      </c>
      <c r="W176">
        <f t="shared" ca="1" si="301"/>
        <v>0</v>
      </c>
      <c r="X176">
        <f t="shared" ca="1" si="301"/>
        <v>0</v>
      </c>
      <c r="Y176">
        <f t="shared" ca="1" si="301"/>
        <v>0</v>
      </c>
      <c r="Z176">
        <f t="shared" ca="1" si="301"/>
        <v>0</v>
      </c>
      <c r="AA176">
        <f t="shared" ca="1" si="301"/>
        <v>0</v>
      </c>
      <c r="AB176">
        <f t="shared" ca="1" si="301"/>
        <v>0</v>
      </c>
      <c r="AC176">
        <f t="shared" ca="1" si="301"/>
        <v>0</v>
      </c>
      <c r="AD176">
        <f t="shared" ca="1" si="301"/>
        <v>0</v>
      </c>
      <c r="AE176">
        <f t="shared" ca="1" si="301"/>
        <v>0</v>
      </c>
      <c r="AF176">
        <f ca="1">SUMIF(INDIRECT("'"&amp;$AH176&amp;"'!$K:$K"),AF172,INDIRECT("'"&amp;$AH176&amp;"'!$W:$W"))</f>
        <v>0</v>
      </c>
      <c r="AH176" t="s">
        <v>401</v>
      </c>
    </row>
    <row r="177" spans="1:34" x14ac:dyDescent="0.15">
      <c r="A177" s="4">
        <f ca="1">SUMIFS(INDIRECT("'"&amp;$AH177&amp;"'!$X:$X"),INDIRECT("'"&amp;$AH177&amp;"'!$X:$X"),"&gt;0",INDIRECT("'"&amp;$AH177&amp;"'!$K:$K"),"&gt;="&amp;B172,INDIRECT("'"&amp;$AH177&amp;"'!$K:$K"),"&lt;="&amp;AF172)*12/SUMIFS(INDIRECT("'"&amp;$AH177&amp;"'!$H:$H"),INDIRECT("'"&amp;$AH177&amp;"'!$X:$X"),"&gt;0",INDIRECT("'"&amp;$AH177&amp;"'!$K:$K"),"&gt;="&amp;B172,INDIRECT("'"&amp;$AH177&amp;"'!$K:$K"),"&lt;="&amp;AF172)</f>
        <v>0.19041064198958937</v>
      </c>
      <c r="B177">
        <f t="shared" ref="B177:AE177" ca="1" si="302">SUMIF(INDIRECT("'"&amp;$AH177&amp;"'!$K:$K"),B172,INDIRECT("'"&amp;$AH177&amp;"'!$W:$W"))</f>
        <v>0</v>
      </c>
      <c r="C177">
        <f t="shared" ca="1" si="302"/>
        <v>0</v>
      </c>
      <c r="D177">
        <f t="shared" ca="1" si="302"/>
        <v>0</v>
      </c>
      <c r="E177">
        <f t="shared" ca="1" si="302"/>
        <v>0</v>
      </c>
      <c r="F177">
        <f t="shared" ca="1" si="302"/>
        <v>0</v>
      </c>
      <c r="G177">
        <f t="shared" ca="1" si="302"/>
        <v>0</v>
      </c>
      <c r="H177">
        <f t="shared" ca="1" si="302"/>
        <v>0</v>
      </c>
      <c r="I177">
        <f t="shared" ca="1" si="302"/>
        <v>0</v>
      </c>
      <c r="J177">
        <f t="shared" ca="1" si="302"/>
        <v>0</v>
      </c>
      <c r="K177">
        <f t="shared" ca="1" si="302"/>
        <v>0</v>
      </c>
      <c r="L177">
        <f t="shared" ca="1" si="302"/>
        <v>0</v>
      </c>
      <c r="M177">
        <f t="shared" ca="1" si="302"/>
        <v>0</v>
      </c>
      <c r="N177">
        <f t="shared" ca="1" si="302"/>
        <v>0</v>
      </c>
      <c r="O177">
        <f t="shared" ca="1" si="302"/>
        <v>0</v>
      </c>
      <c r="P177">
        <f t="shared" ca="1" si="302"/>
        <v>0</v>
      </c>
      <c r="Q177">
        <f t="shared" ca="1" si="302"/>
        <v>0</v>
      </c>
      <c r="R177">
        <f t="shared" ca="1" si="302"/>
        <v>0</v>
      </c>
      <c r="S177">
        <f t="shared" ca="1" si="302"/>
        <v>0</v>
      </c>
      <c r="T177">
        <f t="shared" ca="1" si="302"/>
        <v>0</v>
      </c>
      <c r="U177">
        <f t="shared" ca="1" si="302"/>
        <v>1900</v>
      </c>
      <c r="V177">
        <f t="shared" ca="1" si="302"/>
        <v>0</v>
      </c>
      <c r="W177">
        <f t="shared" ca="1" si="302"/>
        <v>0</v>
      </c>
      <c r="X177">
        <f t="shared" ca="1" si="302"/>
        <v>0</v>
      </c>
      <c r="Y177">
        <f t="shared" ca="1" si="302"/>
        <v>0</v>
      </c>
      <c r="Z177">
        <f t="shared" ca="1" si="302"/>
        <v>0</v>
      </c>
      <c r="AA177">
        <f t="shared" ca="1" si="302"/>
        <v>0</v>
      </c>
      <c r="AB177">
        <f t="shared" ca="1" si="302"/>
        <v>0</v>
      </c>
      <c r="AC177">
        <f t="shared" ca="1" si="302"/>
        <v>0</v>
      </c>
      <c r="AD177">
        <f t="shared" ca="1" si="302"/>
        <v>0</v>
      </c>
      <c r="AE177">
        <f t="shared" ca="1" si="302"/>
        <v>0</v>
      </c>
      <c r="AF177">
        <f ca="1">SUMIF(INDIRECT("'"&amp;$AH177&amp;"'!$K:$K"),AF172,INDIRECT("'"&amp;$AH177&amp;"'!$W:$W"))</f>
        <v>0</v>
      </c>
      <c r="AH177" t="s">
        <v>297</v>
      </c>
    </row>
    <row r="178" spans="1:34" x14ac:dyDescent="0.15">
      <c r="A178" s="4">
        <f ca="1">SUMIFS(INDIRECT("'"&amp;$AH178&amp;"'!$X:$X"),INDIRECT("'"&amp;$AH178&amp;"'!$X:$X"),"&gt;0",INDIRECT("'"&amp;$AH178&amp;"'!$K:$K"),"&gt;="&amp;B172,INDIRECT("'"&amp;$AH178&amp;"'!$K:$K"),"&lt;="&amp;AF172)*12/SUMIFS(INDIRECT("'"&amp;$AH178&amp;"'!$H:$H"),INDIRECT("'"&amp;$AH178&amp;"'!$X:$X"),"&gt;0",INDIRECT("'"&amp;$AH178&amp;"'!$K:$K"),"&gt;="&amp;B172,INDIRECT("'"&amp;$AH178&amp;"'!$K:$K"),"&lt;="&amp;AF172)</f>
        <v>0.19041064198958937</v>
      </c>
      <c r="B178">
        <f t="shared" ref="B178:AF178" ca="1" si="303">SUMIF(INDIRECT("'"&amp;$AH178&amp;"'!$K:$K"),B172,INDIRECT("'"&amp;$AH178&amp;"'!$W:$W"))</f>
        <v>0</v>
      </c>
      <c r="C178">
        <f t="shared" ca="1" si="303"/>
        <v>0</v>
      </c>
      <c r="D178">
        <f t="shared" ca="1" si="303"/>
        <v>0</v>
      </c>
      <c r="E178">
        <f t="shared" ca="1" si="303"/>
        <v>0</v>
      </c>
      <c r="F178">
        <f t="shared" ca="1" si="303"/>
        <v>0</v>
      </c>
      <c r="G178">
        <f t="shared" ca="1" si="303"/>
        <v>0</v>
      </c>
      <c r="H178">
        <f t="shared" ca="1" si="303"/>
        <v>0</v>
      </c>
      <c r="I178">
        <f t="shared" ca="1" si="303"/>
        <v>0</v>
      </c>
      <c r="J178">
        <f t="shared" ca="1" si="303"/>
        <v>0</v>
      </c>
      <c r="K178">
        <f t="shared" ca="1" si="303"/>
        <v>0</v>
      </c>
      <c r="L178">
        <f t="shared" ca="1" si="303"/>
        <v>0</v>
      </c>
      <c r="M178">
        <f t="shared" ca="1" si="303"/>
        <v>0</v>
      </c>
      <c r="N178">
        <f t="shared" ca="1" si="303"/>
        <v>0</v>
      </c>
      <c r="O178">
        <f t="shared" ca="1" si="303"/>
        <v>0</v>
      </c>
      <c r="P178">
        <f t="shared" ca="1" si="303"/>
        <v>0</v>
      </c>
      <c r="Q178">
        <f t="shared" ca="1" si="303"/>
        <v>0</v>
      </c>
      <c r="R178">
        <f t="shared" ca="1" si="303"/>
        <v>0</v>
      </c>
      <c r="S178">
        <f t="shared" ca="1" si="303"/>
        <v>0</v>
      </c>
      <c r="T178">
        <f t="shared" ca="1" si="303"/>
        <v>1900</v>
      </c>
      <c r="U178">
        <f t="shared" ca="1" si="303"/>
        <v>0</v>
      </c>
      <c r="V178">
        <f t="shared" ca="1" si="303"/>
        <v>0</v>
      </c>
      <c r="W178">
        <f t="shared" ca="1" si="303"/>
        <v>0</v>
      </c>
      <c r="X178">
        <f t="shared" ca="1" si="303"/>
        <v>0</v>
      </c>
      <c r="Y178">
        <f t="shared" ca="1" si="303"/>
        <v>0</v>
      </c>
      <c r="Z178">
        <f t="shared" ca="1" si="303"/>
        <v>0</v>
      </c>
      <c r="AA178">
        <f t="shared" ca="1" si="303"/>
        <v>0</v>
      </c>
      <c r="AB178">
        <f t="shared" ca="1" si="303"/>
        <v>0</v>
      </c>
      <c r="AC178">
        <f t="shared" ca="1" si="303"/>
        <v>0</v>
      </c>
      <c r="AD178">
        <f t="shared" ca="1" si="303"/>
        <v>0</v>
      </c>
      <c r="AE178">
        <f t="shared" ca="1" si="303"/>
        <v>0</v>
      </c>
      <c r="AF178">
        <f t="shared" ca="1" si="303"/>
        <v>0</v>
      </c>
      <c r="AH178" t="s">
        <v>799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864</v>
      </c>
    </row>
    <row r="3" spans="1:3" x14ac:dyDescent="0.15">
      <c r="A3">
        <v>121</v>
      </c>
      <c r="C3" t="s">
        <v>865</v>
      </c>
    </row>
    <row r="4" spans="1:3" x14ac:dyDescent="0.15">
      <c r="A4">
        <v>211</v>
      </c>
      <c r="C4" t="s">
        <v>866</v>
      </c>
    </row>
    <row r="5" spans="1:3" x14ac:dyDescent="0.15">
      <c r="A5">
        <v>311</v>
      </c>
      <c r="C5" t="s">
        <v>867</v>
      </c>
    </row>
    <row r="6" spans="1:3" x14ac:dyDescent="0.15">
      <c r="A6">
        <v>321</v>
      </c>
      <c r="C6" t="s">
        <v>868</v>
      </c>
    </row>
    <row r="7" spans="1:3" x14ac:dyDescent="0.15">
      <c r="A7">
        <v>322</v>
      </c>
      <c r="C7" t="s">
        <v>869</v>
      </c>
    </row>
    <row r="8" spans="1:3" x14ac:dyDescent="0.15">
      <c r="A8">
        <v>323</v>
      </c>
      <c r="C8" t="s">
        <v>870</v>
      </c>
    </row>
    <row r="9" spans="1:3" x14ac:dyDescent="0.15">
      <c r="A9">
        <v>324</v>
      </c>
      <c r="C9" t="s">
        <v>871</v>
      </c>
    </row>
    <row r="10" spans="1:3" x14ac:dyDescent="0.15">
      <c r="A10">
        <v>411</v>
      </c>
      <c r="C10" t="s">
        <v>872</v>
      </c>
    </row>
    <row r="11" spans="1:3" x14ac:dyDescent="0.15">
      <c r="A11">
        <v>511</v>
      </c>
      <c r="C11" t="s">
        <v>873</v>
      </c>
    </row>
    <row r="12" spans="1:3" x14ac:dyDescent="0.15">
      <c r="A12">
        <v>512</v>
      </c>
      <c r="C12" t="s">
        <v>874</v>
      </c>
    </row>
    <row r="13" spans="1:3" x14ac:dyDescent="0.15">
      <c r="A13">
        <v>521</v>
      </c>
      <c r="C13" t="s">
        <v>875</v>
      </c>
    </row>
    <row r="14" spans="1:3" x14ac:dyDescent="0.15">
      <c r="A14">
        <v>522</v>
      </c>
      <c r="C14" t="s">
        <v>876</v>
      </c>
    </row>
    <row r="15" spans="1:3" x14ac:dyDescent="0.15">
      <c r="A15">
        <v>523</v>
      </c>
      <c r="C15" t="s">
        <v>877</v>
      </c>
    </row>
    <row r="16" spans="1:3" x14ac:dyDescent="0.15">
      <c r="A16">
        <v>531</v>
      </c>
      <c r="C16" t="s">
        <v>878</v>
      </c>
    </row>
    <row r="17" spans="1:7" x14ac:dyDescent="0.15">
      <c r="A17">
        <v>532</v>
      </c>
      <c r="C17" t="s">
        <v>879</v>
      </c>
    </row>
    <row r="18" spans="1:7" x14ac:dyDescent="0.15">
      <c r="A18">
        <v>541</v>
      </c>
      <c r="C18" t="s">
        <v>880</v>
      </c>
    </row>
    <row r="19" spans="1:7" x14ac:dyDescent="0.15">
      <c r="A19">
        <v>542</v>
      </c>
      <c r="C19" t="s">
        <v>881</v>
      </c>
    </row>
    <row r="20" spans="1:7" x14ac:dyDescent="0.15">
      <c r="A20">
        <v>543</v>
      </c>
      <c r="C20" t="s">
        <v>882</v>
      </c>
      <c r="G20" s="90" t="s">
        <v>903</v>
      </c>
    </row>
    <row r="21" spans="1:7" x14ac:dyDescent="0.15">
      <c r="A21">
        <v>590</v>
      </c>
      <c r="C21" t="s">
        <v>883</v>
      </c>
      <c r="G21" s="90" t="s">
        <v>904</v>
      </c>
    </row>
    <row r="22" spans="1:7" x14ac:dyDescent="0.15">
      <c r="A22">
        <v>611</v>
      </c>
      <c r="C22" t="s">
        <v>884</v>
      </c>
      <c r="G22" s="90" t="s">
        <v>905</v>
      </c>
    </row>
    <row r="23" spans="1:7" x14ac:dyDescent="0.15">
      <c r="A23">
        <v>612</v>
      </c>
      <c r="C23" t="s">
        <v>885</v>
      </c>
      <c r="G23" s="90" t="s">
        <v>906</v>
      </c>
    </row>
    <row r="24" spans="1:7" x14ac:dyDescent="0.15">
      <c r="A24">
        <v>613</v>
      </c>
      <c r="C24" t="s">
        <v>886</v>
      </c>
      <c r="G24" s="90" t="s">
        <v>907</v>
      </c>
    </row>
    <row r="25" spans="1:7" x14ac:dyDescent="0.15">
      <c r="A25">
        <v>621</v>
      </c>
      <c r="C25" t="s">
        <v>887</v>
      </c>
      <c r="G25" s="90" t="s">
        <v>908</v>
      </c>
    </row>
    <row r="26" spans="1:7" x14ac:dyDescent="0.15">
      <c r="A26">
        <v>622</v>
      </c>
      <c r="C26" t="s">
        <v>888</v>
      </c>
      <c r="G26" s="90" t="s">
        <v>909</v>
      </c>
    </row>
    <row r="27" spans="1:7" x14ac:dyDescent="0.15">
      <c r="A27">
        <v>623</v>
      </c>
      <c r="C27" t="s">
        <v>889</v>
      </c>
      <c r="G27" s="90" t="s">
        <v>910</v>
      </c>
    </row>
    <row r="28" spans="1:7" x14ac:dyDescent="0.15">
      <c r="A28">
        <v>624</v>
      </c>
      <c r="C28" t="s">
        <v>890</v>
      </c>
      <c r="G28" s="90" t="s">
        <v>911</v>
      </c>
    </row>
    <row r="29" spans="1:7" x14ac:dyDescent="0.15">
      <c r="A29">
        <v>631</v>
      </c>
      <c r="C29" t="s">
        <v>891</v>
      </c>
      <c r="G29" s="90" t="s">
        <v>912</v>
      </c>
    </row>
    <row r="30" spans="1:7" x14ac:dyDescent="0.15">
      <c r="A30">
        <v>632</v>
      </c>
      <c r="C30" t="s">
        <v>892</v>
      </c>
      <c r="G30" s="90" t="s">
        <v>913</v>
      </c>
    </row>
    <row r="31" spans="1:7" x14ac:dyDescent="0.15">
      <c r="A31">
        <v>641</v>
      </c>
      <c r="C31" t="s">
        <v>893</v>
      </c>
      <c r="G31" s="90" t="s">
        <v>914</v>
      </c>
    </row>
    <row r="32" spans="1:7" x14ac:dyDescent="0.15">
      <c r="A32">
        <v>651</v>
      </c>
      <c r="C32" t="s">
        <v>894</v>
      </c>
      <c r="G32" s="90" t="s">
        <v>915</v>
      </c>
    </row>
    <row r="33" spans="1:3" x14ac:dyDescent="0.15">
      <c r="A33">
        <v>711</v>
      </c>
      <c r="C33" t="s">
        <v>895</v>
      </c>
    </row>
    <row r="34" spans="1:3" x14ac:dyDescent="0.15">
      <c r="A34">
        <v>712</v>
      </c>
      <c r="C34" t="s">
        <v>896</v>
      </c>
    </row>
    <row r="35" spans="1:3" x14ac:dyDescent="0.15">
      <c r="A35">
        <v>713</v>
      </c>
      <c r="C35" t="s">
        <v>897</v>
      </c>
    </row>
    <row r="36" spans="1:3" x14ac:dyDescent="0.15">
      <c r="A36">
        <v>714</v>
      </c>
      <c r="C36" t="s">
        <v>898</v>
      </c>
    </row>
    <row r="37" spans="1:3" x14ac:dyDescent="0.15">
      <c r="A37">
        <v>811</v>
      </c>
      <c r="C37" t="s">
        <v>899</v>
      </c>
    </row>
    <row r="38" spans="1:3" x14ac:dyDescent="0.15">
      <c r="A38">
        <v>911</v>
      </c>
      <c r="C38" t="s">
        <v>900</v>
      </c>
    </row>
    <row r="39" spans="1:3" x14ac:dyDescent="0.15">
      <c r="A39">
        <v>1011</v>
      </c>
      <c r="C39" t="s">
        <v>901</v>
      </c>
    </row>
    <row r="40" spans="1:3" x14ac:dyDescent="0.15">
      <c r="A40">
        <v>1111</v>
      </c>
      <c r="C40" t="s">
        <v>902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topLeftCell="A4" zoomScaleNormal="100" workbookViewId="0">
      <selection activeCell="E24" sqref="E24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652</v>
      </c>
    </row>
    <row r="2" spans="1:14" x14ac:dyDescent="0.15">
      <c r="A2">
        <v>2</v>
      </c>
      <c r="B2" t="s">
        <v>311</v>
      </c>
      <c r="H2" t="s">
        <v>664</v>
      </c>
    </row>
    <row r="3" spans="1:14" x14ac:dyDescent="0.15">
      <c r="A3">
        <v>3</v>
      </c>
      <c r="B3" t="s">
        <v>314</v>
      </c>
      <c r="H3" t="s">
        <v>665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832</v>
      </c>
      <c r="E7" t="s">
        <v>772</v>
      </c>
      <c r="F7" t="s">
        <v>765</v>
      </c>
      <c r="G7" t="s">
        <v>681</v>
      </c>
      <c r="H7" t="s">
        <v>764</v>
      </c>
      <c r="I7" t="s">
        <v>766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735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629</v>
      </c>
      <c r="N9" s="56" t="s">
        <v>657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931</v>
      </c>
      <c r="H10" s="56" t="s">
        <v>622</v>
      </c>
      <c r="I10" s="57" t="s">
        <v>829</v>
      </c>
      <c r="J10" s="61" t="s">
        <v>937</v>
      </c>
      <c r="L10" s="56" t="s">
        <v>630</v>
      </c>
      <c r="N10" s="56" t="s">
        <v>658</v>
      </c>
    </row>
    <row r="11" spans="1:14" x14ac:dyDescent="0.15">
      <c r="D11" s="56" t="s">
        <v>615</v>
      </c>
      <c r="E11" s="56" t="s">
        <v>679</v>
      </c>
      <c r="F11" s="61" t="s">
        <v>621</v>
      </c>
      <c r="G11" s="61" t="s">
        <v>623</v>
      </c>
      <c r="H11" s="61" t="s">
        <v>623</v>
      </c>
      <c r="I11" s="57" t="s">
        <v>820</v>
      </c>
      <c r="J11" s="56" t="s">
        <v>631</v>
      </c>
      <c r="L11" s="56" t="s">
        <v>745</v>
      </c>
      <c r="N11" s="56" t="s">
        <v>682</v>
      </c>
    </row>
    <row r="12" spans="1:14" x14ac:dyDescent="0.15">
      <c r="D12" s="57" t="s">
        <v>934</v>
      </c>
      <c r="E12" s="61" t="s">
        <v>617</v>
      </c>
      <c r="F12" s="61" t="s">
        <v>680</v>
      </c>
      <c r="G12" s="61" t="s">
        <v>626</v>
      </c>
      <c r="I12" s="61" t="s">
        <v>944</v>
      </c>
      <c r="J12" s="56" t="s">
        <v>725</v>
      </c>
      <c r="L12" s="56" t="s">
        <v>647</v>
      </c>
      <c r="N12" s="57" t="s">
        <v>684</v>
      </c>
    </row>
    <row r="13" spans="1:14" x14ac:dyDescent="0.15">
      <c r="D13" s="57"/>
      <c r="E13" s="61" t="s">
        <v>618</v>
      </c>
      <c r="F13" s="61"/>
      <c r="G13" s="56"/>
      <c r="H13" s="56" t="s">
        <v>637</v>
      </c>
      <c r="J13" s="56" t="s">
        <v>732</v>
      </c>
      <c r="L13" s="56" t="s">
        <v>636</v>
      </c>
      <c r="N13" s="56" t="s">
        <v>660</v>
      </c>
    </row>
    <row r="14" spans="1:14" x14ac:dyDescent="0.15">
      <c r="B14" t="s">
        <v>964</v>
      </c>
      <c r="D14" s="57"/>
      <c r="E14" s="61" t="s">
        <v>619</v>
      </c>
      <c r="F14" s="56" t="s">
        <v>624</v>
      </c>
      <c r="G14" s="56" t="s">
        <v>773</v>
      </c>
      <c r="H14" s="56"/>
      <c r="I14" s="57" t="s">
        <v>751</v>
      </c>
      <c r="J14" s="56" t="s">
        <v>733</v>
      </c>
      <c r="L14" s="57" t="s">
        <v>677</v>
      </c>
      <c r="N14" s="56" t="s">
        <v>646</v>
      </c>
    </row>
    <row r="15" spans="1:14" x14ac:dyDescent="0.15">
      <c r="B15" t="s">
        <v>965</v>
      </c>
      <c r="D15" s="57"/>
      <c r="E15" s="56" t="s">
        <v>744</v>
      </c>
      <c r="F15" s="56" t="s">
        <v>683</v>
      </c>
      <c r="G15" s="56" t="s">
        <v>932</v>
      </c>
      <c r="H15" s="56"/>
      <c r="I15" s="56" t="s">
        <v>661</v>
      </c>
      <c r="J15" s="61" t="s">
        <v>930</v>
      </c>
      <c r="L15" s="79" t="s">
        <v>814</v>
      </c>
      <c r="N15" s="56" t="s">
        <v>731</v>
      </c>
    </row>
    <row r="16" spans="1:14" x14ac:dyDescent="0.15">
      <c r="B16" t="s">
        <v>966</v>
      </c>
      <c r="D16" s="57"/>
      <c r="E16" s="61" t="s">
        <v>681</v>
      </c>
      <c r="F16" s="56" t="s">
        <v>750</v>
      </c>
      <c r="G16" s="56" t="s">
        <v>774</v>
      </c>
      <c r="H16" s="56"/>
      <c r="I16" s="79" t="s">
        <v>933</v>
      </c>
      <c r="J16" s="61" t="s">
        <v>935</v>
      </c>
      <c r="L16" s="56" t="s">
        <v>713</v>
      </c>
    </row>
    <row r="17" spans="2:17" x14ac:dyDescent="0.15">
      <c r="B17" t="s">
        <v>967</v>
      </c>
      <c r="D17" s="58"/>
      <c r="E17" s="56" t="s">
        <v>685</v>
      </c>
      <c r="F17" s="56"/>
      <c r="G17" s="56" t="s">
        <v>775</v>
      </c>
      <c r="H17" s="56"/>
      <c r="I17" s="56" t="s">
        <v>754</v>
      </c>
      <c r="J17" s="56" t="s">
        <v>734</v>
      </c>
      <c r="L17" s="57" t="s">
        <v>787</v>
      </c>
      <c r="N17" s="56" t="s">
        <v>714</v>
      </c>
    </row>
    <row r="18" spans="2:17" x14ac:dyDescent="0.15">
      <c r="D18" s="56"/>
      <c r="E18" s="56"/>
      <c r="F18" s="56"/>
      <c r="G18" s="56"/>
      <c r="H18" s="56"/>
      <c r="I18" s="57" t="s">
        <v>821</v>
      </c>
      <c r="J18" t="s">
        <v>862</v>
      </c>
      <c r="L18" s="56" t="s">
        <v>1011</v>
      </c>
    </row>
    <row r="19" spans="2:17" x14ac:dyDescent="0.15">
      <c r="B19" t="s">
        <v>968</v>
      </c>
      <c r="D19" s="57"/>
      <c r="E19" s="56"/>
      <c r="F19" s="56"/>
      <c r="G19" s="56"/>
      <c r="H19" s="56"/>
      <c r="I19" s="57" t="s">
        <v>926</v>
      </c>
      <c r="J19" t="s">
        <v>917</v>
      </c>
      <c r="L19" t="s">
        <v>945</v>
      </c>
    </row>
    <row r="20" spans="2:17" x14ac:dyDescent="0.15">
      <c r="B20" t="s">
        <v>969</v>
      </c>
      <c r="D20" s="56"/>
      <c r="E20" s="56"/>
      <c r="F20" s="56"/>
      <c r="G20" s="56"/>
      <c r="H20" s="56"/>
      <c r="I20" s="91" t="s">
        <v>936</v>
      </c>
      <c r="J20" t="s">
        <v>918</v>
      </c>
    </row>
    <row r="21" spans="2:17" x14ac:dyDescent="0.15">
      <c r="B21" t="s">
        <v>970</v>
      </c>
      <c r="F21" s="1"/>
      <c r="J21" t="s">
        <v>919</v>
      </c>
    </row>
    <row r="22" spans="2:17" x14ac:dyDescent="0.15">
      <c r="F22" s="75"/>
      <c r="G22" s="69"/>
      <c r="H22" s="69"/>
      <c r="I22" t="s">
        <v>971</v>
      </c>
      <c r="J22" t="s">
        <v>923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924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1026</v>
      </c>
      <c r="C30" s="68" t="s">
        <v>633</v>
      </c>
      <c r="D30" s="68" t="s">
        <v>643</v>
      </c>
      <c r="E30" s="68" t="s">
        <v>617</v>
      </c>
      <c r="F30" s="68" t="s">
        <v>634</v>
      </c>
      <c r="G30" s="68" t="s">
        <v>936</v>
      </c>
      <c r="H30" s="68" t="s">
        <v>1012</v>
      </c>
      <c r="I30" s="68" t="s">
        <v>832</v>
      </c>
      <c r="J30" s="68" t="s">
        <v>635</v>
      </c>
      <c r="O30" s="89" t="s">
        <v>936</v>
      </c>
      <c r="P30" s="88" t="s">
        <v>832</v>
      </c>
      <c r="Q30" s="88" t="s">
        <v>842</v>
      </c>
    </row>
    <row r="31" spans="2:17" x14ac:dyDescent="0.15">
      <c r="B31" s="100" t="s">
        <v>1035</v>
      </c>
      <c r="C31" s="72" t="s">
        <v>1027</v>
      </c>
      <c r="D31" s="72"/>
      <c r="E31" s="72" t="s">
        <v>1023</v>
      </c>
      <c r="F31" s="69" t="s">
        <v>1022</v>
      </c>
      <c r="G31" t="s">
        <v>1020</v>
      </c>
      <c r="H31" s="72" t="s">
        <v>1013</v>
      </c>
      <c r="I31" s="99"/>
      <c r="J31" s="74" t="s">
        <v>1043</v>
      </c>
      <c r="N31" t="s">
        <v>838</v>
      </c>
    </row>
    <row r="32" spans="2:17" x14ac:dyDescent="0.15">
      <c r="B32" s="71" t="s">
        <v>1040</v>
      </c>
      <c r="C32" s="69"/>
      <c r="D32" s="69"/>
      <c r="E32" s="69" t="s">
        <v>1024</v>
      </c>
      <c r="F32" s="69" t="s">
        <v>1025</v>
      </c>
      <c r="G32" s="98" t="s">
        <v>1014</v>
      </c>
      <c r="H32" s="69"/>
      <c r="I32" s="96"/>
      <c r="J32" s="74" t="s">
        <v>1044</v>
      </c>
      <c r="N32" s="92" t="s">
        <v>841</v>
      </c>
    </row>
    <row r="33" spans="2:18" x14ac:dyDescent="0.15">
      <c r="B33" s="73" t="s">
        <v>1041</v>
      </c>
      <c r="C33" s="69"/>
      <c r="D33" s="69"/>
      <c r="E33" s="69"/>
      <c r="F33" s="69"/>
      <c r="G33" s="86"/>
      <c r="H33" s="93"/>
      <c r="I33" s="96"/>
      <c r="J33" s="74"/>
      <c r="N33" t="s">
        <v>853</v>
      </c>
      <c r="O33" t="s">
        <v>839</v>
      </c>
    </row>
    <row r="34" spans="2:18" x14ac:dyDescent="0.15">
      <c r="B34" s="73"/>
      <c r="C34" s="69"/>
      <c r="D34" s="69"/>
      <c r="E34" s="69"/>
      <c r="F34" s="69"/>
      <c r="G34" s="69" t="s">
        <v>1015</v>
      </c>
      <c r="H34" s="93"/>
      <c r="I34" s="93"/>
      <c r="J34" s="74"/>
      <c r="N34" t="s">
        <v>958</v>
      </c>
      <c r="O34" t="s">
        <v>835</v>
      </c>
    </row>
    <row r="35" spans="2:18" x14ac:dyDescent="0.15">
      <c r="B35" s="73"/>
      <c r="C35" s="69"/>
      <c r="D35" s="69"/>
      <c r="E35" s="69"/>
      <c r="F35" s="69"/>
      <c r="G35" s="93" t="s">
        <v>1016</v>
      </c>
      <c r="H35" s="69"/>
      <c r="I35" s="69"/>
      <c r="J35" s="74"/>
      <c r="O35" t="s">
        <v>693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854</v>
      </c>
      <c r="O36" t="s">
        <v>857</v>
      </c>
    </row>
    <row r="37" spans="2:18" x14ac:dyDescent="0.15">
      <c r="B37" s="73"/>
      <c r="C37" s="69"/>
      <c r="D37" s="69"/>
      <c r="E37" s="69"/>
      <c r="F37" s="69"/>
      <c r="G37" s="96" t="s">
        <v>1017</v>
      </c>
      <c r="H37" s="69"/>
      <c r="I37" s="74"/>
      <c r="N37" t="s">
        <v>855</v>
      </c>
      <c r="O37" s="92" t="s">
        <v>940</v>
      </c>
    </row>
    <row r="38" spans="2:18" x14ac:dyDescent="0.15">
      <c r="B38" s="73"/>
      <c r="C38" s="69"/>
      <c r="D38" s="69"/>
      <c r="E38" s="69"/>
      <c r="F38" s="69"/>
      <c r="G38" s="97" t="s">
        <v>1018</v>
      </c>
      <c r="H38" s="69"/>
      <c r="I38" s="74"/>
      <c r="N38" t="s">
        <v>861</v>
      </c>
      <c r="O38" t="s">
        <v>856</v>
      </c>
    </row>
    <row r="39" spans="2:18" x14ac:dyDescent="0.15">
      <c r="B39" s="73"/>
      <c r="C39" s="69"/>
      <c r="D39" s="69"/>
      <c r="E39" s="69"/>
      <c r="F39" s="69"/>
      <c r="G39" s="96" t="s">
        <v>1045</v>
      </c>
      <c r="H39" s="69"/>
      <c r="I39" s="74"/>
      <c r="O39" t="s">
        <v>630</v>
      </c>
    </row>
    <row r="40" spans="2:18" x14ac:dyDescent="0.15">
      <c r="B40" s="73"/>
      <c r="C40" s="69"/>
      <c r="D40" s="69"/>
      <c r="E40" s="69"/>
      <c r="F40" s="69"/>
      <c r="G40" s="96" t="s">
        <v>1046</v>
      </c>
      <c r="H40" s="69"/>
      <c r="I40" s="74"/>
      <c r="N40" t="s">
        <v>920</v>
      </c>
      <c r="O40" s="92" t="s">
        <v>836</v>
      </c>
    </row>
    <row r="41" spans="2:18" x14ac:dyDescent="0.15">
      <c r="B41" s="73"/>
      <c r="C41" s="69"/>
      <c r="D41" s="69"/>
      <c r="E41" s="69"/>
      <c r="F41" s="69" t="s">
        <v>590</v>
      </c>
      <c r="G41" s="96"/>
      <c r="H41" s="69"/>
      <c r="I41" s="74"/>
      <c r="N41" t="s">
        <v>921</v>
      </c>
    </row>
    <row r="42" spans="2:18" x14ac:dyDescent="0.15">
      <c r="B42" s="75"/>
      <c r="C42" s="69"/>
      <c r="D42" s="69"/>
      <c r="E42" s="69"/>
      <c r="F42" s="69"/>
      <c r="G42" s="93" t="s">
        <v>1021</v>
      </c>
      <c r="H42" s="69"/>
      <c r="I42" s="74"/>
      <c r="N42" t="s">
        <v>922</v>
      </c>
    </row>
    <row r="43" spans="2:18" x14ac:dyDescent="0.15">
      <c r="B43" s="75"/>
      <c r="C43" s="69"/>
      <c r="D43" s="69"/>
      <c r="E43" s="69"/>
      <c r="F43" s="69"/>
      <c r="G43" s="93" t="s">
        <v>1042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638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1028</v>
      </c>
      <c r="L45" t="s">
        <v>952</v>
      </c>
      <c r="N45" s="92" t="s">
        <v>938</v>
      </c>
      <c r="Q45" t="s">
        <v>690</v>
      </c>
      <c r="R45" t="s">
        <v>691</v>
      </c>
    </row>
    <row r="46" spans="2:18" x14ac:dyDescent="0.15">
      <c r="K46" t="s">
        <v>1029</v>
      </c>
      <c r="L46" s="59" t="s">
        <v>997</v>
      </c>
      <c r="O46" s="59" t="s">
        <v>662</v>
      </c>
      <c r="Q46" t="s">
        <v>692</v>
      </c>
    </row>
    <row r="47" spans="2:18" x14ac:dyDescent="0.15">
      <c r="K47" t="s">
        <v>1030</v>
      </c>
      <c r="L47" t="s">
        <v>951</v>
      </c>
      <c r="M47" t="s">
        <v>948</v>
      </c>
      <c r="O47" s="59" t="s">
        <v>639</v>
      </c>
      <c r="Q47" t="s">
        <v>693</v>
      </c>
    </row>
    <row r="48" spans="2:18" x14ac:dyDescent="0.15">
      <c r="K48" t="s">
        <v>1031</v>
      </c>
      <c r="L48" t="s">
        <v>953</v>
      </c>
      <c r="M48" t="s">
        <v>946</v>
      </c>
      <c r="N48" s="72" t="s">
        <v>941</v>
      </c>
      <c r="O48" s="59" t="s">
        <v>663</v>
      </c>
      <c r="Q48" t="s">
        <v>16</v>
      </c>
    </row>
    <row r="49" spans="10:20" x14ac:dyDescent="0.15">
      <c r="K49" t="s">
        <v>1032</v>
      </c>
      <c r="L49" t="s">
        <v>954</v>
      </c>
      <c r="M49" t="s">
        <v>949</v>
      </c>
      <c r="N49" s="69" t="s">
        <v>942</v>
      </c>
      <c r="O49" s="59" t="s">
        <v>640</v>
      </c>
    </row>
    <row r="50" spans="10:20" x14ac:dyDescent="0.15">
      <c r="L50" t="s">
        <v>955</v>
      </c>
      <c r="M50" t="s">
        <v>947</v>
      </c>
      <c r="N50" s="93" t="s">
        <v>943</v>
      </c>
      <c r="O50" s="59" t="s">
        <v>641</v>
      </c>
    </row>
    <row r="51" spans="10:20" x14ac:dyDescent="0.15">
      <c r="K51" t="s">
        <v>1033</v>
      </c>
      <c r="L51" t="s">
        <v>956</v>
      </c>
      <c r="M51" t="s">
        <v>939</v>
      </c>
      <c r="O51" s="59" t="s">
        <v>642</v>
      </c>
    </row>
    <row r="52" spans="10:20" x14ac:dyDescent="0.15">
      <c r="K52" t="s">
        <v>1034</v>
      </c>
      <c r="L52" t="s">
        <v>957</v>
      </c>
      <c r="O52" s="59" t="s">
        <v>644</v>
      </c>
    </row>
    <row r="53" spans="10:20" x14ac:dyDescent="0.15">
      <c r="M53" t="s">
        <v>950</v>
      </c>
      <c r="O53" s="59" t="s">
        <v>649</v>
      </c>
    </row>
    <row r="54" spans="10:20" x14ac:dyDescent="0.15">
      <c r="O54" s="59" t="s">
        <v>651</v>
      </c>
      <c r="Q54" s="60" t="s">
        <v>670</v>
      </c>
      <c r="R54" s="60" t="s">
        <v>650</v>
      </c>
      <c r="S54">
        <v>15201113968</v>
      </c>
      <c r="T54" t="s">
        <v>846</v>
      </c>
    </row>
    <row r="55" spans="10:20" x14ac:dyDescent="0.15">
      <c r="M55" t="s">
        <v>972</v>
      </c>
      <c r="O55" s="59" t="s">
        <v>666</v>
      </c>
    </row>
    <row r="56" spans="10:20" x14ac:dyDescent="0.15">
      <c r="O56" s="59" t="s">
        <v>667</v>
      </c>
    </row>
    <row r="57" spans="10:20" x14ac:dyDescent="0.15">
      <c r="O57" s="59" t="s">
        <v>858</v>
      </c>
    </row>
    <row r="58" spans="10:20" x14ac:dyDescent="0.15">
      <c r="O58" t="s">
        <v>671</v>
      </c>
      <c r="P58" t="s">
        <v>672</v>
      </c>
      <c r="Q58" t="s">
        <v>673</v>
      </c>
      <c r="R58" s="59" t="s">
        <v>674</v>
      </c>
      <c r="S58" t="s">
        <v>678</v>
      </c>
    </row>
    <row r="59" spans="10:20" x14ac:dyDescent="0.15">
      <c r="J59" t="s">
        <v>998</v>
      </c>
      <c r="L59" t="s">
        <v>985</v>
      </c>
      <c r="O59" s="59" t="s">
        <v>676</v>
      </c>
    </row>
    <row r="60" spans="10:20" x14ac:dyDescent="0.15">
      <c r="L60" t="s">
        <v>986</v>
      </c>
      <c r="O60" s="59" t="s">
        <v>786</v>
      </c>
    </row>
    <row r="61" spans="10:20" x14ac:dyDescent="0.15">
      <c r="O61" s="59" t="s">
        <v>752</v>
      </c>
    </row>
    <row r="63" spans="10:20" x14ac:dyDescent="0.15">
      <c r="O63" s="59" t="s">
        <v>748</v>
      </c>
    </row>
    <row r="64" spans="10:20" x14ac:dyDescent="0.15">
      <c r="O64" s="59" t="s">
        <v>753</v>
      </c>
    </row>
    <row r="65" spans="9:15" x14ac:dyDescent="0.15">
      <c r="L65" t="s">
        <v>994</v>
      </c>
      <c r="O65" s="59" t="s">
        <v>927</v>
      </c>
    </row>
    <row r="66" spans="9:15" x14ac:dyDescent="0.15">
      <c r="O66" s="59" t="s">
        <v>781</v>
      </c>
    </row>
    <row r="67" spans="9:15" x14ac:dyDescent="0.15">
      <c r="O67" s="59" t="s">
        <v>785</v>
      </c>
    </row>
    <row r="68" spans="9:15" x14ac:dyDescent="0.15">
      <c r="L68" t="s">
        <v>1007</v>
      </c>
      <c r="O68" s="59" t="s">
        <v>786</v>
      </c>
    </row>
    <row r="69" spans="9:15" x14ac:dyDescent="0.15">
      <c r="I69" t="s">
        <v>989</v>
      </c>
      <c r="L69" t="s">
        <v>1009</v>
      </c>
      <c r="O69" s="59" t="s">
        <v>790</v>
      </c>
    </row>
    <row r="70" spans="9:15" x14ac:dyDescent="0.15">
      <c r="O70" s="59" t="s">
        <v>834</v>
      </c>
    </row>
    <row r="71" spans="9:15" x14ac:dyDescent="0.15">
      <c r="O71" s="59" t="s">
        <v>992</v>
      </c>
    </row>
    <row r="72" spans="9:15" x14ac:dyDescent="0.15">
      <c r="O72" s="59" t="s">
        <v>993</v>
      </c>
    </row>
    <row r="73" spans="9:15" x14ac:dyDescent="0.15">
      <c r="O73" s="59" t="s">
        <v>1019</v>
      </c>
    </row>
  </sheetData>
  <phoneticPr fontId="3" type="noConversion"/>
  <hyperlinks>
    <hyperlink ref="Q54" r:id="rId1" xr:uid="{00000000-0004-0000-0100-000000000000}"/>
    <hyperlink ref="R5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67"/>
  <sheetViews>
    <sheetView topLeftCell="B1" workbookViewId="0">
      <pane ySplit="2" topLeftCell="A108" activePane="bottomLeft" state="frozen"/>
      <selection pane="bottomLeft" activeCell="W96" sqref="V96:W96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H4*100/(SUM(H$3:H$19977))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2855</v>
      </c>
      <c r="I6" s="23">
        <f t="shared" si="1"/>
        <v>0.38338002087333001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548</v>
      </c>
      <c r="O6" t="s">
        <v>548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1.342837200957373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1.544262781100979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4.0285116028721193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6.8216129808634554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35885</v>
      </c>
      <c r="I38" s="23">
        <f t="shared" si="1"/>
        <v>4.8187712956355329</v>
      </c>
      <c r="J38">
        <f>SUMIF(K!$B:$B,$B38,K!$H:$H)</f>
        <v>30885</v>
      </c>
      <c r="K38">
        <f>SUMIF(K!$B:$B,$B38,K!$R:$R)</f>
        <v>-20000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64430</v>
      </c>
      <c r="Q38">
        <f>SUMIF('R'!$B:$B,$B38,'R'!$R:$R)</f>
        <v>-55430</v>
      </c>
      <c r="R38">
        <f>SUMIF(L!$B:$B,$B38,L!$H:$H)</f>
        <v>119431.01000000001</v>
      </c>
      <c r="S38">
        <f>SUMIF(L!$B:$B,$B38,L!$R:$R)</f>
        <v>-112431.01000000001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7.3587478612464041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1.342837200957373E-2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3.6256604425849073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905</v>
      </c>
      <c r="I61" s="23">
        <f t="shared" si="1"/>
        <v>0.12152676668664227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-49860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H68*100/(SUM(H$3:H$19977))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6.7141860047868649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963</v>
      </c>
      <c r="O83" t="s">
        <v>963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5000</v>
      </c>
      <c r="I108" s="23">
        <f t="shared" si="5"/>
        <v>0.67141860047868651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-10500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4.0285116028721193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H132*100/(SUM(H$3:H$19977))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6.7141860047868649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1.0214962587682737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0.2685674401914746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17312</v>
      </c>
      <c r="I166" s="23">
        <f t="shared" si="8"/>
        <v>2.3247197622974043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-50000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H196*100/(SUM(H$3:H$19977))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x14ac:dyDescent="0.15">
      <c r="A232" s="84"/>
      <c r="B232" s="85" t="s">
        <v>393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13.42837200957373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648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627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20000</v>
      </c>
      <c r="I245" s="23">
        <f t="shared" si="11"/>
        <v>2.685674401914746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655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669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94330.03</v>
      </c>
      <c r="I247" s="23">
        <f t="shared" si="11"/>
        <v>12.666987345142502</v>
      </c>
      <c r="J247">
        <f>SUMIF(K!$B:$B,$B247,K!$H:$H)</f>
        <v>100000</v>
      </c>
      <c r="K247">
        <f>SUMIF(K!$B:$B,$B247,K!$R:$R)</f>
        <v>-5669.97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689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35000</v>
      </c>
      <c r="I249" s="23">
        <f t="shared" si="11"/>
        <v>4.6999302033508057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-22771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730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3" t="s">
        <v>746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815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49400</v>
      </c>
      <c r="I252" s="23">
        <f t="shared" si="11"/>
        <v>6.6336157727294225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-50000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824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837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928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979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981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20000</v>
      </c>
      <c r="I257" s="23">
        <f t="shared" si="11"/>
        <v>2.685674401914746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982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1004</v>
      </c>
      <c r="M258" t="s">
        <v>1004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845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1005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9950</v>
      </c>
      <c r="I260" s="23">
        <f t="shared" ref="I260:I262" si="42">H260*100/(SUM(H$3:H$19977))</f>
        <v>1.3361230149525862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1006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1.342837200957373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999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3.3286248537331496E-2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101" t="s">
        <v>974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ref="I263" si="48">H263*100/(SUM(H$3:H$19977))</f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101" t="s">
        <v>960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9">SUM(C264:F264)</f>
        <v>0</v>
      </c>
      <c r="H264">
        <f t="shared" ref="H264" si="50">SUM(J264:Z264)</f>
        <v>20000</v>
      </c>
      <c r="I264" s="23">
        <f t="shared" ref="I264" si="51">H264*100/(SUM(H$3:H$19977))</f>
        <v>2.685674401914746</v>
      </c>
      <c r="J264">
        <f>SUMIF(K!$B:$B,$B264,K!$H:$H)</f>
        <v>25820</v>
      </c>
      <c r="K264">
        <f>SUMIF(K!$B:$B,$B264,K!$R:$R)</f>
        <v>-5820</v>
      </c>
      <c r="L264">
        <f>SUMIF(N!$B:$B,$B264,N!$H:$H)</f>
        <v>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x14ac:dyDescent="0.15">
      <c r="B265" s="101" t="s">
        <v>708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2">SUM(C265:F265)</f>
        <v>3</v>
      </c>
      <c r="H265">
        <f t="shared" ref="H265" si="53">SUM(J265:Z265)</f>
        <v>0</v>
      </c>
      <c r="I265" s="23">
        <f t="shared" ref="I265" si="54">H265*100/(SUM(H$3:H$19977))</f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7" spans="2:21" x14ac:dyDescent="0.15">
      <c r="B267" s="62"/>
    </row>
  </sheetData>
  <autoFilter ref="A2:S263" xr:uid="{00000000-0009-0000-0000-000002000000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707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707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707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64"/>
  <sheetViews>
    <sheetView zoomScaleNormal="100" workbookViewId="0">
      <selection activeCell="A2" sqref="A2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706</v>
      </c>
      <c r="D1" s="51" t="s">
        <v>695</v>
      </c>
      <c r="E1" s="51" t="s">
        <v>696</v>
      </c>
      <c r="F1" s="51" t="s">
        <v>697</v>
      </c>
      <c r="G1" s="51" t="s">
        <v>698</v>
      </c>
      <c r="H1" s="46" t="s">
        <v>589</v>
      </c>
      <c r="I1" s="51" t="s">
        <v>699</v>
      </c>
      <c r="J1" s="51" t="s">
        <v>700</v>
      </c>
      <c r="K1" s="51" t="s">
        <v>701</v>
      </c>
      <c r="L1" s="51" t="s">
        <v>702</v>
      </c>
      <c r="M1" s="51" t="s">
        <v>703</v>
      </c>
      <c r="N1" s="51" t="s">
        <v>704</v>
      </c>
      <c r="O1" s="78" t="s">
        <v>705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267617.03000000003</v>
      </c>
      <c r="B2" s="46" t="s">
        <v>294</v>
      </c>
      <c r="C2" s="47">
        <f t="shared" ref="C2:C7" ca="1" si="1">SUM(INDIRECT("'"&amp;B2&amp;"'!H:H"))</f>
        <v>2155075.79</v>
      </c>
      <c r="D2" s="46">
        <f t="shared" ref="D2:D7" ca="1" si="2">SUM(INDIRECT("'"&amp;B2&amp;"'!R:R"))</f>
        <v>-1887458.76</v>
      </c>
      <c r="E2" s="46">
        <f t="shared" ref="E2:E7" ca="1" si="3">SUM(INDIRECT("'"&amp;B2&amp;"'!T:T"),INDIRECT("'"&amp;B2&amp;"'!U:U"))*(-1)</f>
        <v>-48840.499999999993</v>
      </c>
      <c r="F2" s="46">
        <f t="shared" ref="F2:F7" ca="1" si="4">SUM(INDIRECT("'"&amp;B2&amp;"'!L:M"))</f>
        <v>35491.229999999996</v>
      </c>
      <c r="G2" s="46">
        <f t="shared" ref="G2:G7" ca="1" si="5">SUM(INDIRECT("'"&amp;B2&amp;"'!P:P"))</f>
        <v>19579.64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20000</v>
      </c>
      <c r="N2" s="46">
        <f t="shared" ref="N2:N7" ca="1" si="11">SUMIFS(INDIRECT("'"&amp;B2&amp;"'!W:W"),INDIRECT("'"&amp;B2&amp;"'!K:K"),"&lt;="&amp;TODAY()+31,INDIRECT("'"&amp;B2&amp;"'!W:W"),"&gt;0")+(K2+M2+J2+L2+I2)*-1</f>
        <v>134002.03</v>
      </c>
      <c r="O2" s="48">
        <f t="shared" ref="O2:O6" ca="1" si="12">C2+D2-SUM(I2:N2)</f>
        <v>113615.00000000003</v>
      </c>
      <c r="P2" s="46">
        <f t="shared" ref="P2:P6" ca="1" si="13">F2*12/C2</f>
        <v>0.19762402880503796</v>
      </c>
      <c r="Q2" s="46">
        <f t="shared" ref="Q2:Q6" ca="1" si="14">SUM(F2:G2)*12/C2</f>
        <v>0.30664835226050213</v>
      </c>
      <c r="R2" s="46">
        <f t="shared" ref="R2:R6" ca="1" si="15">E2*100/D2</f>
        <v>2.5876326961443117</v>
      </c>
      <c r="S2" s="46">
        <f ca="1">SUMIF(INDIRECT("'"&amp;B2&amp;"'!W:W"),"=0",INDIRECT("'"&amp;B2&amp;"'!Y:Y"))*12/SUMIF(INDIRECT("'"&amp;B2&amp;"'!W:W"),"=0",INDIRECT("'"&amp;B2&amp;"'!H:H"))</f>
        <v>0.2136053596759396</v>
      </c>
    </row>
    <row r="3" spans="1:61" x14ac:dyDescent="0.15">
      <c r="A3" s="47">
        <f t="shared" ca="1" si="0"/>
        <v>114160.73999999999</v>
      </c>
      <c r="B3" s="46" t="s">
        <v>406</v>
      </c>
      <c r="C3" s="47">
        <f t="shared" ca="1" si="1"/>
        <v>1813280.71</v>
      </c>
      <c r="D3" s="46">
        <f t="shared" ca="1" si="2"/>
        <v>-1699119.97</v>
      </c>
      <c r="E3" s="46">
        <f t="shared" ca="1" si="3"/>
        <v>-39933.130000000005</v>
      </c>
      <c r="F3" s="46">
        <f t="shared" ca="1" si="4"/>
        <v>25992.05</v>
      </c>
      <c r="G3" s="46">
        <f t="shared" ca="1" si="5"/>
        <v>16334.66</v>
      </c>
      <c r="H3" s="46">
        <f t="shared" ref="H3:H7" ca="1" si="16">-1*SUM(INDIRECT("'"&amp;B3&amp;"'!Z:Z"))</f>
        <v>0</v>
      </c>
      <c r="I3" s="46">
        <f t="shared" ca="1" si="6"/>
        <v>0</v>
      </c>
      <c r="J3" s="46">
        <f t="shared" ca="1" si="7"/>
        <v>17312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37000</v>
      </c>
      <c r="O3" s="48">
        <f t="shared" ca="1" si="12"/>
        <v>59848.739999999991</v>
      </c>
      <c r="P3" s="46">
        <f t="shared" ca="1" si="13"/>
        <v>0.17201120503840797</v>
      </c>
      <c r="Q3" s="46">
        <f t="shared" ca="1" si="14"/>
        <v>0.28011135683454108</v>
      </c>
      <c r="R3" s="46">
        <f t="shared" ca="1" si="15"/>
        <v>2.3502242752170117</v>
      </c>
      <c r="S3" s="46">
        <f t="shared" ref="S3:S7" ca="1" si="17">SUMIF(INDIRECT("'"&amp;B3&amp;"'!W:W"),"=0",INDIRECT("'"&amp;B3&amp;"'!X:X"))*12/SUMIF(INDIRECT("'"&amp;B3&amp;"'!W:W"),"=0",INDIRECT("'"&amp;B3&amp;"'!H:H"))</f>
        <v>0.2410897925422667</v>
      </c>
    </row>
    <row r="4" spans="1:61" x14ac:dyDescent="0.15">
      <c r="A4" s="47">
        <f t="shared" ca="1" si="0"/>
        <v>114597.87999999989</v>
      </c>
      <c r="B4" s="46" t="s">
        <v>296</v>
      </c>
      <c r="C4" s="47">
        <f t="shared" ca="1" si="1"/>
        <v>1240630.8799999999</v>
      </c>
      <c r="D4" s="46">
        <f t="shared" ca="1" si="2"/>
        <v>-1126033</v>
      </c>
      <c r="E4" s="46">
        <f t="shared" ca="1" si="3"/>
        <v>-25479.86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590</v>
      </c>
      <c r="I4" s="46">
        <f t="shared" ca="1" si="6"/>
        <v>0</v>
      </c>
      <c r="J4" s="46">
        <f t="shared" ca="1" si="7"/>
        <v>9950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62400</v>
      </c>
      <c r="O4" s="48">
        <f t="shared" ca="1" si="12"/>
        <v>42247.879999999888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2.2627986924006667</v>
      </c>
      <c r="S4" s="46">
        <f t="shared" ca="1" si="17"/>
        <v>0.22156238459791935</v>
      </c>
    </row>
    <row r="5" spans="1:61" x14ac:dyDescent="0.15">
      <c r="A5" s="47">
        <f t="shared" ca="1" si="0"/>
        <v>142275</v>
      </c>
      <c r="B5" s="46" t="s">
        <v>405</v>
      </c>
      <c r="C5" s="47">
        <f t="shared" ca="1" si="1"/>
        <v>1591443.9</v>
      </c>
      <c r="D5" s="46">
        <f t="shared" ca="1" si="2"/>
        <v>-1449168.9</v>
      </c>
      <c r="E5" s="46">
        <f t="shared" ca="1" si="3"/>
        <v>-34358.479999999996</v>
      </c>
      <c r="F5" s="46">
        <f t="shared" ca="1" si="4"/>
        <v>24148.38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100000</v>
      </c>
      <c r="L5" s="46">
        <f t="shared" ca="1" si="9"/>
        <v>0</v>
      </c>
      <c r="M5" s="46">
        <f t="shared" ca="1" si="10"/>
        <v>0</v>
      </c>
      <c r="N5" s="46">
        <f t="shared" ca="1" si="11"/>
        <v>9905</v>
      </c>
      <c r="O5" s="48">
        <f t="shared" ca="1" si="12"/>
        <v>32370</v>
      </c>
      <c r="P5" s="46">
        <f t="shared" ca="1" si="13"/>
        <v>0.18208656930979472</v>
      </c>
      <c r="Q5" s="46">
        <f t="shared" ca="1" si="14"/>
        <v>0.28281019519443951</v>
      </c>
      <c r="R5" s="46">
        <f t="shared" ca="1" si="15"/>
        <v>2.3709092846251392</v>
      </c>
      <c r="S5" s="46">
        <f t="shared" ca="1" si="17"/>
        <v>0.23509115736700537</v>
      </c>
    </row>
    <row r="6" spans="1:61" x14ac:dyDescent="0.15">
      <c r="A6" s="47">
        <f t="shared" ca="1" si="0"/>
        <v>44480</v>
      </c>
      <c r="B6" s="46" t="s">
        <v>297</v>
      </c>
      <c r="C6" s="47">
        <f t="shared" ca="1" si="1"/>
        <v>1152514.75</v>
      </c>
      <c r="D6" s="46">
        <f t="shared" ca="1" si="2"/>
        <v>-1108034.75</v>
      </c>
      <c r="E6" s="46">
        <f t="shared" ca="1" si="3"/>
        <v>-27429.520000000004</v>
      </c>
      <c r="F6" s="46">
        <f t="shared" ca="1" si="4"/>
        <v>17391.219999999998</v>
      </c>
      <c r="G6" s="46">
        <f t="shared" ca="1" si="5"/>
        <v>10789.25</v>
      </c>
      <c r="H6" s="46">
        <f t="shared" ca="1" si="16"/>
        <v>300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20000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22000</v>
      </c>
      <c r="O6" s="48">
        <f t="shared" ca="1" si="12"/>
        <v>2480</v>
      </c>
      <c r="P6" s="46">
        <f t="shared" ca="1" si="13"/>
        <v>0.18107763045982705</v>
      </c>
      <c r="Q6" s="46">
        <f t="shared" ca="1" si="14"/>
        <v>0.29341545520350171</v>
      </c>
      <c r="R6" s="46">
        <f t="shared" ca="1" si="15"/>
        <v>2.4755108086637181</v>
      </c>
      <c r="S6" s="46">
        <f t="shared" ca="1" si="17"/>
        <v>0.21099468982379985</v>
      </c>
    </row>
    <row r="7" spans="1:61" x14ac:dyDescent="0.15">
      <c r="A7" s="47">
        <f t="shared" ca="1" si="0"/>
        <v>132700</v>
      </c>
      <c r="B7" s="51" t="s">
        <v>799</v>
      </c>
      <c r="C7" s="47">
        <f t="shared" ca="1" si="1"/>
        <v>240555</v>
      </c>
      <c r="D7" s="46">
        <f t="shared" ca="1" si="2"/>
        <v>-107855</v>
      </c>
      <c r="E7" s="46">
        <f t="shared" ca="1" si="3"/>
        <v>-4321.62</v>
      </c>
      <c r="F7" s="46">
        <f t="shared" ca="1" si="4"/>
        <v>4425.42</v>
      </c>
      <c r="G7" s="46">
        <f t="shared" ca="1" si="5"/>
        <v>2004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50000</v>
      </c>
      <c r="O7" s="48">
        <f t="shared" ref="O7" ca="1" si="18">C7+D7-SUM(I7:N7)</f>
        <v>82700</v>
      </c>
      <c r="P7" s="46">
        <f t="shared" ref="P7" ca="1" si="19">F7*12/C7</f>
        <v>0.22076049136372139</v>
      </c>
      <c r="Q7" s="46">
        <f t="shared" ref="Q7" ca="1" si="20">SUM(F7:G7)*12/C7</f>
        <v>0.32072931346261774</v>
      </c>
      <c r="R7" s="46">
        <f t="shared" ref="R7" ca="1" si="21">E7*100/D7</f>
        <v>4.0068796068796066</v>
      </c>
      <c r="S7" s="46">
        <f t="shared" ca="1" si="17"/>
        <v>0.19886292152740062</v>
      </c>
    </row>
    <row r="8" spans="1:61" x14ac:dyDescent="0.15">
      <c r="A8" s="47"/>
      <c r="D8" s="51"/>
      <c r="E8" s="51"/>
      <c r="F8" s="51"/>
      <c r="I8" s="51" t="s">
        <v>788</v>
      </c>
      <c r="J8" s="51" t="s">
        <v>1010</v>
      </c>
    </row>
    <row r="9" spans="1:61" x14ac:dyDescent="0.15">
      <c r="A9" s="47"/>
      <c r="F9" s="51" t="s">
        <v>850</v>
      </c>
      <c r="G9" s="51" t="s">
        <v>848</v>
      </c>
      <c r="H9" s="51" t="s">
        <v>590</v>
      </c>
      <c r="I9" s="51" t="s">
        <v>590</v>
      </c>
      <c r="J9" s="51" t="s">
        <v>590</v>
      </c>
    </row>
    <row r="10" spans="1:61" x14ac:dyDescent="0.15">
      <c r="E10" s="51" t="s">
        <v>694</v>
      </c>
      <c r="F10" s="51" t="s">
        <v>860</v>
      </c>
      <c r="G10" s="51" t="s">
        <v>863</v>
      </c>
      <c r="H10" s="51" t="s">
        <v>590</v>
      </c>
      <c r="I10" s="51" t="s">
        <v>590</v>
      </c>
      <c r="J10" s="51" t="s">
        <v>959</v>
      </c>
    </row>
    <row r="11" spans="1:61" x14ac:dyDescent="0.15">
      <c r="G11" s="51" t="s">
        <v>694</v>
      </c>
      <c r="H11" s="51" t="s">
        <v>823</v>
      </c>
      <c r="I11" s="51" t="s">
        <v>925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844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747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761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762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916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1037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1047</v>
      </c>
      <c r="E47" s="51" t="s">
        <v>1048</v>
      </c>
    </row>
    <row r="48" spans="2:14" x14ac:dyDescent="0.15">
      <c r="B48" s="49"/>
      <c r="C48" s="55" t="s">
        <v>1049</v>
      </c>
      <c r="D48" s="46">
        <v>23</v>
      </c>
      <c r="E48" s="46">
        <v>12</v>
      </c>
    </row>
    <row r="49" spans="2:5" x14ac:dyDescent="0.15">
      <c r="B49" s="49"/>
      <c r="C49" s="55" t="s">
        <v>1050</v>
      </c>
      <c r="D49" s="46">
        <v>27</v>
      </c>
      <c r="E49" s="46">
        <v>21</v>
      </c>
    </row>
    <row r="50" spans="2:5" x14ac:dyDescent="0.15">
      <c r="B50" s="49"/>
      <c r="C50" s="55" t="s">
        <v>1051</v>
      </c>
      <c r="D50" s="46">
        <v>21</v>
      </c>
      <c r="E50" s="46">
        <v>10</v>
      </c>
    </row>
    <row r="51" spans="2:5" x14ac:dyDescent="0.15">
      <c r="B51" s="49"/>
      <c r="C51" s="55" t="s">
        <v>1052</v>
      </c>
      <c r="D51" s="51">
        <v>12</v>
      </c>
      <c r="E51" s="51">
        <v>1</v>
      </c>
    </row>
    <row r="52" spans="2:5" x14ac:dyDescent="0.15">
      <c r="B52" s="49"/>
      <c r="C52" s="55" t="s">
        <v>1053</v>
      </c>
      <c r="D52" s="51">
        <v>11</v>
      </c>
      <c r="E52" s="51">
        <v>15</v>
      </c>
    </row>
    <row r="53" spans="2:5" x14ac:dyDescent="0.15">
      <c r="B53" s="49"/>
      <c r="C53" s="55" t="s">
        <v>1054</v>
      </c>
      <c r="D53" s="51">
        <v>12</v>
      </c>
      <c r="E53" s="51">
        <v>5</v>
      </c>
    </row>
    <row r="54" spans="2:5" x14ac:dyDescent="0.15">
      <c r="B54" s="49"/>
      <c r="C54" s="55" t="s">
        <v>1055</v>
      </c>
      <c r="D54" s="51">
        <v>17</v>
      </c>
      <c r="E54" s="51">
        <v>11</v>
      </c>
    </row>
    <row r="55" spans="2:5" x14ac:dyDescent="0.15">
      <c r="B55" s="49"/>
      <c r="C55" s="55" t="s">
        <v>1056</v>
      </c>
      <c r="D55" s="51">
        <v>12</v>
      </c>
      <c r="E55" s="51">
        <v>1</v>
      </c>
    </row>
    <row r="56" spans="2:5" x14ac:dyDescent="0.15">
      <c r="B56" s="49"/>
      <c r="C56" s="55" t="s">
        <v>1057</v>
      </c>
      <c r="D56" s="51">
        <v>9</v>
      </c>
      <c r="E56" s="51">
        <v>29</v>
      </c>
    </row>
    <row r="57" spans="2:5" x14ac:dyDescent="0.15">
      <c r="B57" s="49"/>
      <c r="C57" s="55" t="s">
        <v>1058</v>
      </c>
      <c r="D57" s="51">
        <v>17</v>
      </c>
      <c r="E57" s="51">
        <v>6</v>
      </c>
    </row>
    <row r="58" spans="2:5" x14ac:dyDescent="0.15">
      <c r="B58" s="49"/>
    </row>
    <row r="59" spans="2:5" x14ac:dyDescent="0.15">
      <c r="B59" s="49"/>
    </row>
    <row r="60" spans="2:5" x14ac:dyDescent="0.15">
      <c r="B60" s="49"/>
    </row>
    <row r="61" spans="2:5" x14ac:dyDescent="0.15">
      <c r="B61" s="49"/>
    </row>
    <row r="62" spans="2:5" x14ac:dyDescent="0.15">
      <c r="B62" s="49"/>
    </row>
    <row r="63" spans="2:5" x14ac:dyDescent="0.15">
      <c r="B63" s="49"/>
    </row>
    <row r="64" spans="2:5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4"/>
  <sheetViews>
    <sheetView topLeftCell="A46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4"/>
  <sheetViews>
    <sheetView workbookViewId="0">
      <pane ySplit="2" topLeftCell="A180" activePane="bottomLeft" state="frozen"/>
      <selection pane="bottomLeft" activeCell="G186" sqref="G18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816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851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688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708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709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728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729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648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726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757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758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759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726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746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778</v>
      </c>
      <c r="B157" s="62" t="s">
        <v>729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778</v>
      </c>
      <c r="B158" s="62" t="s">
        <v>729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791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792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793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792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815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792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729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793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824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758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824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849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852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928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929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960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4" t="s">
        <v>960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223.51</v>
      </c>
      <c r="V179" s="36">
        <f t="shared" ref="V179" si="71">(T179+U179)*36500/((S179-I179)*H179)</f>
        <v>43.804311640893474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230.96033333333332</v>
      </c>
      <c r="Z179" s="36">
        <f t="shared" ref="Z179" si="75">U179-P179</f>
        <v>0</v>
      </c>
    </row>
    <row r="180" spans="2:26" s="36" customFormat="1" x14ac:dyDescent="0.15">
      <c r="B180" s="94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845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973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974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758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758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980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R189">
        <v>-5669.97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94330.03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981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981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1038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1039</v>
      </c>
      <c r="P193" s="51">
        <v>198</v>
      </c>
      <c r="Q193" s="36">
        <f t="shared" ref="Q193:Q194" si="172">(L193+M193+P193)*36500/(H193*J193)</f>
        <v>20.829470251606509</v>
      </c>
      <c r="R193" s="51"/>
      <c r="S193" s="41"/>
      <c r="T193" s="51"/>
      <c r="U193" s="51">
        <v>198</v>
      </c>
      <c r="V193" s="36">
        <f t="shared" ref="V193:V194" si="173">(T193+U193)*36500/((S193-I193)*H193)</f>
        <v>-8.2838373953441971E-3</v>
      </c>
      <c r="W193" s="36">
        <f t="shared" ref="W193:W194" si="174">R193+H193</f>
        <v>20180</v>
      </c>
      <c r="X193">
        <f t="shared" ref="X193:X194" si="175">(L193+M193+P193)*31/(J193)</f>
        <v>357</v>
      </c>
      <c r="Y193">
        <f t="shared" ref="Y193:Y194" si="176">(T193+U193)*31/(J193)</f>
        <v>198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31</v>
      </c>
      <c r="K194" s="1">
        <f t="shared" si="170"/>
        <v>43272</v>
      </c>
      <c r="L194">
        <v>15</v>
      </c>
      <c r="M194" s="15">
        <v>20</v>
      </c>
      <c r="N194">
        <f t="shared" si="171"/>
        <v>21.861897835201507</v>
      </c>
      <c r="Q194">
        <f t="shared" si="172"/>
        <v>21.861897835201507</v>
      </c>
      <c r="R194" s="51"/>
      <c r="S194" s="14"/>
      <c r="T194" s="51"/>
      <c r="V194">
        <f t="shared" si="173"/>
        <v>0</v>
      </c>
      <c r="W194">
        <f t="shared" si="174"/>
        <v>1885</v>
      </c>
      <c r="X194">
        <f t="shared" si="175"/>
        <v>35</v>
      </c>
      <c r="Y194">
        <f t="shared" si="176"/>
        <v>0</v>
      </c>
      <c r="Z194">
        <f t="shared" si="177"/>
        <v>0</v>
      </c>
    </row>
  </sheetData>
  <autoFilter ref="A2:Z192" xr:uid="{00000000-0009-0000-0000-000006000000}"/>
  <dataConsolidate link="1"/>
  <phoneticPr fontId="3" type="noConversion"/>
  <conditionalFormatting sqref="K30 K111:K127 K91:K109 K88 K137:K168 K172:K175">
    <cfRule type="expression" dxfId="575" priority="589">
      <formula>AND(R30&gt;=0,K30&lt;NOW(),H30&gt;0)</formula>
    </cfRule>
    <cfRule type="expression" dxfId="574" priority="590">
      <formula>AND(#REF!&gt;=0,#REF!&lt;NOW(),#REF!&gt;0)</formula>
    </cfRule>
  </conditionalFormatting>
  <conditionalFormatting sqref="K36">
    <cfRule type="expression" dxfId="573" priority="259">
      <formula>"and(Q14&gt;=0,J14&lt;now(),G14&gt;0)"</formula>
    </cfRule>
  </conditionalFormatting>
  <conditionalFormatting sqref="K37">
    <cfRule type="expression" dxfId="572" priority="256">
      <formula>"and(Q14&gt;=0,J14&lt;now(),G14&gt;0)"</formula>
    </cfRule>
  </conditionalFormatting>
  <conditionalFormatting sqref="K128:K133">
    <cfRule type="expression" dxfId="571" priority="212">
      <formula>AND(R128&gt;=0,K128&lt;NOW(),H128&gt;0)</formula>
    </cfRule>
    <cfRule type="expression" dxfId="570" priority="213">
      <formula>AND(R93&gt;=0,K93&lt;NOW(),H93&gt;0)</formula>
    </cfRule>
  </conditionalFormatting>
  <conditionalFormatting sqref="K16">
    <cfRule type="expression" dxfId="569" priority="190">
      <formula>AND(R16&gt;=0,K16&lt;NOW(),H16&gt;0)</formula>
    </cfRule>
    <cfRule type="expression" dxfId="568" priority="191">
      <formula>AND(#REF!&gt;=0,#REF!&lt;NOW(),#REF!&gt;0)</formula>
    </cfRule>
  </conditionalFormatting>
  <conditionalFormatting sqref="K14">
    <cfRule type="expression" dxfId="567" priority="1377">
      <formula>AND(R14&gt;=0,K14&lt;NOW(),H14&gt;0)</formula>
    </cfRule>
    <cfRule type="expression" dxfId="566" priority="1378">
      <formula>AND(#REF!&gt;=0,#REF!&lt;NOW(),#REF!&gt;0)</formula>
    </cfRule>
  </conditionalFormatting>
  <conditionalFormatting sqref="K38">
    <cfRule type="expression" dxfId="565" priority="177">
      <formula>"and(Q14&gt;=0,J14&lt;now(),G14&gt;0)"</formula>
    </cfRule>
  </conditionalFormatting>
  <conditionalFormatting sqref="K134:K136">
    <cfRule type="expression" dxfId="564" priority="137">
      <formula>AND(R134&gt;=0,K134&lt;NOW(),H134&gt;0)</formula>
    </cfRule>
    <cfRule type="expression" dxfId="563" priority="138">
      <formula>AND(R103&gt;=0,K103&lt;NOW(),H103&gt;0)</formula>
    </cfRule>
  </conditionalFormatting>
  <conditionalFormatting sqref="K11 K7:K8 K69 K66:K67 K54:K55 K24:K25">
    <cfRule type="expression" dxfId="562" priority="3983">
      <formula>AND(R7&gt;=0,K7&lt;NOW(),H7&gt;0)</formula>
    </cfRule>
    <cfRule type="expression" dxfId="561" priority="3984">
      <formula>AND(#REF!&gt;=0,#REF!&lt;NOW(),#REF!&gt;0)</formula>
    </cfRule>
  </conditionalFormatting>
  <conditionalFormatting sqref="K64 K51:K53 K34 K23 K20 K1:K6">
    <cfRule type="expression" dxfId="560" priority="3987">
      <formula>AND(R1&gt;=0,K1&lt;NOW(),H1&gt;0)</formula>
    </cfRule>
    <cfRule type="expression" dxfId="559" priority="3988">
      <formula>AND(#REF!&gt;=0,#REF!&lt;NOW(),#REF!&gt;0)</formula>
    </cfRule>
  </conditionalFormatting>
  <conditionalFormatting sqref="K9:K10 K19">
    <cfRule type="expression" dxfId="558" priority="3991">
      <formula>AND(R9&gt;=0,K9&lt;NOW(),H9&gt;0)</formula>
    </cfRule>
    <cfRule type="expression" dxfId="557" priority="3992">
      <formula>AND(#REF!&gt;=0,#REF!&lt;NOW(),#REF!&gt;0)</formula>
    </cfRule>
  </conditionalFormatting>
  <conditionalFormatting sqref="K110">
    <cfRule type="expression" dxfId="556" priority="4003">
      <formula>AND(R110&gt;=0,K110&lt;NOW(),H110&gt;0)</formula>
    </cfRule>
    <cfRule type="expression" dxfId="555" priority="4004">
      <formula>AND(R92&gt;=0,K92&lt;NOW(),H92&gt;0)</formula>
    </cfRule>
  </conditionalFormatting>
  <conditionalFormatting sqref="K81 K26">
    <cfRule type="expression" dxfId="554" priority="4031">
      <formula>AND(R26&gt;=0,K26&lt;NOW(),H26&gt;0)</formula>
    </cfRule>
    <cfRule type="expression" dxfId="553" priority="4032">
      <formula>AND(#REF!&gt;=0,#REF!&lt;NOW(),#REF!&gt;0)</formula>
    </cfRule>
  </conditionalFormatting>
  <conditionalFormatting sqref="K79:K80 K74:K77">
    <cfRule type="expression" dxfId="552" priority="4033">
      <formula>AND(R74&gt;=0,K74&lt;NOW(),H74&gt;0)</formula>
    </cfRule>
    <cfRule type="expression" dxfId="551" priority="4034">
      <formula>AND(#REF!&gt;=0,#REF!&lt;NOW(),#REF!&gt;0)</formula>
    </cfRule>
  </conditionalFormatting>
  <conditionalFormatting sqref="K41 K38">
    <cfRule type="expression" dxfId="550" priority="4091">
      <formula>AND(R38&gt;=0,K38&lt;NOW(),H38&gt;0)</formula>
    </cfRule>
    <cfRule type="expression" dxfId="549" priority="4092">
      <formula>AND(#REF!&gt;=0,#REF!&lt;NOW(),#REF!&gt;0)</formula>
    </cfRule>
  </conditionalFormatting>
  <conditionalFormatting sqref="K35:K37 K21 K68 K87">
    <cfRule type="expression" dxfId="548" priority="4109">
      <formula>AND(R21&gt;=0,K21&lt;NOW(),H21&gt;0)</formula>
    </cfRule>
    <cfRule type="expression" dxfId="547" priority="4110">
      <formula>AND(R8&gt;=0,K8&lt;NOW(),H8&gt;0)</formula>
    </cfRule>
  </conditionalFormatting>
  <conditionalFormatting sqref="K83 K171">
    <cfRule type="expression" dxfId="546" priority="4127">
      <formula>AND(R83&gt;=0,K83&lt;NOW(),H83&gt;0)</formula>
    </cfRule>
    <cfRule type="expression" dxfId="545" priority="4128">
      <formula>AND(R69&gt;=0,K69&lt;NOW(),H69&gt;0)</formula>
    </cfRule>
  </conditionalFormatting>
  <conditionalFormatting sqref="K89">
    <cfRule type="expression" dxfId="544" priority="4141">
      <formula>AND(R89&gt;=0,K89&lt;NOW(),H89&gt;0)</formula>
    </cfRule>
    <cfRule type="expression" dxfId="543" priority="4142">
      <formula>AND(R69&gt;=0,K69&lt;NOW(),H69&gt;0)</formula>
    </cfRule>
  </conditionalFormatting>
  <conditionalFormatting sqref="K82">
    <cfRule type="expression" dxfId="542" priority="4159">
      <formula>AND(R82&gt;=0,K82&lt;NOW(),H82&gt;0)</formula>
    </cfRule>
    <cfRule type="expression" dxfId="541" priority="4160">
      <formula>AND(#REF!&gt;=0,#REF!&lt;NOW(),#REF!&gt;0)</formula>
    </cfRule>
  </conditionalFormatting>
  <conditionalFormatting sqref="K78 K32:K33">
    <cfRule type="expression" dxfId="540" priority="4163">
      <formula>AND(R32&gt;=0,K32&lt;NOW(),H32&gt;0)</formula>
    </cfRule>
    <cfRule type="expression" dxfId="539" priority="4164">
      <formula>AND(#REF!&gt;=0,#REF!&lt;NOW(),#REF!&gt;0)</formula>
    </cfRule>
  </conditionalFormatting>
  <conditionalFormatting sqref="K70:K72">
    <cfRule type="expression" dxfId="538" priority="4165">
      <formula>AND(R70&gt;=0,K70&lt;NOW(),H70&gt;0)</formula>
    </cfRule>
    <cfRule type="expression" dxfId="537" priority="4166">
      <formula>AND(#REF!&gt;=0,#REF!&lt;NOW(),#REF!&gt;0)</formula>
    </cfRule>
  </conditionalFormatting>
  <conditionalFormatting sqref="K22">
    <cfRule type="expression" dxfId="536" priority="4203">
      <formula>AND(R22&gt;=0,K22&lt;NOW(),H22&gt;0)</formula>
    </cfRule>
    <cfRule type="expression" dxfId="535" priority="4204">
      <formula>AND(R10&gt;=0,K10&lt;NOW(),H10&gt;0)</formula>
    </cfRule>
  </conditionalFormatting>
  <conditionalFormatting sqref="K63">
    <cfRule type="expression" dxfId="534" priority="4205">
      <formula>AND(R63&gt;=0,K63&lt;NOW(),H63&gt;0)</formula>
    </cfRule>
    <cfRule type="expression" dxfId="533" priority="4206">
      <formula>AND(R55&gt;=0,K55&lt;NOW(),H55&gt;0)</formula>
    </cfRule>
  </conditionalFormatting>
  <conditionalFormatting sqref="K60:K62 K48 K46 K43 K40">
    <cfRule type="expression" dxfId="532" priority="4211">
      <formula>AND(R40&gt;=0,K40&lt;NOW(),H40&gt;0)</formula>
    </cfRule>
    <cfRule type="expression" dxfId="531" priority="4212">
      <formula>AND(R31&gt;=0,K31&lt;NOW(),H31&gt;0)</formula>
    </cfRule>
  </conditionalFormatting>
  <conditionalFormatting sqref="K58:K59 K47 K42 K39">
    <cfRule type="expression" dxfId="530" priority="4223">
      <formula>AND(R39&gt;=0,K39&lt;NOW(),H39&gt;0)</formula>
    </cfRule>
    <cfRule type="expression" dxfId="529" priority="4224">
      <formula>AND(#REF!&gt;=0,#REF!&lt;NOW(),#REF!&gt;0)</formula>
    </cfRule>
  </conditionalFormatting>
  <conditionalFormatting sqref="K56:K57">
    <cfRule type="expression" dxfId="528" priority="4237">
      <formula>AND(R56&gt;=0,K56&lt;NOW(),H56&gt;0)</formula>
    </cfRule>
    <cfRule type="expression" dxfId="527" priority="4238">
      <formula>AND(#REF!&gt;=0,#REF!&lt;NOW(),#REF!&gt;0)</formula>
    </cfRule>
  </conditionalFormatting>
  <conditionalFormatting sqref="K45">
    <cfRule type="expression" dxfId="526" priority="4283">
      <formula>AND(R45&gt;=0,K45&lt;NOW(),H45&gt;0)</formula>
    </cfRule>
    <cfRule type="expression" dxfId="525" priority="4284">
      <formula>AND(R35&gt;=0,K35&lt;NOW(),H35&gt;0)</formula>
    </cfRule>
  </conditionalFormatting>
  <conditionalFormatting sqref="K44">
    <cfRule type="expression" dxfId="524" priority="4295">
      <formula>AND(R44&gt;=0,K44&lt;NOW(),H44&gt;0)</formula>
    </cfRule>
    <cfRule type="expression" dxfId="523" priority="4296">
      <formula>AND(#REF!&gt;=0,#REF!&lt;NOW(),#REF!&gt;0)</formula>
    </cfRule>
  </conditionalFormatting>
  <conditionalFormatting sqref="K27 K17:K18">
    <cfRule type="expression" dxfId="522" priority="4405">
      <formula>AND(R17&gt;=0,K17&lt;NOW(),H17&gt;0)</formula>
    </cfRule>
    <cfRule type="expression" dxfId="521" priority="4406">
      <formula>AND(R1&gt;=0,K1&lt;NOW(),H1&gt;0)</formula>
    </cfRule>
  </conditionalFormatting>
  <conditionalFormatting sqref="K28 K84:K86 K169:K170">
    <cfRule type="expression" dxfId="520" priority="4409">
      <formula>AND(R28&gt;=0,K28&lt;NOW(),H28&gt;0)</formula>
    </cfRule>
    <cfRule type="expression" dxfId="519" priority="4410">
      <formula>AND(R13&gt;=0,K13&lt;NOW(),H13&gt;0)</formula>
    </cfRule>
  </conditionalFormatting>
  <conditionalFormatting sqref="K29 K31">
    <cfRule type="expression" dxfId="518" priority="4413">
      <formula>AND(R29&gt;=0,K29&lt;NOW(),H29&gt;0)</formula>
    </cfRule>
    <cfRule type="expression" dxfId="517" priority="4414">
      <formula>AND(#REF!&gt;=0,#REF!&lt;NOW(),#REF!&gt;0)</formula>
    </cfRule>
  </conditionalFormatting>
  <conditionalFormatting sqref="K65">
    <cfRule type="expression" dxfId="516" priority="135">
      <formula>AND(R65&gt;=0,K65&lt;NOW(),H65&gt;0)</formula>
    </cfRule>
    <cfRule type="expression" dxfId="515" priority="136">
      <formula>AND(#REF!&gt;=0,#REF!&lt;NOW(),#REF!&gt;0)</formula>
    </cfRule>
  </conditionalFormatting>
  <conditionalFormatting sqref="K73">
    <cfRule type="expression" dxfId="514" priority="121">
      <formula>AND(R73&gt;=0,K73&lt;NOW(),H73&gt;0)</formula>
    </cfRule>
    <cfRule type="expression" dxfId="513" priority="122">
      <formula>AND(#REF!&gt;=0,#REF!&lt;NOW(),#REF!&gt;0)</formula>
    </cfRule>
  </conditionalFormatting>
  <conditionalFormatting sqref="K50">
    <cfRule type="expression" dxfId="512" priority="119">
      <formula>AND(R50&gt;=0,K50&lt;NOW(),H50&gt;0)</formula>
    </cfRule>
    <cfRule type="expression" dxfId="511" priority="120">
      <formula>AND(R40&gt;=0,K40&lt;NOW(),H40&gt;0)</formula>
    </cfRule>
  </conditionalFormatting>
  <conditionalFormatting sqref="K49">
    <cfRule type="expression" dxfId="510" priority="117">
      <formula>AND(R49&gt;=0,K49&lt;NOW(),H49&gt;0)</formula>
    </cfRule>
    <cfRule type="expression" dxfId="509" priority="118">
      <formula>AND(R39&gt;=0,K39&lt;NOW(),H39&gt;0)</formula>
    </cfRule>
  </conditionalFormatting>
  <conditionalFormatting sqref="K12:K13">
    <cfRule type="expression" dxfId="508" priority="5401">
      <formula>AND(R12&gt;=0,K12&lt;NOW(),H12&gt;0)</formula>
    </cfRule>
    <cfRule type="expression" dxfId="507" priority="5402">
      <formula>AND(R1048556&gt;=0,K1048556&lt;NOW(),H1048556&gt;0)</formula>
    </cfRule>
  </conditionalFormatting>
  <conditionalFormatting sqref="K176">
    <cfRule type="expression" dxfId="506" priority="37">
      <formula>AND(R176&gt;=0,K176&lt;NOW(),H176&gt;0)</formula>
    </cfRule>
    <cfRule type="expression" dxfId="505" priority="38">
      <formula>AND(#REF!&gt;=0,#REF!&lt;NOW(),#REF!&gt;0)</formula>
    </cfRule>
  </conditionalFormatting>
  <conditionalFormatting sqref="K177">
    <cfRule type="expression" dxfId="504" priority="35">
      <formula>AND(R177&gt;=0,K177&lt;NOW(),H177&gt;0)</formula>
    </cfRule>
    <cfRule type="expression" dxfId="503" priority="36">
      <formula>AND(#REF!&gt;=0,#REF!&lt;NOW(),#REF!&gt;0)</formula>
    </cfRule>
  </conditionalFormatting>
  <conditionalFormatting sqref="K178">
    <cfRule type="expression" dxfId="502" priority="33">
      <formula>AND(R178&gt;=0,K178&lt;NOW(),H178&gt;0)</formula>
    </cfRule>
    <cfRule type="expression" dxfId="501" priority="34">
      <formula>AND(#REF!&gt;=0,#REF!&lt;NOW(),#REF!&gt;0)</formula>
    </cfRule>
  </conditionalFormatting>
  <conditionalFormatting sqref="K179">
    <cfRule type="expression" dxfId="500" priority="31">
      <formula>AND(R179&gt;=0,K179&lt;NOW(),H179&gt;0)</formula>
    </cfRule>
    <cfRule type="expression" dxfId="499" priority="32">
      <formula>AND(#REF!&gt;=0,#REF!&lt;NOW(),#REF!&gt;0)</formula>
    </cfRule>
  </conditionalFormatting>
  <conditionalFormatting sqref="K180">
    <cfRule type="expression" dxfId="498" priority="29">
      <formula>AND(R180&gt;=0,K180&lt;NOW(),H180&gt;0)</formula>
    </cfRule>
    <cfRule type="expression" dxfId="497" priority="30">
      <formula>AND(#REF!&gt;=0,#REF!&lt;NOW(),#REF!&gt;0)</formula>
    </cfRule>
  </conditionalFormatting>
  <conditionalFormatting sqref="K181">
    <cfRule type="expression" dxfId="496" priority="27">
      <formula>AND(R181&gt;=0,K181&lt;NOW(),H181&gt;0)</formula>
    </cfRule>
    <cfRule type="expression" dxfId="495" priority="28">
      <formula>AND(#REF!&gt;=0,#REF!&lt;NOW(),#REF!&gt;0)</formula>
    </cfRule>
  </conditionalFormatting>
  <conditionalFormatting sqref="K182">
    <cfRule type="expression" dxfId="494" priority="25">
      <formula>AND(R182&gt;=0,K182&lt;NOW(),H182&gt;0)</formula>
    </cfRule>
    <cfRule type="expression" dxfId="493" priority="26">
      <formula>AND(#REF!&gt;=0,#REF!&lt;NOW(),#REF!&gt;0)</formula>
    </cfRule>
  </conditionalFormatting>
  <conditionalFormatting sqref="K183">
    <cfRule type="expression" dxfId="492" priority="23">
      <formula>AND(R183&gt;=0,K183&lt;NOW(),H183&gt;0)</formula>
    </cfRule>
    <cfRule type="expression" dxfId="491" priority="24">
      <formula>AND(#REF!&gt;=0,#REF!&lt;NOW(),#REF!&gt;0)</formula>
    </cfRule>
  </conditionalFormatting>
  <conditionalFormatting sqref="K184">
    <cfRule type="expression" dxfId="490" priority="21">
      <formula>AND(R184&gt;=0,K184&lt;NOW(),H184&gt;0)</formula>
    </cfRule>
    <cfRule type="expression" dxfId="489" priority="22">
      <formula>AND(#REF!&gt;=0,#REF!&lt;NOW(),#REF!&gt;0)</formula>
    </cfRule>
  </conditionalFormatting>
  <conditionalFormatting sqref="K185">
    <cfRule type="expression" dxfId="488" priority="19">
      <formula>AND(R185&gt;=0,K185&lt;NOW(),H185&gt;0)</formula>
    </cfRule>
    <cfRule type="expression" dxfId="487" priority="20">
      <formula>AND(#REF!&gt;=0,#REF!&lt;NOW(),#REF!&gt;0)</formula>
    </cfRule>
  </conditionalFormatting>
  <conditionalFormatting sqref="K186">
    <cfRule type="expression" dxfId="486" priority="17">
      <formula>AND(R186&gt;=0,K186&lt;NOW(),H186&gt;0)</formula>
    </cfRule>
    <cfRule type="expression" dxfId="485" priority="18">
      <formula>AND(#REF!&gt;=0,#REF!&lt;NOW(),#REF!&gt;0)</formula>
    </cfRule>
  </conditionalFormatting>
  <conditionalFormatting sqref="K187">
    <cfRule type="expression" dxfId="484" priority="15">
      <formula>AND(R187&gt;=0,K187&lt;NOW(),H187&gt;0)</formula>
    </cfRule>
    <cfRule type="expression" dxfId="483" priority="16">
      <formula>AND(#REF!&gt;=0,#REF!&lt;NOW(),#REF!&gt;0)</formula>
    </cfRule>
  </conditionalFormatting>
  <conditionalFormatting sqref="K188">
    <cfRule type="expression" dxfId="482" priority="13">
      <formula>AND(R188&gt;=0,K188&lt;NOW(),H188&gt;0)</formula>
    </cfRule>
    <cfRule type="expression" dxfId="481" priority="14">
      <formula>AND(#REF!&gt;=0,#REF!&lt;NOW(),#REF!&gt;0)</formula>
    </cfRule>
  </conditionalFormatting>
  <conditionalFormatting sqref="K189">
    <cfRule type="expression" dxfId="480" priority="11">
      <formula>AND(R189&gt;=0,K189&lt;NOW(),H189&gt;0)</formula>
    </cfRule>
    <cfRule type="expression" dxfId="479" priority="12">
      <formula>AND(#REF!&gt;=0,#REF!&lt;NOW(),#REF!&gt;0)</formula>
    </cfRule>
  </conditionalFormatting>
  <conditionalFormatting sqref="K190">
    <cfRule type="expression" dxfId="478" priority="9">
      <formula>AND(R190&gt;=0,K190&lt;NOW(),H190&gt;0)</formula>
    </cfRule>
    <cfRule type="expression" dxfId="477" priority="10">
      <formula>AND(#REF!&gt;=0,#REF!&lt;NOW(),#REF!&gt;0)</formula>
    </cfRule>
  </conditionalFormatting>
  <conditionalFormatting sqref="K191">
    <cfRule type="expression" dxfId="476" priority="7">
      <formula>AND(R191&gt;=0,K191&lt;NOW(),H191&gt;0)</formula>
    </cfRule>
    <cfRule type="expression" dxfId="475" priority="8">
      <formula>AND(#REF!&gt;=0,#REF!&lt;NOW(),#REF!&gt;0)</formula>
    </cfRule>
  </conditionalFormatting>
  <conditionalFormatting sqref="K192">
    <cfRule type="expression" dxfId="474" priority="5">
      <formula>AND(R192&gt;=0,K192&lt;NOW(),H192&gt;0)</formula>
    </cfRule>
    <cfRule type="expression" dxfId="473" priority="6">
      <formula>AND(#REF!&gt;=0,#REF!&lt;NOW(),#REF!&gt;0)</formula>
    </cfRule>
  </conditionalFormatting>
  <conditionalFormatting sqref="K193">
    <cfRule type="expression" dxfId="472" priority="3">
      <formula>AND(R193&gt;=0,K193&lt;NOW(),H193&gt;0)</formula>
    </cfRule>
    <cfRule type="expression" dxfId="471" priority="4">
      <formula>AND(#REF!&gt;=0,#REF!&lt;NOW(),#REF!&gt;0)</formula>
    </cfRule>
  </conditionalFormatting>
  <conditionalFormatting sqref="K194">
    <cfRule type="expression" dxfId="470" priority="1">
      <formula>AND(R194&gt;=0,K194&lt;NOW(),H194&gt;0)</formula>
    </cfRule>
    <cfRule type="expression" dxfId="46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8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9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9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30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"/>
  <sheetViews>
    <sheetView zoomScaleNormal="100" workbookViewId="0">
      <pane ySplit="2" topLeftCell="A76" activePane="bottomLeft" state="frozen"/>
      <selection pane="bottomLeft" activeCell="G100" sqref="G100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859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746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859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648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995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996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726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80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996</v>
      </c>
      <c r="P95" s="36">
        <v>178.5</v>
      </c>
      <c r="Q95" s="36">
        <f t="shared" ref="Q95:Q96" si="99">(L95+M95+P95)*36500/(H95*J95)</f>
        <v>22.001799982111979</v>
      </c>
      <c r="R95" s="36"/>
      <c r="S95" s="41"/>
      <c r="T95" s="51"/>
      <c r="U95" s="51">
        <v>178.5</v>
      </c>
      <c r="V95" s="36">
        <f t="shared" ref="V95:V96" si="100">(T95+U95)*36500/((S95-I95)*H95)</f>
        <v>-8.7080151574757177E-3</v>
      </c>
      <c r="W95" s="36">
        <f t="shared" ref="W95:W96" si="101">R95+H95</f>
        <v>17312</v>
      </c>
      <c r="X95">
        <f t="shared" ref="X95:X96" si="102">(L95+M95+P95)*31/(J95)</f>
        <v>323.5</v>
      </c>
      <c r="Y95">
        <f t="shared" ref="Y95:Y96" si="103">(T95+U95)*31/(J95)</f>
        <v>178.5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31</v>
      </c>
      <c r="K96" s="38">
        <f t="shared" si="97"/>
        <v>43264</v>
      </c>
      <c r="L96" s="39">
        <v>13</v>
      </c>
      <c r="M96" s="40">
        <v>20</v>
      </c>
      <c r="N96" s="36">
        <f t="shared" si="98"/>
        <v>19.427419354838708</v>
      </c>
      <c r="Q96" s="36">
        <f t="shared" si="99"/>
        <v>19.427419354838708</v>
      </c>
      <c r="R96" s="51"/>
      <c r="S96" s="41"/>
      <c r="T96" s="51"/>
      <c r="V96" s="36">
        <f t="shared" si="100"/>
        <v>0</v>
      </c>
      <c r="W96" s="36">
        <f t="shared" si="101"/>
        <v>2000</v>
      </c>
      <c r="X96">
        <f t="shared" si="102"/>
        <v>33</v>
      </c>
      <c r="Y96">
        <f t="shared" si="103"/>
        <v>0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" si="107">I97+J97</f>
        <v>43295</v>
      </c>
      <c r="L97" s="39">
        <v>75</v>
      </c>
      <c r="M97" s="40">
        <v>38</v>
      </c>
      <c r="N97" s="36">
        <f t="shared" ref="N97" si="108">(L97+M97)*36500/(H97*J97)</f>
        <v>13.304838709677419</v>
      </c>
      <c r="Q97" s="36">
        <f t="shared" ref="Q97" si="109">(L97+M97+P97)*36500/(H97*J97)</f>
        <v>13.304838709677419</v>
      </c>
      <c r="R97" s="51"/>
      <c r="S97" s="41"/>
      <c r="T97" s="51"/>
      <c r="V97" s="36">
        <f t="shared" ref="V97" si="110">(T97+U97)*36500/((S97-I97)*H97)</f>
        <v>0</v>
      </c>
      <c r="W97" s="36">
        <f t="shared" ref="W97" si="111">R97+H97</f>
        <v>5000</v>
      </c>
      <c r="X97">
        <f t="shared" ref="X97" si="112">(L97+M97+P97)*31/(J97)</f>
        <v>56.5</v>
      </c>
      <c r="Y97">
        <f t="shared" ref="Y97" si="113">(T97+U97)*31/(J97)</f>
        <v>0</v>
      </c>
      <c r="Z97" s="36">
        <f t="shared" ref="Z97" si="114">U97-P97</f>
        <v>0</v>
      </c>
    </row>
    <row r="100" spans="2:26" x14ac:dyDescent="0.15">
      <c r="R100" s="36">
        <v>50478.74</v>
      </c>
    </row>
  </sheetData>
  <dataConsolidate link="1"/>
  <phoneticPr fontId="3" type="noConversion"/>
  <conditionalFormatting sqref="K69 K47 K33">
    <cfRule type="expression" dxfId="464" priority="4339">
      <formula>AND(R33&gt;=0,K33&lt;NOW(),H33&gt;0)</formula>
    </cfRule>
    <cfRule type="expression" dxfId="463" priority="4340">
      <formula>AND(#REF!&gt;=0,#REF!&lt;NOW(),#REF!&gt;0)</formula>
    </cfRule>
  </conditionalFormatting>
  <conditionalFormatting sqref="K15:K16 K4:K5">
    <cfRule type="expression" dxfId="462" priority="4341">
      <formula>AND(R4&gt;=0,K4&lt;NOW(),H4&gt;0)</formula>
    </cfRule>
    <cfRule type="expression" dxfId="461" priority="4342">
      <formula>AND(#REF!&gt;=0,#REF!&lt;NOW(),#REF!&gt;0)</formula>
    </cfRule>
  </conditionalFormatting>
  <conditionalFormatting sqref="K67 K31:K32 K21 K1:K3">
    <cfRule type="expression" dxfId="460" priority="4343">
      <formula>AND(R1&gt;=0,K1&lt;NOW(),H1&gt;0)</formula>
    </cfRule>
    <cfRule type="expression" dxfId="459" priority="4344">
      <formula>AND(#REF!&gt;=0,#REF!&lt;NOW(),#REF!&gt;0)</formula>
    </cfRule>
  </conditionalFormatting>
  <conditionalFormatting sqref="K72:K73">
    <cfRule type="expression" dxfId="458" priority="4349">
      <formula>AND(R72&gt;=0,K72&lt;NOW(),H72&gt;0)</formula>
    </cfRule>
    <cfRule type="expression" dxfId="457" priority="4350">
      <formula>AND(#REF!&gt;=0,#REF!&lt;NOW(),#REF!&gt;0)</formula>
    </cfRule>
  </conditionalFormatting>
  <conditionalFormatting sqref="K56">
    <cfRule type="expression" dxfId="456" priority="4433">
      <formula>AND(R56&gt;=0,K56&lt;NOW(),H56&gt;0)</formula>
    </cfRule>
    <cfRule type="expression" dxfId="455" priority="4434">
      <formula>AND(#REF!&gt;=0,#REF!&lt;NOW(),#REF!&gt;0)</formula>
    </cfRule>
  </conditionalFormatting>
  <conditionalFormatting sqref="K58:K59">
    <cfRule type="expression" dxfId="454" priority="4437">
      <formula>AND(R58&gt;=0,K58&lt;NOW(),H58&gt;0)</formula>
    </cfRule>
    <cfRule type="expression" dxfId="453" priority="4438">
      <formula>AND(#REF!&gt;=0,#REF!&lt;NOW(),#REF!&gt;0)</formula>
    </cfRule>
  </conditionalFormatting>
  <conditionalFormatting sqref="K57 K66 K70:K71 K44:K45">
    <cfRule type="expression" dxfId="452" priority="4439">
      <formula>AND(R44&gt;=0,K44&lt;NOW(),H44&gt;0)</formula>
    </cfRule>
    <cfRule type="expression" dxfId="451" priority="4440">
      <formula>AND(#REF!&gt;=0,#REF!&lt;NOW(),#REF!&gt;0)</formula>
    </cfRule>
  </conditionalFormatting>
  <conditionalFormatting sqref="K61 K42">
    <cfRule type="expression" dxfId="450" priority="4445">
      <formula>AND(R42&gt;=0,K42&lt;NOW(),H42&gt;0)</formula>
    </cfRule>
    <cfRule type="expression" dxfId="449" priority="4446">
      <formula>AND(#REF!&gt;=0,#REF!&lt;NOW(),#REF!&gt;0)</formula>
    </cfRule>
  </conditionalFormatting>
  <conditionalFormatting sqref="K62 K48 K27:K28 K14">
    <cfRule type="expression" dxfId="448" priority="4447">
      <formula>AND(R14&gt;=0,K14&lt;NOW(),H14&gt;0)</formula>
    </cfRule>
    <cfRule type="expression" dxfId="447" priority="4448">
      <formula>AND(#REF!&gt;=0,#REF!&lt;NOW(),#REF!&gt;0)</formula>
    </cfRule>
  </conditionalFormatting>
  <conditionalFormatting sqref="K60">
    <cfRule type="expression" dxfId="446" priority="4449">
      <formula>AND(R60&gt;=0,K60&lt;NOW(),H60&gt;0)</formula>
    </cfRule>
    <cfRule type="expression" dxfId="445" priority="4450">
      <formula>AND(#REF!&gt;=0,#REF!&lt;NOW(),#REF!&gt;0)</formula>
    </cfRule>
  </conditionalFormatting>
  <conditionalFormatting sqref="K68 K63:K65 K49:K51">
    <cfRule type="expression" dxfId="444" priority="4451">
      <formula>AND(R49&gt;=0,K49&lt;NOW(),H49&gt;0)</formula>
    </cfRule>
    <cfRule type="expression" dxfId="443" priority="4452">
      <formula>AND(#REF!&gt;=0,#REF!&lt;NOW(),#REF!&gt;0)</formula>
    </cfRule>
  </conditionalFormatting>
  <conditionalFormatting sqref="K53:K55 K34:K36">
    <cfRule type="expression" dxfId="442" priority="4479">
      <formula>AND(R34&gt;=0,K34&lt;NOW(),H34&gt;0)</formula>
    </cfRule>
    <cfRule type="expression" dxfId="441" priority="4480">
      <formula>AND(#REF!&gt;=0,#REF!&lt;NOW(),#REF!&gt;0)</formula>
    </cfRule>
  </conditionalFormatting>
  <conditionalFormatting sqref="K46">
    <cfRule type="expression" dxfId="440" priority="4567">
      <formula>AND(R46&gt;=0,K46&lt;NOW(),H46&gt;0)</formula>
    </cfRule>
    <cfRule type="expression" dxfId="439" priority="4568">
      <formula>AND(#REF!&gt;=0,#REF!&lt;NOW(),#REF!&gt;0)</formula>
    </cfRule>
  </conditionalFormatting>
  <conditionalFormatting sqref="K43 K13">
    <cfRule type="expression" dxfId="438" priority="4571">
      <formula>AND(R13&gt;=0,K13&lt;NOW(),H13&gt;0)</formula>
    </cfRule>
    <cfRule type="expression" dxfId="437" priority="4572">
      <formula>AND(#REF!&gt;=0,#REF!&lt;NOW(),#REF!&gt;0)</formula>
    </cfRule>
  </conditionalFormatting>
  <conditionalFormatting sqref="K40:K41 K12">
    <cfRule type="expression" dxfId="436" priority="4573">
      <formula>AND(R12&gt;=0,K12&lt;NOW(),H12&gt;0)</formula>
    </cfRule>
    <cfRule type="expression" dxfId="435" priority="4574">
      <formula>AND(R6&gt;=0,K6&lt;NOW(),H6&gt;0)</formula>
    </cfRule>
  </conditionalFormatting>
  <conditionalFormatting sqref="K38">
    <cfRule type="expression" dxfId="434" priority="4589">
      <formula>AND(R38&gt;=0,K38&lt;NOW(),H38&gt;0)</formula>
    </cfRule>
    <cfRule type="expression" dxfId="433" priority="4590">
      <formula>AND(#REF!&gt;=0,#REF!&lt;NOW(),#REF!&gt;0)</formula>
    </cfRule>
  </conditionalFormatting>
  <conditionalFormatting sqref="K39 K23:K24 K11 K9">
    <cfRule type="expression" dxfId="432" priority="4591">
      <formula>AND(R9&gt;=0,K9&lt;NOW(),H9&gt;0)</formula>
    </cfRule>
    <cfRule type="expression" dxfId="431" priority="4592">
      <formula>AND(#REF!&gt;=0,#REF!&lt;NOW(),#REF!&gt;0)</formula>
    </cfRule>
  </conditionalFormatting>
  <conditionalFormatting sqref="K37 K25 K18:K19">
    <cfRule type="expression" dxfId="430" priority="4601">
      <formula>AND(R18&gt;=0,K18&lt;NOW(),H18&gt;0)</formula>
    </cfRule>
    <cfRule type="expression" dxfId="429" priority="4602">
      <formula>AND(#REF!&gt;=0,#REF!&lt;NOW(),#REF!&gt;0)</formula>
    </cfRule>
  </conditionalFormatting>
  <conditionalFormatting sqref="K29:K30">
    <cfRule type="expression" dxfId="428" priority="4663">
      <formula>AND(R29&gt;=0,K29&lt;NOW(),H29&gt;0)</formula>
    </cfRule>
    <cfRule type="expression" dxfId="427" priority="4664">
      <formula>AND(#REF!&gt;=0,#REF!&lt;NOW(),#REF!&gt;0)</formula>
    </cfRule>
  </conditionalFormatting>
  <conditionalFormatting sqref="K26">
    <cfRule type="expression" dxfId="426" priority="4679">
      <formula>AND(R26&gt;=0,K26&lt;NOW(),H26&gt;0)</formula>
    </cfRule>
    <cfRule type="expression" dxfId="425" priority="4680">
      <formula>AND(R17&gt;=0,K17&lt;NOW(),H17&gt;0)</formula>
    </cfRule>
  </conditionalFormatting>
  <conditionalFormatting sqref="K17">
    <cfRule type="expression" dxfId="424" priority="4747">
      <formula>AND(R17&gt;=0,K17&lt;NOW(),H17&gt;0)</formula>
    </cfRule>
    <cfRule type="expression" dxfId="423" priority="4748">
      <formula>AND(R9&gt;=0,K9&lt;NOW(),H9&gt;0)</formula>
    </cfRule>
  </conditionalFormatting>
  <conditionalFormatting sqref="K10">
    <cfRule type="expression" dxfId="422" priority="4771">
      <formula>AND(R10&gt;=0,K10&lt;NOW(),H10&gt;0)</formula>
    </cfRule>
    <cfRule type="expression" dxfId="421" priority="4772">
      <formula>AND(R6&gt;=0,K6&lt;NOW(),H6&gt;0)</formula>
    </cfRule>
  </conditionalFormatting>
  <conditionalFormatting sqref="K6">
    <cfRule type="expression" dxfId="420" priority="4773">
      <formula>AND(R6&gt;=0,K6&lt;NOW(),H6&gt;0)</formula>
    </cfRule>
    <cfRule type="expression" dxfId="419" priority="4774">
      <formula>AND(R1048535&gt;=0,K1048535&lt;NOW(),H1048535&gt;0)</formula>
    </cfRule>
  </conditionalFormatting>
  <conditionalFormatting sqref="K74 K7:K8">
    <cfRule type="expression" dxfId="418" priority="55">
      <formula>AND(R7&gt;=0,K7&lt;NOW(),H7&gt;0)</formula>
    </cfRule>
    <cfRule type="expression" dxfId="417" priority="56">
      <formula>AND(R1048552&gt;=0,K1048552&lt;NOW(),H1048552&gt;0)</formula>
    </cfRule>
  </conditionalFormatting>
  <conditionalFormatting sqref="K75">
    <cfRule type="expression" dxfId="416" priority="53">
      <formula>AND(R75&gt;=0,K75&lt;NOW(),H75&gt;0)</formula>
    </cfRule>
    <cfRule type="expression" dxfId="415" priority="54">
      <formula>AND(R44&gt;=0,K44&lt;NOW(),H44&gt;0)</formula>
    </cfRule>
  </conditionalFormatting>
  <conditionalFormatting sqref="K20">
    <cfRule type="expression" dxfId="414" priority="51">
      <formula>AND(R20&gt;=0,K20&lt;NOW(),H20&gt;0)</formula>
    </cfRule>
    <cfRule type="expression" dxfId="413" priority="52">
      <formula>AND(#REF!&gt;=0,#REF!&lt;NOW(),#REF!&gt;0)</formula>
    </cfRule>
  </conditionalFormatting>
  <conditionalFormatting sqref="K76">
    <cfRule type="expression" dxfId="412" priority="49">
      <formula>AND(R76&gt;=0,K76&lt;NOW(),H76&gt;0)</formula>
    </cfRule>
    <cfRule type="expression" dxfId="411" priority="50">
      <formula>AND(R45&gt;=0,K45&lt;NOW(),H45&gt;0)</formula>
    </cfRule>
  </conditionalFormatting>
  <conditionalFormatting sqref="K77">
    <cfRule type="expression" dxfId="410" priority="47">
      <formula>AND(R77&gt;=0,K77&lt;NOW(),H77&gt;0)</formula>
    </cfRule>
    <cfRule type="expression" dxfId="409" priority="48">
      <formula>AND(R46&gt;=0,K46&lt;NOW(),H46&gt;0)</formula>
    </cfRule>
  </conditionalFormatting>
  <conditionalFormatting sqref="K78">
    <cfRule type="expression" dxfId="408" priority="45">
      <formula>AND(R78&gt;=0,K78&lt;NOW(),H78&gt;0)</formula>
    </cfRule>
    <cfRule type="expression" dxfId="407" priority="46">
      <formula>AND(#REF!&gt;=0,#REF!&lt;NOW(),#REF!&gt;0)</formula>
    </cfRule>
  </conditionalFormatting>
  <conditionalFormatting sqref="K22">
    <cfRule type="expression" dxfId="406" priority="43">
      <formula>AND(R22&gt;=0,K22&lt;NOW(),H22&gt;0)</formula>
    </cfRule>
    <cfRule type="expression" dxfId="405" priority="44">
      <formula>AND(#REF!&gt;=0,#REF!&lt;NOW(),#REF!&gt;0)</formula>
    </cfRule>
  </conditionalFormatting>
  <conditionalFormatting sqref="K79">
    <cfRule type="expression" dxfId="404" priority="41">
      <formula>AND(R79&gt;=0,K79&lt;NOW(),H79&gt;0)</formula>
    </cfRule>
    <cfRule type="expression" dxfId="403" priority="42">
      <formula>AND(#REF!&gt;=0,#REF!&lt;NOW(),#REF!&gt;0)</formula>
    </cfRule>
  </conditionalFormatting>
  <conditionalFormatting sqref="K80">
    <cfRule type="expression" dxfId="402" priority="37">
      <formula>AND(R80&gt;=0,K80&lt;NOW(),H80&gt;0)</formula>
    </cfRule>
    <cfRule type="expression" dxfId="401" priority="38">
      <formula>AND(#REF!&gt;=0,#REF!&lt;NOW(),#REF!&gt;0)</formula>
    </cfRule>
  </conditionalFormatting>
  <conditionalFormatting sqref="K81">
    <cfRule type="expression" dxfId="400" priority="35">
      <formula>AND(R81&gt;=0,K81&lt;NOW(),H81&gt;0)</formula>
    </cfRule>
    <cfRule type="expression" dxfId="399" priority="36">
      <formula>AND(#REF!&gt;=0,#REF!&lt;NOW(),#REF!&gt;0)</formula>
    </cfRule>
  </conditionalFormatting>
  <conditionalFormatting sqref="K82">
    <cfRule type="expression" dxfId="398" priority="33">
      <formula>AND(R82&gt;=0,K82&lt;NOW(),H82&gt;0)</formula>
    </cfRule>
    <cfRule type="expression" dxfId="397" priority="34">
      <formula>AND(#REF!&gt;=0,#REF!&lt;NOW(),#REF!&gt;0)</formula>
    </cfRule>
  </conditionalFormatting>
  <conditionalFormatting sqref="K83">
    <cfRule type="expression" dxfId="396" priority="31">
      <formula>AND(R83&gt;=0,K83&lt;NOW(),H83&gt;0)</formula>
    </cfRule>
    <cfRule type="expression" dxfId="395" priority="32">
      <formula>AND(#REF!&gt;=0,#REF!&lt;NOW(),#REF!&gt;0)</formula>
    </cfRule>
  </conditionalFormatting>
  <conditionalFormatting sqref="K84">
    <cfRule type="expression" dxfId="394" priority="29">
      <formula>AND(R84&gt;=0,K84&lt;NOW(),H84&gt;0)</formula>
    </cfRule>
    <cfRule type="expression" dxfId="393" priority="30">
      <formula>AND(#REF!&gt;=0,#REF!&lt;NOW(),#REF!&gt;0)</formula>
    </cfRule>
  </conditionalFormatting>
  <conditionalFormatting sqref="K85">
    <cfRule type="expression" dxfId="392" priority="27">
      <formula>AND(R85&gt;=0,K85&lt;NOW(),H85&gt;0)</formula>
    </cfRule>
    <cfRule type="expression" dxfId="391" priority="28">
      <formula>AND(#REF!&gt;=0,#REF!&lt;NOW(),#REF!&gt;0)</formula>
    </cfRule>
  </conditionalFormatting>
  <conditionalFormatting sqref="K86">
    <cfRule type="expression" dxfId="390" priority="25">
      <formula>AND(R86&gt;=0,K86&lt;NOW(),H86&gt;0)</formula>
    </cfRule>
    <cfRule type="expression" dxfId="389" priority="26">
      <formula>AND(#REF!&gt;=0,#REF!&lt;NOW(),#REF!&gt;0)</formula>
    </cfRule>
  </conditionalFormatting>
  <conditionalFormatting sqref="K87">
    <cfRule type="expression" dxfId="388" priority="23">
      <formula>AND(R87&gt;=0,K87&lt;NOW(),H87&gt;0)</formula>
    </cfRule>
    <cfRule type="expression" dxfId="387" priority="24">
      <formula>AND(#REF!&gt;=0,#REF!&lt;NOW(),#REF!&gt;0)</formula>
    </cfRule>
  </conditionalFormatting>
  <conditionalFormatting sqref="K88">
    <cfRule type="expression" dxfId="386" priority="21">
      <formula>AND(R88&gt;=0,K88&lt;NOW(),H88&gt;0)</formula>
    </cfRule>
    <cfRule type="expression" dxfId="385" priority="22">
      <formula>AND(#REF!&gt;=0,#REF!&lt;NOW(),#REF!&gt;0)</formula>
    </cfRule>
  </conditionalFormatting>
  <conditionalFormatting sqref="K89">
    <cfRule type="expression" dxfId="384" priority="19">
      <formula>AND(R89&gt;=0,K89&lt;NOW(),H89&gt;0)</formula>
    </cfRule>
    <cfRule type="expression" dxfId="383" priority="20">
      <formula>AND(#REF!&gt;=0,#REF!&lt;NOW(),#REF!&gt;0)</formula>
    </cfRule>
  </conditionalFormatting>
  <conditionalFormatting sqref="K90">
    <cfRule type="expression" dxfId="382" priority="17">
      <formula>AND(R90&gt;=0,K90&lt;NOW(),H90&gt;0)</formula>
    </cfRule>
    <cfRule type="expression" dxfId="381" priority="18">
      <formula>AND(#REF!&gt;=0,#REF!&lt;NOW(),#REF!&gt;0)</formula>
    </cfRule>
  </conditionalFormatting>
  <conditionalFormatting sqref="K91">
    <cfRule type="expression" dxfId="380" priority="15">
      <formula>AND(R91&gt;=0,K91&lt;NOW(),H91&gt;0)</formula>
    </cfRule>
    <cfRule type="expression" dxfId="379" priority="16">
      <formula>AND(#REF!&gt;=0,#REF!&lt;NOW(),#REF!&gt;0)</formula>
    </cfRule>
  </conditionalFormatting>
  <conditionalFormatting sqref="K92">
    <cfRule type="expression" dxfId="378" priority="11">
      <formula>AND(R92&gt;=0,K92&lt;NOW(),H92&gt;0)</formula>
    </cfRule>
    <cfRule type="expression" dxfId="377" priority="12">
      <formula>AND(#REF!&gt;=0,#REF!&lt;NOW(),#REF!&gt;0)</formula>
    </cfRule>
  </conditionalFormatting>
  <conditionalFormatting sqref="K93">
    <cfRule type="expression" dxfId="376" priority="9">
      <formula>AND(R93&gt;=0,K93&lt;NOW(),H93&gt;0)</formula>
    </cfRule>
    <cfRule type="expression" dxfId="375" priority="10">
      <formula>AND(#REF!&gt;=0,#REF!&lt;NOW(),#REF!&gt;0)</formula>
    </cfRule>
  </conditionalFormatting>
  <conditionalFormatting sqref="K94">
    <cfRule type="expression" dxfId="374" priority="7">
      <formula>AND(R94&gt;=0,K94&lt;NOW(),H94&gt;0)</formula>
    </cfRule>
    <cfRule type="expression" dxfId="373" priority="8">
      <formula>AND(#REF!&gt;=0,#REF!&lt;NOW(),#REF!&gt;0)</formula>
    </cfRule>
  </conditionalFormatting>
  <conditionalFormatting sqref="K95">
    <cfRule type="expression" dxfId="372" priority="5">
      <formula>AND(R95&gt;=0,K95&lt;NOW(),H95&gt;0)</formula>
    </cfRule>
    <cfRule type="expression" dxfId="371" priority="6">
      <formula>AND(#REF!&gt;=0,#REF!&lt;NOW(),#REF!&gt;0)</formula>
    </cfRule>
  </conditionalFormatting>
  <conditionalFormatting sqref="K96">
    <cfRule type="expression" dxfId="370" priority="3">
      <formula>AND(R96&gt;=0,K96&lt;NOW(),H96&gt;0)</formula>
    </cfRule>
    <cfRule type="expression" dxfId="369" priority="4">
      <formula>AND(#REF!&gt;=0,#REF!&lt;NOW(),#REF!&gt;0)</formula>
    </cfRule>
  </conditionalFormatting>
  <conditionalFormatting sqref="K97">
    <cfRule type="expression" dxfId="368" priority="1">
      <formula>AND(R97&gt;=0,K97&lt;NOW(),H97&gt;0)</formula>
    </cfRule>
    <cfRule type="expression" dxfId="36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1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2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"/>
  <sheetViews>
    <sheetView workbookViewId="0">
      <pane ySplit="2" topLeftCell="A75" activePane="bottomLeft" state="frozen"/>
      <selection pane="bottomLeft" activeCell="A98" sqref="A98:XFD98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816</v>
      </c>
      <c r="Y2" t="s">
        <v>353</v>
      </c>
      <c r="Z2" s="51" t="s">
        <v>659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653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741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741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729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729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778</v>
      </c>
      <c r="B71" s="62" t="s">
        <v>729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794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729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817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817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817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729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817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845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817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984</v>
      </c>
      <c r="B88" t="s">
        <v>983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597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815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976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999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1000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999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1003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1000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1005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1000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7" t="s">
        <v>1006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1000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815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S100" s="14"/>
      <c r="T100" s="51"/>
      <c r="V100">
        <f>(T100+U100)*36500/((S100-I100)*H100)</f>
        <v>0</v>
      </c>
      <c r="W100">
        <f t="shared" si="198"/>
        <v>49400</v>
      </c>
      <c r="X100">
        <f t="shared" si="199"/>
        <v>879</v>
      </c>
      <c r="Y100">
        <f>(T100+U100)*31/(J100)</f>
        <v>0</v>
      </c>
      <c r="Z100">
        <f>U100-P100</f>
        <v>0</v>
      </c>
    </row>
  </sheetData>
  <phoneticPr fontId="3" type="noConversion"/>
  <conditionalFormatting sqref="K13">
    <cfRule type="expression" dxfId="364" priority="155">
      <formula>AND(R13&gt;=0,K13&lt;NOW(),H13&gt;0)</formula>
    </cfRule>
    <cfRule type="expression" dxfId="363" priority="156">
      <formula>AND(#REF!&gt;=0,#REF!&lt;NOW(),#REF!&gt;0)</formula>
    </cfRule>
  </conditionalFormatting>
  <conditionalFormatting sqref="K5:K8 K40">
    <cfRule type="expression" dxfId="362" priority="4835">
      <formula>AND(R5&gt;=0,K5&lt;NOW(),H5&gt;0)</formula>
    </cfRule>
    <cfRule type="expression" dxfId="361" priority="4836">
      <formula>AND(#REF!&gt;=0,#REF!&lt;NOW(),#REF!&gt;0)</formula>
    </cfRule>
  </conditionalFormatting>
  <conditionalFormatting sqref="K41 K46 K49">
    <cfRule type="expression" dxfId="360" priority="4839">
      <formula>AND(R41&gt;=0,K41&lt;NOW(),H41&gt;0)</formula>
    </cfRule>
    <cfRule type="expression" dxfId="359" priority="4840">
      <formula>AND(#REF!&gt;=0,#REF!&lt;NOW(),#REF!&gt;0)</formula>
    </cfRule>
  </conditionalFormatting>
  <conditionalFormatting sqref="K1">
    <cfRule type="expression" dxfId="358" priority="4843">
      <formula>AND(#REF!&gt;=0,K1&lt;NOW(),H1&gt;0)</formula>
    </cfRule>
    <cfRule type="expression" dxfId="357" priority="4844">
      <formula>AND(#REF!&gt;=0,#REF!&lt;NOW(),#REF!&gt;0)</formula>
    </cfRule>
  </conditionalFormatting>
  <conditionalFormatting sqref="K9:K10 K42:K43">
    <cfRule type="expression" dxfId="356" priority="4847">
      <formula>AND(R9&gt;=0,K9&lt;NOW(),H9&gt;0)</formula>
    </cfRule>
    <cfRule type="expression" dxfId="355" priority="4848">
      <formula>AND(#REF!&gt;=0,#REF!&lt;NOW(),#REF!&gt;0)</formula>
    </cfRule>
  </conditionalFormatting>
  <conditionalFormatting sqref="K3:K4">
    <cfRule type="expression" dxfId="354" priority="4849">
      <formula>AND(R3&gt;=0,K3&lt;NOW(),H3&gt;0)</formula>
    </cfRule>
    <cfRule type="expression" dxfId="353" priority="4850">
      <formula>AND(#REF!&gt;=0,#REF!&lt;NOW(),#REF!&gt;0)</formula>
    </cfRule>
  </conditionalFormatting>
  <conditionalFormatting sqref="K1:K2">
    <cfRule type="expression" dxfId="352" priority="4855">
      <formula>AND(#REF!&gt;=0,K1&lt;NOW(),H1&gt;0)</formula>
    </cfRule>
    <cfRule type="expression" dxfId="351" priority="4856">
      <formula>AND(#REF!&gt;=0,#REF!&lt;NOW(),#REF!&gt;0)</formula>
    </cfRule>
  </conditionalFormatting>
  <conditionalFormatting sqref="K47 K24 K26">
    <cfRule type="expression" dxfId="350" priority="4873">
      <formula>AND(R24&gt;=0,K24&lt;NOW(),H24&gt;0)</formula>
    </cfRule>
    <cfRule type="expression" dxfId="349" priority="4874">
      <formula>AND(#REF!&gt;=0,#REF!&lt;NOW(),#REF!&gt;0)</formula>
    </cfRule>
  </conditionalFormatting>
  <conditionalFormatting sqref="K48 K52:K57">
    <cfRule type="expression" dxfId="348" priority="4875">
      <formula>AND(R48&gt;=0,K48&lt;NOW(),H48&gt;0)</formula>
    </cfRule>
    <cfRule type="expression" dxfId="347" priority="4876">
      <formula>AND(#REF!&gt;=0,#REF!&lt;NOW(),#REF!&gt;0)</formula>
    </cfRule>
  </conditionalFormatting>
  <conditionalFormatting sqref="K50:K51">
    <cfRule type="expression" dxfId="346" priority="4879">
      <formula>AND(R50&gt;=0,K50&lt;NOW(),H50&gt;0)</formula>
    </cfRule>
    <cfRule type="expression" dxfId="345" priority="4880">
      <formula>AND(#REF!&gt;=0,#REF!&lt;NOW(),#REF!&gt;0)</formula>
    </cfRule>
  </conditionalFormatting>
  <conditionalFormatting sqref="K44:K45">
    <cfRule type="expression" dxfId="344" priority="4881">
      <formula>AND(R44&gt;=0,K44&lt;NOW(),H44&gt;0)</formula>
    </cfRule>
    <cfRule type="expression" dxfId="343" priority="4882">
      <formula>AND(#REF!&gt;=0,#REF!&lt;NOW(),#REF!&gt;0)</formula>
    </cfRule>
  </conditionalFormatting>
  <conditionalFormatting sqref="K37">
    <cfRule type="expression" dxfId="342" priority="4903">
      <formula>AND(R37&gt;=0,K37&lt;NOW(),H37&gt;0)</formula>
    </cfRule>
    <cfRule type="expression" dxfId="341" priority="4904">
      <formula>AND(R35&gt;=0,K35&lt;NOW(),H35&gt;0)</formula>
    </cfRule>
  </conditionalFormatting>
  <conditionalFormatting sqref="K38">
    <cfRule type="expression" dxfId="340" priority="4905">
      <formula>AND(R38&gt;=0,K38&lt;NOW(),H38&gt;0)</formula>
    </cfRule>
    <cfRule type="expression" dxfId="339" priority="4906">
      <formula>AND(R35&gt;=0,K35&lt;NOW(),H35&gt;0)</formula>
    </cfRule>
  </conditionalFormatting>
  <conditionalFormatting sqref="K39">
    <cfRule type="expression" dxfId="338" priority="4907">
      <formula>AND(R39&gt;=0,K39&lt;NOW(),H39&gt;0)</formula>
    </cfRule>
    <cfRule type="expression" dxfId="337" priority="4908">
      <formula>AND(#REF!&gt;=0,#REF!&lt;NOW(),#REF!&gt;0)</formula>
    </cfRule>
  </conditionalFormatting>
  <conditionalFormatting sqref="K36 K16">
    <cfRule type="expression" dxfId="336" priority="4919">
      <formula>AND(R16&gt;=0,K16&lt;NOW(),H16&gt;0)</formula>
    </cfRule>
    <cfRule type="expression" dxfId="335" priority="4920">
      <formula>AND(#REF!&gt;=0,#REF!&lt;NOW(),#REF!&gt;0)</formula>
    </cfRule>
  </conditionalFormatting>
  <conditionalFormatting sqref="K34">
    <cfRule type="expression" dxfId="334" priority="4977">
      <formula>AND(R34&gt;=0,K34&lt;NOW(),H34&gt;0)</formula>
    </cfRule>
    <cfRule type="expression" dxfId="333" priority="4978">
      <formula>AND(R27&gt;=0,K27&lt;NOW(),H27&gt;0)</formula>
    </cfRule>
  </conditionalFormatting>
  <conditionalFormatting sqref="K35">
    <cfRule type="expression" dxfId="332" priority="4979">
      <formula>AND(R35&gt;=0,K35&lt;NOW(),H35&gt;0)</formula>
    </cfRule>
    <cfRule type="expression" dxfId="331" priority="4980">
      <formula>AND(R27&gt;=0,K27&lt;NOW(),H27&gt;0)</formula>
    </cfRule>
  </conditionalFormatting>
  <conditionalFormatting sqref="K33">
    <cfRule type="expression" dxfId="330" priority="4987">
      <formula>AND(R33&gt;=0,K33&lt;NOW(),H33&gt;0)</formula>
    </cfRule>
    <cfRule type="expression" dxfId="329" priority="4988">
      <formula>AND(#REF!&gt;=0,#REF!&lt;NOW(),#REF!&gt;0)</formula>
    </cfRule>
  </conditionalFormatting>
  <conditionalFormatting sqref="K32">
    <cfRule type="expression" dxfId="328" priority="4993">
      <formula>AND(R32&gt;=0,K32&lt;NOW(),H32&gt;0)</formula>
    </cfRule>
    <cfRule type="expression" dxfId="327" priority="4994">
      <formula>AND(R26&gt;=0,K26&lt;NOW(),H26&gt;0)</formula>
    </cfRule>
  </conditionalFormatting>
  <conditionalFormatting sqref="K23">
    <cfRule type="expression" dxfId="326" priority="4997">
      <formula>AND(#REF!&gt;=0,K23&lt;NOW(),H23&gt;0)</formula>
    </cfRule>
    <cfRule type="expression" dxfId="325" priority="4998">
      <formula>AND(#REF!&gt;=0,#REF!&lt;NOW(),#REF!&gt;0)</formula>
    </cfRule>
  </conditionalFormatting>
  <conditionalFormatting sqref="K23">
    <cfRule type="expression" dxfId="324" priority="4999">
      <formula>AND(#REF!&gt;=0,K23&lt;NOW(),H23&gt;0)</formula>
    </cfRule>
    <cfRule type="expression" dxfId="323" priority="5000">
      <formula>AND(#REF!&gt;=0,#REF!&lt;NOW(),#REF!&gt;0)</formula>
    </cfRule>
  </conditionalFormatting>
  <conditionalFormatting sqref="K27">
    <cfRule type="expression" dxfId="322" priority="5007">
      <formula>AND(R27&gt;=0,K27&lt;NOW(),H27&gt;0)</formula>
    </cfRule>
    <cfRule type="expression" dxfId="321" priority="5008">
      <formula>AND(#REF!&gt;=0,#REF!&lt;NOW(),#REF!&gt;0)</formula>
    </cfRule>
  </conditionalFormatting>
  <conditionalFormatting sqref="K30:K31">
    <cfRule type="expression" dxfId="320" priority="5009">
      <formula>AND(R30&gt;=0,K30&lt;NOW(),H30&gt;0)</formula>
    </cfRule>
    <cfRule type="expression" dxfId="319" priority="5010">
      <formula>AND(#REF!&gt;=0,#REF!&lt;NOW(),#REF!&gt;0)</formula>
    </cfRule>
  </conditionalFormatting>
  <conditionalFormatting sqref="K28:K29">
    <cfRule type="expression" dxfId="318" priority="5011">
      <formula>AND(R28&gt;=0,K28&lt;NOW(),H28&gt;0)</formula>
    </cfRule>
    <cfRule type="expression" dxfId="317" priority="5012">
      <formula>AND(#REF!&gt;=0,#REF!&lt;NOW(),#REF!&gt;0)</formula>
    </cfRule>
  </conditionalFormatting>
  <conditionalFormatting sqref="K21:K22">
    <cfRule type="expression" dxfId="316" priority="5039">
      <formula>AND(R21&gt;=0,K21&lt;NOW(),H21&gt;0)</formula>
    </cfRule>
    <cfRule type="expression" dxfId="315" priority="5040">
      <formula>AND(#REF!&gt;=0,#REF!&lt;NOW(),#REF!&gt;0)</formula>
    </cfRule>
  </conditionalFormatting>
  <conditionalFormatting sqref="K18:K20">
    <cfRule type="expression" dxfId="314" priority="5055">
      <formula>AND(R18&gt;=0,K18&lt;NOW(),H18&gt;0)</formula>
    </cfRule>
    <cfRule type="expression" dxfId="313" priority="5056">
      <formula>AND(#REF!&gt;=0,#REF!&lt;NOW(),#REF!&gt;0)</formula>
    </cfRule>
  </conditionalFormatting>
  <conditionalFormatting sqref="K17">
    <cfRule type="expression" dxfId="312" priority="5093">
      <formula>AND(#REF!&gt;=0,K17&lt;NOW(),H17&gt;0)</formula>
    </cfRule>
    <cfRule type="expression" dxfId="311" priority="5094">
      <formula>AND(R11&gt;=0,#REF!&lt;NOW(),#REF!&gt;0)</formula>
    </cfRule>
  </conditionalFormatting>
  <conditionalFormatting sqref="K17">
    <cfRule type="expression" dxfId="310" priority="5095">
      <formula>AND(#REF!&gt;=0,K17&lt;NOW(),H17&gt;0)</formula>
    </cfRule>
    <cfRule type="expression" dxfId="309" priority="5096">
      <formula>AND(R11&gt;=0,#REF!&lt;NOW(),#REF!&gt;0)</formula>
    </cfRule>
  </conditionalFormatting>
  <conditionalFormatting sqref="K15 K11">
    <cfRule type="expression" dxfId="308" priority="5125">
      <formula>AND(R11&gt;=0,K11&lt;NOW(),H11&gt;0)</formula>
    </cfRule>
    <cfRule type="expression" dxfId="307" priority="5126">
      <formula>AND(R1&gt;=0,K1&lt;NOW(),H1&gt;0)</formula>
    </cfRule>
  </conditionalFormatting>
  <conditionalFormatting sqref="K14">
    <cfRule type="expression" dxfId="306" priority="5139">
      <formula>AND(R14&gt;=0,K14&lt;NOW(),H14&gt;0)</formula>
    </cfRule>
    <cfRule type="expression" dxfId="305" priority="5140">
      <formula>AND(R2&gt;=0,K2&lt;NOW(),H2&gt;0)</formula>
    </cfRule>
  </conditionalFormatting>
  <conditionalFormatting sqref="K25">
    <cfRule type="expression" dxfId="304" priority="101">
      <formula>AND(R25&gt;=0,K25&lt;NOW(),H25&gt;0)</formula>
    </cfRule>
    <cfRule type="expression" dxfId="303" priority="102">
      <formula>AND(#REF!&gt;=0,#REF!&lt;NOW(),#REF!&gt;0)</formula>
    </cfRule>
  </conditionalFormatting>
  <conditionalFormatting sqref="K58">
    <cfRule type="expression" dxfId="302" priority="89">
      <formula>AND(R58&gt;=0,K58&lt;NOW(),H58&gt;0)</formula>
    </cfRule>
    <cfRule type="expression" dxfId="301" priority="90">
      <formula>AND(#REF!&gt;=0,#REF!&lt;NOW(),#REF!&gt;0)</formula>
    </cfRule>
  </conditionalFormatting>
  <conditionalFormatting sqref="K59">
    <cfRule type="expression" dxfId="300" priority="87">
      <formula>AND(R59&gt;=0,K59&lt;NOW(),H59&gt;0)</formula>
    </cfRule>
    <cfRule type="expression" dxfId="299" priority="88">
      <formula>AND(#REF!&gt;=0,#REF!&lt;NOW(),#REF!&gt;0)</formula>
    </cfRule>
  </conditionalFormatting>
  <conditionalFormatting sqref="K60:K80">
    <cfRule type="expression" dxfId="298" priority="85">
      <formula>AND(R60&gt;=0,K60&lt;NOW(),H60&gt;0)</formula>
    </cfRule>
    <cfRule type="expression" dxfId="297" priority="86">
      <formula>AND(#REF!&gt;=0,#REF!&lt;NOW(),#REF!&gt;0)</formula>
    </cfRule>
  </conditionalFormatting>
  <conditionalFormatting sqref="K81">
    <cfRule type="expression" dxfId="296" priority="41">
      <formula>AND(R81&gt;=0,K81&lt;NOW(),H81&gt;0)</formula>
    </cfRule>
    <cfRule type="expression" dxfId="295" priority="42">
      <formula>AND(#REF!&gt;=0,#REF!&lt;NOW(),#REF!&gt;0)</formula>
    </cfRule>
  </conditionalFormatting>
  <conditionalFormatting sqref="K83">
    <cfRule type="expression" dxfId="294" priority="37">
      <formula>AND(R83&gt;=0,K83&lt;NOW(),H83&gt;0)</formula>
    </cfRule>
    <cfRule type="expression" dxfId="293" priority="38">
      <formula>AND(#REF!&gt;=0,#REF!&lt;NOW(),#REF!&gt;0)</formula>
    </cfRule>
  </conditionalFormatting>
  <conditionalFormatting sqref="K84">
    <cfRule type="expression" dxfId="292" priority="35">
      <formula>AND(R84&gt;=0,K84&lt;NOW(),H84&gt;0)</formula>
    </cfRule>
    <cfRule type="expression" dxfId="291" priority="36">
      <formula>AND(#REF!&gt;=0,#REF!&lt;NOW(),#REF!&gt;0)</formula>
    </cfRule>
  </conditionalFormatting>
  <conditionalFormatting sqref="K82">
    <cfRule type="expression" dxfId="290" priority="33">
      <formula>AND(R82&gt;=0,K82&lt;NOW(),H82&gt;0)</formula>
    </cfRule>
    <cfRule type="expression" dxfId="289" priority="34">
      <formula>AND(#REF!&gt;=0,#REF!&lt;NOW(),#REF!&gt;0)</formula>
    </cfRule>
  </conditionalFormatting>
  <conditionalFormatting sqref="K85">
    <cfRule type="expression" dxfId="288" priority="31">
      <formula>AND(R85&gt;=0,K85&lt;NOW(),H85&gt;0)</formula>
    </cfRule>
    <cfRule type="expression" dxfId="287" priority="32">
      <formula>AND(#REF!&gt;=0,#REF!&lt;NOW(),#REF!&gt;0)</formula>
    </cfRule>
  </conditionalFormatting>
  <conditionalFormatting sqref="K86">
    <cfRule type="expression" dxfId="286" priority="29">
      <formula>AND(R86&gt;=0,K86&lt;NOW(),H86&gt;0)</formula>
    </cfRule>
    <cfRule type="expression" dxfId="285" priority="30">
      <formula>AND(#REF!&gt;=0,#REF!&lt;NOW(),#REF!&gt;0)</formula>
    </cfRule>
  </conditionalFormatting>
  <conditionalFormatting sqref="K87">
    <cfRule type="expression" dxfId="284" priority="27">
      <formula>AND(R87&gt;=0,K87&lt;NOW(),H87&gt;0)</formula>
    </cfRule>
    <cfRule type="expression" dxfId="283" priority="28">
      <formula>AND(R72&gt;=0,K72&lt;NOW(),H72&gt;0)</formula>
    </cfRule>
  </conditionalFormatting>
  <conditionalFormatting sqref="K88">
    <cfRule type="expression" dxfId="282" priority="25">
      <formula>AND(R88&gt;=0,K88&lt;NOW(),H88&gt;0)</formula>
    </cfRule>
    <cfRule type="expression" dxfId="281" priority="26">
      <formula>AND(#REF!&gt;=0,#REF!&lt;NOW(),#REF!&gt;0)</formula>
    </cfRule>
  </conditionalFormatting>
  <conditionalFormatting sqref="K89">
    <cfRule type="expression" dxfId="280" priority="23">
      <formula>AND(R89&gt;=0,K89&lt;NOW(),H89&gt;0)</formula>
    </cfRule>
    <cfRule type="expression" dxfId="279" priority="24">
      <formula>AND(#REF!&gt;=0,#REF!&lt;NOW(),#REF!&gt;0)</formula>
    </cfRule>
  </conditionalFormatting>
  <conditionalFormatting sqref="K90">
    <cfRule type="expression" dxfId="278" priority="21">
      <formula>AND(R90&gt;=0,K90&lt;NOW(),H90&gt;0)</formula>
    </cfRule>
    <cfRule type="expression" dxfId="277" priority="22">
      <formula>AND(#REF!&gt;=0,#REF!&lt;NOW(),#REF!&gt;0)</formula>
    </cfRule>
  </conditionalFormatting>
  <conditionalFormatting sqref="K91">
    <cfRule type="expression" dxfId="276" priority="19">
      <formula>AND(R91&gt;=0,K91&lt;NOW(),H91&gt;0)</formula>
    </cfRule>
    <cfRule type="expression" dxfId="275" priority="20">
      <formula>AND(#REF!&gt;=0,#REF!&lt;NOW(),#REF!&gt;0)</formula>
    </cfRule>
  </conditionalFormatting>
  <conditionalFormatting sqref="K92">
    <cfRule type="expression" dxfId="274" priority="17">
      <formula>AND(R92&gt;=0,K92&lt;NOW(),H92&gt;0)</formula>
    </cfRule>
    <cfRule type="expression" dxfId="273" priority="18">
      <formula>AND(#REF!&gt;=0,#REF!&lt;NOW(),#REF!&gt;0)</formula>
    </cfRule>
  </conditionalFormatting>
  <conditionalFormatting sqref="K93">
    <cfRule type="expression" dxfId="272" priority="15">
      <formula>AND(R93&gt;=0,K93&lt;NOW(),H93&gt;0)</formula>
    </cfRule>
    <cfRule type="expression" dxfId="271" priority="16">
      <formula>AND(#REF!&gt;=0,#REF!&lt;NOW(),#REF!&gt;0)</formula>
    </cfRule>
  </conditionalFormatting>
  <conditionalFormatting sqref="K94">
    <cfRule type="expression" dxfId="270" priority="13">
      <formula>AND(R94&gt;=0,K94&lt;NOW(),H94&gt;0)</formula>
    </cfRule>
    <cfRule type="expression" dxfId="269" priority="14">
      <formula>AND(#REF!&gt;=0,#REF!&lt;NOW(),#REF!&gt;0)</formula>
    </cfRule>
  </conditionalFormatting>
  <conditionalFormatting sqref="K95">
    <cfRule type="expression" dxfId="268" priority="11">
      <formula>AND(R95&gt;=0,K95&lt;NOW(),H95&gt;0)</formula>
    </cfRule>
    <cfRule type="expression" dxfId="267" priority="12">
      <formula>AND(#REF!&gt;=0,#REF!&lt;NOW(),#REF!&gt;0)</formula>
    </cfRule>
  </conditionalFormatting>
  <conditionalFormatting sqref="K96">
    <cfRule type="expression" dxfId="266" priority="9">
      <formula>AND(R96&gt;=0,K96&lt;NOW(),H96&gt;0)</formula>
    </cfRule>
    <cfRule type="expression" dxfId="265" priority="10">
      <formula>AND(#REF!&gt;=0,#REF!&lt;NOW(),#REF!&gt;0)</formula>
    </cfRule>
  </conditionalFormatting>
  <conditionalFormatting sqref="K97">
    <cfRule type="expression" dxfId="264" priority="7">
      <formula>AND(R97&gt;=0,K97&lt;NOW(),H97&gt;0)</formula>
    </cfRule>
    <cfRule type="expression" dxfId="263" priority="8">
      <formula>AND(#REF!&gt;=0,#REF!&lt;NOW(),#REF!&gt;0)</formula>
    </cfRule>
  </conditionalFormatting>
  <conditionalFormatting sqref="K98">
    <cfRule type="expression" dxfId="262" priority="5">
      <formula>AND(R98&gt;=0,K98&lt;NOW(),H98&gt;0)</formula>
    </cfRule>
    <cfRule type="expression" dxfId="261" priority="6">
      <formula>AND(#REF!&gt;=0,#REF!&lt;NOW(),#REF!&gt;0)</formula>
    </cfRule>
  </conditionalFormatting>
  <conditionalFormatting sqref="K99">
    <cfRule type="expression" dxfId="260" priority="3">
      <formula>AND(R99&gt;=0,K99&lt;NOW(),H99&gt;0)</formula>
    </cfRule>
    <cfRule type="expression" dxfId="259" priority="4">
      <formula>AND(#REF!&gt;=0,#REF!&lt;NOW(),#REF!&gt;0)</formula>
    </cfRule>
  </conditionalFormatting>
  <conditionalFormatting sqref="K100">
    <cfRule type="expression" dxfId="258" priority="1">
      <formula>AND(R100&gt;=0,K100&lt;NOW(),H100&gt;0)</formula>
    </cfRule>
    <cfRule type="expression" dxfId="25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2018-05-28T15:24:42Z</dcterms:modified>
</cp:coreProperties>
</file>