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/>
  <mc:AlternateContent xmlns:mc="http://schemas.openxmlformats.org/markup-compatibility/2006">
    <mc:Choice Requires="x15">
      <x15ac:absPath xmlns:x15ac="http://schemas.microsoft.com/office/spreadsheetml/2010/11/ac" url="/Users/kaungkhantlin/Downloads/"/>
    </mc:Choice>
  </mc:AlternateContent>
  <xr:revisionPtr revIDLastSave="0" documentId="13_ncr:1_{4ED36A1F-A122-1F47-B694-0782E768C66F}" xr6:coauthVersionLast="47" xr6:coauthVersionMax="47" xr10:uidLastSave="{00000000-0000-0000-0000-000000000000}"/>
  <bookViews>
    <workbookView xWindow="0" yWindow="860" windowWidth="36000" windowHeight="22520" activeTab="2" xr2:uid="{00000000-000D-0000-FFFF-FFFF00000000}"/>
  </bookViews>
  <sheets>
    <sheet name="TFIDF" sheetId="1" r:id="rId1"/>
    <sheet name="DistanceAndSimilarity" sheetId="2" r:id="rId2"/>
    <sheet name="ASM3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6" l="1"/>
  <c r="M50" i="6"/>
  <c r="M51" i="6"/>
  <c r="M48" i="6"/>
  <c r="L49" i="6"/>
  <c r="L50" i="6"/>
  <c r="L51" i="6"/>
  <c r="L48" i="6"/>
  <c r="B48" i="6"/>
  <c r="B47" i="6"/>
  <c r="B46" i="6"/>
  <c r="L45" i="6"/>
  <c r="B45" i="6"/>
  <c r="L44" i="6"/>
  <c r="L43" i="6"/>
  <c r="L42" i="6"/>
  <c r="B42" i="6"/>
  <c r="L41" i="6"/>
  <c r="B41" i="6"/>
  <c r="B40" i="6"/>
  <c r="B39" i="6"/>
  <c r="S38" i="6"/>
  <c r="R38" i="6"/>
  <c r="Q38" i="6"/>
  <c r="P38" i="6"/>
  <c r="O38" i="6"/>
  <c r="N38" i="6"/>
  <c r="M38" i="6"/>
  <c r="L38" i="6"/>
  <c r="S37" i="6"/>
  <c r="R37" i="6"/>
  <c r="Q37" i="6"/>
  <c r="P37" i="6"/>
  <c r="O37" i="6"/>
  <c r="N37" i="6"/>
  <c r="M37" i="6"/>
  <c r="L37" i="6"/>
  <c r="S36" i="6"/>
  <c r="R36" i="6"/>
  <c r="Q36" i="6"/>
  <c r="P36" i="6"/>
  <c r="O36" i="6"/>
  <c r="N36" i="6"/>
  <c r="M36" i="6"/>
  <c r="L36" i="6"/>
  <c r="I36" i="6"/>
  <c r="H36" i="6"/>
  <c r="G36" i="6"/>
  <c r="F36" i="6"/>
  <c r="E36" i="6"/>
  <c r="D36" i="6"/>
  <c r="C36" i="6"/>
  <c r="B36" i="6"/>
  <c r="S35" i="6"/>
  <c r="R35" i="6"/>
  <c r="Q35" i="6"/>
  <c r="P35" i="6"/>
  <c r="O35" i="6"/>
  <c r="N35" i="6"/>
  <c r="M35" i="6"/>
  <c r="L35" i="6"/>
  <c r="I35" i="6"/>
  <c r="H35" i="6"/>
  <c r="G35" i="6"/>
  <c r="F35" i="6"/>
  <c r="E35" i="6"/>
  <c r="D35" i="6"/>
  <c r="C35" i="6"/>
  <c r="B35" i="6"/>
  <c r="S34" i="6"/>
  <c r="R34" i="6"/>
  <c r="Q34" i="6"/>
  <c r="P34" i="6"/>
  <c r="O34" i="6"/>
  <c r="N34" i="6"/>
  <c r="M34" i="6"/>
  <c r="L34" i="6"/>
  <c r="I34" i="6"/>
  <c r="H34" i="6"/>
  <c r="G34" i="6"/>
  <c r="F34" i="6"/>
  <c r="E34" i="6"/>
  <c r="D34" i="6"/>
  <c r="C34" i="6"/>
  <c r="B34" i="6"/>
  <c r="I33" i="6"/>
  <c r="H33" i="6"/>
  <c r="G33" i="6"/>
  <c r="F33" i="6"/>
  <c r="E33" i="6"/>
  <c r="D33" i="6"/>
  <c r="C33" i="6"/>
  <c r="B33" i="6"/>
  <c r="L31" i="6"/>
  <c r="L30" i="6"/>
  <c r="I30" i="6"/>
  <c r="H30" i="6"/>
  <c r="G30" i="6"/>
  <c r="F30" i="6"/>
  <c r="E30" i="6"/>
  <c r="D30" i="6"/>
  <c r="C30" i="6"/>
  <c r="B30" i="6"/>
  <c r="L29" i="6"/>
  <c r="I29" i="6"/>
  <c r="H29" i="6"/>
  <c r="G29" i="6"/>
  <c r="F29" i="6"/>
  <c r="E29" i="6"/>
  <c r="D29" i="6"/>
  <c r="C29" i="6"/>
  <c r="B29" i="6"/>
  <c r="L28" i="6"/>
  <c r="S24" i="6"/>
  <c r="R24" i="6"/>
  <c r="Q24" i="6"/>
  <c r="P24" i="6"/>
  <c r="O24" i="6"/>
  <c r="N24" i="6"/>
  <c r="M24" i="6"/>
  <c r="L24" i="6"/>
  <c r="I24" i="6"/>
  <c r="H24" i="6"/>
  <c r="G24" i="6"/>
  <c r="F24" i="6"/>
  <c r="E24" i="6"/>
  <c r="D24" i="6"/>
  <c r="C24" i="6"/>
  <c r="B24" i="6"/>
  <c r="S23" i="6"/>
  <c r="R23" i="6"/>
  <c r="Q23" i="6"/>
  <c r="P23" i="6"/>
  <c r="O23" i="6"/>
  <c r="N23" i="6"/>
  <c r="M23" i="6"/>
  <c r="L23" i="6"/>
  <c r="I23" i="6"/>
  <c r="H23" i="6"/>
  <c r="G23" i="6"/>
  <c r="F23" i="6"/>
  <c r="E23" i="6"/>
  <c r="D23" i="6"/>
  <c r="C23" i="6"/>
  <c r="B23" i="6"/>
  <c r="S22" i="6"/>
  <c r="R22" i="6"/>
  <c r="Q22" i="6"/>
  <c r="P22" i="6"/>
  <c r="O22" i="6"/>
  <c r="N22" i="6"/>
  <c r="M22" i="6"/>
  <c r="L22" i="6"/>
  <c r="I22" i="6"/>
  <c r="H22" i="6"/>
  <c r="G22" i="6"/>
  <c r="F22" i="6"/>
  <c r="E22" i="6"/>
  <c r="D22" i="6"/>
  <c r="C22" i="6"/>
  <c r="B22" i="6"/>
  <c r="S21" i="6"/>
  <c r="R21" i="6"/>
  <c r="Q21" i="6"/>
  <c r="P21" i="6"/>
  <c r="O21" i="6"/>
  <c r="N21" i="6"/>
  <c r="M21" i="6"/>
  <c r="L21" i="6"/>
  <c r="I21" i="6"/>
  <c r="H21" i="6"/>
  <c r="G21" i="6"/>
  <c r="F21" i="6"/>
  <c r="E21" i="6"/>
  <c r="D21" i="6"/>
  <c r="C21" i="6"/>
  <c r="B21" i="6"/>
  <c r="I17" i="6"/>
  <c r="H17" i="6"/>
  <c r="G17" i="6"/>
  <c r="F17" i="6"/>
  <c r="E17" i="6"/>
  <c r="D17" i="6"/>
  <c r="C17" i="6"/>
  <c r="B17" i="6"/>
  <c r="I13" i="6"/>
  <c r="H13" i="6"/>
  <c r="G13" i="6"/>
  <c r="F13" i="6"/>
  <c r="E13" i="6"/>
  <c r="D13" i="6"/>
  <c r="C13" i="6"/>
  <c r="B13" i="6"/>
  <c r="I12" i="6"/>
  <c r="H12" i="6"/>
  <c r="G12" i="6"/>
  <c r="F12" i="6"/>
  <c r="E12" i="6"/>
  <c r="D12" i="6"/>
  <c r="C12" i="6"/>
  <c r="B12" i="6"/>
  <c r="I11" i="6"/>
  <c r="H11" i="6"/>
  <c r="G11" i="6"/>
  <c r="F11" i="6"/>
  <c r="E11" i="6"/>
  <c r="D11" i="6"/>
  <c r="C11" i="6"/>
  <c r="B11" i="6"/>
  <c r="I10" i="6"/>
  <c r="H10" i="6"/>
  <c r="G10" i="6"/>
  <c r="F10" i="6"/>
  <c r="E10" i="6"/>
  <c r="D10" i="6"/>
  <c r="C10" i="6"/>
  <c r="B10" i="6"/>
  <c r="J6" i="6"/>
  <c r="J5" i="6"/>
  <c r="J4" i="6"/>
  <c r="J3" i="6"/>
  <c r="L51" i="2"/>
  <c r="L50" i="2"/>
  <c r="B48" i="2"/>
  <c r="B47" i="2"/>
  <c r="L45" i="2"/>
  <c r="L44" i="2"/>
  <c r="L43" i="2"/>
  <c r="B42" i="2"/>
  <c r="B41" i="2"/>
  <c r="S38" i="2"/>
  <c r="R38" i="2"/>
  <c r="Q38" i="2"/>
  <c r="P38" i="2"/>
  <c r="O38" i="2"/>
  <c r="N38" i="2"/>
  <c r="M38" i="2"/>
  <c r="L38" i="2"/>
  <c r="S37" i="2"/>
  <c r="R37" i="2"/>
  <c r="Q37" i="2"/>
  <c r="P37" i="2"/>
  <c r="O37" i="2"/>
  <c r="N37" i="2"/>
  <c r="M37" i="2"/>
  <c r="L37" i="2"/>
  <c r="S36" i="2"/>
  <c r="R36" i="2"/>
  <c r="Q36" i="2"/>
  <c r="P36" i="2"/>
  <c r="O36" i="2"/>
  <c r="N36" i="2"/>
  <c r="M36" i="2"/>
  <c r="L36" i="2"/>
  <c r="I36" i="2"/>
  <c r="H36" i="2"/>
  <c r="G36" i="2"/>
  <c r="F36" i="2"/>
  <c r="E36" i="2"/>
  <c r="D36" i="2"/>
  <c r="C36" i="2"/>
  <c r="B36" i="2"/>
  <c r="I35" i="2"/>
  <c r="H35" i="2"/>
  <c r="G35" i="2"/>
  <c r="F35" i="2"/>
  <c r="E35" i="2"/>
  <c r="D35" i="2"/>
  <c r="C35" i="2"/>
  <c r="B35" i="2"/>
  <c r="L31" i="2"/>
  <c r="L30" i="2"/>
  <c r="I30" i="2"/>
  <c r="H30" i="2"/>
  <c r="G30" i="2"/>
  <c r="F30" i="2"/>
  <c r="E30" i="2"/>
  <c r="D30" i="2"/>
  <c r="C30" i="2"/>
  <c r="B30" i="2"/>
  <c r="I29" i="2"/>
  <c r="H29" i="2"/>
  <c r="G29" i="2"/>
  <c r="F29" i="2"/>
  <c r="E29" i="2"/>
  <c r="D29" i="2"/>
  <c r="C29" i="2"/>
  <c r="B29" i="2"/>
  <c r="S24" i="2"/>
  <c r="R24" i="2"/>
  <c r="Q24" i="2"/>
  <c r="P24" i="2"/>
  <c r="O24" i="2"/>
  <c r="N24" i="2"/>
  <c r="M24" i="2"/>
  <c r="L24" i="2"/>
  <c r="I24" i="2"/>
  <c r="H24" i="2"/>
  <c r="G24" i="2"/>
  <c r="F24" i="2"/>
  <c r="E24" i="2"/>
  <c r="D24" i="2"/>
  <c r="C24" i="2"/>
  <c r="B24" i="2"/>
  <c r="S23" i="2"/>
  <c r="R23" i="2"/>
  <c r="Q23" i="2"/>
  <c r="P23" i="2"/>
  <c r="O23" i="2"/>
  <c r="N23" i="2"/>
  <c r="M23" i="2"/>
  <c r="L23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17" i="2"/>
  <c r="H17" i="2"/>
  <c r="G17" i="2"/>
  <c r="F17" i="2"/>
  <c r="E17" i="2"/>
  <c r="D17" i="2"/>
  <c r="C17" i="2"/>
  <c r="B17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J6" i="2"/>
  <c r="J5" i="2"/>
  <c r="J4" i="2"/>
  <c r="J3" i="2"/>
  <c r="I24" i="1"/>
  <c r="H24" i="1"/>
  <c r="G24" i="1"/>
  <c r="F24" i="1"/>
  <c r="E24" i="1"/>
  <c r="D24" i="1"/>
  <c r="C24" i="1"/>
  <c r="B24" i="1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I17" i="1"/>
  <c r="H17" i="1"/>
  <c r="G17" i="1"/>
  <c r="F17" i="1"/>
  <c r="E17" i="1"/>
  <c r="D17" i="1"/>
  <c r="C17" i="1"/>
  <c r="B17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J6" i="1"/>
  <c r="J5" i="1"/>
  <c r="J4" i="1"/>
  <c r="J3" i="1"/>
</calcChain>
</file>

<file path=xl/sharedStrings.xml><?xml version="1.0" encoding="utf-8"?>
<sst xmlns="http://schemas.openxmlformats.org/spreadsheetml/2006/main" count="323" uniqueCount="68">
  <si>
    <t>Dataset</t>
  </si>
  <si>
    <t>Book ID</t>
  </si>
  <si>
    <t>Yale</t>
  </si>
  <si>
    <t>World War I</t>
  </si>
  <si>
    <t>Mining</t>
  </si>
  <si>
    <t>Hotel</t>
  </si>
  <si>
    <t>Algorithm</t>
  </si>
  <si>
    <t>Formula</t>
  </si>
  <si>
    <t>New York</t>
  </si>
  <si>
    <t>The</t>
  </si>
  <si>
    <t>Total</t>
  </si>
  <si>
    <r>
      <rPr>
        <sz val="12"/>
        <color rgb="FF000000"/>
        <rFont val="Georgia"/>
        <charset val="134"/>
      </rPr>
      <t>v</t>
    </r>
    <r>
      <rPr>
        <vertAlign val="subscript"/>
        <sz val="12"/>
        <color rgb="FF000000"/>
        <rFont val="Georgia"/>
        <charset val="134"/>
      </rPr>
      <t>1</t>
    </r>
  </si>
  <si>
    <r>
      <rPr>
        <sz val="12"/>
        <color rgb="FF000000"/>
        <rFont val="Georgia"/>
        <charset val="134"/>
      </rPr>
      <t>v</t>
    </r>
    <r>
      <rPr>
        <vertAlign val="subscript"/>
        <sz val="12"/>
        <color rgb="FF000000"/>
        <rFont val="Georgia"/>
        <charset val="134"/>
      </rPr>
      <t>2</t>
    </r>
  </si>
  <si>
    <r>
      <rPr>
        <sz val="12"/>
        <color rgb="FF000000"/>
        <rFont val="Georgia"/>
        <charset val="134"/>
      </rPr>
      <t>v</t>
    </r>
    <r>
      <rPr>
        <vertAlign val="subscript"/>
        <sz val="12"/>
        <color rgb="FF000000"/>
        <rFont val="Georgia"/>
        <charset val="134"/>
      </rPr>
      <t>3</t>
    </r>
  </si>
  <si>
    <r>
      <rPr>
        <sz val="12"/>
        <color rgb="FF000000"/>
        <rFont val="Georgia"/>
        <charset val="134"/>
      </rPr>
      <t>v</t>
    </r>
    <r>
      <rPr>
        <vertAlign val="subscript"/>
        <sz val="12"/>
        <color rgb="FF000000"/>
        <rFont val="Georgia"/>
        <charset val="134"/>
      </rPr>
      <t>4</t>
    </r>
  </si>
  <si>
    <t>TF</t>
  </si>
  <si>
    <t>IDF</t>
  </si>
  <si>
    <t>Min(IDF) = 0</t>
  </si>
  <si>
    <t>Max(IDF) is a bit greater than 1</t>
  </si>
  <si>
    <t>Note: =LN(number)=LOG(number,e)</t>
  </si>
  <si>
    <t>TF.IDF</t>
  </si>
  <si>
    <t>TFIDF</t>
  </si>
  <si>
    <r>
      <rPr>
        <sz val="12"/>
        <color theme="0" tint="-0.499984740745262"/>
        <rFont val="Georgia"/>
        <charset val="134"/>
      </rPr>
      <t>v</t>
    </r>
    <r>
      <rPr>
        <vertAlign val="subscript"/>
        <sz val="12"/>
        <color theme="0" tint="-0.499984740745262"/>
        <rFont val="Georgia"/>
        <charset val="134"/>
      </rPr>
      <t>1</t>
    </r>
  </si>
  <si>
    <r>
      <rPr>
        <sz val="12"/>
        <color theme="0" tint="-0.499984740745262"/>
        <rFont val="Georgia"/>
        <charset val="134"/>
      </rPr>
      <t>v</t>
    </r>
    <r>
      <rPr>
        <vertAlign val="subscript"/>
        <sz val="12"/>
        <color theme="0" tint="-0.499984740745262"/>
        <rFont val="Georgia"/>
        <charset val="134"/>
      </rPr>
      <t>2</t>
    </r>
  </si>
  <si>
    <r>
      <rPr>
        <sz val="12"/>
        <color theme="0" tint="-0.499984740745262"/>
        <rFont val="Georgia"/>
        <charset val="134"/>
      </rPr>
      <t>v</t>
    </r>
    <r>
      <rPr>
        <vertAlign val="subscript"/>
        <sz val="12"/>
        <color theme="0" tint="-0.499984740745262"/>
        <rFont val="Georgia"/>
        <charset val="134"/>
      </rPr>
      <t>3</t>
    </r>
  </si>
  <si>
    <r>
      <rPr>
        <sz val="12"/>
        <color theme="0" tint="-0.499984740745262"/>
        <rFont val="Georgia"/>
        <charset val="134"/>
      </rPr>
      <t>v</t>
    </r>
    <r>
      <rPr>
        <vertAlign val="subscript"/>
        <sz val="12"/>
        <color theme="0" tint="-0.499984740745262"/>
        <rFont val="Georgia"/>
        <charset val="134"/>
      </rPr>
      <t>4</t>
    </r>
  </si>
  <si>
    <t>4. Calculate Cosine Similarity (numerator)</t>
  </si>
  <si>
    <t>vi*Tom</t>
  </si>
  <si>
    <t>1. Calculate TFIDF of vector Tom</t>
  </si>
  <si>
    <t>4. Calculate Cosine Similarity (numerator -- completed)</t>
  </si>
  <si>
    <t>v_Tom</t>
  </si>
  <si>
    <t>TF(Tom)</t>
  </si>
  <si>
    <t>TFIDF(Tom)</t>
  </si>
  <si>
    <t>2. Calculate Euclidean Distance (square difference)</t>
  </si>
  <si>
    <t>square_diff(V_i, Tom)</t>
  </si>
  <si>
    <t>5. Calculate Consine Similarity (prepare values of denominator)</t>
  </si>
  <si>
    <t>v^2</t>
  </si>
  <si>
    <t>2. Calculate Euclidean Distance (completed)</t>
  </si>
  <si>
    <t>dist(v_i, Tom)</t>
  </si>
  <si>
    <t>Tom</t>
  </si>
  <si>
    <t>5. Calculate Consine Similarity (prepare values of denominator -- completed)</t>
  </si>
  <si>
    <t>||v_i||</t>
  </si>
  <si>
    <t>3. Calculate Similarity</t>
  </si>
  <si>
    <t>sim(v_i, Tom)</t>
  </si>
  <si>
    <t>6. Calculate Consine Similarity -- completed</t>
  </si>
  <si>
    <t>cosine_sim(vi, Tom)</t>
  </si>
  <si>
    <r>
      <t>v</t>
    </r>
    <r>
      <rPr>
        <vertAlign val="subscript"/>
        <sz val="12"/>
        <rFont val="Georgia"/>
        <charset val="134"/>
      </rPr>
      <t>1</t>
    </r>
  </si>
  <si>
    <r>
      <t>v</t>
    </r>
    <r>
      <rPr>
        <vertAlign val="subscript"/>
        <sz val="12"/>
        <rFont val="Georgia"/>
        <charset val="134"/>
      </rPr>
      <t>2</t>
    </r>
  </si>
  <si>
    <r>
      <t>v</t>
    </r>
    <r>
      <rPr>
        <vertAlign val="subscript"/>
        <sz val="12"/>
        <rFont val="Georgia"/>
        <charset val="134"/>
      </rPr>
      <t>3</t>
    </r>
  </si>
  <si>
    <r>
      <t>v</t>
    </r>
    <r>
      <rPr>
        <vertAlign val="subscript"/>
        <sz val="12"/>
        <rFont val="Georgia"/>
        <charset val="134"/>
      </rPr>
      <t>4</t>
    </r>
  </si>
  <si>
    <t>vi*Pete</t>
  </si>
  <si>
    <t>V1</t>
  </si>
  <si>
    <t>V2</t>
  </si>
  <si>
    <r>
      <t>v</t>
    </r>
    <r>
      <rPr>
        <vertAlign val="subscript"/>
        <sz val="12"/>
        <rFont val="Georgia"/>
        <charset val="134"/>
      </rPr>
      <t>3</t>
    </r>
  </si>
  <si>
    <r>
      <t>v</t>
    </r>
    <r>
      <rPr>
        <vertAlign val="subscript"/>
        <sz val="12"/>
        <rFont val="Georgia"/>
        <charset val="134"/>
      </rPr>
      <t>4</t>
    </r>
  </si>
  <si>
    <t>v_Pete</t>
  </si>
  <si>
    <t>v1</t>
  </si>
  <si>
    <t>TF(Pete)</t>
  </si>
  <si>
    <t>v2</t>
  </si>
  <si>
    <t>TFIDF(Pete)</t>
  </si>
  <si>
    <t>square_diff(V_i, Pete)</t>
  </si>
  <si>
    <t>dist(v_i, Pete)</t>
  </si>
  <si>
    <t>sim(v_i, Pete)</t>
  </si>
  <si>
    <t>Pete</t>
  </si>
  <si>
    <t>cosine_sim(vi, Pete)</t>
  </si>
  <si>
    <t>Rank</t>
  </si>
  <si>
    <t>Most like for Pete</t>
  </si>
  <si>
    <t>1. Calculate TFIDF of vector Pete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</si>
</sst>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4" x14ac:knownFonts="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name val="Georgia"/>
      <charset val="134"/>
    </font>
    <font>
      <sz val="12"/>
      <name val="Georgia"/>
      <charset val="134"/>
    </font>
    <font>
      <b/>
      <sz val="12"/>
      <name val="Georgia"/>
      <charset val="134"/>
    </font>
    <font>
      <sz val="12"/>
      <name val="Georgia"/>
      <charset val="134"/>
    </font>
    <font>
      <sz val="18"/>
      <name val="Arial"/>
      <charset val="134"/>
    </font>
    <font>
      <sz val="10"/>
      <name val="Georgia"/>
      <charset val="134"/>
    </font>
    <font>
      <sz val="11"/>
      <color theme="0" tint="-0.499984740745262"/>
      <name val="Calibri"/>
      <charset val="134"/>
      <scheme val="minor"/>
    </font>
    <font>
      <b/>
      <sz val="12"/>
      <color theme="0" tint="-0.499984740745262"/>
      <name val="Georgia"/>
      <charset val="134"/>
    </font>
    <font>
      <sz val="12"/>
      <color theme="0" tint="-0.499984740745262"/>
      <name val="Georgia"/>
      <charset val="134"/>
    </font>
    <font>
      <b/>
      <sz val="12"/>
      <color rgb="FF000000"/>
      <name val="Georgia"/>
      <charset val="134"/>
    </font>
    <font>
      <sz val="12"/>
      <color rgb="FF000000"/>
      <name val="Georgia"/>
      <charset val="134"/>
    </font>
    <font>
      <sz val="11"/>
      <color theme="8" tint="-0.499984740745262"/>
      <name val="Calibri"/>
      <charset val="134"/>
      <scheme val="minor"/>
    </font>
    <font>
      <sz val="12"/>
      <color rgb="FF000000"/>
      <name val="Georgia"/>
      <charset val="134"/>
    </font>
    <font>
      <sz val="11"/>
      <color theme="0" tint="-0.34998626667073579"/>
      <name val="Calibri"/>
      <charset val="134"/>
      <scheme val="minor"/>
    </font>
    <font>
      <b/>
      <sz val="12"/>
      <color rgb="FF000000"/>
      <name val="Georgia"/>
      <charset val="134"/>
    </font>
    <font>
      <sz val="10"/>
      <color rgb="FF000000"/>
      <name val="Georgia"/>
      <charset val="134"/>
    </font>
    <font>
      <vertAlign val="subscript"/>
      <sz val="12"/>
      <color theme="0" tint="-0.499984740745262"/>
      <name val="Georgia"/>
      <charset val="134"/>
    </font>
    <font>
      <vertAlign val="subscript"/>
      <sz val="12"/>
      <name val="Georgia"/>
      <charset val="134"/>
    </font>
    <font>
      <vertAlign val="subscript"/>
      <sz val="12"/>
      <color rgb="FF000000"/>
      <name val="Georgia"/>
      <charset val="134"/>
    </font>
    <font>
      <sz val="11"/>
      <color rgb="FF0070C0"/>
      <name val="Calibri"/>
      <family val="2"/>
      <scheme val="minor"/>
    </font>
    <font>
      <sz val="12"/>
      <color rgb="FF0070C0"/>
      <name val="Georgia"/>
      <family val="1"/>
    </font>
    <font>
      <sz val="12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top" wrapText="1" readingOrder="1"/>
    </xf>
    <xf numFmtId="0" fontId="3" fillId="0" borderId="0" xfId="0" applyFont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1" fillId="0" borderId="4" xfId="0" applyFont="1" applyBorder="1"/>
    <xf numFmtId="0" fontId="3" fillId="0" borderId="4" xfId="0" applyFont="1" applyBorder="1" applyAlignment="1">
      <alignment horizontal="center" vertical="center" wrapText="1" readingOrder="1"/>
    </xf>
    <xf numFmtId="0" fontId="3" fillId="2" borderId="0" xfId="0" applyFont="1" applyFill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1"/>
    </xf>
    <xf numFmtId="0" fontId="5" fillId="0" borderId="6" xfId="0" applyFont="1" applyBorder="1" applyAlignment="1">
      <alignment horizontal="center" vertical="center" wrapText="1" readingOrder="1"/>
    </xf>
    <xf numFmtId="0" fontId="1" fillId="0" borderId="7" xfId="0" applyFont="1" applyBorder="1"/>
    <xf numFmtId="0" fontId="5" fillId="0" borderId="8" xfId="0" applyFont="1" applyBorder="1" applyAlignment="1">
      <alignment horizontal="center" vertical="center" wrapText="1" readingOrder="1"/>
    </xf>
    <xf numFmtId="0" fontId="5" fillId="0" borderId="9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 readingOrder="1"/>
    </xf>
    <xf numFmtId="0" fontId="1" fillId="0" borderId="10" xfId="0" applyFont="1" applyBorder="1"/>
    <xf numFmtId="0" fontId="3" fillId="0" borderId="10" xfId="0" applyFont="1" applyBorder="1" applyAlignment="1">
      <alignment horizontal="center" vertical="center" wrapText="1" readingOrder="1"/>
    </xf>
    <xf numFmtId="0" fontId="5" fillId="0" borderId="7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wrapText="1" readingOrder="1"/>
    </xf>
    <xf numFmtId="0" fontId="3" fillId="2" borderId="11" xfId="0" applyFont="1" applyFill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2" fillId="0" borderId="12" xfId="0" applyFont="1" applyBorder="1" applyAlignment="1">
      <alignment horizontal="center" vertical="center" wrapText="1" readingOrder="1"/>
    </xf>
    <xf numFmtId="0" fontId="4" fillId="0" borderId="13" xfId="0" applyFont="1" applyBorder="1" applyAlignment="1">
      <alignment horizontal="center" vertical="center" wrapText="1" readingOrder="1"/>
    </xf>
    <xf numFmtId="0" fontId="5" fillId="0" borderId="14" xfId="0" applyFont="1" applyBorder="1" applyAlignment="1">
      <alignment horizontal="center" vertical="center" wrapText="1" readingOrder="1"/>
    </xf>
    <xf numFmtId="0" fontId="5" fillId="0" borderId="15" xfId="0" applyFont="1" applyBorder="1" applyAlignment="1">
      <alignment horizontal="center" vertical="center" wrapText="1" readingOrder="1"/>
    </xf>
    <xf numFmtId="164" fontId="1" fillId="0" borderId="4" xfId="0" applyNumberFormat="1" applyFont="1" applyBorder="1"/>
    <xf numFmtId="0" fontId="7" fillId="2" borderId="0" xfId="0" applyFont="1" applyFill="1" applyAlignment="1">
      <alignment horizontal="center" vertical="center" wrapText="1" readingOrder="1"/>
    </xf>
    <xf numFmtId="0" fontId="8" fillId="0" borderId="0" xfId="0" applyFont="1"/>
    <xf numFmtId="0" fontId="8" fillId="2" borderId="0" xfId="0" applyFont="1" applyFill="1"/>
    <xf numFmtId="0" fontId="9" fillId="0" borderId="1" xfId="0" applyFont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top" wrapText="1" readingOrder="1"/>
    </xf>
    <xf numFmtId="0" fontId="10" fillId="0" borderId="0" xfId="0" applyFont="1" applyAlignment="1">
      <alignment horizontal="center" vertical="center" wrapText="1" readingOrder="1"/>
    </xf>
    <xf numFmtId="0" fontId="9" fillId="0" borderId="2" xfId="0" applyFont="1" applyBorder="1" applyAlignment="1">
      <alignment horizontal="center" vertical="center" wrapText="1" readingOrder="1"/>
    </xf>
    <xf numFmtId="0" fontId="10" fillId="0" borderId="3" xfId="0" applyFont="1" applyBorder="1" applyAlignment="1">
      <alignment horizontal="center" vertical="center" wrapText="1" readingOrder="1"/>
    </xf>
    <xf numFmtId="0" fontId="8" fillId="0" borderId="4" xfId="0" applyFont="1" applyBorder="1"/>
    <xf numFmtId="0" fontId="10" fillId="0" borderId="4" xfId="0" applyFont="1" applyBorder="1" applyAlignment="1">
      <alignment horizontal="center" vertical="center" wrapText="1" readingOrder="1"/>
    </xf>
    <xf numFmtId="0" fontId="11" fillId="0" borderId="1" xfId="0" applyFont="1" applyBorder="1" applyAlignment="1">
      <alignment horizontal="center" vertical="center" wrapText="1" readingOrder="1"/>
    </xf>
    <xf numFmtId="0" fontId="12" fillId="0" borderId="2" xfId="0" applyFont="1" applyBorder="1" applyAlignment="1">
      <alignment horizontal="center" vertical="center" wrapText="1" readingOrder="1"/>
    </xf>
    <xf numFmtId="0" fontId="0" fillId="0" borderId="4" xfId="0" applyBorder="1"/>
    <xf numFmtId="0" fontId="13" fillId="0" borderId="4" xfId="0" applyFont="1" applyBorder="1"/>
    <xf numFmtId="0" fontId="0" fillId="2" borderId="0" xfId="0" applyFill="1"/>
    <xf numFmtId="0" fontId="11" fillId="0" borderId="2" xfId="0" applyFont="1" applyBorder="1" applyAlignment="1">
      <alignment horizontal="center" vertical="center" wrapText="1" readingOrder="1"/>
    </xf>
    <xf numFmtId="0" fontId="12" fillId="0" borderId="6" xfId="0" applyFont="1" applyBorder="1" applyAlignment="1">
      <alignment horizontal="center" vertical="center" wrapText="1" readingOrder="1"/>
    </xf>
    <xf numFmtId="0" fontId="0" fillId="0" borderId="16" xfId="0" applyBorder="1"/>
    <xf numFmtId="0" fontId="12" fillId="0" borderId="8" xfId="0" applyFont="1" applyBorder="1" applyAlignment="1">
      <alignment horizontal="center" vertical="center" wrapText="1" readingOrder="1"/>
    </xf>
    <xf numFmtId="0" fontId="0" fillId="0" borderId="17" xfId="0" applyBorder="1"/>
    <xf numFmtId="0" fontId="12" fillId="0" borderId="9" xfId="0" applyFont="1" applyBorder="1" applyAlignment="1">
      <alignment horizontal="center" vertical="center" wrapText="1" readingOrder="1"/>
    </xf>
    <xf numFmtId="0" fontId="0" fillId="0" borderId="7" xfId="0" applyBorder="1"/>
    <xf numFmtId="0" fontId="12" fillId="0" borderId="3" xfId="0" applyFont="1" applyBorder="1" applyAlignment="1">
      <alignment horizontal="center" vertical="center" wrapText="1" readingOrder="1"/>
    </xf>
    <xf numFmtId="0" fontId="0" fillId="0" borderId="10" xfId="0" applyBorder="1"/>
    <xf numFmtId="0" fontId="14" fillId="0" borderId="10" xfId="0" applyFont="1" applyBorder="1" applyAlignment="1">
      <alignment horizontal="center" vertical="center" wrapText="1" readingOrder="1"/>
    </xf>
    <xf numFmtId="0" fontId="0" fillId="0" borderId="18" xfId="0" applyBorder="1"/>
    <xf numFmtId="0" fontId="0" fillId="0" borderId="19" xfId="0" applyBorder="1"/>
    <xf numFmtId="0" fontId="12" fillId="0" borderId="7" xfId="0" applyFont="1" applyBorder="1" applyAlignment="1">
      <alignment horizontal="center" vertical="center" wrapText="1" readingOrder="1"/>
    </xf>
    <xf numFmtId="0" fontId="12" fillId="0" borderId="4" xfId="0" applyFont="1" applyBorder="1" applyAlignment="1">
      <alignment horizontal="center" vertical="center" wrapText="1" readingOrder="1"/>
    </xf>
    <xf numFmtId="0" fontId="14" fillId="2" borderId="11" xfId="0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12" fillId="0" borderId="0" xfId="0" applyFont="1" applyAlignment="1">
      <alignment horizontal="center" vertical="center" wrapText="1" readingOrder="1"/>
    </xf>
    <xf numFmtId="0" fontId="15" fillId="0" borderId="0" xfId="0" applyFont="1"/>
    <xf numFmtId="0" fontId="16" fillId="0" borderId="12" xfId="0" applyFont="1" applyBorder="1" applyAlignment="1">
      <alignment horizontal="center" vertical="center" wrapText="1" readingOrder="1"/>
    </xf>
    <xf numFmtId="0" fontId="11" fillId="0" borderId="13" xfId="0" applyFont="1" applyBorder="1" applyAlignment="1">
      <alignment horizontal="center" vertical="center" wrapText="1" readingOrder="1"/>
    </xf>
    <xf numFmtId="0" fontId="12" fillId="0" borderId="14" xfId="0" applyFont="1" applyBorder="1" applyAlignment="1">
      <alignment horizontal="center" vertical="center" wrapText="1" readingOrder="1"/>
    </xf>
    <xf numFmtId="0" fontId="0" fillId="0" borderId="20" xfId="0" applyBorder="1"/>
    <xf numFmtId="0" fontId="12" fillId="0" borderId="15" xfId="0" applyFont="1" applyBorder="1" applyAlignment="1">
      <alignment horizontal="center" vertical="center" wrapText="1" readingOrder="1"/>
    </xf>
    <xf numFmtId="0" fontId="0" fillId="0" borderId="21" xfId="0" applyBorder="1"/>
    <xf numFmtId="0" fontId="14" fillId="0" borderId="0" xfId="0" applyFont="1" applyAlignment="1">
      <alignment horizontal="center" vertical="center" wrapText="1" readingOrder="1"/>
    </xf>
    <xf numFmtId="0" fontId="0" fillId="0" borderId="22" xfId="0" applyBorder="1"/>
    <xf numFmtId="164" fontId="0" fillId="0" borderId="4" xfId="0" applyNumberFormat="1" applyBorder="1"/>
    <xf numFmtId="0" fontId="17" fillId="2" borderId="0" xfId="0" applyFont="1" applyFill="1" applyAlignment="1">
      <alignment horizontal="center" vertical="center" wrapText="1" readingOrder="1"/>
    </xf>
    <xf numFmtId="0" fontId="12" fillId="0" borderId="10" xfId="0" applyFont="1" applyBorder="1" applyAlignment="1">
      <alignment horizontal="center" vertical="center" wrapText="1" readingOrder="1"/>
    </xf>
    <xf numFmtId="0" fontId="0" fillId="0" borderId="23" xfId="0" applyBorder="1"/>
    <xf numFmtId="0" fontId="0" fillId="0" borderId="24" xfId="0" applyBorder="1"/>
    <xf numFmtId="0" fontId="12" fillId="0" borderId="1" xfId="0" applyFont="1" applyBorder="1" applyAlignment="1">
      <alignment horizontal="center" vertical="center" wrapText="1" readingOrder="1"/>
    </xf>
    <xf numFmtId="0" fontId="12" fillId="0" borderId="1" xfId="0" applyFont="1" applyBorder="1" applyAlignment="1">
      <alignment horizontal="center" vertical="top" wrapText="1" readingOrder="1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1" fillId="0" borderId="0" xfId="0" applyFont="1"/>
    <xf numFmtId="0" fontId="22" fillId="0" borderId="5" xfId="0" applyFont="1" applyBorder="1" applyAlignment="1">
      <alignment horizontal="center" vertical="center" wrapText="1" readingOrder="1"/>
    </xf>
    <xf numFmtId="0" fontId="21" fillId="0" borderId="4" xfId="0" applyFont="1" applyBorder="1"/>
    <xf numFmtId="0" fontId="21" fillId="0" borderId="4" xfId="0" applyFont="1" applyBorder="1" applyAlignment="1">
      <alignment horizontal="center"/>
    </xf>
    <xf numFmtId="0" fontId="21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 readingOrder="1"/>
    </xf>
    <xf numFmtId="0" fontId="23" fillId="2" borderId="0" xfId="0" applyFont="1" applyFill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www.wps.cn/officeDocument/2023/relationships/customStorage" Target="customStorage/customStorage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zoomScale="65" zoomScaleNormal="65" workbookViewId="0">
      <selection activeCell="E22" sqref="E22"/>
    </sheetView>
  </sheetViews>
  <sheetFormatPr baseColWidth="10" defaultColWidth="9" defaultRowHeight="15" x14ac:dyDescent="0.2"/>
  <cols>
    <col min="1" max="1" width="19" customWidth="1"/>
    <col min="12" max="12" width="9.83203125" customWidth="1"/>
    <col min="13" max="13" width="13.1640625" customWidth="1"/>
  </cols>
  <sheetData>
    <row r="1" spans="1:21" x14ac:dyDescent="0.2">
      <c r="B1" s="48" t="s">
        <v>0</v>
      </c>
    </row>
    <row r="2" spans="1:21" ht="34" x14ac:dyDescent="0.2">
      <c r="A2" s="44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8</v>
      </c>
      <c r="I2" s="44" t="s">
        <v>9</v>
      </c>
      <c r="J2" t="s">
        <v>10</v>
      </c>
    </row>
    <row r="3" spans="1:21" ht="23" x14ac:dyDescent="0.2">
      <c r="A3" s="80" t="s">
        <v>11</v>
      </c>
      <c r="B3" s="80">
        <v>50</v>
      </c>
      <c r="C3" s="80">
        <v>30</v>
      </c>
      <c r="D3" s="80">
        <v>3</v>
      </c>
      <c r="E3" s="80">
        <v>12</v>
      </c>
      <c r="F3" s="80">
        <v>0</v>
      </c>
      <c r="G3" s="80">
        <v>1</v>
      </c>
      <c r="H3" s="80">
        <v>15</v>
      </c>
      <c r="I3" s="80">
        <v>100</v>
      </c>
      <c r="J3">
        <f>SUM(B3:I3)</f>
        <v>211</v>
      </c>
      <c r="M3" s="25"/>
      <c r="N3" s="64"/>
      <c r="O3" s="64"/>
      <c r="P3" s="64"/>
      <c r="Q3" s="64"/>
      <c r="R3" s="64"/>
      <c r="S3" s="64"/>
      <c r="T3" s="64"/>
      <c r="U3" s="64"/>
    </row>
    <row r="4" spans="1:21" ht="19" x14ac:dyDescent="0.2">
      <c r="A4" s="80" t="s">
        <v>12</v>
      </c>
      <c r="B4" s="81">
        <v>0</v>
      </c>
      <c r="C4" s="81">
        <v>0</v>
      </c>
      <c r="D4" s="80">
        <v>0</v>
      </c>
      <c r="E4" s="80">
        <v>24</v>
      </c>
      <c r="F4" s="80">
        <v>0</v>
      </c>
      <c r="G4" s="80">
        <v>0</v>
      </c>
      <c r="H4" s="80">
        <v>13</v>
      </c>
      <c r="I4" s="80">
        <v>150</v>
      </c>
      <c r="J4">
        <f t="shared" ref="J4:J6" si="0">SUM(B4:I4)</f>
        <v>187</v>
      </c>
      <c r="M4" s="65"/>
      <c r="N4" s="65"/>
      <c r="O4" s="65"/>
      <c r="P4" s="65"/>
      <c r="Q4" s="65"/>
      <c r="R4" s="65"/>
      <c r="S4" s="65"/>
      <c r="T4" s="65"/>
      <c r="U4" s="65"/>
    </row>
    <row r="5" spans="1:21" ht="19" x14ac:dyDescent="0.2">
      <c r="A5" s="80" t="s">
        <v>13</v>
      </c>
      <c r="B5" s="80">
        <v>0</v>
      </c>
      <c r="C5" s="80">
        <v>0</v>
      </c>
      <c r="D5" s="80">
        <v>25</v>
      </c>
      <c r="E5" s="80">
        <v>0</v>
      </c>
      <c r="F5" s="80">
        <v>30</v>
      </c>
      <c r="G5" s="80">
        <v>55</v>
      </c>
      <c r="H5" s="80">
        <v>1</v>
      </c>
      <c r="I5" s="80">
        <v>120</v>
      </c>
      <c r="J5">
        <f t="shared" si="0"/>
        <v>231</v>
      </c>
    </row>
    <row r="6" spans="1:21" ht="19" x14ac:dyDescent="0.2">
      <c r="A6" s="80" t="s">
        <v>14</v>
      </c>
      <c r="B6" s="80">
        <v>0</v>
      </c>
      <c r="C6" s="80">
        <v>0</v>
      </c>
      <c r="D6" s="80">
        <v>0</v>
      </c>
      <c r="E6" s="80">
        <v>0</v>
      </c>
      <c r="F6" s="80">
        <v>15</v>
      </c>
      <c r="G6" s="80">
        <v>5</v>
      </c>
      <c r="H6" s="80">
        <v>0</v>
      </c>
      <c r="I6" s="80">
        <v>130</v>
      </c>
      <c r="J6">
        <f t="shared" si="0"/>
        <v>150</v>
      </c>
    </row>
    <row r="7" spans="1:21" ht="16" x14ac:dyDescent="0.2">
      <c r="A7" s="65"/>
      <c r="B7" s="65"/>
      <c r="C7" s="65"/>
      <c r="D7" s="65"/>
      <c r="E7" s="65"/>
      <c r="F7" s="65"/>
      <c r="G7" s="65"/>
      <c r="H7" s="65"/>
      <c r="I7" s="65"/>
    </row>
    <row r="8" spans="1:21" x14ac:dyDescent="0.2">
      <c r="B8" s="48" t="s">
        <v>15</v>
      </c>
    </row>
    <row r="9" spans="1:21" ht="34" x14ac:dyDescent="0.2">
      <c r="A9" s="65" t="s">
        <v>15</v>
      </c>
      <c r="B9" s="49" t="s">
        <v>2</v>
      </c>
      <c r="C9" s="49" t="s">
        <v>3</v>
      </c>
      <c r="D9" s="49" t="s">
        <v>4</v>
      </c>
      <c r="E9" s="49" t="s">
        <v>5</v>
      </c>
      <c r="F9" s="49" t="s">
        <v>6</v>
      </c>
      <c r="G9" s="49" t="s">
        <v>7</v>
      </c>
      <c r="H9" s="49" t="s">
        <v>8</v>
      </c>
      <c r="I9" s="49" t="s">
        <v>9</v>
      </c>
    </row>
    <row r="10" spans="1:21" ht="19" x14ac:dyDescent="0.2">
      <c r="A10" s="56" t="s">
        <v>11</v>
      </c>
      <c r="B10" s="46">
        <f>B3/$J3</f>
        <v>0.23696682464454999</v>
      </c>
      <c r="C10" s="46">
        <f t="shared" ref="B10:D13" si="1">C3/$J3</f>
        <v>0.14218009478672999</v>
      </c>
      <c r="D10" s="46">
        <f t="shared" si="1"/>
        <v>1.4218009478673001E-2</v>
      </c>
      <c r="E10" s="46">
        <f t="shared" ref="E10:I10" si="2">E3/$J3</f>
        <v>5.6872037914691899E-2</v>
      </c>
      <c r="F10" s="46">
        <f t="shared" si="2"/>
        <v>0</v>
      </c>
      <c r="G10" s="46">
        <f t="shared" si="2"/>
        <v>4.739336492891E-3</v>
      </c>
      <c r="H10" s="46">
        <f t="shared" si="2"/>
        <v>7.10900473933649E-2</v>
      </c>
      <c r="I10" s="46">
        <f t="shared" si="2"/>
        <v>0.47393364928909998</v>
      </c>
    </row>
    <row r="11" spans="1:21" ht="19" x14ac:dyDescent="0.2">
      <c r="A11" s="56" t="s">
        <v>12</v>
      </c>
      <c r="B11" s="46">
        <f t="shared" si="1"/>
        <v>0</v>
      </c>
      <c r="C11" s="46">
        <f t="shared" si="1"/>
        <v>0</v>
      </c>
      <c r="D11" s="46">
        <f t="shared" si="1"/>
        <v>0</v>
      </c>
      <c r="E11" s="46">
        <f t="shared" ref="E11:I13" si="3">E4/$J4</f>
        <v>0.12834224598930499</v>
      </c>
      <c r="F11" s="46">
        <f t="shared" si="3"/>
        <v>0</v>
      </c>
      <c r="G11" s="46">
        <f t="shared" si="3"/>
        <v>0</v>
      </c>
      <c r="H11" s="46">
        <f t="shared" si="3"/>
        <v>6.9518716577540093E-2</v>
      </c>
      <c r="I11" s="46">
        <f t="shared" si="3"/>
        <v>0.80213903743315496</v>
      </c>
    </row>
    <row r="12" spans="1:21" ht="19" x14ac:dyDescent="0.2">
      <c r="A12" s="56" t="s">
        <v>13</v>
      </c>
      <c r="B12" s="46">
        <f t="shared" si="1"/>
        <v>0</v>
      </c>
      <c r="C12" s="46">
        <f t="shared" si="1"/>
        <v>0</v>
      </c>
      <c r="D12" s="46">
        <f t="shared" si="1"/>
        <v>0.108225108225108</v>
      </c>
      <c r="E12" s="46">
        <f t="shared" si="3"/>
        <v>0</v>
      </c>
      <c r="F12" s="46">
        <f t="shared" si="3"/>
        <v>0.12987012987013</v>
      </c>
      <c r="G12" s="46">
        <f t="shared" si="3"/>
        <v>0.238095238095238</v>
      </c>
      <c r="H12" s="46">
        <f t="shared" si="3"/>
        <v>4.3290043290043299E-3</v>
      </c>
      <c r="I12" s="46">
        <f t="shared" si="3"/>
        <v>0.51948051948051899</v>
      </c>
    </row>
    <row r="13" spans="1:21" ht="19" x14ac:dyDescent="0.2">
      <c r="A13" s="56" t="s">
        <v>14</v>
      </c>
      <c r="B13" s="46">
        <f t="shared" si="1"/>
        <v>0</v>
      </c>
      <c r="C13" s="46">
        <f t="shared" si="1"/>
        <v>0</v>
      </c>
      <c r="D13" s="46">
        <f t="shared" si="1"/>
        <v>0</v>
      </c>
      <c r="E13" s="46">
        <f t="shared" si="3"/>
        <v>0</v>
      </c>
      <c r="F13" s="46">
        <f t="shared" si="3"/>
        <v>0.1</v>
      </c>
      <c r="G13" s="46">
        <f t="shared" si="3"/>
        <v>3.3333333333333298E-2</v>
      </c>
      <c r="H13" s="46">
        <f t="shared" si="3"/>
        <v>0</v>
      </c>
      <c r="I13" s="46">
        <f t="shared" si="3"/>
        <v>0.86666666666666703</v>
      </c>
    </row>
    <row r="14" spans="1:21" ht="16" x14ac:dyDescent="0.2">
      <c r="A14" s="65"/>
    </row>
    <row r="15" spans="1:21" x14ac:dyDescent="0.2">
      <c r="B15" s="48" t="s">
        <v>16</v>
      </c>
    </row>
    <row r="16" spans="1:21" ht="34" x14ac:dyDescent="0.2">
      <c r="B16" s="49" t="s">
        <v>2</v>
      </c>
      <c r="C16" s="49" t="s">
        <v>3</v>
      </c>
      <c r="D16" s="49" t="s">
        <v>4</v>
      </c>
      <c r="E16" s="49" t="s">
        <v>5</v>
      </c>
      <c r="F16" s="49" t="s">
        <v>6</v>
      </c>
      <c r="G16" s="49" t="s">
        <v>7</v>
      </c>
      <c r="H16" s="49" t="s">
        <v>8</v>
      </c>
      <c r="I16" s="49" t="s">
        <v>9</v>
      </c>
      <c r="K16" t="s">
        <v>17</v>
      </c>
    </row>
    <row r="17" spans="1:14" ht="17" x14ac:dyDescent="0.2">
      <c r="A17" s="62" t="s">
        <v>16</v>
      </c>
      <c r="B17" s="46">
        <f>LN(4/(COUNTIF(B10:B13,"&gt;0")))</f>
        <v>1.3862943611198899</v>
      </c>
      <c r="C17" s="46">
        <f t="shared" ref="C17:I17" si="4">LN(4/(COUNTIF(C10:C13,"&gt;0")))</f>
        <v>1.3862943611198899</v>
      </c>
      <c r="D17" s="46">
        <f t="shared" si="4"/>
        <v>0.69314718055994495</v>
      </c>
      <c r="E17" s="46">
        <f t="shared" si="4"/>
        <v>0.69314718055994495</v>
      </c>
      <c r="F17" s="46">
        <f t="shared" si="4"/>
        <v>0.69314718055994495</v>
      </c>
      <c r="G17" s="46">
        <f t="shared" si="4"/>
        <v>0.28768207245178101</v>
      </c>
      <c r="H17" s="46">
        <f t="shared" si="4"/>
        <v>0.28768207245178101</v>
      </c>
      <c r="I17" s="46">
        <f t="shared" si="4"/>
        <v>0</v>
      </c>
      <c r="K17" t="s">
        <v>18</v>
      </c>
      <c r="N17" t="s">
        <v>19</v>
      </c>
    </row>
    <row r="19" spans="1:14" x14ac:dyDescent="0.2">
      <c r="B19" s="48" t="s">
        <v>20</v>
      </c>
    </row>
    <row r="20" spans="1:14" ht="34" x14ac:dyDescent="0.2">
      <c r="A20" s="62" t="s">
        <v>21</v>
      </c>
      <c r="B20" s="49" t="s">
        <v>2</v>
      </c>
      <c r="C20" s="49" t="s">
        <v>3</v>
      </c>
      <c r="D20" s="49" t="s">
        <v>4</v>
      </c>
      <c r="E20" s="49" t="s">
        <v>5</v>
      </c>
      <c r="F20" s="49" t="s">
        <v>6</v>
      </c>
      <c r="G20" s="49" t="s">
        <v>7</v>
      </c>
      <c r="H20" s="49" t="s">
        <v>8</v>
      </c>
      <c r="I20" s="49" t="s">
        <v>9</v>
      </c>
    </row>
    <row r="21" spans="1:14" ht="19" x14ac:dyDescent="0.2">
      <c r="A21" s="56" t="s">
        <v>11</v>
      </c>
      <c r="B21" s="46">
        <f>B10*B$17</f>
        <v>0.32850577277722498</v>
      </c>
      <c r="C21" s="46">
        <f t="shared" ref="C21:I21" si="5">C10*C$17</f>
        <v>0.19710346366633499</v>
      </c>
      <c r="D21" s="46">
        <f t="shared" si="5"/>
        <v>9.8551731833167594E-3</v>
      </c>
      <c r="E21" s="46">
        <f t="shared" si="5"/>
        <v>3.9420692733267003E-2</v>
      </c>
      <c r="F21" s="46">
        <f t="shared" si="5"/>
        <v>0</v>
      </c>
      <c r="G21" s="46">
        <f t="shared" si="5"/>
        <v>1.3634221443212401E-3</v>
      </c>
      <c r="H21" s="46">
        <f t="shared" si="5"/>
        <v>2.0451332164818498E-2</v>
      </c>
      <c r="I21" s="46">
        <f t="shared" si="5"/>
        <v>0</v>
      </c>
    </row>
    <row r="22" spans="1:14" ht="19" x14ac:dyDescent="0.2">
      <c r="A22" s="56" t="s">
        <v>12</v>
      </c>
      <c r="B22" s="46">
        <f t="shared" ref="B22:I22" si="6">B11*B$17</f>
        <v>0</v>
      </c>
      <c r="C22" s="46">
        <f t="shared" si="6"/>
        <v>0</v>
      </c>
      <c r="D22" s="46">
        <f t="shared" si="6"/>
        <v>0</v>
      </c>
      <c r="E22" s="46">
        <f t="shared" si="6"/>
        <v>8.8960065954217599E-2</v>
      </c>
      <c r="F22" s="46">
        <f t="shared" si="6"/>
        <v>0</v>
      </c>
      <c r="G22" s="46">
        <f t="shared" si="6"/>
        <v>0</v>
      </c>
      <c r="H22" s="46">
        <f t="shared" si="6"/>
        <v>1.9999288459214701E-2</v>
      </c>
      <c r="I22" s="46">
        <f t="shared" si="6"/>
        <v>0</v>
      </c>
    </row>
    <row r="23" spans="1:14" ht="19" x14ac:dyDescent="0.2">
      <c r="A23" s="56" t="s">
        <v>13</v>
      </c>
      <c r="B23" s="46">
        <f t="shared" ref="B23:I23" si="7">B12*B$17</f>
        <v>0</v>
      </c>
      <c r="C23" s="46">
        <f t="shared" si="7"/>
        <v>0</v>
      </c>
      <c r="D23" s="46">
        <f t="shared" si="7"/>
        <v>7.5015928632028703E-2</v>
      </c>
      <c r="E23" s="46">
        <f t="shared" si="7"/>
        <v>0</v>
      </c>
      <c r="F23" s="46">
        <f t="shared" si="7"/>
        <v>9.0019114358434404E-2</v>
      </c>
      <c r="G23" s="46">
        <f t="shared" si="7"/>
        <v>6.8495731536138305E-2</v>
      </c>
      <c r="H23" s="46">
        <f t="shared" si="7"/>
        <v>1.2453769370207E-3</v>
      </c>
      <c r="I23" s="46">
        <f t="shared" si="7"/>
        <v>0</v>
      </c>
    </row>
    <row r="24" spans="1:14" ht="19" x14ac:dyDescent="0.2">
      <c r="A24" s="56" t="s">
        <v>14</v>
      </c>
      <c r="B24" s="46">
        <f t="shared" ref="B24:I24" si="8">B13*B$17</f>
        <v>0</v>
      </c>
      <c r="C24" s="46">
        <f t="shared" si="8"/>
        <v>0</v>
      </c>
      <c r="D24" s="46">
        <f t="shared" si="8"/>
        <v>0</v>
      </c>
      <c r="E24" s="46">
        <f t="shared" si="8"/>
        <v>0</v>
      </c>
      <c r="F24" s="46">
        <f t="shared" si="8"/>
        <v>6.9314718055994498E-2</v>
      </c>
      <c r="G24" s="46">
        <f t="shared" si="8"/>
        <v>9.5894024150593605E-3</v>
      </c>
      <c r="H24" s="46">
        <f t="shared" si="8"/>
        <v>0</v>
      </c>
      <c r="I24" s="46">
        <f t="shared" si="8"/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1"/>
  <sheetViews>
    <sheetView topLeftCell="A39" zoomScale="101" zoomScaleNormal="101" workbookViewId="0">
      <selection activeCell="E35" sqref="E35"/>
    </sheetView>
  </sheetViews>
  <sheetFormatPr baseColWidth="10" defaultColWidth="9" defaultRowHeight="15" x14ac:dyDescent="0.2"/>
  <cols>
    <col min="1" max="1" width="19" customWidth="1"/>
    <col min="2" max="3" width="12.83203125"/>
    <col min="5" max="5" width="11.83203125"/>
    <col min="11" max="11" width="14.83203125" customWidth="1"/>
    <col min="12" max="12" width="13.33203125" customWidth="1"/>
    <col min="13" max="13" width="13.1640625" customWidth="1"/>
  </cols>
  <sheetData>
    <row r="1" spans="1:21" x14ac:dyDescent="0.2">
      <c r="A1" s="34"/>
      <c r="B1" s="35" t="s">
        <v>0</v>
      </c>
      <c r="C1" s="34"/>
      <c r="D1" s="34"/>
      <c r="E1" s="34"/>
      <c r="F1" s="34"/>
      <c r="G1" s="34"/>
      <c r="H1" s="34"/>
      <c r="I1" s="34"/>
    </row>
    <row r="2" spans="1:21" ht="34" x14ac:dyDescent="0.2">
      <c r="A2" s="36" t="s">
        <v>1</v>
      </c>
      <c r="B2" s="36" t="s">
        <v>2</v>
      </c>
      <c r="C2" s="36" t="s">
        <v>3</v>
      </c>
      <c r="D2" s="36" t="s">
        <v>4</v>
      </c>
      <c r="E2" s="36" t="s">
        <v>5</v>
      </c>
      <c r="F2" s="36" t="s">
        <v>6</v>
      </c>
      <c r="G2" s="36" t="s">
        <v>7</v>
      </c>
      <c r="H2" s="36" t="s">
        <v>8</v>
      </c>
      <c r="I2" s="36" t="s">
        <v>9</v>
      </c>
      <c r="J2" s="34" t="s">
        <v>10</v>
      </c>
    </row>
    <row r="3" spans="1:21" ht="23" x14ac:dyDescent="0.2">
      <c r="A3" s="37" t="s">
        <v>22</v>
      </c>
      <c r="B3" s="37">
        <v>50</v>
      </c>
      <c r="C3" s="37">
        <v>30</v>
      </c>
      <c r="D3" s="37">
        <v>3</v>
      </c>
      <c r="E3" s="37">
        <v>12</v>
      </c>
      <c r="F3" s="37">
        <v>0</v>
      </c>
      <c r="G3" s="37">
        <v>1</v>
      </c>
      <c r="H3" s="37">
        <v>15</v>
      </c>
      <c r="I3" s="37">
        <v>100</v>
      </c>
      <c r="J3" s="34">
        <f>SUM(B3:I3)</f>
        <v>211</v>
      </c>
      <c r="M3" s="25"/>
      <c r="N3" s="64"/>
      <c r="O3" s="64"/>
      <c r="P3" s="64"/>
      <c r="Q3" s="64"/>
      <c r="R3" s="64"/>
      <c r="S3" s="64"/>
      <c r="T3" s="64"/>
      <c r="U3" s="64"/>
    </row>
    <row r="4" spans="1:21" ht="19" x14ac:dyDescent="0.2">
      <c r="A4" s="37" t="s">
        <v>23</v>
      </c>
      <c r="B4" s="38">
        <v>0</v>
      </c>
      <c r="C4" s="38">
        <v>0</v>
      </c>
      <c r="D4" s="37">
        <v>0</v>
      </c>
      <c r="E4" s="37">
        <v>24</v>
      </c>
      <c r="F4" s="37">
        <v>0</v>
      </c>
      <c r="G4" s="37">
        <v>0</v>
      </c>
      <c r="H4" s="37">
        <v>13</v>
      </c>
      <c r="I4" s="37">
        <v>150</v>
      </c>
      <c r="J4" s="34">
        <f t="shared" ref="J4:J6" si="0">SUM(B4:I4)</f>
        <v>187</v>
      </c>
      <c r="M4" s="65"/>
      <c r="N4" s="65"/>
      <c r="O4" s="65"/>
      <c r="P4" s="65"/>
      <c r="Q4" s="65"/>
      <c r="R4" s="65"/>
      <c r="S4" s="65"/>
      <c r="T4" s="65"/>
      <c r="U4" s="65"/>
    </row>
    <row r="5" spans="1:21" ht="19" x14ac:dyDescent="0.2">
      <c r="A5" s="37" t="s">
        <v>24</v>
      </c>
      <c r="B5" s="37">
        <v>0</v>
      </c>
      <c r="C5" s="37">
        <v>0</v>
      </c>
      <c r="D5" s="37">
        <v>25</v>
      </c>
      <c r="E5" s="37">
        <v>0</v>
      </c>
      <c r="F5" s="37">
        <v>30</v>
      </c>
      <c r="G5" s="37">
        <v>55</v>
      </c>
      <c r="H5" s="37">
        <v>1</v>
      </c>
      <c r="I5" s="37">
        <v>120</v>
      </c>
      <c r="J5" s="34">
        <f t="shared" si="0"/>
        <v>231</v>
      </c>
    </row>
    <row r="6" spans="1:21" ht="19" x14ac:dyDescent="0.2">
      <c r="A6" s="37" t="s">
        <v>25</v>
      </c>
      <c r="B6" s="37">
        <v>0</v>
      </c>
      <c r="C6" s="37">
        <v>0</v>
      </c>
      <c r="D6" s="37">
        <v>0</v>
      </c>
      <c r="E6" s="37">
        <v>0</v>
      </c>
      <c r="F6" s="37">
        <v>15</v>
      </c>
      <c r="G6" s="37">
        <v>5</v>
      </c>
      <c r="H6" s="37">
        <v>0</v>
      </c>
      <c r="I6" s="37">
        <v>130</v>
      </c>
      <c r="J6" s="34">
        <f t="shared" si="0"/>
        <v>150</v>
      </c>
    </row>
    <row r="7" spans="1:21" ht="16" x14ac:dyDescent="0.2">
      <c r="A7" s="39"/>
      <c r="B7" s="39"/>
      <c r="C7" s="39"/>
      <c r="D7" s="39"/>
      <c r="E7" s="39"/>
      <c r="F7" s="39"/>
      <c r="G7" s="39"/>
      <c r="H7" s="39"/>
      <c r="I7" s="39"/>
    </row>
    <row r="8" spans="1:21" x14ac:dyDescent="0.2">
      <c r="A8" s="34"/>
      <c r="B8" s="35" t="s">
        <v>15</v>
      </c>
      <c r="C8" s="34"/>
      <c r="D8" s="34"/>
      <c r="E8" s="34"/>
      <c r="F8" s="34"/>
      <c r="G8" s="34"/>
      <c r="H8" s="34"/>
      <c r="I8" s="34"/>
    </row>
    <row r="9" spans="1:21" ht="34" x14ac:dyDescent="0.2">
      <c r="A9" s="39" t="s">
        <v>15</v>
      </c>
      <c r="B9" s="40" t="s">
        <v>2</v>
      </c>
      <c r="C9" s="40" t="s">
        <v>3</v>
      </c>
      <c r="D9" s="40" t="s">
        <v>4</v>
      </c>
      <c r="E9" s="40" t="s">
        <v>5</v>
      </c>
      <c r="F9" s="40" t="s">
        <v>6</v>
      </c>
      <c r="G9" s="40" t="s">
        <v>7</v>
      </c>
      <c r="H9" s="40" t="s">
        <v>8</v>
      </c>
      <c r="I9" s="40" t="s">
        <v>9</v>
      </c>
    </row>
    <row r="10" spans="1:21" ht="19" x14ac:dyDescent="0.2">
      <c r="A10" s="41" t="s">
        <v>22</v>
      </c>
      <c r="B10" s="42">
        <f t="shared" ref="B10:D13" si="1">B3/$J3</f>
        <v>0.23696682464454999</v>
      </c>
      <c r="C10" s="42">
        <f t="shared" si="1"/>
        <v>0.14218009478672999</v>
      </c>
      <c r="D10" s="42">
        <f t="shared" si="1"/>
        <v>1.4218009478673001E-2</v>
      </c>
      <c r="E10" s="42">
        <f t="shared" ref="E10:I10" si="2">E3/$J3</f>
        <v>5.6872037914691899E-2</v>
      </c>
      <c r="F10" s="42">
        <f t="shared" si="2"/>
        <v>0</v>
      </c>
      <c r="G10" s="42">
        <f t="shared" si="2"/>
        <v>4.739336492891E-3</v>
      </c>
      <c r="H10" s="42">
        <f t="shared" si="2"/>
        <v>7.10900473933649E-2</v>
      </c>
      <c r="I10" s="42">
        <f t="shared" si="2"/>
        <v>0.47393364928909998</v>
      </c>
    </row>
    <row r="11" spans="1:21" ht="19" x14ac:dyDescent="0.2">
      <c r="A11" s="41" t="s">
        <v>23</v>
      </c>
      <c r="B11" s="42">
        <f t="shared" si="1"/>
        <v>0</v>
      </c>
      <c r="C11" s="42">
        <f t="shared" si="1"/>
        <v>0</v>
      </c>
      <c r="D11" s="42">
        <f t="shared" si="1"/>
        <v>0</v>
      </c>
      <c r="E11" s="42">
        <f t="shared" ref="E11:I13" si="3">E4/$J4</f>
        <v>0.12834224598930499</v>
      </c>
      <c r="F11" s="42">
        <f t="shared" si="3"/>
        <v>0</v>
      </c>
      <c r="G11" s="42">
        <f t="shared" si="3"/>
        <v>0</v>
      </c>
      <c r="H11" s="42">
        <f t="shared" si="3"/>
        <v>6.9518716577540093E-2</v>
      </c>
      <c r="I11" s="42">
        <f t="shared" si="3"/>
        <v>0.80213903743315496</v>
      </c>
    </row>
    <row r="12" spans="1:21" ht="19" x14ac:dyDescent="0.2">
      <c r="A12" s="41" t="s">
        <v>24</v>
      </c>
      <c r="B12" s="42">
        <f t="shared" si="1"/>
        <v>0</v>
      </c>
      <c r="C12" s="42">
        <f t="shared" si="1"/>
        <v>0</v>
      </c>
      <c r="D12" s="42">
        <f t="shared" si="1"/>
        <v>0.108225108225108</v>
      </c>
      <c r="E12" s="42">
        <f t="shared" si="3"/>
        <v>0</v>
      </c>
      <c r="F12" s="42">
        <f t="shared" si="3"/>
        <v>0.12987012987013</v>
      </c>
      <c r="G12" s="42">
        <f t="shared" si="3"/>
        <v>0.238095238095238</v>
      </c>
      <c r="H12" s="42">
        <f t="shared" si="3"/>
        <v>4.3290043290043299E-3</v>
      </c>
      <c r="I12" s="42">
        <f t="shared" si="3"/>
        <v>0.51948051948051899</v>
      </c>
    </row>
    <row r="13" spans="1:21" ht="19" x14ac:dyDescent="0.2">
      <c r="A13" s="41" t="s">
        <v>25</v>
      </c>
      <c r="B13" s="42">
        <f t="shared" si="1"/>
        <v>0</v>
      </c>
      <c r="C13" s="42">
        <f t="shared" si="1"/>
        <v>0</v>
      </c>
      <c r="D13" s="42">
        <f t="shared" si="1"/>
        <v>0</v>
      </c>
      <c r="E13" s="42">
        <f t="shared" si="3"/>
        <v>0</v>
      </c>
      <c r="F13" s="42">
        <f t="shared" si="3"/>
        <v>0.1</v>
      </c>
      <c r="G13" s="42">
        <f t="shared" si="3"/>
        <v>3.3333333333333298E-2</v>
      </c>
      <c r="H13" s="42">
        <f t="shared" si="3"/>
        <v>0</v>
      </c>
      <c r="I13" s="42">
        <f t="shared" si="3"/>
        <v>0.86666666666666703</v>
      </c>
    </row>
    <row r="14" spans="1:21" ht="16" x14ac:dyDescent="0.2">
      <c r="A14" s="39"/>
      <c r="B14" s="34"/>
      <c r="C14" s="34"/>
      <c r="D14" s="34"/>
      <c r="E14" s="34"/>
      <c r="F14" s="34"/>
      <c r="G14" s="34"/>
      <c r="H14" s="34"/>
      <c r="I14" s="34"/>
    </row>
    <row r="15" spans="1:21" x14ac:dyDescent="0.2">
      <c r="A15" s="34"/>
      <c r="B15" s="35" t="s">
        <v>16</v>
      </c>
      <c r="C15" s="34"/>
      <c r="D15" s="34"/>
      <c r="E15" s="34"/>
      <c r="F15" s="34"/>
      <c r="G15" s="34"/>
      <c r="H15" s="34"/>
      <c r="I15" s="34"/>
    </row>
    <row r="16" spans="1:21" ht="34" x14ac:dyDescent="0.2">
      <c r="A16" s="34"/>
      <c r="B16" s="40" t="s">
        <v>2</v>
      </c>
      <c r="C16" s="40" t="s">
        <v>3</v>
      </c>
      <c r="D16" s="40" t="s">
        <v>4</v>
      </c>
      <c r="E16" s="40" t="s">
        <v>5</v>
      </c>
      <c r="F16" s="40" t="s">
        <v>6</v>
      </c>
      <c r="G16" s="40" t="s">
        <v>7</v>
      </c>
      <c r="H16" s="40" t="s">
        <v>8</v>
      </c>
      <c r="I16" s="40" t="s">
        <v>9</v>
      </c>
      <c r="K16" s="66" t="s">
        <v>17</v>
      </c>
      <c r="L16" s="66"/>
      <c r="M16" s="66"/>
      <c r="N16" s="66"/>
      <c r="O16" s="66"/>
    </row>
    <row r="17" spans="1:19" ht="17" x14ac:dyDescent="0.2">
      <c r="A17" s="43" t="s">
        <v>16</v>
      </c>
      <c r="B17" s="42">
        <f>LN(4/(COUNTIF(B10:B13,"&gt;0")))</f>
        <v>1.3862943611198899</v>
      </c>
      <c r="C17" s="42">
        <f t="shared" ref="C17:I17" si="4">LN(4/(COUNTIF(C10:C13,"&gt;0")))</f>
        <v>1.3862943611198899</v>
      </c>
      <c r="D17" s="42">
        <f t="shared" si="4"/>
        <v>0.69314718055994495</v>
      </c>
      <c r="E17" s="42">
        <f t="shared" si="4"/>
        <v>0.69314718055994495</v>
      </c>
      <c r="F17" s="42">
        <f t="shared" si="4"/>
        <v>0.69314718055994495</v>
      </c>
      <c r="G17" s="42">
        <f t="shared" si="4"/>
        <v>0.28768207245178101</v>
      </c>
      <c r="H17" s="42">
        <f t="shared" si="4"/>
        <v>0.28768207245178101</v>
      </c>
      <c r="I17" s="42">
        <f t="shared" si="4"/>
        <v>0</v>
      </c>
      <c r="K17" s="66" t="s">
        <v>18</v>
      </c>
      <c r="L17" s="66"/>
      <c r="M17" s="66"/>
      <c r="N17" s="66" t="s">
        <v>19</v>
      </c>
      <c r="O17" s="66"/>
    </row>
    <row r="18" spans="1:19" x14ac:dyDescent="0.2">
      <c r="A18" s="34"/>
      <c r="B18" s="34"/>
      <c r="C18" s="34"/>
      <c r="D18" s="34"/>
      <c r="E18" s="34"/>
      <c r="F18" s="34"/>
      <c r="G18" s="34"/>
      <c r="H18" s="34"/>
      <c r="I18" s="34"/>
    </row>
    <row r="19" spans="1:19" x14ac:dyDescent="0.2">
      <c r="A19" s="34"/>
      <c r="B19" s="35" t="s">
        <v>20</v>
      </c>
      <c r="C19" s="34"/>
      <c r="D19" s="34"/>
      <c r="E19" s="34"/>
      <c r="F19" s="34"/>
      <c r="G19" s="34"/>
      <c r="H19" s="34"/>
      <c r="I19" s="34"/>
      <c r="K19" s="48" t="s">
        <v>26</v>
      </c>
    </row>
    <row r="20" spans="1:19" ht="34" x14ac:dyDescent="0.2">
      <c r="A20" s="43" t="s">
        <v>21</v>
      </c>
      <c r="B20" s="40" t="s">
        <v>2</v>
      </c>
      <c r="C20" s="40" t="s">
        <v>3</v>
      </c>
      <c r="D20" s="40" t="s">
        <v>4</v>
      </c>
      <c r="E20" s="40" t="s">
        <v>5</v>
      </c>
      <c r="F20" s="40" t="s">
        <v>6</v>
      </c>
      <c r="G20" s="40" t="s">
        <v>7</v>
      </c>
      <c r="H20" s="40" t="s">
        <v>8</v>
      </c>
      <c r="I20" s="40" t="s">
        <v>9</v>
      </c>
      <c r="K20" s="67" t="s">
        <v>27</v>
      </c>
      <c r="L20" s="68" t="s">
        <v>2</v>
      </c>
      <c r="M20" s="49" t="s">
        <v>3</v>
      </c>
      <c r="N20" s="49" t="s">
        <v>4</v>
      </c>
      <c r="O20" s="49" t="s">
        <v>5</v>
      </c>
      <c r="P20" s="49" t="s">
        <v>6</v>
      </c>
      <c r="Q20" s="49" t="s">
        <v>7</v>
      </c>
      <c r="R20" s="49" t="s">
        <v>8</v>
      </c>
      <c r="S20" s="49" t="s">
        <v>9</v>
      </c>
    </row>
    <row r="21" spans="1:19" ht="19" x14ac:dyDescent="0.2">
      <c r="A21" s="41" t="s">
        <v>22</v>
      </c>
      <c r="B21" s="42">
        <f>B10*B$17</f>
        <v>0.32850577277722498</v>
      </c>
      <c r="C21" s="42">
        <f t="shared" ref="C21:I21" si="5">C10*C$17</f>
        <v>0.19710346366633499</v>
      </c>
      <c r="D21" s="42">
        <f t="shared" si="5"/>
        <v>9.8551731833167594E-3</v>
      </c>
      <c r="E21" s="42">
        <f t="shared" si="5"/>
        <v>3.9420692733267003E-2</v>
      </c>
      <c r="F21" s="42">
        <f t="shared" si="5"/>
        <v>0</v>
      </c>
      <c r="G21" s="42">
        <f t="shared" si="5"/>
        <v>1.3634221443212401E-3</v>
      </c>
      <c r="H21" s="42">
        <f t="shared" si="5"/>
        <v>2.0451332164818498E-2</v>
      </c>
      <c r="I21" s="42">
        <f t="shared" si="5"/>
        <v>0</v>
      </c>
      <c r="K21" s="69"/>
      <c r="L21" s="70"/>
      <c r="M21" s="70"/>
      <c r="N21" s="70"/>
      <c r="O21" s="70"/>
      <c r="P21" s="70"/>
      <c r="Q21" s="70"/>
      <c r="R21" s="70"/>
      <c r="S21" s="78"/>
    </row>
    <row r="22" spans="1:19" ht="19" x14ac:dyDescent="0.2">
      <c r="A22" s="41" t="s">
        <v>23</v>
      </c>
      <c r="B22" s="42">
        <f t="shared" ref="B22:I24" si="6">B11*B$17</f>
        <v>0</v>
      </c>
      <c r="C22" s="42">
        <f t="shared" si="6"/>
        <v>0</v>
      </c>
      <c r="D22" s="42">
        <f t="shared" si="6"/>
        <v>0</v>
      </c>
      <c r="E22" s="42">
        <f t="shared" si="6"/>
        <v>8.8960065954217599E-2</v>
      </c>
      <c r="F22" s="42">
        <f t="shared" si="6"/>
        <v>0</v>
      </c>
      <c r="G22" s="42">
        <f t="shared" si="6"/>
        <v>0</v>
      </c>
      <c r="H22" s="42">
        <f t="shared" si="6"/>
        <v>1.9999288459214701E-2</v>
      </c>
      <c r="I22" s="42">
        <f t="shared" si="6"/>
        <v>0</v>
      </c>
      <c r="K22" s="71"/>
      <c r="L22" s="72"/>
      <c r="M22" s="72"/>
      <c r="N22" s="72"/>
      <c r="O22" s="72"/>
      <c r="P22" s="72"/>
      <c r="Q22" s="72"/>
      <c r="R22" s="72"/>
      <c r="S22" s="79"/>
    </row>
    <row r="23" spans="1:19" ht="19" x14ac:dyDescent="0.2">
      <c r="A23" s="41" t="s">
        <v>24</v>
      </c>
      <c r="B23" s="42">
        <f t="shared" si="6"/>
        <v>0</v>
      </c>
      <c r="C23" s="42">
        <f t="shared" si="6"/>
        <v>0</v>
      </c>
      <c r="D23" s="42">
        <f t="shared" si="6"/>
        <v>7.5015928632028703E-2</v>
      </c>
      <c r="E23" s="42">
        <f t="shared" si="6"/>
        <v>0</v>
      </c>
      <c r="F23" s="42">
        <f t="shared" si="6"/>
        <v>9.0019114358434404E-2</v>
      </c>
      <c r="G23" s="42">
        <f t="shared" si="6"/>
        <v>6.8495731536138305E-2</v>
      </c>
      <c r="H23" s="42">
        <f t="shared" si="6"/>
        <v>1.2453769370207E-3</v>
      </c>
      <c r="I23" s="42">
        <f t="shared" si="6"/>
        <v>0</v>
      </c>
      <c r="K23" s="61" t="s">
        <v>13</v>
      </c>
      <c r="L23" s="55">
        <f>B23*B$30</f>
        <v>0</v>
      </c>
      <c r="M23" s="55">
        <f t="shared" ref="M23:S24" si="7">C23*C$30</f>
        <v>0</v>
      </c>
      <c r="N23" s="55">
        <f t="shared" si="7"/>
        <v>3.9193778463600599E-4</v>
      </c>
      <c r="O23" s="55">
        <f t="shared" si="7"/>
        <v>0</v>
      </c>
      <c r="P23" s="55">
        <f t="shared" si="7"/>
        <v>0</v>
      </c>
      <c r="Q23" s="55">
        <f>G23*G$30</f>
        <v>4.9510035181952402E-5</v>
      </c>
      <c r="R23" s="55">
        <f t="shared" si="7"/>
        <v>2.5205108819903101E-5</v>
      </c>
      <c r="S23" s="55">
        <f t="shared" si="7"/>
        <v>0</v>
      </c>
    </row>
    <row r="24" spans="1:19" ht="19" x14ac:dyDescent="0.2">
      <c r="A24" s="41" t="s">
        <v>25</v>
      </c>
      <c r="B24" s="42">
        <f t="shared" si="6"/>
        <v>0</v>
      </c>
      <c r="C24" s="42">
        <f t="shared" si="6"/>
        <v>0</v>
      </c>
      <c r="D24" s="42">
        <f t="shared" si="6"/>
        <v>0</v>
      </c>
      <c r="E24" s="42">
        <f t="shared" si="6"/>
        <v>0</v>
      </c>
      <c r="F24" s="42">
        <f t="shared" si="6"/>
        <v>6.9314718055994498E-2</v>
      </c>
      <c r="G24" s="42">
        <f t="shared" si="6"/>
        <v>9.5894024150593605E-3</v>
      </c>
      <c r="H24" s="42">
        <f t="shared" si="6"/>
        <v>0</v>
      </c>
      <c r="I24" s="42">
        <f t="shared" si="6"/>
        <v>0</v>
      </c>
      <c r="K24" s="62" t="s">
        <v>14</v>
      </c>
      <c r="L24" s="46">
        <f t="shared" ref="L24" si="8">B24*B$30</f>
        <v>0</v>
      </c>
      <c r="M24" s="46">
        <f t="shared" si="7"/>
        <v>0</v>
      </c>
      <c r="N24" s="46">
        <f t="shared" si="7"/>
        <v>0</v>
      </c>
      <c r="O24" s="46">
        <f t="shared" si="7"/>
        <v>0</v>
      </c>
      <c r="P24" s="46">
        <f t="shared" si="7"/>
        <v>0</v>
      </c>
      <c r="Q24" s="46">
        <f t="shared" si="7"/>
        <v>6.93140492547334E-6</v>
      </c>
      <c r="R24" s="46">
        <f t="shared" si="7"/>
        <v>0</v>
      </c>
      <c r="S24" s="46">
        <f t="shared" si="7"/>
        <v>0</v>
      </c>
    </row>
    <row r="26" spans="1:19" ht="34" x14ac:dyDescent="0.2">
      <c r="A26" s="11" t="s">
        <v>28</v>
      </c>
      <c r="K26" s="48" t="s">
        <v>29</v>
      </c>
    </row>
    <row r="27" spans="1:19" ht="34" x14ac:dyDescent="0.2">
      <c r="A27" s="44"/>
      <c r="B27" s="44" t="s">
        <v>2</v>
      </c>
      <c r="C27" s="44" t="s">
        <v>3</v>
      </c>
      <c r="D27" s="44" t="s">
        <v>4</v>
      </c>
      <c r="E27" s="44" t="s">
        <v>5</v>
      </c>
      <c r="F27" s="44" t="s">
        <v>6</v>
      </c>
      <c r="G27" s="44" t="s">
        <v>7</v>
      </c>
      <c r="H27" s="44" t="s">
        <v>8</v>
      </c>
      <c r="I27" s="44" t="s">
        <v>9</v>
      </c>
      <c r="K27" s="73"/>
      <c r="L27" s="67" t="s">
        <v>27</v>
      </c>
    </row>
    <row r="28" spans="1:19" ht="17" x14ac:dyDescent="0.2">
      <c r="A28" s="45" t="s">
        <v>30</v>
      </c>
      <c r="B28" s="45">
        <v>50</v>
      </c>
      <c r="C28" s="45">
        <v>30</v>
      </c>
      <c r="D28" s="45">
        <v>3</v>
      </c>
      <c r="E28" s="45">
        <v>36</v>
      </c>
      <c r="F28" s="45">
        <v>0</v>
      </c>
      <c r="G28" s="45">
        <v>1</v>
      </c>
      <c r="H28" s="45">
        <v>28</v>
      </c>
      <c r="I28" s="45">
        <v>250</v>
      </c>
      <c r="K28" s="50"/>
      <c r="L28" s="74"/>
    </row>
    <row r="29" spans="1:19" ht="16" x14ac:dyDescent="0.2">
      <c r="A29" s="46" t="s">
        <v>31</v>
      </c>
      <c r="B29" s="46">
        <f>B28/SUM($B$28:$I$28)</f>
        <v>0.12562814070351799</v>
      </c>
      <c r="C29" s="46">
        <f t="shared" ref="C29:I29" si="9">C28/SUM($B$28:$I$28)</f>
        <v>7.5376884422110504E-2</v>
      </c>
      <c r="D29" s="46">
        <f t="shared" si="9"/>
        <v>7.5376884422110497E-3</v>
      </c>
      <c r="E29" s="46">
        <f t="shared" si="9"/>
        <v>9.0452261306532694E-2</v>
      </c>
      <c r="F29" s="46">
        <f t="shared" si="9"/>
        <v>0</v>
      </c>
      <c r="G29" s="46">
        <f t="shared" si="9"/>
        <v>2.5125628140703501E-3</v>
      </c>
      <c r="H29" s="46">
        <f t="shared" si="9"/>
        <v>7.0351758793969807E-2</v>
      </c>
      <c r="I29" s="46">
        <f t="shared" si="9"/>
        <v>0.62814070351758799</v>
      </c>
      <c r="K29" s="52"/>
      <c r="L29" s="60"/>
    </row>
    <row r="30" spans="1:19" ht="19" x14ac:dyDescent="0.2">
      <c r="A30" s="47" t="s">
        <v>32</v>
      </c>
      <c r="B30" s="47">
        <f>B29*B17</f>
        <v>0.17415758305526299</v>
      </c>
      <c r="C30" s="47">
        <f>C29*C17</f>
        <v>0.10449454983315801</v>
      </c>
      <c r="D30" s="47">
        <f t="shared" ref="D30:I30" si="10">D29*D17</f>
        <v>5.2247274916578804E-3</v>
      </c>
      <c r="E30" s="47">
        <f t="shared" si="10"/>
        <v>6.2696729899894596E-2</v>
      </c>
      <c r="F30" s="47">
        <f t="shared" si="10"/>
        <v>0</v>
      </c>
      <c r="G30" s="47">
        <f t="shared" si="10"/>
        <v>7.22819277517037E-4</v>
      </c>
      <c r="H30" s="47">
        <f t="shared" si="10"/>
        <v>2.0238939770476999E-2</v>
      </c>
      <c r="I30" s="47">
        <f t="shared" si="10"/>
        <v>0</v>
      </c>
      <c r="K30" s="54" t="s">
        <v>13</v>
      </c>
      <c r="L30" s="46">
        <f t="shared" ref="L30:L31" si="11">SUM(L23:S23)</f>
        <v>4.6665292863786102E-4</v>
      </c>
    </row>
    <row r="31" spans="1:19" ht="19" x14ac:dyDescent="0.2">
      <c r="A31" s="48" t="s">
        <v>33</v>
      </c>
      <c r="K31" s="56" t="s">
        <v>14</v>
      </c>
      <c r="L31" s="75">
        <f t="shared" si="11"/>
        <v>6.93140492547334E-6</v>
      </c>
    </row>
    <row r="32" spans="1:19" ht="99" customHeight="1" x14ac:dyDescent="0.2">
      <c r="A32" s="45" t="s">
        <v>34</v>
      </c>
      <c r="B32" s="49" t="s">
        <v>2</v>
      </c>
      <c r="C32" s="49" t="s">
        <v>3</v>
      </c>
      <c r="D32" s="49" t="s">
        <v>4</v>
      </c>
      <c r="E32" s="49" t="s">
        <v>5</v>
      </c>
      <c r="F32" s="49" t="s">
        <v>6</v>
      </c>
      <c r="G32" s="49" t="s">
        <v>7</v>
      </c>
      <c r="H32" s="49" t="s">
        <v>8</v>
      </c>
      <c r="I32" s="49" t="s">
        <v>9</v>
      </c>
      <c r="K32" s="76" t="s">
        <v>35</v>
      </c>
    </row>
    <row r="33" spans="1:19" ht="34" x14ac:dyDescent="0.2">
      <c r="A33" s="50"/>
      <c r="B33" s="51"/>
      <c r="C33" s="51"/>
      <c r="D33" s="51"/>
      <c r="E33" s="51"/>
      <c r="F33" s="51"/>
      <c r="G33" s="51"/>
      <c r="H33" s="51"/>
      <c r="I33" s="59"/>
      <c r="K33" s="73" t="s">
        <v>36</v>
      </c>
      <c r="L33" s="49" t="s">
        <v>2</v>
      </c>
      <c r="M33" s="49" t="s">
        <v>3</v>
      </c>
      <c r="N33" s="49" t="s">
        <v>4</v>
      </c>
      <c r="O33" s="49" t="s">
        <v>5</v>
      </c>
      <c r="P33" s="49" t="s">
        <v>6</v>
      </c>
      <c r="Q33" s="49" t="s">
        <v>7</v>
      </c>
      <c r="R33" s="49" t="s">
        <v>8</v>
      </c>
      <c r="S33" s="49" t="s">
        <v>9</v>
      </c>
    </row>
    <row r="34" spans="1:19" ht="16" x14ac:dyDescent="0.2">
      <c r="A34" s="52"/>
      <c r="B34" s="53"/>
      <c r="C34" s="53"/>
      <c r="D34" s="53"/>
      <c r="E34" s="53"/>
      <c r="F34" s="53"/>
      <c r="G34" s="53"/>
      <c r="H34" s="53"/>
      <c r="I34" s="60"/>
      <c r="K34" s="50"/>
      <c r="L34" s="51"/>
      <c r="M34" s="51"/>
      <c r="N34" s="51"/>
      <c r="O34" s="51"/>
      <c r="P34" s="51"/>
      <c r="Q34" s="51"/>
      <c r="R34" s="51"/>
      <c r="S34" s="59"/>
    </row>
    <row r="35" spans="1:19" ht="19" x14ac:dyDescent="0.2">
      <c r="A35" s="54" t="s">
        <v>13</v>
      </c>
      <c r="B35" s="55">
        <f>(B$30-B23)^2</f>
        <v>3.03308637356507E-2</v>
      </c>
      <c r="C35" s="55">
        <f>(C$30-C23)^2</f>
        <v>1.09191109448343E-2</v>
      </c>
      <c r="D35" s="55">
        <f t="shared" ref="B35:I36" si="12">(D$30-D23)^2</f>
        <v>4.8708117566156998E-3</v>
      </c>
      <c r="E35" s="55">
        <f>(E$30-E23)^2</f>
        <v>3.9308799401403301E-3</v>
      </c>
      <c r="F35" s="55">
        <f t="shared" si="12"/>
        <v>8.1034409498768993E-3</v>
      </c>
      <c r="G35" s="55">
        <f t="shared" si="12"/>
        <v>4.5931676360147803E-3</v>
      </c>
      <c r="H35" s="55">
        <f t="shared" si="12"/>
        <v>3.6075542910845399E-4</v>
      </c>
      <c r="I35" s="55">
        <f t="shared" si="12"/>
        <v>0</v>
      </c>
      <c r="K35" s="52"/>
      <c r="L35" s="53"/>
      <c r="M35" s="53"/>
      <c r="N35" s="53"/>
      <c r="O35" s="53"/>
      <c r="P35" s="53"/>
      <c r="Q35" s="53"/>
      <c r="R35" s="53"/>
      <c r="S35" s="60"/>
    </row>
    <row r="36" spans="1:19" ht="19" x14ac:dyDescent="0.2">
      <c r="A36" s="56" t="s">
        <v>14</v>
      </c>
      <c r="B36" s="46">
        <f t="shared" si="12"/>
        <v>3.03308637356507E-2</v>
      </c>
      <c r="C36" s="46">
        <f t="shared" si="12"/>
        <v>1.09191109448343E-2</v>
      </c>
      <c r="D36" s="46">
        <f t="shared" si="12"/>
        <v>2.7297777362085601E-5</v>
      </c>
      <c r="E36" s="46">
        <f t="shared" si="12"/>
        <v>3.9308799401403301E-3</v>
      </c>
      <c r="F36" s="46">
        <f t="shared" si="12"/>
        <v>4.8045301391820101E-3</v>
      </c>
      <c r="G36" s="46">
        <f t="shared" si="12"/>
        <v>7.8616296534949896E-5</v>
      </c>
      <c r="H36" s="46">
        <f t="shared" si="12"/>
        <v>4.0961468303299701E-4</v>
      </c>
      <c r="I36" s="46">
        <f t="shared" si="12"/>
        <v>0</v>
      </c>
      <c r="K36" s="61" t="s">
        <v>13</v>
      </c>
      <c r="L36" s="55">
        <f t="shared" ref="L36:L37" si="13">B23^2</f>
        <v>0</v>
      </c>
      <c r="M36" s="55">
        <f t="shared" ref="M36:S37" si="14">C23^2</f>
        <v>0</v>
      </c>
      <c r="N36" s="55">
        <f t="shared" si="14"/>
        <v>5.6273895485256303E-3</v>
      </c>
      <c r="O36" s="55">
        <f t="shared" si="14"/>
        <v>0</v>
      </c>
      <c r="P36" s="55">
        <f t="shared" si="14"/>
        <v>8.1034409498768993E-3</v>
      </c>
      <c r="Q36" s="55">
        <f t="shared" si="14"/>
        <v>4.6916652386707301E-3</v>
      </c>
      <c r="R36" s="55">
        <f t="shared" si="14"/>
        <v>1.5509637152630499E-6</v>
      </c>
      <c r="S36" s="55">
        <f t="shared" si="14"/>
        <v>0</v>
      </c>
    </row>
    <row r="37" spans="1:19" ht="19" x14ac:dyDescent="0.2">
      <c r="A37" s="48" t="s">
        <v>37</v>
      </c>
      <c r="K37" s="62" t="s">
        <v>14</v>
      </c>
      <c r="L37" s="46">
        <f t="shared" si="13"/>
        <v>0</v>
      </c>
      <c r="M37" s="46">
        <f t="shared" si="14"/>
        <v>0</v>
      </c>
      <c r="N37" s="46">
        <f t="shared" si="14"/>
        <v>0</v>
      </c>
      <c r="O37" s="46">
        <f t="shared" si="14"/>
        <v>0</v>
      </c>
      <c r="P37" s="46">
        <f t="shared" si="14"/>
        <v>4.8045301391820101E-3</v>
      </c>
      <c r="Q37" s="46">
        <f t="shared" si="14"/>
        <v>9.1956638677946303E-5</v>
      </c>
      <c r="R37" s="46">
        <f t="shared" si="14"/>
        <v>0</v>
      </c>
      <c r="S37" s="46">
        <f t="shared" si="14"/>
        <v>0</v>
      </c>
    </row>
    <row r="38" spans="1:19" ht="34" x14ac:dyDescent="0.2">
      <c r="A38" s="57"/>
      <c r="B38" s="58" t="s">
        <v>38</v>
      </c>
      <c r="K38" s="62" t="s">
        <v>39</v>
      </c>
      <c r="L38" s="46">
        <f>B30^2</f>
        <v>3.03308637356507E-2</v>
      </c>
      <c r="M38" s="46">
        <f t="shared" ref="M38:S38" si="15">C30^2</f>
        <v>1.09191109448343E-2</v>
      </c>
      <c r="N38" s="46">
        <f t="shared" si="15"/>
        <v>2.7297777362085601E-5</v>
      </c>
      <c r="O38" s="46">
        <f t="shared" si="15"/>
        <v>3.9308799401403301E-3</v>
      </c>
      <c r="P38" s="46">
        <f t="shared" si="15"/>
        <v>0</v>
      </c>
      <c r="Q38" s="46">
        <f t="shared" si="15"/>
        <v>5.22467707950252E-7</v>
      </c>
      <c r="R38" s="46">
        <f t="shared" si="15"/>
        <v>4.0961468303299701E-4</v>
      </c>
      <c r="S38" s="46">
        <f t="shared" si="15"/>
        <v>0</v>
      </c>
    </row>
    <row r="39" spans="1:19" ht="70" x14ac:dyDescent="0.2">
      <c r="A39" s="50"/>
      <c r="B39" s="59"/>
      <c r="K39" s="76" t="s">
        <v>40</v>
      </c>
    </row>
    <row r="40" spans="1:19" ht="17" x14ac:dyDescent="0.2">
      <c r="A40" s="52"/>
      <c r="B40" s="60"/>
      <c r="K40" s="57"/>
      <c r="L40" s="58" t="s">
        <v>41</v>
      </c>
    </row>
    <row r="41" spans="1:19" ht="19" x14ac:dyDescent="0.2">
      <c r="A41" s="61" t="s">
        <v>13</v>
      </c>
      <c r="B41" s="55">
        <f t="shared" ref="B41:B42" si="16">SQRT(SUM(B35:I35))</f>
        <v>0.25121510781049999</v>
      </c>
      <c r="K41" s="50"/>
      <c r="L41" s="59"/>
    </row>
    <row r="42" spans="1:19" ht="19" x14ac:dyDescent="0.2">
      <c r="A42" s="62" t="s">
        <v>14</v>
      </c>
      <c r="B42" s="46">
        <f t="shared" si="16"/>
        <v>0.224724083081314</v>
      </c>
      <c r="K42" s="52"/>
      <c r="L42" s="60"/>
    </row>
    <row r="43" spans="1:19" ht="34" x14ac:dyDescent="0.2">
      <c r="A43" s="63" t="s">
        <v>42</v>
      </c>
      <c r="K43" s="61" t="s">
        <v>13</v>
      </c>
      <c r="L43" s="55">
        <f>SQRT(SUM(L36:S36))</f>
        <v>0.13573520803678199</v>
      </c>
    </row>
    <row r="44" spans="1:19" ht="34" x14ac:dyDescent="0.2">
      <c r="A44" s="57"/>
      <c r="B44" s="58" t="s">
        <v>43</v>
      </c>
      <c r="K44" s="62" t="s">
        <v>14</v>
      </c>
      <c r="L44" s="46">
        <f>SQRT(SUM(L37:S37))</f>
        <v>6.9974901056449906E-2</v>
      </c>
    </row>
    <row r="45" spans="1:19" ht="17" x14ac:dyDescent="0.2">
      <c r="A45" s="50"/>
      <c r="B45" s="59"/>
      <c r="K45" s="62" t="s">
        <v>39</v>
      </c>
      <c r="L45" s="46">
        <f>SQRT(SUM(L38:S38))</f>
        <v>0.21358438507701899</v>
      </c>
    </row>
    <row r="46" spans="1:19" ht="16" x14ac:dyDescent="0.2">
      <c r="A46" s="52"/>
      <c r="B46" s="60"/>
      <c r="K46" s="48" t="s">
        <v>44</v>
      </c>
    </row>
    <row r="47" spans="1:19" ht="34" x14ac:dyDescent="0.2">
      <c r="A47" s="61" t="s">
        <v>13</v>
      </c>
      <c r="B47" s="55">
        <f t="shared" ref="B47:B48" si="17">1/(1+B41)</f>
        <v>0.79922308622847404</v>
      </c>
      <c r="K47" s="77" t="s">
        <v>45</v>
      </c>
      <c r="L47" s="57"/>
    </row>
    <row r="48" spans="1:19" ht="19" x14ac:dyDescent="0.2">
      <c r="A48" s="62" t="s">
        <v>14</v>
      </c>
      <c r="B48" s="46">
        <f t="shared" si="17"/>
        <v>0.81651044003648199</v>
      </c>
      <c r="K48" s="50"/>
      <c r="L48" s="59"/>
    </row>
    <row r="49" spans="11:12" ht="16" x14ac:dyDescent="0.2">
      <c r="K49" s="52"/>
      <c r="L49" s="60"/>
    </row>
    <row r="50" spans="11:12" ht="19" x14ac:dyDescent="0.2">
      <c r="K50" s="61" t="s">
        <v>13</v>
      </c>
      <c r="L50" s="55">
        <f t="shared" ref="L50:L51" si="18">L30/(L43*$L$45)</f>
        <v>1.6096519650896101E-2</v>
      </c>
    </row>
    <row r="51" spans="11:12" ht="19" x14ac:dyDescent="0.2">
      <c r="K51" s="62" t="s">
        <v>14</v>
      </c>
      <c r="L51" s="46">
        <f t="shared" si="18"/>
        <v>4.6377729035152197E-4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1"/>
  <sheetViews>
    <sheetView tabSelected="1" topLeftCell="A10" zoomScale="145" zoomScaleNormal="145" workbookViewId="0">
      <selection activeCell="D26" sqref="D26"/>
    </sheetView>
  </sheetViews>
  <sheetFormatPr baseColWidth="10" defaultColWidth="9" defaultRowHeight="15" x14ac:dyDescent="0.2"/>
  <cols>
    <col min="1" max="1" width="19" style="1" customWidth="1"/>
    <col min="2" max="9" width="12.83203125" style="1"/>
    <col min="10" max="10" width="9" style="1"/>
    <col min="11" max="11" width="51.5" style="1" customWidth="1"/>
    <col min="12" max="12" width="20.33203125" style="1" customWidth="1"/>
    <col min="13" max="13" width="16.83203125" style="1" customWidth="1"/>
    <col min="14" max="14" width="17" style="1" customWidth="1"/>
    <col min="15" max="15" width="10.5" style="1" customWidth="1"/>
    <col min="16" max="16" width="12.83203125" style="1"/>
    <col min="17" max="17" width="12.83203125" style="1" customWidth="1"/>
    <col min="18" max="18" width="12.83203125" style="1"/>
    <col min="19" max="16384" width="9" style="1"/>
  </cols>
  <sheetData>
    <row r="1" spans="1:21" x14ac:dyDescent="0.2">
      <c r="B1" s="2" t="s">
        <v>0</v>
      </c>
    </row>
    <row r="2" spans="1:21" ht="34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1" t="s">
        <v>10</v>
      </c>
    </row>
    <row r="3" spans="1:21" ht="23" x14ac:dyDescent="0.2">
      <c r="A3" s="4" t="s">
        <v>46</v>
      </c>
      <c r="B3" s="4">
        <v>50</v>
      </c>
      <c r="C3" s="4">
        <v>30</v>
      </c>
      <c r="D3" s="4">
        <v>3</v>
      </c>
      <c r="E3" s="4">
        <v>12</v>
      </c>
      <c r="F3" s="4">
        <v>0</v>
      </c>
      <c r="G3" s="4">
        <v>1</v>
      </c>
      <c r="H3" s="4">
        <v>15</v>
      </c>
      <c r="I3" s="4">
        <v>100</v>
      </c>
      <c r="J3" s="1">
        <f t="shared" ref="J3:J6" si="0">SUM(B3:I3)</f>
        <v>211</v>
      </c>
      <c r="M3" s="25"/>
      <c r="N3" s="26"/>
      <c r="O3" s="26"/>
      <c r="P3" s="26"/>
      <c r="Q3" s="26"/>
      <c r="R3" s="26"/>
      <c r="S3" s="26"/>
      <c r="T3" s="26"/>
      <c r="U3" s="26"/>
    </row>
    <row r="4" spans="1:21" ht="19" x14ac:dyDescent="0.2">
      <c r="A4" s="4" t="s">
        <v>47</v>
      </c>
      <c r="B4" s="5">
        <v>0</v>
      </c>
      <c r="C4" s="5">
        <v>0</v>
      </c>
      <c r="D4" s="4">
        <v>0</v>
      </c>
      <c r="E4" s="4">
        <v>24</v>
      </c>
      <c r="F4" s="4">
        <v>0</v>
      </c>
      <c r="G4" s="4">
        <v>0</v>
      </c>
      <c r="H4" s="4">
        <v>13</v>
      </c>
      <c r="I4" s="4">
        <v>150</v>
      </c>
      <c r="J4" s="1">
        <f t="shared" si="0"/>
        <v>187</v>
      </c>
      <c r="M4" s="27"/>
      <c r="N4" s="27"/>
      <c r="O4" s="27"/>
      <c r="P4" s="27"/>
      <c r="Q4" s="27"/>
      <c r="R4" s="27"/>
      <c r="S4" s="27"/>
      <c r="T4" s="27"/>
      <c r="U4" s="27"/>
    </row>
    <row r="5" spans="1:21" ht="19" x14ac:dyDescent="0.2">
      <c r="A5" s="4" t="s">
        <v>48</v>
      </c>
      <c r="B5" s="4">
        <v>0</v>
      </c>
      <c r="C5" s="4">
        <v>0</v>
      </c>
      <c r="D5" s="4">
        <v>25</v>
      </c>
      <c r="E5" s="4">
        <v>0</v>
      </c>
      <c r="F5" s="4">
        <v>30</v>
      </c>
      <c r="G5" s="4">
        <v>55</v>
      </c>
      <c r="H5" s="4">
        <v>1</v>
      </c>
      <c r="I5" s="4">
        <v>120</v>
      </c>
      <c r="J5" s="1">
        <f t="shared" si="0"/>
        <v>231</v>
      </c>
    </row>
    <row r="6" spans="1:21" ht="19" x14ac:dyDescent="0.2">
      <c r="A6" s="4" t="s">
        <v>49</v>
      </c>
      <c r="B6" s="4">
        <v>0</v>
      </c>
      <c r="C6" s="4">
        <v>0</v>
      </c>
      <c r="D6" s="4">
        <v>0</v>
      </c>
      <c r="E6" s="4">
        <v>0</v>
      </c>
      <c r="F6" s="4">
        <v>15</v>
      </c>
      <c r="G6" s="4">
        <v>5</v>
      </c>
      <c r="H6" s="4">
        <v>0</v>
      </c>
      <c r="I6" s="4">
        <v>130</v>
      </c>
      <c r="J6" s="1">
        <f t="shared" si="0"/>
        <v>150</v>
      </c>
    </row>
    <row r="7" spans="1:21" ht="16" x14ac:dyDescent="0.2">
      <c r="A7" s="6"/>
      <c r="B7" s="6"/>
      <c r="C7" s="6"/>
      <c r="D7" s="6"/>
      <c r="E7" s="6"/>
      <c r="F7" s="6"/>
      <c r="G7" s="6"/>
      <c r="H7" s="6"/>
      <c r="I7" s="6"/>
    </row>
    <row r="8" spans="1:21" x14ac:dyDescent="0.2">
      <c r="B8" s="2" t="s">
        <v>15</v>
      </c>
    </row>
    <row r="9" spans="1:21" ht="34" x14ac:dyDescent="0.2">
      <c r="A9" s="6" t="s">
        <v>15</v>
      </c>
      <c r="B9" s="7" t="s">
        <v>2</v>
      </c>
      <c r="C9" s="7" t="s">
        <v>3</v>
      </c>
      <c r="D9" s="7" t="s">
        <v>4</v>
      </c>
      <c r="E9" s="7" t="s">
        <v>5</v>
      </c>
      <c r="F9" s="7" t="s">
        <v>6</v>
      </c>
      <c r="G9" s="7" t="s">
        <v>7</v>
      </c>
      <c r="H9" s="7" t="s">
        <v>8</v>
      </c>
      <c r="I9" s="7" t="s">
        <v>9</v>
      </c>
    </row>
    <row r="10" spans="1:21" ht="19" x14ac:dyDescent="0.2">
      <c r="A10" s="8" t="s">
        <v>46</v>
      </c>
      <c r="B10" s="9">
        <f t="shared" ref="B10:I10" si="1">B3/$J3</f>
        <v>0.23696682464454999</v>
      </c>
      <c r="C10" s="9">
        <f t="shared" si="1"/>
        <v>0.14218009478672999</v>
      </c>
      <c r="D10" s="9">
        <f t="shared" si="1"/>
        <v>1.4218009478673001E-2</v>
      </c>
      <c r="E10" s="9">
        <f t="shared" si="1"/>
        <v>5.6872037914691899E-2</v>
      </c>
      <c r="F10" s="9">
        <f t="shared" si="1"/>
        <v>0</v>
      </c>
      <c r="G10" s="9">
        <f t="shared" si="1"/>
        <v>4.739336492891E-3</v>
      </c>
      <c r="H10" s="9">
        <f t="shared" si="1"/>
        <v>7.10900473933649E-2</v>
      </c>
      <c r="I10" s="9">
        <f t="shared" si="1"/>
        <v>0.47393364928909998</v>
      </c>
    </row>
    <row r="11" spans="1:21" ht="19" x14ac:dyDescent="0.2">
      <c r="A11" s="8" t="s">
        <v>47</v>
      </c>
      <c r="B11" s="9">
        <f t="shared" ref="B11:I11" si="2">B4/$J4</f>
        <v>0</v>
      </c>
      <c r="C11" s="9">
        <f t="shared" si="2"/>
        <v>0</v>
      </c>
      <c r="D11" s="9">
        <f t="shared" si="2"/>
        <v>0</v>
      </c>
      <c r="E11" s="9">
        <f t="shared" si="2"/>
        <v>0.12834224598930499</v>
      </c>
      <c r="F11" s="9">
        <f t="shared" si="2"/>
        <v>0</v>
      </c>
      <c r="G11" s="9">
        <f t="shared" si="2"/>
        <v>0</v>
      </c>
      <c r="H11" s="9">
        <f t="shared" si="2"/>
        <v>6.9518716577540093E-2</v>
      </c>
      <c r="I11" s="9">
        <f t="shared" si="2"/>
        <v>0.80213903743315496</v>
      </c>
    </row>
    <row r="12" spans="1:21" ht="19" x14ac:dyDescent="0.2">
      <c r="A12" s="8" t="s">
        <v>48</v>
      </c>
      <c r="B12" s="9">
        <f t="shared" ref="B12:I12" si="3">B5/$J5</f>
        <v>0</v>
      </c>
      <c r="C12" s="9">
        <f t="shared" si="3"/>
        <v>0</v>
      </c>
      <c r="D12" s="9">
        <f t="shared" si="3"/>
        <v>0.108225108225108</v>
      </c>
      <c r="E12" s="9">
        <f t="shared" si="3"/>
        <v>0</v>
      </c>
      <c r="F12" s="9">
        <f t="shared" si="3"/>
        <v>0.12987012987013</v>
      </c>
      <c r="G12" s="9">
        <f t="shared" si="3"/>
        <v>0.238095238095238</v>
      </c>
      <c r="H12" s="9">
        <f t="shared" si="3"/>
        <v>4.3290043290043299E-3</v>
      </c>
      <c r="I12" s="9">
        <f t="shared" si="3"/>
        <v>0.51948051948051899</v>
      </c>
    </row>
    <row r="13" spans="1:21" ht="19" x14ac:dyDescent="0.2">
      <c r="A13" s="8" t="s">
        <v>49</v>
      </c>
      <c r="B13" s="9">
        <f t="shared" ref="B13:I13" si="4">B6/$J6</f>
        <v>0</v>
      </c>
      <c r="C13" s="9">
        <f t="shared" si="4"/>
        <v>0</v>
      </c>
      <c r="D13" s="9">
        <f t="shared" si="4"/>
        <v>0</v>
      </c>
      <c r="E13" s="9">
        <f t="shared" si="4"/>
        <v>0</v>
      </c>
      <c r="F13" s="9">
        <f t="shared" si="4"/>
        <v>0.1</v>
      </c>
      <c r="G13" s="9">
        <f t="shared" si="4"/>
        <v>3.3333333333333298E-2</v>
      </c>
      <c r="H13" s="9">
        <f t="shared" si="4"/>
        <v>0</v>
      </c>
      <c r="I13" s="9">
        <f t="shared" si="4"/>
        <v>0.86666666666666703</v>
      </c>
    </row>
    <row r="14" spans="1:21" ht="16" x14ac:dyDescent="0.2">
      <c r="A14" s="6"/>
    </row>
    <row r="15" spans="1:21" x14ac:dyDescent="0.2">
      <c r="B15" s="2" t="s">
        <v>16</v>
      </c>
    </row>
    <row r="16" spans="1:21" ht="34" x14ac:dyDescent="0.2">
      <c r="B16" s="7" t="s">
        <v>2</v>
      </c>
      <c r="C16" s="7" t="s">
        <v>3</v>
      </c>
      <c r="D16" s="7" t="s">
        <v>4</v>
      </c>
      <c r="E16" s="7" t="s">
        <v>5</v>
      </c>
      <c r="F16" s="7" t="s">
        <v>6</v>
      </c>
      <c r="G16" s="7" t="s">
        <v>7</v>
      </c>
      <c r="H16" s="7" t="s">
        <v>8</v>
      </c>
      <c r="I16" s="7" t="s">
        <v>9</v>
      </c>
    </row>
    <row r="17" spans="1:19" ht="17" x14ac:dyDescent="0.2">
      <c r="A17" s="10" t="s">
        <v>16</v>
      </c>
      <c r="B17" s="9">
        <f t="shared" ref="B17:I17" si="5">LN(4/(COUNTIF(B10:B13,"&gt;0")))</f>
        <v>1.3862943611198899</v>
      </c>
      <c r="C17" s="9">
        <f t="shared" si="5"/>
        <v>1.3862943611198899</v>
      </c>
      <c r="D17" s="9">
        <f t="shared" si="5"/>
        <v>0.69314718055994495</v>
      </c>
      <c r="E17" s="9">
        <f t="shared" si="5"/>
        <v>0.69314718055994495</v>
      </c>
      <c r="F17" s="9">
        <f t="shared" si="5"/>
        <v>0.69314718055994495</v>
      </c>
      <c r="G17" s="9">
        <f t="shared" si="5"/>
        <v>0.28768207245178101</v>
      </c>
      <c r="H17" s="9">
        <f t="shared" si="5"/>
        <v>0.28768207245178101</v>
      </c>
      <c r="I17" s="9">
        <f t="shared" si="5"/>
        <v>0</v>
      </c>
    </row>
    <row r="19" spans="1:19" x14ac:dyDescent="0.2">
      <c r="B19" s="2" t="s">
        <v>20</v>
      </c>
      <c r="K19" s="2" t="s">
        <v>26</v>
      </c>
    </row>
    <row r="20" spans="1:19" ht="34" x14ac:dyDescent="0.2">
      <c r="A20" s="10" t="s">
        <v>21</v>
      </c>
      <c r="B20" s="7" t="s">
        <v>2</v>
      </c>
      <c r="C20" s="7" t="s">
        <v>3</v>
      </c>
      <c r="D20" s="7" t="s">
        <v>4</v>
      </c>
      <c r="E20" s="7" t="s">
        <v>5</v>
      </c>
      <c r="F20" s="7" t="s">
        <v>6</v>
      </c>
      <c r="G20" s="7" t="s">
        <v>7</v>
      </c>
      <c r="H20" s="7" t="s">
        <v>8</v>
      </c>
      <c r="I20" s="7" t="s">
        <v>9</v>
      </c>
      <c r="K20" s="28" t="s">
        <v>50</v>
      </c>
      <c r="L20" s="29" t="s">
        <v>2</v>
      </c>
      <c r="M20" s="13" t="s">
        <v>3</v>
      </c>
      <c r="N20" s="13" t="s">
        <v>4</v>
      </c>
      <c r="O20" s="13" t="s">
        <v>5</v>
      </c>
      <c r="P20" s="13" t="s">
        <v>6</v>
      </c>
      <c r="Q20" s="13" t="s">
        <v>7</v>
      </c>
      <c r="R20" s="13" t="s">
        <v>8</v>
      </c>
      <c r="S20" s="13" t="s">
        <v>9</v>
      </c>
    </row>
    <row r="21" spans="1:19" ht="19" x14ac:dyDescent="0.2">
      <c r="A21" s="8" t="s">
        <v>46</v>
      </c>
      <c r="B21" s="9">
        <f t="shared" ref="B21:I21" si="6">B10*B$17</f>
        <v>0.32850577277722498</v>
      </c>
      <c r="C21" s="9">
        <f t="shared" si="6"/>
        <v>0.19710346366633499</v>
      </c>
      <c r="D21" s="9">
        <f t="shared" si="6"/>
        <v>9.8551731833167594E-3</v>
      </c>
      <c r="E21" s="9">
        <f t="shared" si="6"/>
        <v>3.9420692733267003E-2</v>
      </c>
      <c r="F21" s="9">
        <f t="shared" si="6"/>
        <v>0</v>
      </c>
      <c r="G21" s="9">
        <f t="shared" si="6"/>
        <v>1.3634221443212401E-3</v>
      </c>
      <c r="H21" s="9">
        <f t="shared" si="6"/>
        <v>2.0451332164818498E-2</v>
      </c>
      <c r="I21" s="9">
        <f t="shared" si="6"/>
        <v>0</v>
      </c>
      <c r="K21" s="30" t="s">
        <v>51</v>
      </c>
      <c r="L21" s="16">
        <f t="shared" ref="L21:S22" si="7">B21*B$30</f>
        <v>1.26501583443444E-2</v>
      </c>
      <c r="M21" s="16">
        <f t="shared" si="7"/>
        <v>1.8975237516516599E-2</v>
      </c>
      <c r="N21" s="16">
        <f t="shared" si="7"/>
        <v>3.7950475033033299E-4</v>
      </c>
      <c r="O21" s="16">
        <f t="shared" si="7"/>
        <v>3.7950475033033299E-4</v>
      </c>
      <c r="P21" s="16">
        <f t="shared" si="7"/>
        <v>0</v>
      </c>
      <c r="Q21" s="16">
        <f t="shared" si="7"/>
        <v>1.08953363362496E-5</v>
      </c>
      <c r="R21" s="16">
        <f t="shared" si="7"/>
        <v>6.53720180174974E-4</v>
      </c>
      <c r="S21" s="16">
        <f t="shared" si="7"/>
        <v>0</v>
      </c>
    </row>
    <row r="22" spans="1:19" ht="19" x14ac:dyDescent="0.2">
      <c r="A22" s="8" t="s">
        <v>47</v>
      </c>
      <c r="B22" s="9">
        <f t="shared" ref="B22:I22" si="8">B11*B$17</f>
        <v>0</v>
      </c>
      <c r="C22" s="9">
        <f t="shared" si="8"/>
        <v>0</v>
      </c>
      <c r="D22" s="9">
        <f t="shared" si="8"/>
        <v>0</v>
      </c>
      <c r="E22" s="9">
        <f t="shared" si="8"/>
        <v>8.8960065954217599E-2</v>
      </c>
      <c r="F22" s="9">
        <f t="shared" si="8"/>
        <v>0</v>
      </c>
      <c r="G22" s="9">
        <f t="shared" si="8"/>
        <v>0</v>
      </c>
      <c r="H22" s="9">
        <f t="shared" si="8"/>
        <v>1.9999288459214701E-2</v>
      </c>
      <c r="I22" s="9">
        <f t="shared" si="8"/>
        <v>0</v>
      </c>
      <c r="K22" s="31" t="s">
        <v>52</v>
      </c>
      <c r="L22" s="16">
        <f t="shared" si="7"/>
        <v>0</v>
      </c>
      <c r="M22" s="16">
        <f t="shared" si="7"/>
        <v>0</v>
      </c>
      <c r="N22" s="16">
        <f t="shared" si="7"/>
        <v>0</v>
      </c>
      <c r="O22" s="16">
        <f t="shared" si="7"/>
        <v>8.5642248470267602E-4</v>
      </c>
      <c r="P22" s="16">
        <f t="shared" si="7"/>
        <v>0</v>
      </c>
      <c r="Q22" s="16">
        <f t="shared" si="7"/>
        <v>0</v>
      </c>
      <c r="R22" s="16">
        <f t="shared" si="7"/>
        <v>6.3927075016754196E-4</v>
      </c>
      <c r="S22" s="16">
        <f t="shared" si="7"/>
        <v>0</v>
      </c>
    </row>
    <row r="23" spans="1:19" ht="19" x14ac:dyDescent="0.2">
      <c r="A23" s="8" t="s">
        <v>48</v>
      </c>
      <c r="B23" s="9">
        <f t="shared" ref="B23:I23" si="9">B12*B$17</f>
        <v>0</v>
      </c>
      <c r="C23" s="9">
        <f t="shared" si="9"/>
        <v>0</v>
      </c>
      <c r="D23" s="9">
        <f t="shared" si="9"/>
        <v>7.5015928632028703E-2</v>
      </c>
      <c r="E23" s="9">
        <f t="shared" si="9"/>
        <v>0</v>
      </c>
      <c r="F23" s="9">
        <f t="shared" si="9"/>
        <v>9.0019114358434404E-2</v>
      </c>
      <c r="G23" s="9">
        <f t="shared" si="9"/>
        <v>6.8495731536138305E-2</v>
      </c>
      <c r="H23" s="9">
        <f t="shared" si="9"/>
        <v>1.2453769370207E-3</v>
      </c>
      <c r="I23" s="9">
        <f t="shared" si="9"/>
        <v>0</v>
      </c>
      <c r="K23" s="22" t="s">
        <v>53</v>
      </c>
      <c r="L23" s="16">
        <f t="shared" ref="L23:S23" si="10">B23*B$30</f>
        <v>0</v>
      </c>
      <c r="M23" s="16">
        <f t="shared" si="10"/>
        <v>0</v>
      </c>
      <c r="N23" s="16">
        <f t="shared" si="10"/>
        <v>2.8887266349098199E-3</v>
      </c>
      <c r="O23" s="16">
        <f t="shared" si="10"/>
        <v>0</v>
      </c>
      <c r="P23" s="16">
        <f t="shared" si="10"/>
        <v>0</v>
      </c>
      <c r="Q23" s="16">
        <f t="shared" si="10"/>
        <v>5.4736094451158504E-4</v>
      </c>
      <c r="R23" s="16">
        <f t="shared" si="10"/>
        <v>3.9808068691751698E-5</v>
      </c>
      <c r="S23" s="16">
        <f t="shared" si="10"/>
        <v>0</v>
      </c>
    </row>
    <row r="24" spans="1:19" ht="19" x14ac:dyDescent="0.2">
      <c r="A24" s="8" t="s">
        <v>49</v>
      </c>
      <c r="B24" s="9">
        <f t="shared" ref="B24:I24" si="11">B13*B$17</f>
        <v>0</v>
      </c>
      <c r="C24" s="9">
        <f t="shared" si="11"/>
        <v>0</v>
      </c>
      <c r="D24" s="9">
        <f t="shared" si="11"/>
        <v>0</v>
      </c>
      <c r="E24" s="9">
        <f t="shared" si="11"/>
        <v>0</v>
      </c>
      <c r="F24" s="9">
        <f t="shared" si="11"/>
        <v>6.9314718055994498E-2</v>
      </c>
      <c r="G24" s="9">
        <f t="shared" si="11"/>
        <v>9.5894024150593605E-3</v>
      </c>
      <c r="H24" s="9">
        <f t="shared" si="11"/>
        <v>0</v>
      </c>
      <c r="I24" s="9">
        <f t="shared" si="11"/>
        <v>0</v>
      </c>
      <c r="K24" s="23" t="s">
        <v>54</v>
      </c>
      <c r="L24" s="9">
        <f t="shared" ref="L24:S24" si="12">B24*B$30</f>
        <v>0</v>
      </c>
      <c r="M24" s="9">
        <f t="shared" si="12"/>
        <v>0</v>
      </c>
      <c r="N24" s="9">
        <f t="shared" si="12"/>
        <v>0</v>
      </c>
      <c r="O24" s="9">
        <f t="shared" si="12"/>
        <v>0</v>
      </c>
      <c r="P24" s="9">
        <f t="shared" si="12"/>
        <v>0</v>
      </c>
      <c r="Q24" s="9">
        <f t="shared" si="12"/>
        <v>7.6630532231622005E-5</v>
      </c>
      <c r="R24" s="9">
        <f t="shared" si="12"/>
        <v>0</v>
      </c>
      <c r="S24" s="9">
        <f t="shared" si="12"/>
        <v>0</v>
      </c>
    </row>
    <row r="26" spans="1:19" ht="34" x14ac:dyDescent="0.2">
      <c r="A26" s="91" t="s">
        <v>67</v>
      </c>
      <c r="K26" s="2" t="s">
        <v>29</v>
      </c>
    </row>
    <row r="27" spans="1:19" ht="34" x14ac:dyDescent="0.2">
      <c r="A27" s="12"/>
      <c r="B27" s="13" t="s">
        <v>2</v>
      </c>
      <c r="C27" s="13" t="s">
        <v>3</v>
      </c>
      <c r="D27" s="13" t="s">
        <v>4</v>
      </c>
      <c r="E27" s="13" t="s">
        <v>5</v>
      </c>
      <c r="F27" s="13" t="s">
        <v>6</v>
      </c>
      <c r="G27" s="13" t="s">
        <v>7</v>
      </c>
      <c r="H27" s="13" t="s">
        <v>8</v>
      </c>
      <c r="I27" s="13" t="s">
        <v>9</v>
      </c>
      <c r="K27" s="6"/>
      <c r="L27" s="28" t="s">
        <v>50</v>
      </c>
    </row>
    <row r="28" spans="1:19" ht="17" x14ac:dyDescent="0.2">
      <c r="A28" s="86" t="s">
        <v>55</v>
      </c>
      <c r="B28" s="87">
        <v>10</v>
      </c>
      <c r="C28" s="87">
        <v>25</v>
      </c>
      <c r="D28" s="87">
        <v>20</v>
      </c>
      <c r="E28" s="87">
        <v>5</v>
      </c>
      <c r="F28" s="87">
        <v>0</v>
      </c>
      <c r="G28" s="87">
        <v>10</v>
      </c>
      <c r="H28" s="87">
        <v>40</v>
      </c>
      <c r="I28" s="87">
        <v>250</v>
      </c>
      <c r="K28" s="15" t="s">
        <v>56</v>
      </c>
      <c r="L28" s="9">
        <f>SUM(L21:S21)</f>
        <v>3.3049020878032999E-2</v>
      </c>
    </row>
    <row r="29" spans="1:19" ht="17" x14ac:dyDescent="0.2">
      <c r="A29" s="9" t="s">
        <v>57</v>
      </c>
      <c r="B29" s="9">
        <f t="shared" ref="B29:I29" si="13">B28/SUM($B$28:$I$28)</f>
        <v>2.7777777777777801E-2</v>
      </c>
      <c r="C29" s="9">
        <f t="shared" si="13"/>
        <v>6.9444444444444406E-2</v>
      </c>
      <c r="D29" s="9">
        <f t="shared" si="13"/>
        <v>5.5555555555555601E-2</v>
      </c>
      <c r="E29" s="9">
        <f t="shared" si="13"/>
        <v>1.38888888888889E-2</v>
      </c>
      <c r="F29" s="9">
        <f t="shared" si="13"/>
        <v>0</v>
      </c>
      <c r="G29" s="9">
        <f t="shared" si="13"/>
        <v>2.7777777777777801E-2</v>
      </c>
      <c r="H29" s="9">
        <f t="shared" si="13"/>
        <v>0.11111111111111099</v>
      </c>
      <c r="I29" s="9">
        <f t="shared" si="13"/>
        <v>0.69444444444444398</v>
      </c>
      <c r="K29" s="17" t="s">
        <v>58</v>
      </c>
      <c r="L29" s="9">
        <f>SUM(L22:S22)</f>
        <v>1.49569323487022E-3</v>
      </c>
    </row>
    <row r="30" spans="1:19" ht="19" x14ac:dyDescent="0.2">
      <c r="A30" s="87" t="s">
        <v>59</v>
      </c>
      <c r="B30" s="87">
        <f t="shared" ref="B30:I30" si="14">B29*B17</f>
        <v>3.8508176697774697E-2</v>
      </c>
      <c r="C30" s="87">
        <f t="shared" si="14"/>
        <v>9.6270441744436802E-2</v>
      </c>
      <c r="D30" s="87">
        <f t="shared" si="14"/>
        <v>3.8508176697774697E-2</v>
      </c>
      <c r="E30" s="87">
        <f t="shared" si="14"/>
        <v>9.6270441744436795E-3</v>
      </c>
      <c r="F30" s="87">
        <f t="shared" si="14"/>
        <v>0</v>
      </c>
      <c r="G30" s="87">
        <f t="shared" si="14"/>
        <v>7.9911686792161398E-3</v>
      </c>
      <c r="H30" s="87">
        <f t="shared" si="14"/>
        <v>3.1964674716864497E-2</v>
      </c>
      <c r="I30" s="87">
        <f t="shared" si="14"/>
        <v>0</v>
      </c>
      <c r="K30" s="18" t="s">
        <v>53</v>
      </c>
      <c r="L30" s="9">
        <f>SUM(L23:S23)</f>
        <v>3.47589564811316E-3</v>
      </c>
    </row>
    <row r="31" spans="1:19" ht="19" x14ac:dyDescent="0.2">
      <c r="A31" s="2" t="s">
        <v>33</v>
      </c>
      <c r="K31" s="19" t="s">
        <v>54</v>
      </c>
      <c r="L31" s="32">
        <f>SUM(L24:S24)</f>
        <v>7.6630532231622005E-5</v>
      </c>
    </row>
    <row r="32" spans="1:19" ht="99" customHeight="1" x14ac:dyDescent="0.2">
      <c r="A32" s="14" t="s">
        <v>60</v>
      </c>
      <c r="B32" s="13" t="s">
        <v>2</v>
      </c>
      <c r="C32" s="13" t="s">
        <v>3</v>
      </c>
      <c r="D32" s="13" t="s">
        <v>4</v>
      </c>
      <c r="E32" s="13" t="s">
        <v>5</v>
      </c>
      <c r="F32" s="13" t="s">
        <v>6</v>
      </c>
      <c r="G32" s="13" t="s">
        <v>7</v>
      </c>
      <c r="H32" s="13" t="s">
        <v>8</v>
      </c>
      <c r="I32" s="13" t="s">
        <v>9</v>
      </c>
      <c r="K32" s="33" t="s">
        <v>35</v>
      </c>
    </row>
    <row r="33" spans="1:19" ht="17" x14ac:dyDescent="0.2">
      <c r="A33" s="15" t="s">
        <v>56</v>
      </c>
      <c r="B33" s="16">
        <f t="shared" ref="B33:I34" si="15">(B$30-B21)^2</f>
        <v>8.4098605731860093E-2</v>
      </c>
      <c r="C33" s="16">
        <f t="shared" si="15"/>
        <v>1.0167298309902E-2</v>
      </c>
      <c r="D33" s="16">
        <f t="shared" si="15"/>
        <v>8.2099461039954105E-4</v>
      </c>
      <c r="E33" s="16">
        <f t="shared" si="15"/>
        <v>8.8766149444667705E-4</v>
      </c>
      <c r="F33" s="16">
        <f t="shared" si="15"/>
        <v>0</v>
      </c>
      <c r="G33" s="16">
        <f t="shared" si="15"/>
        <v>4.3927024130811398E-5</v>
      </c>
      <c r="H33" s="16">
        <f t="shared" si="15"/>
        <v>1.3255705672075301E-4</v>
      </c>
      <c r="I33" s="16">
        <f t="shared" si="15"/>
        <v>0</v>
      </c>
      <c r="K33" s="6" t="s">
        <v>36</v>
      </c>
      <c r="L33" s="13" t="s">
        <v>2</v>
      </c>
      <c r="M33" s="13" t="s">
        <v>3</v>
      </c>
      <c r="N33" s="13" t="s">
        <v>4</v>
      </c>
      <c r="O33" s="13" t="s">
        <v>5</v>
      </c>
      <c r="P33" s="13" t="s">
        <v>6</v>
      </c>
      <c r="Q33" s="13" t="s">
        <v>7</v>
      </c>
      <c r="R33" s="13" t="s">
        <v>8</v>
      </c>
      <c r="S33" s="13" t="s">
        <v>9</v>
      </c>
    </row>
    <row r="34" spans="1:19" ht="17" x14ac:dyDescent="0.2">
      <c r="A34" s="17" t="s">
        <v>58</v>
      </c>
      <c r="B34" s="16">
        <f t="shared" si="15"/>
        <v>1.48287967258704E-3</v>
      </c>
      <c r="C34" s="16">
        <f t="shared" si="15"/>
        <v>9.2679979536690101E-3</v>
      </c>
      <c r="D34" s="16">
        <f t="shared" si="15"/>
        <v>1.48287967258704E-3</v>
      </c>
      <c r="E34" s="16">
        <f t="shared" si="15"/>
        <v>6.2937283447100801E-3</v>
      </c>
      <c r="F34" s="16">
        <f t="shared" si="15"/>
        <v>0</v>
      </c>
      <c r="G34" s="16">
        <f t="shared" si="15"/>
        <v>6.3858776859685004E-5</v>
      </c>
      <c r="H34" s="16">
        <f t="shared" si="15"/>
        <v>1.43170468294755E-4</v>
      </c>
      <c r="I34" s="16">
        <f t="shared" si="15"/>
        <v>0</v>
      </c>
      <c r="K34" s="15" t="s">
        <v>51</v>
      </c>
      <c r="L34" s="16">
        <f t="shared" ref="L34:S35" si="16">B21^2</f>
        <v>0.107916042747962</v>
      </c>
      <c r="M34" s="16">
        <f t="shared" si="16"/>
        <v>3.8849775389266303E-2</v>
      </c>
      <c r="N34" s="16">
        <f t="shared" si="16"/>
        <v>9.7124438473165695E-5</v>
      </c>
      <c r="O34" s="16">
        <f t="shared" si="16"/>
        <v>1.55399101557065E-3</v>
      </c>
      <c r="P34" s="16">
        <f t="shared" si="16"/>
        <v>0</v>
      </c>
      <c r="Q34" s="16">
        <f t="shared" si="16"/>
        <v>1.85891994362552E-6</v>
      </c>
      <c r="R34" s="16">
        <f t="shared" si="16"/>
        <v>4.1825698731574201E-4</v>
      </c>
      <c r="S34" s="16">
        <f t="shared" si="16"/>
        <v>0</v>
      </c>
    </row>
    <row r="35" spans="1:19" ht="19" x14ac:dyDescent="0.2">
      <c r="A35" s="18" t="s">
        <v>53</v>
      </c>
      <c r="B35" s="16">
        <f>(B$30-B23)^2</f>
        <v>1.48287967258704E-3</v>
      </c>
      <c r="C35" s="16">
        <f t="shared" ref="C35:I35" si="17">(C$30-C23)^2</f>
        <v>9.2679979536690101E-3</v>
      </c>
      <c r="D35" s="16">
        <f t="shared" si="17"/>
        <v>1.33281595129303E-3</v>
      </c>
      <c r="E35" s="16">
        <f t="shared" si="17"/>
        <v>9.2679979536690094E-5</v>
      </c>
      <c r="F35" s="16">
        <f t="shared" si="17"/>
        <v>8.1034409498768993E-3</v>
      </c>
      <c r="G35" s="16">
        <f t="shared" si="17"/>
        <v>3.6608021265072499E-3</v>
      </c>
      <c r="H35" s="16">
        <f t="shared" si="17"/>
        <v>9.4367525608671904E-4</v>
      </c>
      <c r="I35" s="16">
        <f t="shared" si="17"/>
        <v>0</v>
      </c>
      <c r="K35" s="17" t="s">
        <v>52</v>
      </c>
      <c r="L35" s="16">
        <f t="shared" si="16"/>
        <v>0</v>
      </c>
      <c r="M35" s="16">
        <f t="shared" si="16"/>
        <v>0</v>
      </c>
      <c r="N35" s="16">
        <f t="shared" si="16"/>
        <v>0</v>
      </c>
      <c r="O35" s="16">
        <f t="shared" si="16"/>
        <v>7.9138933345787397E-3</v>
      </c>
      <c r="P35" s="16">
        <f t="shared" si="16"/>
        <v>0</v>
      </c>
      <c r="Q35" s="16">
        <f t="shared" si="16"/>
        <v>0</v>
      </c>
      <c r="R35" s="16">
        <f t="shared" si="16"/>
        <v>3.9997153887487901E-4</v>
      </c>
      <c r="S35" s="16">
        <f t="shared" si="16"/>
        <v>0</v>
      </c>
    </row>
    <row r="36" spans="1:19" ht="19" x14ac:dyDescent="0.2">
      <c r="A36" s="19" t="s">
        <v>54</v>
      </c>
      <c r="B36" s="9">
        <f t="shared" ref="B36:I36" si="18">(B$30-B24)^2</f>
        <v>1.48287967258704E-3</v>
      </c>
      <c r="C36" s="9">
        <f t="shared" si="18"/>
        <v>9.2679979536690101E-3</v>
      </c>
      <c r="D36" s="9">
        <f t="shared" si="18"/>
        <v>1.48287967258704E-3</v>
      </c>
      <c r="E36" s="9">
        <f t="shared" si="18"/>
        <v>9.2679979536690094E-5</v>
      </c>
      <c r="F36" s="9">
        <f t="shared" si="18"/>
        <v>4.8045301391820101E-3</v>
      </c>
      <c r="G36" s="9">
        <f t="shared" si="18"/>
        <v>2.5543510743874001E-6</v>
      </c>
      <c r="H36" s="9">
        <f t="shared" si="18"/>
        <v>1.0217404297549601E-3</v>
      </c>
      <c r="I36" s="9">
        <f t="shared" si="18"/>
        <v>0</v>
      </c>
      <c r="K36" s="22" t="s">
        <v>53</v>
      </c>
      <c r="L36" s="16">
        <f t="shared" ref="L36:S36" si="19">B23^2</f>
        <v>0</v>
      </c>
      <c r="M36" s="16">
        <f t="shared" si="19"/>
        <v>0</v>
      </c>
      <c r="N36" s="16">
        <f t="shared" si="19"/>
        <v>5.6273895485256303E-3</v>
      </c>
      <c r="O36" s="16">
        <f t="shared" si="19"/>
        <v>0</v>
      </c>
      <c r="P36" s="16">
        <f t="shared" si="19"/>
        <v>8.1034409498768993E-3</v>
      </c>
      <c r="Q36" s="16">
        <f t="shared" si="19"/>
        <v>4.6916652386707301E-3</v>
      </c>
      <c r="R36" s="16">
        <f t="shared" si="19"/>
        <v>1.5509637152630499E-6</v>
      </c>
      <c r="S36" s="16">
        <f t="shared" si="19"/>
        <v>0</v>
      </c>
    </row>
    <row r="37" spans="1:19" ht="19" x14ac:dyDescent="0.2">
      <c r="A37" s="2" t="s">
        <v>37</v>
      </c>
      <c r="K37" s="23" t="s">
        <v>54</v>
      </c>
      <c r="L37" s="9">
        <f t="shared" ref="L37:S37" si="20">B24^2</f>
        <v>0</v>
      </c>
      <c r="M37" s="9">
        <f t="shared" si="20"/>
        <v>0</v>
      </c>
      <c r="N37" s="9">
        <f t="shared" si="20"/>
        <v>0</v>
      </c>
      <c r="O37" s="9">
        <f t="shared" si="20"/>
        <v>0</v>
      </c>
      <c r="P37" s="9">
        <f t="shared" si="20"/>
        <v>4.8045301391820101E-3</v>
      </c>
      <c r="Q37" s="9">
        <f t="shared" si="20"/>
        <v>9.1956638677946398E-5</v>
      </c>
      <c r="R37" s="9">
        <f t="shared" si="20"/>
        <v>0</v>
      </c>
      <c r="S37" s="9">
        <f t="shared" si="20"/>
        <v>0</v>
      </c>
    </row>
    <row r="38" spans="1:19" ht="34" x14ac:dyDescent="0.2">
      <c r="A38" s="20"/>
      <c r="B38" s="21" t="s">
        <v>61</v>
      </c>
      <c r="K38" s="23" t="s">
        <v>39</v>
      </c>
      <c r="L38" s="9">
        <f t="shared" ref="L38:S38" si="21">B30^2</f>
        <v>1.48287967258704E-3</v>
      </c>
      <c r="M38" s="9">
        <f t="shared" si="21"/>
        <v>9.2679979536690101E-3</v>
      </c>
      <c r="N38" s="9">
        <f t="shared" si="21"/>
        <v>1.48287967258704E-3</v>
      </c>
      <c r="O38" s="9">
        <f t="shared" si="21"/>
        <v>9.2679979536690094E-5</v>
      </c>
      <c r="P38" s="9">
        <f t="shared" si="21"/>
        <v>0</v>
      </c>
      <c r="Q38" s="9">
        <f t="shared" si="21"/>
        <v>6.3858776859685004E-5</v>
      </c>
      <c r="R38" s="9">
        <f t="shared" si="21"/>
        <v>1.0217404297549601E-3</v>
      </c>
      <c r="S38" s="9">
        <f t="shared" si="21"/>
        <v>0</v>
      </c>
    </row>
    <row r="39" spans="1:19" ht="28" x14ac:dyDescent="0.2">
      <c r="A39" s="15" t="s">
        <v>51</v>
      </c>
      <c r="B39" s="16">
        <f>SQRT(SUM(B33:I33))</f>
        <v>0.31008231846956402</v>
      </c>
      <c r="K39" s="33" t="s">
        <v>40</v>
      </c>
    </row>
    <row r="40" spans="1:19" ht="17" x14ac:dyDescent="0.2">
      <c r="A40" s="17" t="s">
        <v>52</v>
      </c>
      <c r="B40" s="16">
        <f>SQRT(SUM(B34:I34))</f>
        <v>0.13687408406527399</v>
      </c>
      <c r="K40" s="20"/>
      <c r="L40" s="21" t="s">
        <v>41</v>
      </c>
    </row>
    <row r="41" spans="1:19" ht="19" x14ac:dyDescent="0.2">
      <c r="A41" s="22" t="s">
        <v>53</v>
      </c>
      <c r="B41" s="16">
        <f>SQRT(SUM(B35:I35))</f>
        <v>0.157747557475723</v>
      </c>
      <c r="K41" s="15" t="s">
        <v>51</v>
      </c>
      <c r="L41" s="16">
        <f>SQRT(SUM(L34:S34))</f>
        <v>0.38579405062614902</v>
      </c>
    </row>
    <row r="42" spans="1:19" ht="19" x14ac:dyDescent="0.2">
      <c r="A42" s="23" t="s">
        <v>54</v>
      </c>
      <c r="B42" s="9">
        <f>SQRT(SUM(B36:I36))</f>
        <v>0.13474146428769099</v>
      </c>
      <c r="K42" s="17" t="s">
        <v>52</v>
      </c>
      <c r="L42" s="16">
        <f>SQRT(SUM(L35:S35))</f>
        <v>9.1180397418818199E-2</v>
      </c>
    </row>
    <row r="43" spans="1:19" ht="34" x14ac:dyDescent="0.2">
      <c r="A43" s="24" t="s">
        <v>42</v>
      </c>
      <c r="K43" s="22" t="s">
        <v>53</v>
      </c>
      <c r="L43" s="16">
        <f>SQRT(SUM(L36:S36))</f>
        <v>0.13573520803678199</v>
      </c>
    </row>
    <row r="44" spans="1:19" ht="34" x14ac:dyDescent="0.2">
      <c r="A44" s="20"/>
      <c r="B44" s="21" t="s">
        <v>62</v>
      </c>
      <c r="K44" s="23" t="s">
        <v>54</v>
      </c>
      <c r="L44" s="9">
        <f t="shared" ref="L44:L45" si="22">SQRT(SUM(L37:S37))</f>
        <v>6.9974901056449906E-2</v>
      </c>
    </row>
    <row r="45" spans="1:19" ht="17" x14ac:dyDescent="0.2">
      <c r="A45" s="15" t="s">
        <v>56</v>
      </c>
      <c r="B45" s="16">
        <f>1/(1+B39)</f>
        <v>0.76331081329927297</v>
      </c>
      <c r="K45" s="23" t="s">
        <v>63</v>
      </c>
      <c r="L45" s="9">
        <f t="shared" si="22"/>
        <v>0.115810347054978</v>
      </c>
    </row>
    <row r="46" spans="1:19" ht="17" x14ac:dyDescent="0.2">
      <c r="A46" s="17" t="s">
        <v>58</v>
      </c>
      <c r="B46" s="16">
        <f>1/(1+B40)</f>
        <v>0.87960488678232995</v>
      </c>
      <c r="K46" s="2" t="s">
        <v>44</v>
      </c>
    </row>
    <row r="47" spans="1:19" ht="19" x14ac:dyDescent="0.2">
      <c r="A47" s="22" t="s">
        <v>53</v>
      </c>
      <c r="B47" s="16">
        <f>1/(1+B41)</f>
        <v>0.863746153937335</v>
      </c>
      <c r="K47" s="21"/>
      <c r="L47" s="82" t="s">
        <v>64</v>
      </c>
      <c r="M47" s="82" t="s">
        <v>65</v>
      </c>
    </row>
    <row r="48" spans="1:19" ht="19" x14ac:dyDescent="0.2">
      <c r="A48" s="23" t="s">
        <v>54</v>
      </c>
      <c r="B48" s="9">
        <f>1/(1+B42)</f>
        <v>0.881258005873371</v>
      </c>
      <c r="K48" s="90" t="s">
        <v>51</v>
      </c>
      <c r="L48" s="89">
        <f>L28/(L41*$L$45)</f>
        <v>0.73970015261728606</v>
      </c>
      <c r="M48" s="88">
        <f>RANK(L48, L$48:L$51, 0)</f>
        <v>1</v>
      </c>
      <c r="N48" s="85" t="s">
        <v>66</v>
      </c>
    </row>
    <row r="49" spans="11:13" ht="17" x14ac:dyDescent="0.2">
      <c r="K49" s="23" t="s">
        <v>58</v>
      </c>
      <c r="L49" s="83">
        <f>L29/(L42*$L$45)</f>
        <v>0.14164253325309376</v>
      </c>
      <c r="M49" s="82">
        <f t="shared" ref="M49:M51" si="23">RANK(L49, L$48:L$51, 0)</f>
        <v>3</v>
      </c>
    </row>
    <row r="50" spans="11:13" ht="19" x14ac:dyDescent="0.2">
      <c r="K50" s="22" t="s">
        <v>53</v>
      </c>
      <c r="L50" s="83">
        <f>L30/(L43*$L$45)</f>
        <v>0.22111940332270966</v>
      </c>
      <c r="M50" s="82">
        <f t="shared" si="23"/>
        <v>2</v>
      </c>
    </row>
    <row r="51" spans="11:13" ht="19" x14ac:dyDescent="0.2">
      <c r="K51" s="23" t="s">
        <v>54</v>
      </c>
      <c r="L51" s="84">
        <f>L31/(L44*$L$45)</f>
        <v>9.4561028192416702E-3</v>
      </c>
      <c r="M51" s="82">
        <f t="shared" si="23"/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C9B9C61FC63545BFC2E411332D6F82" ma:contentTypeVersion="0" ma:contentTypeDescription="Create a new document." ma:contentTypeScope="" ma:versionID="313260adc1d96d6209d06acc231bc9a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1d5eec3c12ee2e8127422d567928f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195DF1-B123-4752-9649-EDB56DC1A6D4}">
  <ds:schemaRefs/>
</ds:datastoreItem>
</file>

<file path=customXml/itemProps2.xml><?xml version="1.0" encoding="utf-8"?>
<ds:datastoreItem xmlns:ds="http://schemas.openxmlformats.org/officeDocument/2006/customXml" ds:itemID="{2057FD9C-C290-4B80-9EDF-99B50E995006}">
  <ds:schemaRefs/>
</ds:datastoreItem>
</file>

<file path=customXml/itemProps3.xml><?xml version="1.0" encoding="utf-8"?>
<ds:datastoreItem xmlns:ds="http://schemas.openxmlformats.org/officeDocument/2006/customXml" ds:itemID="{3DA03518-7E26-44A4-B006-7829A1B78E1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TFIDF</vt:lpstr>
      <vt:lpstr>DistanceAndSimilarity</vt:lpstr>
      <vt:lpstr>ASM3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Rachsuda</dc:creator>
  <cp:lastModifiedBy>KAUNG KHANT LIN -</cp:lastModifiedBy>
  <dcterms:created xsi:type="dcterms:W3CDTF">2020-01-17T10:01:00Z</dcterms:created>
  <dcterms:modified xsi:type="dcterms:W3CDTF">2025-06-24T10:29:28Z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0x01010015C9B9C61FC63545BFC2E411332D6F82</vt:lpwstr>
  </property>
  <property fmtid="{D5CDD505-2E9C-101B-9397-08002B2CF9AE}" pid="3" name="ICV">
    <vt:lpwstr>AB61E8A73E3C411688D905E21312A8BF_12</vt:lpwstr>
  </property>
  <property fmtid="{D5CDD505-2E9C-101B-9397-08002B2CF9AE}" pid="4" name="KSOProductBuildVer">
    <vt:lpwstr>1033-12.2.0.21546</vt:lpwstr>
  </property>
</Properties>
</file>